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gullam\Desktop\New folder\"/>
    </mc:Choice>
  </mc:AlternateContent>
  <xr:revisionPtr revIDLastSave="0" documentId="13_ncr:1_{543D9AC5-1A1C-4B75-A1CA-17B5F70E377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2" r:id="rId1"/>
    <sheet name="Sheet2" sheetId="5" r:id="rId2"/>
    <sheet name="Sheet3" sheetId="7" r:id="rId3"/>
    <sheet name="Sheet4" sheetId="8" r:id="rId4"/>
    <sheet name="Sheet5" sheetId="9" r:id="rId5"/>
    <sheet name="Crowdfunding" sheetId="1" r:id="rId6"/>
  </sheets>
  <definedNames>
    <definedName name="_xlnm._FilterDatabase" localSheetId="5" hidden="1">Crowdfunding!$F$1:$F$1003</definedName>
    <definedName name="goal">Crowdfunding!$D$2:$D$1001</definedName>
    <definedName name="Outcome">Crowdfunding!$F$2:$F$1001</definedName>
    <definedName name="pledged">Crowdfunding!$E$2:$E$1001</definedName>
  </definedNames>
  <calcPr calcId="191029"/>
  <pivotCaches>
    <pivotCache cacheId="5" r:id="rId7"/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A2" i="9" a="1"/>
  <c r="A2" i="9" s="1"/>
  <c r="D13" i="8"/>
  <c r="D12" i="8"/>
  <c r="D11" i="8"/>
  <c r="D10" i="8"/>
  <c r="D9" i="8"/>
  <c r="D8" i="8"/>
  <c r="D7" i="8"/>
  <c r="D6" i="8"/>
  <c r="D5" i="8"/>
  <c r="D4" i="8"/>
  <c r="D3" i="8"/>
  <c r="D2" i="8"/>
  <c r="C2" i="8"/>
  <c r="C13" i="8"/>
  <c r="C12" i="8"/>
  <c r="C11" i="8"/>
  <c r="C10" i="8"/>
  <c r="C9" i="8"/>
  <c r="C8" i="8"/>
  <c r="C7" i="8"/>
  <c r="C6" i="8"/>
  <c r="C5" i="8"/>
  <c r="C4" i="8"/>
  <c r="C3" i="8"/>
  <c r="B2" i="8"/>
  <c r="B13" i="8"/>
  <c r="B12" i="8"/>
  <c r="B11" i="8"/>
  <c r="B10" i="8"/>
  <c r="B9" i="8"/>
  <c r="B8" i="8"/>
  <c r="B7" i="8"/>
  <c r="B6" i="8"/>
  <c r="B5" i="8"/>
  <c r="B4" i="8"/>
  <c r="B3" i="8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4" i="1"/>
  <c r="S5" i="1"/>
  <c r="S6" i="1"/>
  <c r="S7" i="1"/>
  <c r="S3" i="1"/>
  <c r="S2" i="1"/>
  <c r="E3" i="8" l="1"/>
  <c r="G3" i="8" s="1"/>
  <c r="E7" i="8"/>
  <c r="H7" i="8" s="1"/>
  <c r="E11" i="8"/>
  <c r="H11" i="8" s="1"/>
  <c r="H3" i="8"/>
  <c r="F11" i="8"/>
  <c r="F7" i="8"/>
  <c r="F3" i="8"/>
  <c r="G11" i="8"/>
  <c r="G7" i="8"/>
  <c r="E2" i="8"/>
  <c r="F2" i="8" s="1"/>
  <c r="E10" i="8"/>
  <c r="G10" i="8" s="1"/>
  <c r="E6" i="8"/>
  <c r="H6" i="8" s="1"/>
  <c r="E13" i="8"/>
  <c r="G13" i="8" s="1"/>
  <c r="E9" i="8"/>
  <c r="G9" i="8" s="1"/>
  <c r="E5" i="8"/>
  <c r="H5" i="8" s="1"/>
  <c r="E12" i="8"/>
  <c r="F12" i="8" s="1"/>
  <c r="E8" i="8"/>
  <c r="F8" i="8" s="1"/>
  <c r="E4" i="8"/>
  <c r="H4" i="8" s="1"/>
  <c r="G12" i="8" l="1"/>
  <c r="H13" i="8"/>
  <c r="G8" i="8"/>
  <c r="G2" i="8"/>
  <c r="H8" i="8"/>
  <c r="F6" i="8"/>
  <c r="F13" i="8"/>
  <c r="H2" i="8"/>
  <c r="F4" i="8"/>
  <c r="F9" i="8"/>
  <c r="G4" i="8"/>
  <c r="H10" i="8"/>
  <c r="H9" i="8"/>
  <c r="G6" i="8"/>
  <c r="G5" i="8"/>
  <c r="F10" i="8"/>
  <c r="H12" i="8"/>
  <c r="F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<sst xmlns="http://schemas.openxmlformats.org/spreadsheetml/2006/main" count="7125" uniqueCount="2081">
  <si>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</si>
  <si>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</si>
  <si>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</si>
  <si>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</si>
  <si>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</si>
  <si>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</si>
  <si>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</si>
  <si>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</si>
  <si>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</si>
  <si>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</si>
  <si>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</si>
  <si>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</si>
  <si>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</si>
  <si>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</si>
  <si>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</si>
  <si>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</si>
  <si>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</si>
  <si>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</si>
  <si>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</si>
  <si>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</si>
  <si>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</si>
  <si>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</si>
  <si>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</si>
  <si>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</si>
  <si>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</si>
  <si>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</si>
  <si>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</si>
  <si>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</si>
  <si>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</si>
  <si>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</si>
  <si>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</si>
  <si>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</si>
  <si>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</si>
  <si>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</si>
  <si>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</si>
  <si>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</si>
  <si>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</si>
  <si>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</si>
  <si>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</si>
  <si>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</si>
  <si>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</si>
  <si>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</si>
  <si>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</si>
  <si>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</si>
  <si>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</si>
  <si>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</si>
  <si>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</si>
  <si>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</si>
  <si>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</si>
  <si>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</si>
  <si>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</si>
  <si>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</si>
  <si>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</si>
  <si>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</si>
  <si>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</si>
  <si>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</si>
  <si>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</si>
  <si>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</si>
  <si>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</si>
  <si>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</si>
  <si>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</si>
  <si>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</si>
  <si>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</si>
  <si>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</si>
  <si>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</si>
  <si>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</si>
  <si>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</si>
  <si>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</si>
  <si>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</si>
  <si>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</si>
  <si>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</si>
  <si>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</si>
  <si>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</si>
  <si>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</si>
  <si>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</si>
  <si>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</si>
  <si>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</si>
  <si>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</si>
  <si>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</si>
  <si>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</si>
  <si>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</si>
  <si>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</si>
  <si>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</si>
  <si>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</si>
  <si>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</si>
  <si>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</si>
  <si>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</si>
  <si>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</si>
  <si>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</si>
  <si>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</si>
  <si>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</si>
  <si>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</si>
  <si>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</si>
  <si>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</si>
  <si>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</si>
  <si>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</si>
  <si>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</si>
  <si>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</si>
  <si>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</si>
  <si>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</si>
  <si>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</si>
  <si>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</si>
  <si>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</si>
  <si>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</si>
  <si>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</si>
  <si>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</si>
  <si>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</si>
  <si>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</si>
  <si>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</si>
  <si>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</si>
  <si>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</si>
  <si>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</si>
  <si>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</si>
  <si>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</si>
  <si>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</si>
  <si>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</si>
  <si>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</si>
  <si>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</si>
  <si>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</si>
  <si>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</si>
  <si>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</si>
  <si>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</si>
  <si>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</si>
  <si>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</si>
  <si>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</si>
  <si>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</si>
  <si>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</si>
  <si>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</si>
  <si>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</si>
  <si>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</si>
  <si>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</si>
  <si>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</si>
  <si>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</si>
  <si>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</si>
  <si>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</si>
  <si>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</si>
  <si>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</si>
  <si>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</si>
  <si>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</si>
  <si>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</si>
  <si>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</si>
  <si>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</si>
  <si>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</si>
  <si>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</si>
  <si>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</si>
  <si>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</si>
  <si>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</si>
  <si>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</si>
  <si>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</si>
  <si>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</si>
  <si>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</si>
  <si>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</si>
  <si>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</si>
  <si>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</si>
  <si>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</si>
  <si>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</si>
  <si>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</si>
  <si>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</si>
  <si>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</si>
  <si>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</si>
  <si>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</si>
  <si>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</si>
  <si>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</si>
  <si>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</si>
  <si>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</si>
  <si>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</si>
  <si>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</si>
  <si>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</si>
  <si>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</si>
  <si>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</si>
  <si>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</si>
  <si>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</si>
  <si>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</si>
  <si>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</si>
  <si>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</si>
  <si>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</si>
  <si>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</si>
  <si>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</si>
  <si>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</si>
  <si>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</si>
  <si>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</si>
  <si>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</si>
  <si>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</si>
  <si>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</si>
  <si>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</si>
  <si>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</si>
  <si>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</si>
  <si>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</si>
  <si>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</si>
  <si>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</si>
  <si>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</si>
  <si>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</si>
  <si>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</si>
  <si>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</si>
  <si>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</si>
  <si>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</si>
  <si>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</si>
  <si>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</si>
  <si>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</si>
  <si>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</si>
  <si>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</si>
  <si>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</si>
  <si>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</si>
  <si>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</si>
  <si>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</si>
  <si>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</si>
  <si>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</si>
  <si>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</si>
  <si>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</si>
  <si>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</si>
  <si>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</si>
  <si>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</si>
  <si>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</si>
  <si>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</si>
  <si>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</si>
  <si>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</si>
  <si>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</si>
  <si>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</si>
  <si>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</si>
  <si>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</si>
  <si>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</si>
  <si>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</si>
  <si>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</si>
  <si>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</si>
  <si>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</si>
  <si>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</si>
  <si>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</si>
  <si>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</si>
  <si>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</si>
  <si>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</si>
  <si>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</si>
  <si>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</si>
  <si>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</si>
  <si>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</si>
  <si>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</si>
  <si>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</si>
  <si>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</si>
  <si>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</si>
  <si>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</si>
  <si>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</si>
  <si>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</si>
  <si>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</si>
  <si>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</si>
  <si>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</si>
  <si>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</si>
  <si>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</si>
  <si>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</si>
  <si>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</si>
  <si>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</si>
  <si>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</si>
  <si>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</si>
  <si>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</si>
  <si>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</si>
  <si>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</si>
  <si>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</si>
  <si>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</si>
  <si>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</si>
  <si>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</si>
  <si>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</si>
  <si>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</si>
  <si>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</si>
  <si>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</si>
  <si>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</si>
  <si>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</si>
  <si>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</si>
  <si>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</si>
  <si>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</si>
  <si>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</si>
  <si>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</si>
  <si>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</si>
  <si>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</si>
  <si>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</si>
  <si>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</si>
  <si>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</si>
  <si>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</si>
  <si>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</si>
  <si>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</si>
  <si>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</si>
  <si>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</si>
  <si>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</si>
  <si>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</si>
  <si>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</si>
  <si>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</si>
  <si>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</si>
  <si>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</si>
  <si>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</si>
  <si>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</si>
  <si>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</si>
  <si>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</si>
  <si>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</si>
  <si>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</si>
  <si>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</si>
  <si>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</si>
  <si>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</si>
  <si>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</si>
  <si>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</si>
  <si>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</si>
  <si>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</si>
  <si>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</si>
  <si>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</si>
  <si>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</si>
  <si>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</si>
  <si>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</si>
  <si>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</si>
  <si>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</si>
  <si>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</si>
  <si>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</si>
  <si>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</si>
  <si>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</si>
  <si>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</si>
  <si>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</si>
  <si>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</si>
  <si>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</si>
  <si>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</si>
  <si>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</si>
  <si>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</si>
  <si>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</si>
  <si>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</si>
  <si>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</si>
  <si>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</si>
  <si>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</si>
  <si>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</si>
  <si>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</si>
  <si>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</si>
  <si>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</si>
  <si>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</si>
  <si>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</si>
  <si>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</si>
  <si>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</si>
  <si>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</si>
  <si>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</si>
  <si>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</si>
  <si>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</si>
  <si>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</si>
  <si>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</si>
  <si>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</si>
  <si>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</si>
  <si>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</si>
  <si>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</si>
  <si>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</si>
  <si>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</si>
  <si>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</si>
  <si>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</si>
  <si>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</si>
  <si>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</si>
  <si>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</si>
  <si>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</si>
  <si>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</si>
  <si>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</si>
  <si>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</si>
  <si>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</si>
  <si>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</si>
  <si>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</si>
  <si>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</si>
  <si>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</si>
  <si>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</si>
  <si>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</si>
  <si>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</si>
  <si>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</si>
  <si>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</si>
  <si>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</si>
  <si>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</si>
  <si>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</si>
  <si>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</si>
  <si>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</si>
  <si>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</si>
  <si>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</si>
  <si>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</si>
  <si>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</si>
  <si>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</si>
  <si>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</si>
  <si>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</si>
  <si>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</si>
  <si>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</si>
  <si>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</si>
  <si>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</si>
  <si>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</si>
  <si>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</si>
  <si>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</si>
  <si>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</si>
  <si>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</si>
  <si>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</si>
  <si>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</si>
  <si>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</si>
  <si>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</si>
  <si>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</si>
  <si>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</si>
  <si>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</si>
  <si>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</si>
  <si>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</si>
  <si>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</si>
  <si>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</si>
  <si>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</si>
  <si>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</si>
  <si>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</si>
  <si>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</si>
  <si>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</si>
  <si>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</si>
  <si>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</si>
  <si>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</si>
  <si>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</si>
  <si>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</si>
  <si>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</si>
  <si>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</si>
  <si>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</si>
  <si>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</si>
  <si>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</si>
  <si>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</si>
  <si>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</si>
  <si>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</si>
  <si>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</si>
  <si>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</si>
  <si>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</si>
  <si>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</si>
  <si>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</si>
  <si>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</si>
  <si>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</si>
  <si>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</si>
  <si>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</si>
  <si>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</si>
  <si>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</si>
  <si>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</si>
  <si>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</si>
  <si>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</si>
  <si>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</si>
  <si>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</si>
  <si>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</si>
  <si>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</si>
  <si>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</si>
  <si>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</si>
  <si>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</si>
  <si>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</si>
  <si>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</si>
  <si>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</si>
  <si>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</si>
  <si>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</si>
  <si>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</si>
  <si>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</si>
  <si>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</si>
  <si>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</si>
  <si>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</si>
  <si>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</si>
  <si>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</si>
  <si>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</si>
  <si>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</si>
  <si>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</si>
  <si>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</si>
  <si>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</si>
  <si>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</si>
  <si>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</si>
  <si>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</si>
  <si>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</si>
  <si>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</si>
  <si>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</si>
  <si>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</si>
  <si>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</si>
  <si>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</si>
  <si>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</si>
  <si>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</si>
  <si>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</si>
  <si>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</si>
  <si>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</si>
  <si>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</si>
  <si>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</si>
  <si>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</si>
  <si>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</si>
  <si>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</si>
  <si>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</si>
  <si>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</si>
  <si>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</si>
  <si>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</si>
  <si>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</si>
  <si>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</si>
  <si>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</si>
  <si>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</si>
  <si>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</si>
  <si>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</si>
  <si>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</si>
  <si>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</si>
  <si>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</si>
  <si>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</si>
  <si>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</si>
  <si>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</si>
  <si>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</si>
  <si>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</si>
  <si>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</si>
  <si>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</si>
  <si>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</si>
  <si>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</si>
  <si>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</si>
  <si>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</si>
  <si>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</si>
  <si>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</si>
  <si>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</si>
  <si>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</si>
  <si>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</si>
  <si>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</si>
  <si>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</si>
  <si>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</si>
  <si>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</si>
  <si>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</si>
  <si>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</si>
  <si>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</si>
  <si>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</si>
  <si>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</si>
  <si>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</si>
  <si>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</si>
  <si>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</si>
  <si>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</si>
  <si>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</si>
  <si>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</si>
  <si>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</si>
  <si>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</si>
  <si>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</si>
  <si>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</si>
  <si>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</si>
  <si>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</si>
  <si>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</si>
  <si>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</si>
  <si>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</si>
  <si>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</si>
  <si>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</si>
  <si>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</si>
  <si>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</si>
  <si>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</si>
  <si>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</si>
  <si>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</si>
  <si>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</si>
  <si>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</si>
  <si>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</si>
  <si>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</si>
  <si>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</si>
  <si>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</si>
  <si>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</si>
  <si>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</si>
  <si>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</si>
  <si>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</si>
  <si>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</si>
  <si>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</si>
  <si>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</si>
  <si>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</si>
  <si>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</si>
  <si>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</si>
  <si>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</si>
  <si>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</si>
  <si>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</si>
  <si>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</si>
  <si>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</si>
  <si>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</si>
  <si>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</si>
  <si>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</si>
  <si>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</si>
  <si>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</si>
  <si>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</si>
  <si>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</si>
  <si>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</si>
  <si>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</si>
  <si>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</si>
  <si>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</si>
  <si>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</si>
  <si>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</si>
  <si>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</si>
  <si>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</si>
  <si>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</si>
  <si>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</si>
  <si>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</si>
  <si>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</si>
  <si>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</si>
  <si>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</si>
  <si>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</si>
  <si>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</si>
  <si>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</si>
  <si>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</si>
  <si>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</si>
  <si>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</si>
  <si>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</si>
  <si>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</si>
  <si>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</si>
  <si>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</si>
  <si>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</si>
  <si>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</si>
  <si>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</si>
  <si>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</si>
  <si>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</si>
  <si>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</si>
  <si>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</si>
  <si>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</si>
  <si>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</si>
  <si>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</si>
  <si>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</si>
  <si>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</si>
  <si>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</si>
  <si>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</si>
  <si>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</si>
  <si>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</si>
  <si>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</si>
  <si>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</si>
  <si>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</si>
  <si>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</si>
  <si>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</si>
  <si>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</si>
  <si>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</si>
  <si>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</si>
  <si>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</si>
  <si>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</si>
  <si>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</si>
  <si>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</si>
  <si>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</si>
  <si>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</si>
  <si>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</si>
  <si>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</si>
  <si>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</si>
  <si>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</si>
  <si>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</si>
  <si>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</si>
  <si>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</si>
  <si>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</si>
  <si>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</si>
  <si>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</si>
  <si>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</si>
  <si>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</si>
  <si>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</si>
  <si>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</si>
  <si>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</si>
  <si>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</si>
  <si>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</si>
  <si>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</si>
  <si>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</si>
  <si>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</si>
  <si>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</si>
  <si>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</si>
  <si>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</si>
  <si>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</si>
  <si>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</si>
  <si>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</si>
  <si>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</si>
  <si>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</si>
  <si>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</si>
  <si>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</si>
  <si>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</si>
  <si>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</si>
  <si>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</si>
  <si>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</si>
  <si>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</si>
  <si>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</si>
  <si>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</si>
  <si>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</si>
  <si>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</si>
  <si>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</si>
  <si>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</si>
  <si>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</si>
  <si>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</si>
  <si>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</si>
  <si>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</si>
  <si>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</si>
  <si>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</si>
  <si>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</si>
  <si>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</si>
  <si>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</si>
  <si>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</si>
  <si>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</si>
  <si>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</si>
  <si>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</si>
  <si>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</si>
  <si>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</si>
  <si>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</si>
  <si>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</si>
  <si>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</si>
  <si>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</si>
  <si>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</si>
  <si>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</si>
  <si>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</si>
  <si>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</si>
  <si>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</si>
  <si>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</si>
  <si>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</si>
  <si>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</si>
  <si>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</si>
  <si>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</si>
  <si>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</si>
  <si>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</si>
  <si>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</si>
  <si>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</si>
  <si>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</si>
  <si>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</si>
  <si>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</si>
  <si>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</si>
  <si>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</si>
  <si>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</si>
  <si>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</si>
  <si>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</si>
  <si>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</si>
  <si>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</si>
  <si>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</si>
  <si>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</si>
  <si>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</si>
  <si>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</si>
  <si>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</si>
  <si>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</si>
  <si>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</si>
  <si>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</si>
  <si>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</si>
  <si>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</si>
  <si>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</si>
  <si>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</si>
  <si>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</si>
  <si>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</si>
  <si>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</si>
  <si>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</si>
  <si>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</si>
  <si>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</si>
  <si>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</si>
  <si>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</si>
  <si>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</si>
  <si>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</si>
  <si>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</si>
  <si>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</si>
  <si>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</si>
  <si>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</si>
  <si>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</si>
  <si>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</si>
  <si>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</si>
  <si>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</si>
  <si>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</si>
  <si>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</si>
  <si>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</si>
  <si>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</si>
  <si>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</si>
  <si>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</si>
  <si>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</si>
  <si>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</si>
  <si>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</si>
  <si>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</si>
  <si>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</si>
  <si>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</si>
  <si>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</si>
  <si>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</si>
  <si>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</si>
  <si>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</si>
  <si>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</si>
  <si>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</si>
  <si>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</si>
  <si>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</si>
  <si>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</si>
  <si>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</si>
  <si>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</si>
  <si>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</si>
  <si>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</si>
  <si>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</si>
  <si>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</si>
  <si>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</si>
  <si>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</si>
  <si>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</si>
  <si>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</si>
  <si>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</si>
  <si>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</si>
  <si>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</si>
  <si>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</si>
  <si>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</si>
  <si>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</si>
  <si>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</si>
  <si>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</si>
  <si>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</si>
  <si>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</si>
  <si>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</si>
  <si>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</si>
  <si>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</si>
  <si>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</si>
  <si>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</si>
  <si>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</si>
  <si>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</si>
  <si>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</si>
  <si>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</si>
  <si>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</si>
  <si>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</si>
  <si>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</si>
  <si>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</si>
  <si>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</si>
  <si>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</si>
  <si>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</si>
  <si>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</si>
  <si>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</si>
  <si>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</si>
  <si>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</si>
  <si>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</si>
  <si>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</si>
  <si>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</si>
  <si>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</si>
  <si>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</si>
  <si>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</si>
  <si>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</si>
  <si>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</si>
  <si>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</si>
  <si>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</si>
  <si>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</si>
  <si>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</si>
  <si>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</si>
  <si>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</si>
  <si>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</si>
  <si>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</si>
  <si>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</si>
  <si>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</si>
  <si>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</si>
  <si>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</si>
  <si>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</si>
  <si>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</si>
  <si>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</si>
  <si>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</si>
  <si>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</si>
  <si>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</si>
  <si>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</si>
  <si>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</si>
  <si>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</si>
  <si>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</si>
  <si>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</si>
  <si>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</si>
  <si>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</si>
  <si>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</si>
  <si>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</si>
  <si>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</si>
  <si>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</si>
  <si>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</si>
  <si>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</si>
  <si>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</si>
  <si>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</si>
  <si>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</si>
  <si>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</si>
  <si>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</si>
  <si>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</si>
  <si>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</si>
  <si>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</si>
  <si>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</si>
  <si>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</si>
  <si>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</si>
  <si>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</si>
  <si>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</si>
  <si>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</si>
  <si>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</si>
  <si>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</si>
  <si>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</si>
  <si>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</si>
  <si>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</si>
  <si>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</si>
  <si>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</si>
  <si>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</si>
  <si>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</si>
  <si>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</si>
  <si>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</si>
  <si>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</si>
  <si>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</si>
  <si>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</si>
  <si>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</si>
  <si>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</si>
  <si>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</si>
  <si>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</si>
  <si>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</si>
  <si>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</si>
  <si>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</si>
  <si>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</si>
  <si>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</si>
  <si>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</si>
  <si>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</si>
  <si>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</si>
  <si>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</si>
  <si>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</si>
  <si>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</si>
  <si>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</si>
  <si>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</si>
  <si>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</si>
  <si>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</si>
  <si>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</si>
  <si>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</si>
  <si>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</si>
  <si>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</si>
  <si>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</si>
  <si>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</si>
  <si>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</si>
  <si>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</si>
  <si>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</si>
  <si>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</si>
  <si>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</si>
  <si>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</si>
  <si>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</si>
  <si>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</si>
  <si>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</si>
  <si>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</si>
  <si>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</si>
  <si>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</si>
  <si>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</si>
  <si>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</si>
  <si>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</si>
  <si>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</si>
  <si>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</si>
  <si>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</si>
  <si>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</si>
  <si>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</si>
  <si>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</si>
  <si>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</si>
  <si>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</si>
  <si>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</si>
  <si>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</si>
  <si>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</si>
  <si>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</si>
  <si>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</si>
  <si>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</si>
  <si>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</si>
  <si>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</si>
  <si>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</si>
  <si>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</si>
  <si>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</si>
  <si>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</si>
  <si>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</si>
  <si>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</si>
  <si>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</si>
  <si>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</si>
  <si>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</si>
  <si>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</si>
  <si>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</si>
  <si>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</si>
  <si>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</si>
  <si>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</si>
  <si>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</si>
  <si>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</si>
  <si>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</si>
  <si>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</si>
  <si>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</si>
  <si>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</si>
  <si>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</si>
  <si>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</si>
  <si>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</si>
  <si>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</si>
  <si>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</si>
  <si>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</si>
  <si>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</si>
  <si>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</si>
  <si>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</si>
  <si>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</si>
  <si>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</si>
  <si>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</si>
  <si>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</si>
  <si>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</si>
  <si>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</si>
  <si>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</si>
  <si>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</si>
  <si>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</si>
  <si>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</si>
  <si>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</si>
  <si>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</si>
  <si>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</si>
  <si>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</si>
  <si>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</si>
  <si>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</si>
  <si>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</si>
  <si>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</si>
  <si>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</si>
  <si>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</si>
  <si>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</si>
  <si>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</si>
  <si>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</si>
  <si>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</si>
  <si>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</si>
  <si>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</si>
  <si>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</si>
  <si>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</si>
  <si>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</si>
  <si>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</si>
  <si>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</si>
  <si>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</si>
  <si>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</si>
  <si>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</si>
  <si>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</si>
  <si>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</si>
  <si>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</si>
  <si>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</si>
  <si>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</si>
  <si>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</si>
  <si>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</si>
  <si>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</si>
  <si>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</si>
  <si>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</si>
  <si>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</si>
  <si>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</si>
  <si>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</si>
  <si>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</si>
  <si>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</si>
  <si>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</si>
  <si>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</si>
  <si>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</si>
  <si>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</si>
  <si>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</si>
  <si>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</si>
  <si>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</si>
  <si>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</si>
  <si>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</si>
  <si>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</si>
  <si>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</si>
  <si>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</si>
  <si>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</si>
  <si>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</si>
  <si>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</si>
  <si>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</si>
  <si>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</si>
  <si>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</si>
  <si>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</si>
  <si>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</si>
  <si>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</si>
  <si>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</si>
  <si>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</si>
  <si>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</si>
  <si>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</si>
  <si>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</si>
  <si>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</si>
  <si>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</si>
  <si>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</si>
  <si>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</si>
  <si>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</si>
  <si>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</si>
  <si>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</si>
  <si>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</si>
  <si>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</si>
  <si>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</si>
  <si>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</si>
  <si>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</si>
  <si>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</si>
  <si>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</si>
  <si>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</si>
  <si>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</si>
  <si>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</si>
  <si>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</si>
  <si>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</si>
  <si>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</si>
  <si>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</si>
  <si>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</si>
  <si>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</si>
  <si>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</si>
  <si>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</si>
  <si>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</si>
  <si>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</si>
  <si>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</si>
  <si>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</si>
  <si>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</si>
  <si>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</si>
  <si>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</si>
  <si>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</si>
  <si>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</si>
  <si>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</si>
  <si>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</si>
  <si>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</si>
  <si>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</si>
  <si>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</si>
  <si>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</si>
  <si>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</si>
  <si>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</si>
  <si>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</si>
  <si>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</si>
  <si>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</si>
  <si>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</si>
  <si>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</si>
  <si>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</si>
  <si>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</si>
  <si>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</si>
  <si>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</si>
  <si>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</si>
  <si>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</si>
  <si>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</si>
  <si>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</si>
  <si>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</si>
  <si>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</si>
  <si>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</si>
  <si>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</si>
  <si>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</si>
  <si>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</si>
  <si>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</si>
  <si>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</si>
  <si>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</si>
  <si>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</si>
  <si>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</si>
  <si>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</si>
  <si>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</si>
  <si>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</si>
  <si>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</si>
  <si>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</si>
  <si>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</si>
  <si>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</si>
  <si>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</si>
  <si>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</si>
  <si>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</si>
  <si>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</si>
  <si>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</si>
  <si>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</si>
  <si>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</si>
  <si>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</si>
  <si>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</si>
  <si>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</si>
  <si>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</si>
  <si>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</si>
  <si>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</si>
  <si>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</si>
  <si>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</si>
  <si>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</si>
  <si>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</si>
  <si>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</si>
  <si>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</si>
  <si>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</si>
  <si>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</si>
  <si>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</si>
  <si>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</si>
  <si>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</si>
  <si>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</si>
  <si>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</si>
  <si>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</si>
  <si>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</si>
  <si>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</si>
  <si>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</si>
  <si>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</si>
  <si>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</si>
  <si>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</si>
  <si>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</si>
  <si>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</si>
  <si>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</si>
  <si>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</si>
  <si>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</si>
  <si>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</si>
  <si>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</si>
  <si>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</si>
  <si>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</si>
  <si>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</si>
  <si>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</si>
  <si>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</si>
  <si>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</si>
  <si>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</si>
  <si>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</si>
  <si>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</si>
  <si>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</si>
  <si>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</si>
  <si>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</si>
  <si>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</si>
  <si>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</si>
  <si>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</si>
  <si>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</si>
  <si>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</si>
  <si>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</si>
  <si>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</si>
  <si>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</si>
  <si>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</si>
  <si>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</si>
  <si>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</si>
  <si>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</si>
  <si>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</si>
  <si>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</si>
  <si>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</si>
  <si>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</si>
  <si>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</si>
  <si>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</si>
  <si>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</si>
  <si>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</si>
  <si>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</si>
  <si>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</si>
  <si>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</si>
  <si>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</si>
  <si>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</si>
  <si>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</si>
  <si>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</si>
  <si>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</si>
  <si>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</si>
  <si>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</si>
  <si>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</si>
  <si>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</si>
  <si>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</si>
  <si>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</si>
  <si>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</si>
  <si>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</si>
  <si>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</si>
  <si>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</si>
  <si>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</si>
  <si>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</si>
  <si>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</si>
  <si>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</si>
  <si>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</si>
  <si>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</si>
  <si>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</si>
  <si>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</si>
  <si>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</si>
  <si>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</si>
  <si>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</si>
  <si>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</si>
  <si>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</si>
  <si>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</si>
  <si>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</si>
  <si>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</si>
  <si>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</si>
  <si>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</si>
  <si>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</si>
  <si>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</si>
  <si>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</si>
  <si>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</si>
  <si>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</si>
  <si>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</si>
  <si>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</si>
  <si>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</si>
  <si>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</si>
  <si>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</si>
  <si>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</si>
  <si>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</si>
  <si>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</si>
  <si>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</si>
  <si>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</si>
  <si>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</si>
  <si>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</si>
  <si>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</si>
  <si>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</si>
  <si>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</si>
  <si>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</si>
  <si>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</si>
  <si>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</si>
  <si>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</si>
  <si>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</si>
  <si>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</si>
  <si>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</si>
  <si>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</si>
  <si>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</si>
  <si>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</si>
  <si>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</si>
  <si>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</si>
  <si>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</si>
  <si>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</si>
  <si>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</si>
  <si>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</si>
  <si>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</si>
  <si>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</si>
  <si>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</si>
  <si>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</si>
  <si>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</si>
  <si>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</si>
  <si>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</si>
  <si>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</si>
  <si>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</si>
  <si>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</si>
  <si>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</si>
  <si>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</si>
  <si>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</si>
  <si>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</si>
  <si>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</si>
  <si>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</si>
  <si>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</si>
  <si>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</si>
  <si>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</si>
  <si>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</si>
  <si>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</si>
  <si>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</si>
  <si>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</si>
  <si>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</si>
  <si>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</si>
  <si>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</si>
  <si>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</si>
  <si>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</si>
  <si>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</si>
  <si>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</si>
  <si>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</si>
  <si>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</si>
  <si>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</si>
  <si>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</si>
  <si>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</si>
  <si>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</si>
  <si>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</si>
  <si>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</si>
  <si>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</si>
  <si>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</si>
  <si>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</si>
  <si>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</si>
  <si>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</si>
  <si>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</si>
  <si>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</si>
  <si>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</si>
  <si>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</si>
  <si>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</si>
  <si>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</si>
  <si>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</si>
  <si>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</si>
  <si>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</si>
  <si>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</si>
  <si>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</si>
  <si>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</si>
  <si>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</si>
  <si>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</si>
  <si>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</si>
  <si>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</si>
  <si>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</si>
  <si>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</si>
  <si>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</si>
  <si>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</si>
  <si>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</si>
  <si>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</si>
  <si>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</si>
  <si>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</si>
  <si>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</si>
  <si>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</si>
  <si>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</si>
  <si>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</si>
  <si>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</si>
  <si>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</si>
  <si>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</si>
  <si>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</si>
  <si>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</si>
  <si>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</si>
  <si>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</si>
  <si>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</si>
  <si>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</si>
  <si>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</si>
  <si>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</si>
  <si>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</si>
  <si>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</si>
  <si>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</si>
  <si>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</si>
  <si>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</si>
  <si>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</si>
  <si>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</si>
  <si>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</si>
  <si>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</si>
  <si>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</si>
  <si>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</si>
  <si>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</si>
  <si>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</si>
  <si>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</si>
  <si>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</si>
  <si>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</si>
  <si>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</si>
  <si>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</si>
  <si>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</si>
  <si>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</si>
  <si>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</si>
  <si>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</si>
  <si>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</si>
  <si>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</si>
  <si>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</si>
  <si>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</si>
  <si>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</si>
  <si>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</si>
  <si>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</si>
  <si>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</si>
  <si>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</si>
  <si>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</si>
  <si>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</si>
  <si>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</si>
  <si>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</si>
  <si>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</si>
  <si>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</si>
  <si>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</si>
  <si>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</si>
  <si>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</si>
  <si>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</si>
  <si>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</si>
  <si>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</si>
  <si>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</si>
  <si>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</si>
  <si>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</si>
  <si>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</si>
  <si>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</si>
  <si>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</si>
  <si>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</si>
  <si>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</si>
  <si>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</si>
  <si>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</si>
  <si>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</si>
  <si>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</si>
  <si>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</si>
  <si>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</si>
  <si>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</si>
  <si>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</si>
  <si>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</si>
  <si>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</si>
  <si>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</si>
  <si>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</si>
  <si>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</si>
  <si>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</si>
  <si>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</si>
  <si>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</si>
  <si>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</si>
  <si>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</si>
  <si>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</si>
  <si>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</si>
  <si>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</si>
  <si>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</si>
  <si>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</si>
  <si>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</si>
  <si>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</si>
  <si>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</si>
  <si>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</si>
  <si>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</si>
  <si>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</si>
  <si>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</si>
  <si>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</si>
  <si>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</si>
  <si>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</si>
  <si>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</si>
  <si>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</si>
  <si>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</si>
  <si>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</si>
  <si>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</si>
  <si>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</si>
  <si>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</si>
  <si>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</si>
  <si>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</si>
  <si>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</si>
  <si>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</si>
  <si>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</si>
  <si>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</si>
  <si>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</si>
  <si>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</si>
  <si>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</si>
  <si>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</si>
  <si>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</si>
  <si>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</si>
  <si>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</si>
  <si>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</si>
  <si>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</si>
  <si>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</si>
  <si>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</si>
  <si>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</si>
  <si>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</si>
  <si>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</si>
  <si>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</si>
  <si>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</si>
  <si>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</si>
  <si>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</si>
  <si>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</si>
  <si>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</si>
  <si>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</si>
  <si>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</si>
  <si>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</si>
  <si>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</si>
  <si>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</si>
  <si>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</si>
  <si>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</si>
  <si>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</si>
  <si>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</si>
  <si>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</si>
  <si>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</si>
  <si>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</si>
  <si>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</si>
  <si>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</si>
  <si>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</si>
  <si>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</si>
  <si>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</si>
  <si>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</si>
  <si>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</si>
  <si>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</si>
  <si>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</si>
  <si>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</si>
  <si>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</si>
  <si>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</si>
  <si>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</si>
  <si>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</si>
  <si>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</si>
  <si>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</si>
  <si>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</si>
  <si>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</si>
  <si>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</si>
  <si>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</si>
  <si>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</si>
  <si>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</si>
  <si>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</si>
  <si>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</si>
  <si>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</si>
  <si>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</si>
  <si>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</si>
  <si>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</si>
  <si>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</si>
  <si>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</si>
  <si>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</si>
  <si>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</si>
  <si>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</si>
  <si>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</si>
  <si>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</si>
  <si>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</si>
  <si>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</si>
  <si>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</si>
  <si>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</si>
  <si>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</si>
  <si>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</si>
  <si>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</si>
  <si>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</si>
  <si>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</si>
  <si>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</si>
  <si>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</si>
  <si>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</si>
  <si>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</si>
  <si>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</si>
  <si>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</si>
  <si>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</si>
  <si>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</si>
  <si>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</si>
  <si>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</si>
  <si>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</si>
  <si>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</si>
  <si>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</si>
  <si>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</si>
  <si>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</si>
  <si>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</si>
  <si>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</si>
  <si>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</si>
  <si>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</si>
  <si>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</si>
  <si>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</si>
  <si>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</si>
  <si>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</si>
  <si>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</si>
  <si>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</si>
  <si>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</si>
  <si>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</si>
  <si>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</si>
  <si>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</si>
  <si>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</si>
  <si>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</si>
  <si>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</si>
  <si>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</si>
  <si>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</si>
  <si>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</si>
  <si>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</si>
  <si>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</si>
  <si>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</si>
  <si>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</si>
  <si>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</si>
  <si>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</si>
  <si>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</si>
  <si>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</si>
  <si>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</si>
  <si>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</si>
  <si>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</si>
  <si>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</si>
  <si>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</si>
  <si>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</si>
  <si>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</si>
  <si>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</si>
  <si>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</si>
  <si>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</si>
  <si>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</si>
  <si>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</si>
  <si>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</si>
  <si>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</si>
  <si>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</si>
  <si>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</si>
  <si>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</si>
  <si>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</si>
  <si>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</si>
  <si>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</si>
  <si>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</si>
  <si>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</si>
  <si>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</si>
  <si>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</si>
  <si>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</si>
  <si>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</si>
  <si>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</si>
  <si>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</si>
  <si>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</si>
  <si>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</si>
  <si>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</si>
  <si>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</si>
  <si>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</si>
  <si>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</si>
  <si>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</si>
  <si>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</si>
  <si>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</si>
  <si>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</si>
  <si>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</si>
  <si>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</si>
  <si>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</si>
  <si>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</si>
  <si>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</si>
  <si>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</si>
  <si>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</si>
  <si>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</si>
  <si>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</si>
  <si>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</si>
  <si>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</si>
  <si>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</si>
  <si>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</si>
  <si>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</si>
  <si>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</si>
  <si>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</si>
  <si>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</si>
  <si>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</si>
  <si>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</si>
  <si>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</si>
  <si>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</si>
  <si>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</si>
  <si>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</si>
  <si>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</si>
  <si>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</si>
  <si>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</si>
  <si>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</si>
  <si>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</si>
  <si>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</si>
  <si>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</si>
  <si>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</si>
  <si>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</si>
  <si>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</si>
  <si>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</si>
  <si>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</si>
  <si>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</si>
  <si>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</si>
  <si>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</si>
  <si>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</si>
  <si>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</si>
  <si>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</si>
  <si>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</si>
  <si>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</si>
  <si>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</si>
  <si>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</si>
  <si>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</si>
  <si>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</si>
  <si>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</si>
  <si>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</si>
  <si>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</si>
  <si>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</si>
  <si>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</si>
  <si>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</si>
  <si>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</si>
  <si>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</si>
  <si>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</si>
  <si>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</si>
  <si>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</si>
  <si>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</si>
  <si>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</si>
  <si>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</si>
  <si>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</si>
  <si>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</si>
  <si>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</si>
  <si>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</si>
  <si>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</si>
  <si>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</si>
  <si>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</si>
  <si>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</si>
  <si>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</si>
  <si>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</si>
  <si>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</si>
  <si>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</si>
  <si>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</si>
  <si>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</si>
  <si>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</si>
  <si>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</si>
  <si>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</si>
  <si>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</si>
  <si>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</si>
  <si>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</si>
  <si>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</si>
  <si>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</si>
  <si>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</si>
  <si>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</si>
  <si>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</si>
  <si>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</si>
  <si>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</si>
  <si>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</si>
  <si>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</si>
  <si>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</si>
  <si>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</si>
  <si>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</si>
  <si>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</si>
  <si>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</si>
  <si>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</si>
  <si>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</si>
  <si>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</si>
  <si>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</si>
  <si>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</si>
  <si>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</si>
  <si>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</si>
  <si>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</si>
  <si>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</si>
  <si>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</si>
  <si>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</si>
  <si>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</si>
  <si>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</si>
  <si>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</si>
  <si>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</si>
  <si>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</si>
  <si>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</si>
  <si>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</si>
  <si>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</si>
  <si>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</si>
  <si>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</si>
  <si>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</si>
  <si>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</si>
  <si>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</si>
  <si>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</si>
  <si>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</si>
  <si>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</si>
  <si>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</si>
  <si>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</si>
  <si>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</si>
  <si>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</si>
  <si>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</si>
  <si>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</si>
  <si>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</si>
  <si>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</si>
  <si>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</si>
  <si>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</si>
  <si>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</si>
  <si>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</si>
  <si>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</si>
  <si>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</si>
  <si>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</si>
  <si>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</si>
  <si>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</si>
  <si>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</si>
  <si>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</si>
  <si>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</si>
  <si>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</si>
  <si>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</si>
  <si>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</si>
  <si>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</si>
  <si>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</si>
  <si>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</si>
  <si>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</si>
  <si>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</si>
  <si>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</si>
  <si>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</si>
  <si>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</si>
  <si>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</si>
  <si>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</si>
  <si>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</si>
  <si>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</si>
  <si>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</si>
  <si>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</si>
  <si>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</si>
  <si>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</si>
  <si>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</si>
  <si>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</si>
  <si>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</si>
  <si>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</si>
  <si>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</si>
  <si>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</si>
  <si>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</si>
  <si>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</si>
  <si>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</si>
  <si>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</si>
  <si>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</si>
  <si>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</si>
  <si>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</si>
  <si>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</si>
  <si>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</si>
  <si>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</si>
  <si>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</si>
  <si>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</si>
  <si>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</si>
  <si>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</si>
  <si>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</si>
  <si>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</si>
  <si>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</si>
  <si>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</si>
  <si>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</si>
  <si>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</si>
  <si>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</si>
  <si>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</si>
  <si>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</si>
  <si>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</si>
  <si>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</si>
  <si>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</si>
  <si>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</si>
  <si>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</si>
  <si>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</si>
  <si>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</si>
  <si>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</si>
  <si>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</si>
  <si>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</si>
  <si>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</si>
  <si>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</si>
  <si>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</si>
  <si>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</si>
  <si>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</si>
  <si>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</si>
  <si>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</si>
  <si>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</si>
  <si>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</si>
  <si>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</si>
  <si>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</si>
  <si>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</si>
  <si>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</si>
  <si>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</si>
  <si>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</si>
  <si>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</si>
  <si>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</si>
  <si>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</si>
  <si>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</si>
  <si>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</si>
  <si>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</si>
  <si>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</si>
  <si>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</si>
  <si>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</si>
  <si>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</si>
  <si>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</si>
  <si>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</si>
  <si>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</si>
  <si>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</si>
  <si>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</si>
  <si>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</si>
  <si>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</si>
  <si>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</si>
  <si>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</si>
  <si>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</si>
  <si>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</si>
  <si>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</si>
  <si>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</si>
  <si>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</si>
  <si>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</si>
  <si>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</si>
  <si>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</si>
  <si>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</si>
  <si>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</si>
  <si>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</si>
  <si>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</si>
  <si>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</si>
  <si>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</si>
  <si>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</si>
  <si>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</si>
  <si>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</si>
  <si>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</si>
  <si>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</si>
  <si>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</si>
  <si>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</si>
  <si>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</si>
  <si>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</si>
  <si>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</si>
  <si>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</si>
  <si>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</si>
  <si>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</si>
  <si>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</si>
  <si>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</si>
  <si>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</si>
  <si>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</si>
  <si>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</si>
  <si>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</si>
  <si>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</si>
  <si>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</si>
  <si>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</si>
  <si>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</si>
  <si>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</si>
  <si>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</si>
  <si>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</si>
  <si>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</si>
  <si>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</si>
  <si>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</si>
  <si>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</si>
  <si>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</si>
  <si>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</si>
  <si>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</si>
  <si>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</si>
  <si>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</si>
  <si>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</si>
  <si>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</si>
  <si>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</si>
  <si>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</si>
  <si>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</si>
  <si>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</si>
  <si>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</si>
  <si>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</si>
  <si>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</si>
  <si>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</si>
  <si>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</si>
  <si>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</si>
  <si>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</si>
  <si>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</si>
  <si>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</si>
  <si>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</si>
  <si>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</si>
  <si>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</si>
  <si>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</si>
  <si>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</si>
  <si>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</si>
  <si>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</si>
  <si>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</si>
  <si>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</si>
  <si>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</si>
  <si>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</si>
  <si>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</si>
  <si>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</si>
  <si>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</si>
  <si>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</si>
  <si>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</si>
  <si>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</si>
  <si>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</si>
  <si>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</si>
  <si>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</si>
  <si>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</si>
  <si>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</si>
  <si>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</si>
  <si>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</si>
  <si>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</si>
  <si>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</si>
  <si>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</si>
  <si>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</si>
  <si>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</si>
  <si>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</si>
  <si>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</si>
  <si>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</si>
  <si>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</si>
  <si>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</si>
  <si>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</si>
  <si>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</si>
  <si>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</si>
  <si>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</si>
  <si>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</si>
  <si>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</si>
  <si>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</si>
  <si>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</si>
  <si>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</si>
  <si>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</si>
  <si>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</si>
  <si>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</si>
  <si>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</si>
  <si>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</si>
  <si>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</si>
  <si>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</si>
  <si>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</si>
  <si>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</si>
  <si>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</si>
  <si>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</si>
  <si>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</si>
  <si>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</si>
  <si>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</si>
  <si>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</si>
  <si>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</si>
  <si>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</si>
  <si>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</si>
  <si>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</si>
  <si>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</si>
  <si>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</si>
  <si>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</si>
  <si>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</si>
  <si>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</si>
  <si>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</si>
  <si>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</si>
  <si>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</si>
  <si>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</si>
  <si>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</si>
  <si>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</si>
  <si>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</si>
  <si>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</si>
  <si>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</si>
  <si>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</si>
  <si>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</si>
  <si>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</si>
  <si>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</si>
  <si>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</si>
  <si>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</si>
  <si>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</si>
  <si>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</si>
  <si>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</si>
  <si>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</si>
  <si>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</si>
  <si>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</si>
  <si>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</si>
  <si>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</si>
  <si>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</si>
  <si>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</si>
  <si>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</si>
  <si>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</si>
  <si>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</si>
  <si>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</si>
  <si>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</si>
  <si>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</si>
  <si>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</si>
  <si>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</si>
  <si>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</si>
  <si>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</si>
  <si>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</si>
  <si>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</si>
  <si>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</si>
  <si>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</si>
  <si>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</si>
  <si>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</si>
  <si>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</si>
  <si>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</si>
  <si>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</si>
  <si>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</si>
  <si>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</si>
  <si>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</si>
  <si>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</si>
  <si>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</si>
  <si>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</si>
  <si>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</si>
  <si>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</si>
  <si>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</si>
  <si>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</si>
  <si>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</si>
  <si>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</si>
  <si>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</si>
  <si>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</si>
  <si>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</si>
  <si>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</si>
  <si>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</si>
  <si>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</si>
  <si>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</si>
  <si>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</si>
  <si>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</si>
  <si>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</si>
  <si>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</si>
  <si>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</si>
  <si>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</si>
  <si>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</si>
  <si>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</si>
  <si>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</si>
  <si>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</si>
  <si>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</si>
  <si>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</si>
  <si>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</si>
  <si>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</si>
  <si>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</si>
  <si>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</si>
  <si>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</si>
  <si>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</si>
  <si>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</si>
  <si>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</si>
  <si>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</si>
  <si>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</si>
  <si>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</si>
  <si>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</si>
  <si>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</si>
  <si>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</si>
  <si>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</si>
  <si>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</si>
  <si>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</si>
  <si>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</si>
  <si>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</si>
  <si>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</si>
  <si>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</si>
  <si>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</si>
  <si>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</si>
  <si>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</si>
  <si>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</si>
  <si>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</si>
  <si>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</si>
  <si>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</si>
  <si>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</si>
  <si>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</si>
  <si>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</si>
  <si>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</si>
  <si>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</si>
  <si>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</si>
  <si>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</si>
  <si>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</si>
  <si>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</si>
  <si>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</si>
  <si>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</si>
  <si>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</si>
  <si>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</si>
  <si>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</si>
  <si>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</si>
  <si>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</si>
  <si>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</si>
  <si>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</si>
  <si>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</si>
  <si>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</si>
  <si>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</si>
  <si>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</si>
  <si>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</si>
  <si>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</si>
  <si>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</si>
  <si>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</si>
  <si>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</si>
  <si>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</si>
  <si>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</si>
  <si>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</si>
  <si>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</si>
  <si>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</si>
  <si>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</si>
  <si>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</si>
  <si>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</si>
  <si>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</si>
  <si>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 xml:space="preserve">Percentage Canceled 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</si>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</sst>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10" fontId="0" fillId="0" borderId="0" xfId="42" applyNumberFormat="1" applyFont="1"/>
    <xf numFmtId="0" fontId="0" fillId="0" borderId="0" xfId="42" applyNumberFormat="1" applyFont="1"/>
    <xf numFmtId="2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rgb="FF006100"/>
      </font>
      <fill>
        <patternFill>
          <bgColor rgb="FFFFFF00"/>
        </patternFill>
      </fill>
    </dxf>
    <dxf>
      <font>
        <color rgb="FF9C57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1.xlsx]Sheet1!PivotTable1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7-4657-B59C-D4D7B7C7E46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67-4657-B59C-D4D7B7C7E46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67-4657-B59C-D4D7B7C7E46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67-4657-B59C-D4D7B7C7E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9297688"/>
        <c:axId val="779298344"/>
      </c:barChart>
      <c:catAx>
        <c:axId val="779297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98344"/>
        <c:crosses val="autoZero"/>
        <c:auto val="1"/>
        <c:lblAlgn val="ctr"/>
        <c:lblOffset val="100"/>
        <c:noMultiLvlLbl val="0"/>
      </c:catAx>
      <c:valAx>
        <c:axId val="77929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9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1.xlsx]Sheet2!PivotTable3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1-4340-A95A-A141B1EC7B2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1-4340-A95A-A141B1EC7B2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1-4340-A95A-A141B1EC7B2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C1-4340-A95A-A141B1EC7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1048584"/>
        <c:axId val="731042024"/>
      </c:barChart>
      <c:catAx>
        <c:axId val="73104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42024"/>
        <c:crosses val="autoZero"/>
        <c:auto val="1"/>
        <c:lblAlgn val="ctr"/>
        <c:lblOffset val="100"/>
        <c:noMultiLvlLbl val="0"/>
      </c:catAx>
      <c:valAx>
        <c:axId val="73104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4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1.xlsx]Sheet3!PivotTable5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0-46DF-B9B3-3DDFF1725F4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20-46DF-B9B3-3DDFF1725F4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20-46DF-B9B3-3DDFF1725F4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20-46DF-B9B3-3DDFF172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475256"/>
        <c:axId val="776472304"/>
      </c:lineChart>
      <c:catAx>
        <c:axId val="77647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72304"/>
        <c:crosses val="autoZero"/>
        <c:auto val="1"/>
        <c:lblAlgn val="ctr"/>
        <c:lblOffset val="100"/>
        <c:noMultiLvlLbl val="0"/>
      </c:catAx>
      <c:valAx>
        <c:axId val="7764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75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Outocome</a:t>
            </a:r>
            <a:r>
              <a:rPr lang="en-US" baseline="0"/>
              <a:t> Based on Goal</a:t>
            </a:r>
          </a:p>
        </c:rich>
      </c:tx>
      <c:layout>
        <c:manualLayout>
          <c:xMode val="edge"/>
          <c:yMode val="edge"/>
          <c:x val="0.40949291338582666"/>
          <c:y val="4.250044307162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4-4061-B816-97B106088A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4-4061-B816-97B106088A8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4-4061-B816-97B106088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215416"/>
        <c:axId val="587215744"/>
      </c:lineChart>
      <c:catAx>
        <c:axId val="58721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15744"/>
        <c:crosses val="autoZero"/>
        <c:auto val="1"/>
        <c:lblAlgn val="ctr"/>
        <c:lblOffset val="100"/>
        <c:noMultiLvlLbl val="0"/>
      </c:catAx>
      <c:valAx>
        <c:axId val="5872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1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320675</xdr:colOff>
      <xdr:row>1</xdr:row>
      <xdr:rowOff>190500</xdr:rowOff>
    </xdr:from>
    <xdr:to>
      <xdr:col>13</xdr:col>
      <xdr:colOff>558800</xdr:colOff>
      <xdr:row>14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141BB-9A80-D9C2-67B0-CD407C2CF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577849</xdr:colOff>
      <xdr:row>3</xdr:row>
      <xdr:rowOff>133349</xdr:rowOff>
    </xdr:from>
    <xdr:to>
      <xdr:col>13</xdr:col>
      <xdr:colOff>584200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6B481-E4D5-C908-AA89-622E18D1F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111125</xdr:colOff>
      <xdr:row>3</xdr:row>
      <xdr:rowOff>28575</xdr:rowOff>
    </xdr:from>
    <xdr:to>
      <xdr:col>13</xdr:col>
      <xdr:colOff>60325</xdr:colOff>
      <xdr:row>17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FCFBD-8CDA-2383-E3FA-1F32E9DF8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349250</xdr:colOff>
      <xdr:row>13</xdr:row>
      <xdr:rowOff>123824</xdr:rowOff>
    </xdr:from>
    <xdr:to>
      <xdr:col>7</xdr:col>
      <xdr:colOff>444500</xdr:colOff>
      <xdr:row>28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1A5AD-21B0-591C-458F-64C94D9AD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gullam" refreshedDate="44909.398404976855" createdVersion="8" refreshedVersion="8" minRefreshableVersion="3" recordCount="1000" xr:uid="{1FA822C7-78F9-4A56-80CB-B8DFA0A104EB}">
  <cacheSource type="worksheet">
    <worksheetSource ref="A1:U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ercent funded" numFmtId="0">
      <sharedItems containsBlank="1" containsMixedTypes="1" containsNumber="1" minValue="4.2756360008551271" maxValue="13256.198347107436"/>
    </cacheField>
    <cacheField name="Average Donation" numFmtId="0">
      <sharedItems containsMixedTypes="1" containsNumber="1" minValue="0" maxValue="113.17073170731707"/>
    </cacheField>
    <cacheField name="Parent Category" numFmtId="0">
      <sharedItems containsNonDate="0" containsString="0" containsBlank="1"/>
    </cacheField>
    <cacheField name="Sub-Category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gullam" refreshedDate="44909.422985185185" createdVersion="8" refreshedVersion="8" minRefreshableVersion="3" recordCount="1000" xr:uid="{1AEDB42C-AD9C-484C-BD99-1053ADC35757}">
  <cacheSource type="worksheet">
    <worksheetSource ref="A1:S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MixedTypes="1" containsNumber="1" minValue="0" maxValue="13256.198347107436"/>
    </cacheField>
    <cacheField name="Average Donation" numFmtId="0">
      <sharedItems containsMixedTypes="1" containsNumber="1" minValue="0" maxValue="113.17073170731707"/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s v="food trucks"/>
    <m/>
    <n v="0"/>
    <m/>
    <m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s v="rock"/>
    <n v="9.6153846153846168"/>
    <n v="92.151898734177209"/>
    <m/>
    <m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s v="web"/>
    <n v="76.057899426759192"/>
    <n v="100.01614035087719"/>
    <m/>
    <m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s v="rock"/>
    <n v="169.55995155429954"/>
    <n v="103.20833333333333"/>
    <m/>
    <m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s v="plays"/>
    <n v="144.349477682811"/>
    <n v="99.339622641509436"/>
    <m/>
    <m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s v="plays"/>
    <n v="57.597574838954145"/>
    <n v="75.833333333333329"/>
    <m/>
    <m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s v="documentary"/>
    <n v="477.06422018348621"/>
    <n v="60.555555555555557"/>
    <m/>
    <m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s v="plays"/>
    <n v="30.527101282138254"/>
    <n v="64.93832599118943"/>
    <m/>
    <m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s v="plays"/>
    <n v="501.68595643853092"/>
    <n v="30.997175141242938"/>
    <m/>
    <m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1"/>
    <s v="electric music"/>
    <n v="193.26683291770576"/>
    <n v="72.909090909090907"/>
    <m/>
    <m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4"/>
    <s v="drama"/>
    <n v="37.577684636508167"/>
    <n v="62.9"/>
    <m/>
    <m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s v="plays"/>
    <n v="207.92079207920793"/>
    <n v="112.22222222222223"/>
    <m/>
    <m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4"/>
    <s v="drama"/>
    <n v="111.92041215135905"/>
    <n v="102.34545454545454"/>
    <m/>
    <m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1"/>
    <s v="indie rock"/>
    <n v="40.796503156872262"/>
    <n v="105.05102040816327"/>
    <m/>
    <m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1"/>
    <s v="indie rock"/>
    <n v="149.76897339210794"/>
    <n v="94.144999999999996"/>
    <m/>
    <m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2"/>
    <s v="wearables"/>
    <n v="211.38126724631644"/>
    <n v="84.986725663716811"/>
    <m/>
    <m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5"/>
    <s v="nonfiction"/>
    <n v="15.39715605470519"/>
    <n v="110.41"/>
    <m/>
    <m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4"/>
    <s v="animation"/>
    <n v="62.738699988876114"/>
    <n v="107.96236989591674"/>
    <m/>
    <m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s v="plays"/>
    <n v="149.44982755789127"/>
    <n v="45.103703703703701"/>
    <m/>
    <m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s v="plays"/>
    <n v="206.05980679832516"/>
    <n v="45.001483679525222"/>
    <m/>
    <m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4"/>
    <s v="drama"/>
    <n v="89.092580575383948"/>
    <n v="105.97134670487107"/>
    <m/>
    <m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s v="plays"/>
    <n v="243.9467469441777"/>
    <n v="69.055555555555557"/>
    <m/>
    <m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s v="plays"/>
    <n v="78.081648830757032"/>
    <n v="85.044943820224717"/>
    <m/>
    <m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s v="documentary"/>
    <n v="30.116450274394325"/>
    <n v="105.22535211267606"/>
    <m/>
    <m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2"/>
    <s v="wearables"/>
    <n v="88.627142541987595"/>
    <n v="39.003741114852225"/>
    <m/>
    <m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6"/>
    <s v="video games"/>
    <n v="46.202956989247312"/>
    <n v="73.030674846625772"/>
    <m/>
    <m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s v="plays"/>
    <n v="207.47288377658549"/>
    <n v="35.009459459459457"/>
    <m/>
    <m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s v="rock"/>
    <n v="125.07817385866167"/>
    <n v="106.6"/>
    <m/>
    <m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s v="plays"/>
    <n v="95.033966650924555"/>
    <n v="61.997747747747745"/>
    <m/>
    <m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4"/>
    <s v="shorts"/>
    <n v="30.404398370483225"/>
    <n v="94.000622665006233"/>
    <m/>
    <m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4"/>
    <s v="animation"/>
    <n v="62.262193012798342"/>
    <n v="112.05426356589147"/>
    <m/>
    <m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6"/>
    <s v="video games"/>
    <n v="32.258064516129032"/>
    <n v="48.008849557522126"/>
    <m/>
    <m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s v="documentary"/>
    <n v="115.19686117067384"/>
    <n v="38.004334633723452"/>
    <m/>
    <m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s v="plays"/>
    <n v="26.467579850895785"/>
    <n v="35.000184535892231"/>
    <m/>
    <m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s v="documentary"/>
    <n v="66.310160427807489"/>
    <n v="85"/>
    <m/>
    <m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4"/>
    <s v="drama"/>
    <n v="66.533070381915721"/>
    <n v="95.993893129770996"/>
    <m/>
    <m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s v="plays"/>
    <n v="63.578564940962757"/>
    <n v="68.8125"/>
    <m/>
    <m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5"/>
    <s v="fiction"/>
    <n v="71.434870799894171"/>
    <n v="105.97196261682242"/>
    <m/>
    <m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7"/>
    <s v="photography books"/>
    <n v="30.738720872583041"/>
    <n v="75.261194029850742"/>
    <m/>
    <m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s v="plays"/>
    <n v="196.93654266958424"/>
    <n v="57.125"/>
    <m/>
    <m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2"/>
    <s v="wearables"/>
    <n v="59.147734910606268"/>
    <n v="75.141414141414145"/>
    <m/>
    <m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s v="rock"/>
    <n v="46.964106004696411"/>
    <n v="107.42342342342343"/>
    <m/>
    <m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s v="food trucks"/>
    <n v="22.525341008634715"/>
    <n v="35.995495495495497"/>
    <m/>
    <m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5"/>
    <s v="radio &amp; podcasts"/>
    <n v="53.781071686233361"/>
    <n v="26.998873148744366"/>
    <m/>
    <m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5"/>
    <s v="fiction"/>
    <n v="15.178825538373969"/>
    <n v="107.56122448979592"/>
    <m/>
    <m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s v="plays"/>
    <n v="209.71302428256072"/>
    <n v="94.375"/>
    <m/>
    <m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s v="rock"/>
    <n v="87.120320226041912"/>
    <n v="46.163043478260867"/>
    <m/>
    <m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s v="plays"/>
    <n v="21.040819189227101"/>
    <n v="47.845637583892618"/>
    <m/>
    <m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s v="plays"/>
    <n v="25.841597988545885"/>
    <n v="53.007815713698065"/>
    <m/>
    <m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s v="rock"/>
    <n v="52.735662491760053"/>
    <n v="45.059405940594061"/>
    <m/>
    <m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"/>
    <s v="metal"/>
    <n v="5000"/>
    <n v="2"/>
    <m/>
    <m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2"/>
    <s v="wearables"/>
    <n v="108.85206171726003"/>
    <n v="99.006816632583508"/>
    <m/>
    <m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s v="plays"/>
    <n v="292.80195201301342"/>
    <n v="32.786666666666669"/>
    <m/>
    <m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4"/>
    <s v="drama"/>
    <n v="71.220459695694402"/>
    <n v="59.119617224880386"/>
    <m/>
    <m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2"/>
    <s v="wearables"/>
    <n v="111.27596439169139"/>
    <n v="44.93333333333333"/>
    <m/>
    <m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"/>
    <s v="jazz"/>
    <n v="56.189341052273114"/>
    <n v="89.664122137404576"/>
    <m/>
    <m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2"/>
    <s v="wearables"/>
    <n v="69.607587227007741"/>
    <n v="70.079268292682926"/>
    <m/>
    <m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6"/>
    <s v="video games"/>
    <n v="46.452026269421751"/>
    <n v="31.059701492537314"/>
    <m/>
    <m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s v="plays"/>
    <n v="44.031311154598825"/>
    <n v="29.061611374407583"/>
    <m/>
    <m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s v="plays"/>
    <n v="36.354193715917944"/>
    <n v="30.0859375"/>
    <m/>
    <m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s v="plays"/>
    <n v="69.266233813981188"/>
    <n v="84.998125000000002"/>
    <m/>
    <m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s v="plays"/>
    <n v="107.82138024357239"/>
    <n v="82.001775410563695"/>
    <m/>
    <m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s v="web"/>
    <n v="13.838915029061722"/>
    <n v="58.040160642570278"/>
    <m/>
    <m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s v="plays"/>
    <n v="843.80610412926399"/>
    <n v="111.4"/>
    <m/>
    <m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s v="web"/>
    <n v="102.41404535479151"/>
    <n v="71.94736842105263"/>
    <m/>
    <m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s v="plays"/>
    <n v="42.34640749739674"/>
    <n v="61.038135593220339"/>
    <m/>
    <m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s v="plays"/>
    <n v="221.88217291507272"/>
    <n v="108.91666666666667"/>
    <m/>
    <m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2"/>
    <s v="wearables"/>
    <n v="61.581786720048861"/>
    <n v="29.001722017220171"/>
    <m/>
    <m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s v="plays"/>
    <n v="39.288668320926384"/>
    <n v="58.975609756097562"/>
    <m/>
    <m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s v="plays"/>
    <n v="415.57075223566545"/>
    <n v="111.82352941176471"/>
    <m/>
    <m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s v="plays"/>
    <n v="80.813692870085674"/>
    <n v="63.995555555555555"/>
    <m/>
    <m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s v="plays"/>
    <n v="92.535471930906837"/>
    <n v="85.315789473684205"/>
    <m/>
    <m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4"/>
    <s v="animation"/>
    <n v="14.917951268025858"/>
    <n v="74.481481481481481"/>
    <m/>
    <m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"/>
    <s v="jazz"/>
    <n v="15.130228034151086"/>
    <n v="105.14772727272727"/>
    <m/>
    <m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"/>
    <s v="metal"/>
    <n v="81.658291457286438"/>
    <n v="56.188235294117646"/>
    <m/>
    <m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7"/>
    <s v="photography books"/>
    <n v="66.411063946323438"/>
    <n v="85.917647058823533"/>
    <m/>
    <m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s v="plays"/>
    <n v="128.03016886647984"/>
    <n v="57.00296912114014"/>
    <m/>
    <m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4"/>
    <s v="animation"/>
    <n v="213.00448430493276"/>
    <n v="79.642857142857139"/>
    <m/>
    <m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5"/>
    <s v="translations"/>
    <n v="33.244680851063826"/>
    <n v="41.018181818181816"/>
    <m/>
    <m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s v="plays"/>
    <n v="143.6810181962812"/>
    <n v="48.004773269689736"/>
    <m/>
    <m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6"/>
    <s v="video games"/>
    <n v="15.687393040501995"/>
    <n v="55.212598425196852"/>
    <m/>
    <m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s v="rock"/>
    <n v="44.377525952928124"/>
    <n v="92.109489051094897"/>
    <m/>
    <m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6"/>
    <s v="video games"/>
    <n v="6.6786883056167774"/>
    <n v="83.183333333333337"/>
    <m/>
    <m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1"/>
    <s v="electric music"/>
    <n v="266.02660266026601"/>
    <n v="39.996000000000002"/>
    <m/>
    <m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2"/>
    <s v="wearables"/>
    <n v="75.546145703012229"/>
    <n v="111.1336898395722"/>
    <m/>
    <m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1"/>
    <s v="indie rock"/>
    <n v="76.205287713841358"/>
    <n v="90.563380281690144"/>
    <m/>
    <m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s v="plays"/>
    <n v="59.653365578395814"/>
    <n v="61.108374384236456"/>
    <m/>
    <m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s v="rock"/>
    <n v="161.32964889466842"/>
    <n v="83.022941970310384"/>
    <m/>
    <m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5"/>
    <s v="translations"/>
    <n v="38.350910834132314"/>
    <n v="110.76106194690266"/>
    <m/>
    <m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s v="plays"/>
    <n v="39.590125756870052"/>
    <n v="89.458333333333329"/>
    <m/>
    <m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s v="plays"/>
    <n v="127.20156555772995"/>
    <n v="57.849056603773583"/>
    <m/>
    <m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5"/>
    <s v="translations"/>
    <n v="206.59275921165383"/>
    <n v="109.99705449189985"/>
    <m/>
    <m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6"/>
    <s v="video games"/>
    <n v="38.628681796233707"/>
    <n v="103.96586345381526"/>
    <m/>
    <m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s v="plays"/>
    <n v="165.15627609028948"/>
    <n v="107.99508196721311"/>
    <m/>
    <m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s v="web"/>
    <n v="32.928352446917224"/>
    <n v="48.927777777777777"/>
    <m/>
    <m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s v="documentary"/>
    <n v="88.495575221238937"/>
    <n v="37.666666666666664"/>
    <m/>
    <m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s v="plays"/>
    <n v="46.002653237675972"/>
    <n v="64.999141999141997"/>
    <m/>
    <m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s v="food trucks"/>
    <n v="10.79106831576326"/>
    <n v="106.61061946902655"/>
    <m/>
    <m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6"/>
    <s v="video games"/>
    <n v="296.8043458468635"/>
    <n v="27.009016393442622"/>
    <m/>
    <m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s v="plays"/>
    <n v="50.832720219383319"/>
    <n v="91.16463414634147"/>
    <m/>
    <m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s v="plays"/>
    <n v="10000"/>
    <n v="1"/>
    <m/>
    <m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1"/>
    <s v="electric music"/>
    <n v="9.7900576525617318"/>
    <n v="56.054878048780488"/>
    <m/>
    <m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2"/>
    <s v="wearables"/>
    <n v="35.501823066589907"/>
    <n v="31.017857142857142"/>
    <m/>
    <m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1"/>
    <s v="electric music"/>
    <n v="406.33888663145063"/>
    <n v="66.513513513513516"/>
    <m/>
    <m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1"/>
    <s v="indie rock"/>
    <n v="69.861624751645451"/>
    <n v="89.005216484089729"/>
    <m/>
    <m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s v="web"/>
    <n v="69.183029809746671"/>
    <n v="103.46315789473684"/>
    <m/>
    <m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s v="plays"/>
    <n v="27.845209196058835"/>
    <n v="95.278911564625844"/>
    <m/>
    <m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s v="plays"/>
    <n v="53.623410448904551"/>
    <n v="75.895348837209298"/>
    <m/>
    <m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s v="documentary"/>
    <n v="16.799193638705344"/>
    <n v="107.57831325301204"/>
    <m/>
    <m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4"/>
    <s v="television"/>
    <n v="168.88600194868465"/>
    <n v="51.31666666666667"/>
    <m/>
    <m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s v="food trucks"/>
    <n v="668.32496362697702"/>
    <n v="71.983108108108112"/>
    <m/>
    <m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5"/>
    <s v="radio &amp; podcasts"/>
    <n v="83.363881987155992"/>
    <n v="108.95414201183432"/>
    <m/>
    <m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s v="web"/>
    <n v="37.198258804907006"/>
    <n v="35"/>
    <m/>
    <m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s v="food trucks"/>
    <n v="26.533729999195948"/>
    <n v="94.938931297709928"/>
    <m/>
    <m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2"/>
    <s v="wearables"/>
    <n v="13.752171395483497"/>
    <n v="109.65079365079364"/>
    <m/>
    <m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5"/>
    <s v="fiction"/>
    <n v="114.66343838989697"/>
    <n v="44.001815980629537"/>
    <m/>
    <m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s v="plays"/>
    <n v="113.63636363636364"/>
    <n v="86.794520547945211"/>
    <m/>
    <m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4"/>
    <s v="television"/>
    <n v="57.491493605537954"/>
    <n v="30.992727272727272"/>
    <m/>
    <m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7"/>
    <s v="photography books"/>
    <n v="85.025980160604632"/>
    <n v="94.791044776119406"/>
    <m/>
    <m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s v="documentary"/>
    <n v="46.520282843319691"/>
    <n v="69.79220779220779"/>
    <m/>
    <m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6"/>
    <s v="mobile games"/>
    <n v="66.891121561921054"/>
    <n v="63.003367003367003"/>
    <m/>
    <m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6"/>
    <s v="video games"/>
    <n v="45.591328589688104"/>
    <n v="110.0343300110742"/>
    <m/>
    <m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5"/>
    <s v="fiction"/>
    <n v="155.35744705013911"/>
    <n v="25.997933274284026"/>
    <m/>
    <m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s v="plays"/>
    <n v="536.98779161126561"/>
    <n v="49.987915407854985"/>
    <m/>
    <m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7"/>
    <s v="photography books"/>
    <n v="27.190964233423969"/>
    <n v="101.72340425531915"/>
    <m/>
    <m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s v="plays"/>
    <n v="62.536873156342189"/>
    <n v="47.083333333333336"/>
    <m/>
    <m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s v="plays"/>
    <n v="258.8448223853369"/>
    <n v="89.944444444444443"/>
    <m/>
    <m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s v="plays"/>
    <n v="194.4711402566567"/>
    <n v="78.96875"/>
    <m/>
    <m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s v="rock"/>
    <n v="165.74326227814817"/>
    <n v="80.067669172932327"/>
    <m/>
    <m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s v="food trucks"/>
    <n v="3122.3717409587889"/>
    <n v="86.472727272727269"/>
    <m/>
    <m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4"/>
    <s v="drama"/>
    <n v="64.321608040200999"/>
    <n v="28.001876172607879"/>
    <m/>
    <m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s v="web"/>
    <n v="99.14758361626815"/>
    <n v="67.996725337699544"/>
    <m/>
    <m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s v="plays"/>
    <n v="86.071987480438182"/>
    <n v="43.078651685393261"/>
    <m/>
    <m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1"/>
    <s v="world music"/>
    <n v="32.177332856632106"/>
    <n v="87.95597484276729"/>
    <m/>
    <m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s v="documentary"/>
    <n v="111.43714720903144"/>
    <n v="94.987234042553197"/>
    <m/>
    <m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s v="plays"/>
    <n v="140.30612244897961"/>
    <n v="46.905982905982903"/>
    <m/>
    <m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4"/>
    <s v="drama"/>
    <n v="3042.9988974641678"/>
    <n v="46.913793103448278"/>
    <m/>
    <m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5"/>
    <s v="nonfiction"/>
    <n v="38.200339558573852"/>
    <n v="94.24"/>
    <m/>
    <m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6"/>
    <s v="mobile games"/>
    <n v="104.16666666666667"/>
    <n v="80.139130434782615"/>
    <m/>
    <m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2"/>
    <s v="wearables"/>
    <n v="478.54099553153901"/>
    <n v="59.036809815950917"/>
    <m/>
    <m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s v="documentary"/>
    <n v="44.810167834446794"/>
    <n v="65.989247311827953"/>
    <m/>
    <m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s v="web"/>
    <n v="98.433935979670252"/>
    <n v="60.992530345471522"/>
    <m/>
    <m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s v="web"/>
    <n v="43.47070074769605"/>
    <n v="98.307692307692307"/>
    <m/>
    <m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1"/>
    <s v="indie rock"/>
    <n v="73.750341436765908"/>
    <n v="104.6"/>
    <m/>
    <m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s v="plays"/>
    <n v="77.459333849728893"/>
    <n v="86.066666666666663"/>
    <m/>
    <m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2"/>
    <s v="wearables"/>
    <n v="42.281152753348664"/>
    <n v="76.989583333333329"/>
    <m/>
    <m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s v="plays"/>
    <n v="579.71014492753625"/>
    <n v="29.764705882352942"/>
    <m/>
    <m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s v="plays"/>
    <n v="88.893648923637144"/>
    <n v="46.91959798994975"/>
    <m/>
    <m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2"/>
    <s v="wearables"/>
    <n v="82.629942247889829"/>
    <n v="105.18691588785046"/>
    <m/>
    <m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1"/>
    <s v="indie rock"/>
    <n v="45.481220657276992"/>
    <n v="69.907692307692301"/>
    <m/>
    <m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s v="rock"/>
    <n v="10000"/>
    <n v="1"/>
    <m/>
    <m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1"/>
    <s v="electric music"/>
    <n v="155.8435657734816"/>
    <n v="60.011588275391958"/>
    <m/>
    <m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1"/>
    <s v="indie rock"/>
    <n v="23.636891777209478"/>
    <n v="52.006220379146917"/>
    <m/>
    <m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s v="plays"/>
    <n v="107.54519851003907"/>
    <n v="31.000176025347649"/>
    <m/>
    <m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1"/>
    <s v="indie rock"/>
    <n v="170.19374068554396"/>
    <n v="95.042492917847028"/>
    <m/>
    <m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s v="plays"/>
    <n v="153.79357484620641"/>
    <n v="75.968174204355108"/>
    <m/>
    <m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s v="rock"/>
    <n v="135.2455970870179"/>
    <n v="71.013192612137203"/>
    <m/>
    <m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7"/>
    <s v="photography books"/>
    <n v="189.87341772151899"/>
    <n v="73.733333333333334"/>
    <m/>
    <m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s v="rock"/>
    <n v="45.258620689655174"/>
    <n v="113.17073170731707"/>
    <m/>
    <m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s v="plays"/>
    <n v="99.988495047640953"/>
    <n v="105.00933552992861"/>
    <m/>
    <m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2"/>
    <s v="wearables"/>
    <n v="61.60954948016942"/>
    <n v="79.176829268292678"/>
    <m/>
    <m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s v="web"/>
    <n v="127.90697674418605"/>
    <n v="57.333333333333336"/>
    <m/>
    <m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s v="rock"/>
    <n v="66.783446463761763"/>
    <n v="58.178343949044589"/>
    <m/>
    <m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7"/>
    <s v="photography books"/>
    <n v="39.485559566787003"/>
    <n v="36.032520325203251"/>
    <m/>
    <m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s v="plays"/>
    <n v="99.830851381380384"/>
    <n v="107.99068767908309"/>
    <m/>
    <m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s v="web"/>
    <n v="81.973902556243701"/>
    <n v="44.005985634477256"/>
    <m/>
    <m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7"/>
    <s v="photography books"/>
    <n v="72.922092417590591"/>
    <n v="55.077868852459019"/>
    <m/>
    <m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s v="plays"/>
    <n v="24.065161051462422"/>
    <n v="74"/>
    <m/>
    <m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1"/>
    <s v="indie rock"/>
    <n v="319.39561672525991"/>
    <n v="41.996858638743454"/>
    <m/>
    <m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4"/>
    <s v="shorts"/>
    <n v="23.580370606511423"/>
    <n v="77.988161010260455"/>
    <m/>
    <m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1"/>
    <s v="indie rock"/>
    <n v="3402.6772793053547"/>
    <n v="82.507462686567166"/>
    <m/>
    <m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5"/>
    <s v="translations"/>
    <n v="940.49904030710184"/>
    <n v="104.2"/>
    <m/>
    <m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s v="documentary"/>
    <n v="120.66365007541478"/>
    <n v="25.5"/>
    <m/>
    <m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s v="plays"/>
    <n v="61.344244615726204"/>
    <n v="100.98334401024984"/>
    <m/>
    <m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2"/>
    <s v="wearables"/>
    <n v="11.177347242921014"/>
    <n v="111.83333333333333"/>
    <m/>
    <m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s v="plays"/>
    <n v="381.8032406919657"/>
    <n v="41.999115044247787"/>
    <m/>
    <m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s v="plays"/>
    <n v="133.62770160353242"/>
    <n v="110.05115089514067"/>
    <m/>
    <m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s v="plays"/>
    <n v="24.010941067991805"/>
    <n v="58.997079225994888"/>
    <m/>
    <m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s v="food trucks"/>
    <n v="103.94110004330879"/>
    <n v="32.985714285714288"/>
    <m/>
    <m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s v="plays"/>
    <n v="27.95489524766781"/>
    <n v="45.005654509471306"/>
    <m/>
    <m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2"/>
    <s v="wearables"/>
    <n v="32.419414597999257"/>
    <n v="81.98196487897485"/>
    <m/>
    <m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s v="web"/>
    <n v="161.80620884289746"/>
    <n v="39.080882352941174"/>
    <m/>
    <m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s v="plays"/>
    <n v="13.84418901660281"/>
    <n v="58.996383363471971"/>
    <m/>
    <m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s v="rock"/>
    <n v="144.68085106382981"/>
    <n v="40.988372093023258"/>
    <m/>
    <m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s v="plays"/>
    <n v="34.123222748815166"/>
    <n v="31.029411764705884"/>
    <m/>
    <m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4"/>
    <s v="television"/>
    <n v="139.27576601671311"/>
    <n v="37.789473684210527"/>
    <m/>
    <m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s v="plays"/>
    <n v="313.13914944636434"/>
    <n v="32.006772009029348"/>
    <m/>
    <m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4"/>
    <s v="shorts"/>
    <n v="43.502138975604119"/>
    <n v="95.966712898751737"/>
    <m/>
    <m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s v="plays"/>
    <n v="312.38095238095241"/>
    <n v="75"/>
    <m/>
    <m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s v="plays"/>
    <n v="425.07332681539418"/>
    <n v="102.0498866213152"/>
    <m/>
    <m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s v="plays"/>
    <n v="145.78408195429472"/>
    <n v="105.75"/>
    <m/>
    <m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s v="plays"/>
    <n v="263.48808030112923"/>
    <n v="37.069767441860463"/>
    <m/>
    <m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s v="rock"/>
    <n v="500.17611835153224"/>
    <n v="35.049382716049379"/>
    <m/>
    <m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1"/>
    <s v="indie rock"/>
    <n v="219.1235059760956"/>
    <n v="46.338461538461537"/>
    <m/>
    <m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"/>
    <s v="metal"/>
    <n v="81.459385039008723"/>
    <n v="69.174603174603178"/>
    <m/>
    <m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1"/>
    <s v="electric music"/>
    <n v="27.643158318316218"/>
    <n v="109.07824427480917"/>
    <m/>
    <m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2"/>
    <s v="wearables"/>
    <n v="158.36230204712245"/>
    <n v="51.78"/>
    <m/>
    <m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4"/>
    <s v="drama"/>
    <n v="33.534006056964898"/>
    <n v="82.010055304172951"/>
    <m/>
    <m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1"/>
    <s v="electric music"/>
    <n v="1046.1844065552061"/>
    <n v="35.958333333333336"/>
    <m/>
    <m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s v="rock"/>
    <n v="185.95041322314049"/>
    <n v="74.461538461538467"/>
    <m/>
    <m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s v="plays"/>
    <n v="5000"/>
    <n v="2"/>
    <m/>
    <m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s v="web"/>
    <n v="14.680181754631247"/>
    <n v="91.114649681528661"/>
    <m/>
    <m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s v="food trucks"/>
    <n v="126.85312547760965"/>
    <n v="79.792682926829272"/>
    <m/>
    <m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s v="plays"/>
    <n v="74.400376396622775"/>
    <n v="42.999777678968428"/>
    <m/>
    <m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"/>
    <s v="jazz"/>
    <n v="2965.5990510083038"/>
    <n v="63.225000000000001"/>
    <m/>
    <m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s v="plays"/>
    <n v="23.156394727467049"/>
    <n v="70.174999999999997"/>
    <m/>
    <m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5"/>
    <s v="fiction"/>
    <n v="257.43707093821507"/>
    <n v="61.333333333333336"/>
    <m/>
    <m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s v="rock"/>
    <n v="23.490721165139767"/>
    <n v="99"/>
    <m/>
    <m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s v="documentary"/>
    <n v="98.890060770428406"/>
    <n v="96.984900146127615"/>
    <m/>
    <m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s v="documentary"/>
    <n v="471.94991749975736"/>
    <n v="51.004950495049506"/>
    <m/>
    <m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4"/>
    <s v="science fiction"/>
    <n v="148.31177027453455"/>
    <n v="28.044247787610619"/>
    <m/>
    <m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s v="plays"/>
    <n v="105.3481331987891"/>
    <n v="60.984615384615381"/>
    <m/>
    <m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s v="plays"/>
    <n v="65.853658536585371"/>
    <n v="73.214285714285708"/>
    <m/>
    <m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1"/>
    <s v="indie rock"/>
    <n v="51.239004599269009"/>
    <n v="39.997435299603637"/>
    <m/>
    <m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s v="rock"/>
    <n v="9.7738061993856462"/>
    <n v="86.812121212121212"/>
    <m/>
    <m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s v="plays"/>
    <n v="2602.921646746348"/>
    <n v="42.125874125874127"/>
    <m/>
    <m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s v="plays"/>
    <n v="64.486729086853074"/>
    <n v="103.97851239669421"/>
    <m/>
    <m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4"/>
    <s v="science fiction"/>
    <n v="223.44632280568456"/>
    <n v="62.003211991434689"/>
    <m/>
    <m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4"/>
    <s v="shorts"/>
    <n v="46.307579819644161"/>
    <n v="31.005037783375315"/>
    <m/>
    <m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4"/>
    <s v="animation"/>
    <n v="30.108955428637447"/>
    <n v="89.991552956465242"/>
    <m/>
    <m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s v="plays"/>
    <n v="1184.4077961019491"/>
    <n v="39.235294117647058"/>
    <m/>
    <m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s v="food trucks"/>
    <n v="101.39364099140448"/>
    <n v="54.993116108306566"/>
    <m/>
    <m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7"/>
    <s v="photography books"/>
    <n v="72.474709346217722"/>
    <n v="47.992753623188406"/>
    <m/>
    <m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s v="plays"/>
    <n v="106.59731125682259"/>
    <n v="87.966702470461868"/>
    <m/>
    <m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4"/>
    <s v="science fiction"/>
    <n v="24.774594001658773"/>
    <n v="51.999165275459099"/>
    <m/>
    <m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s v="rock"/>
    <n v="38.4358099298178"/>
    <n v="29.999659863945578"/>
    <m/>
    <m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7"/>
    <s v="photography books"/>
    <n v="27.275206836985184"/>
    <n v="98.205357142857139"/>
    <m/>
    <m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6"/>
    <s v="mobile games"/>
    <n v="59.269496160621301"/>
    <n v="108.96182396606575"/>
    <m/>
    <m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4"/>
    <s v="animation"/>
    <n v="83.397842179108807"/>
    <n v="66.998379254457049"/>
    <m/>
    <m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6"/>
    <s v="mobile games"/>
    <n v="51.629090821360933"/>
    <n v="64.99333594668758"/>
    <m/>
    <m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6"/>
    <s v="video games"/>
    <n v="23.800079333597779"/>
    <n v="99.841584158415841"/>
    <m/>
    <m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s v="plays"/>
    <n v="130.36393264530147"/>
    <n v="82.432835820895519"/>
    <m/>
    <m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s v="plays"/>
    <n v="58.389146488064569"/>
    <n v="63.293478260869563"/>
    <m/>
    <m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4"/>
    <s v="animation"/>
    <n v="63.333333333333329"/>
    <n v="96.774193548387103"/>
    <m/>
    <m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6"/>
    <s v="video games"/>
    <n v="91.675834250091683"/>
    <n v="54.906040268456373"/>
    <m/>
    <m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4"/>
    <s v="animation"/>
    <n v="239.62106436333238"/>
    <n v="39.010869565217391"/>
    <m/>
    <m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s v="rock"/>
    <n v="913.7173259310664"/>
    <n v="75.84210526315789"/>
    <m/>
    <m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4"/>
    <s v="animation"/>
    <n v="62.744568884091208"/>
    <n v="45.051671732522799"/>
    <m/>
    <m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s v="plays"/>
    <n v="23.673308344841189"/>
    <n v="104.51546391752578"/>
    <m/>
    <m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2"/>
    <s v="wearables"/>
    <n v="102.33450591621363"/>
    <n v="76.268292682926827"/>
    <m/>
    <m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s v="plays"/>
    <n v="23.878366524804264"/>
    <n v="69.015695067264573"/>
    <m/>
    <m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5"/>
    <s v="nonfiction"/>
    <n v="98.119711871611671"/>
    <n v="101.97684085510689"/>
    <m/>
    <m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s v="rock"/>
    <n v="78.292478329760456"/>
    <n v="42.915999999999997"/>
    <m/>
    <m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s v="plays"/>
    <n v="22.4609375"/>
    <n v="43.025210084033617"/>
    <m/>
    <m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s v="plays"/>
    <n v="17.552657973921765"/>
    <n v="75.245283018867923"/>
    <m/>
    <m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s v="plays"/>
    <n v="19.633064789113806"/>
    <n v="69.023364485981304"/>
    <m/>
    <m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s v="web"/>
    <n v="30.718820397296742"/>
    <n v="65.986486486486484"/>
    <m/>
    <m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5"/>
    <s v="fiction"/>
    <n v="10.722524883839315"/>
    <n v="98.013800424628457"/>
    <m/>
    <m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6"/>
    <s v="mobile games"/>
    <n v="47.317408227123558"/>
    <n v="60.105504587155963"/>
    <m/>
    <m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5"/>
    <s v="translations"/>
    <n v="36.586454088461885"/>
    <n v="26.000773395204948"/>
    <m/>
    <m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s v="rock"/>
    <n v="3333.3333333333335"/>
    <n v="3"/>
    <m/>
    <m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s v="plays"/>
    <n v="184.89583333333331"/>
    <n v="38.019801980198018"/>
    <m/>
    <m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s v="plays"/>
    <n v="15.966789078716271"/>
    <n v="106.15254237288136"/>
    <m/>
    <m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4"/>
    <s v="drama"/>
    <n v="112.33254130416694"/>
    <n v="81.019475655430711"/>
    <m/>
    <m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5"/>
    <s v="nonfiction"/>
    <n v="54.085831863609648"/>
    <n v="96.647727272727266"/>
    <m/>
    <m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s v="rock"/>
    <n v="83.217036233007704"/>
    <n v="57.003535651149086"/>
    <m/>
    <m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s v="rock"/>
    <n v="427.52867570385814"/>
    <n v="63.93333333333333"/>
    <m/>
    <m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s v="plays"/>
    <n v="68.493150684931507"/>
    <n v="90.456521739130437"/>
    <m/>
    <m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s v="plays"/>
    <n v="37.246722288438619"/>
    <n v="72.172043010752688"/>
    <m/>
    <m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7"/>
    <s v="photography books"/>
    <n v="16.736401673640167"/>
    <n v="77.934782608695656"/>
    <m/>
    <m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s v="rock"/>
    <n v="63.412179164569707"/>
    <n v="38.065134099616856"/>
    <m/>
    <m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s v="rock"/>
    <n v="320.49576093981671"/>
    <n v="57.936123348017624"/>
    <m/>
    <m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1"/>
    <s v="indie rock"/>
    <n v="31.906906906906908"/>
    <n v="49.794392523364486"/>
    <m/>
    <m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7"/>
    <s v="photography books"/>
    <n v="26.961695797694311"/>
    <n v="54.050251256281406"/>
    <m/>
    <m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s v="plays"/>
    <n v="27.573696145124714"/>
    <n v="30.002721335268504"/>
    <m/>
    <m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s v="plays"/>
    <n v="81.246891062841982"/>
    <n v="70.127906976744185"/>
    <m/>
    <m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"/>
    <s v="jazz"/>
    <n v="130.26472026262485"/>
    <n v="26.996228786926462"/>
    <m/>
    <m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s v="plays"/>
    <n v="42.804530609408658"/>
    <n v="51.990606936416185"/>
    <m/>
    <m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s v="documentary"/>
    <n v="55.391432791728214"/>
    <n v="56.416666666666664"/>
    <m/>
    <m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4"/>
    <s v="television"/>
    <n v="39.583804569102014"/>
    <n v="101.63218390804597"/>
    <m/>
    <m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6"/>
    <s v="video games"/>
    <n v="367.96445196783753"/>
    <n v="25.005291005291006"/>
    <m/>
    <m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7"/>
    <s v="photography books"/>
    <n v="7869.943676395289"/>
    <n v="32.016393442622949"/>
    <m/>
    <m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s v="plays"/>
    <n v="32.893678105427135"/>
    <n v="82.021647307286173"/>
    <m/>
    <m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s v="plays"/>
    <n v="72.869955156950667"/>
    <n v="37.957446808510639"/>
    <m/>
    <m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s v="plays"/>
    <n v="310.47865459249675"/>
    <n v="51.533333333333331"/>
    <m/>
    <m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5"/>
    <s v="translations"/>
    <n v="41.405669391655167"/>
    <n v="81.198275862068968"/>
    <m/>
    <m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6"/>
    <s v="video games"/>
    <n v="103.30578512396693"/>
    <n v="40.030075187969928"/>
    <m/>
    <m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s v="plays"/>
    <n v="9.377093101138648"/>
    <n v="89.939759036144579"/>
    <m/>
    <m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s v="web"/>
    <n v="30.68530514831231"/>
    <n v="96.692307692307693"/>
    <m/>
    <m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s v="plays"/>
    <n v="58.582308142940832"/>
    <n v="25.010989010989011"/>
    <m/>
    <m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4"/>
    <s v="animation"/>
    <n v="17.198679141441936"/>
    <n v="36.987277353689571"/>
    <m/>
    <m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s v="plays"/>
    <n v="109.26457303788723"/>
    <n v="73.012609117361791"/>
    <m/>
    <m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4"/>
    <s v="television"/>
    <n v="92.55178492728075"/>
    <n v="68.240601503759393"/>
    <m/>
    <m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s v="rock"/>
    <n v="533.94858272907049"/>
    <n v="52.310344827586206"/>
    <m/>
    <m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s v="web"/>
    <n v="120.20115294983442"/>
    <n v="61.765151515151516"/>
    <m/>
    <m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s v="plays"/>
    <n v="14.15762151958471"/>
    <n v="25.027559055118111"/>
    <m/>
    <m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s v="plays"/>
    <n v="573.19629800071584"/>
    <n v="106.28804347826087"/>
    <m/>
    <m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1"/>
    <s v="electric music"/>
    <n v="47.68031484144403"/>
    <n v="75.07386363636364"/>
    <m/>
    <m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"/>
    <s v="metal"/>
    <n v="102.26442658875092"/>
    <n v="39.970802919708028"/>
    <m/>
    <m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s v="plays"/>
    <n v="5.9373608431052398"/>
    <n v="39.982195845697326"/>
    <m/>
    <m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s v="documentary"/>
    <n v="183.8163145156015"/>
    <n v="101.01541850220265"/>
    <m/>
    <m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s v="web"/>
    <n v="21.900474510281057"/>
    <n v="76.813084112149539"/>
    <m/>
    <m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s v="food trucks"/>
    <n v="1018.1311018131101"/>
    <n v="71.7"/>
    <m/>
    <m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s v="plays"/>
    <n v="610.32863849765261"/>
    <n v="33.28125"/>
    <m/>
    <m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s v="plays"/>
    <n v="7.4645434187608855"/>
    <n v="43.923497267759565"/>
    <m/>
    <m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s v="plays"/>
    <n v="280.5042969942852"/>
    <n v="36.004712041884815"/>
    <m/>
    <m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s v="plays"/>
    <n v="181.98090692124106"/>
    <n v="88.21052631578948"/>
    <m/>
    <m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s v="plays"/>
    <n v="106.11643330876934"/>
    <n v="65.240384615384613"/>
    <m/>
    <m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s v="rock"/>
    <n v="69.485805042684134"/>
    <n v="69.958333333333329"/>
    <m/>
    <m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s v="food trucks"/>
    <n v="194.47287615148414"/>
    <n v="39.877551020408163"/>
    <m/>
    <m/>
  </r>
  <r>
    <n v="300"/>
    <s v="Cooke PLC"/>
    <s v="Focused executive core"/>
    <n v="100"/>
    <n v="5"/>
    <x v="0"/>
    <n v="1"/>
    <x v="3"/>
    <s v="DKK"/>
    <n v="1504069200"/>
    <n v="1504155600"/>
    <b v="0"/>
    <b v="1"/>
    <x v="5"/>
    <s v="nonfiction"/>
    <n v="2000"/>
    <n v="5"/>
    <m/>
    <m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s v="documentary"/>
    <n v="7.4367873078829945"/>
    <n v="41.023728813559323"/>
    <m/>
    <m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s v="plays"/>
    <n v="314.02162251382356"/>
    <n v="98.914285714285711"/>
    <m/>
    <m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1"/>
    <s v="indie rock"/>
    <n v="121.03951584193663"/>
    <n v="87.78125"/>
    <m/>
    <m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s v="documentary"/>
    <n v="18.310227569971225"/>
    <n v="80.767605633802816"/>
    <m/>
    <m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s v="plays"/>
    <n v="34.938857000249563"/>
    <n v="94.28235294117647"/>
    <m/>
    <m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s v="plays"/>
    <n v="1264.5914396887158"/>
    <n v="73.428571428571431"/>
    <m/>
    <m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5"/>
    <s v="fiction"/>
    <n v="75.679157178018542"/>
    <n v="65.968133535660087"/>
    <m/>
    <m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s v="plays"/>
    <n v="134.99314755596163"/>
    <n v="109.04109589041096"/>
    <m/>
    <m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1"/>
    <s v="indie rock"/>
    <n v="132.81503077421445"/>
    <n v="41.16"/>
    <m/>
    <m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6"/>
    <s v="video games"/>
    <n v="491.80327868852459"/>
    <n v="99.125"/>
    <m/>
    <m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s v="plays"/>
    <n v="49.172650640024976"/>
    <n v="105.88429752066116"/>
    <m/>
    <m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s v="plays"/>
    <n v="32.234312361940603"/>
    <n v="48.996525921966864"/>
    <m/>
    <m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s v="rock"/>
    <n v="25.296079107738301"/>
    <n v="39"/>
    <m/>
    <m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s v="documentary"/>
    <n v="33.931168201648084"/>
    <n v="31.022556390977442"/>
    <m/>
    <m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s v="plays"/>
    <n v="295.03105590062108"/>
    <n v="103.87096774193549"/>
    <m/>
    <m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s v="food trucks"/>
    <n v="149.97656616153725"/>
    <n v="59.268518518518519"/>
    <m/>
    <m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s v="plays"/>
    <n v="520.09456264775417"/>
    <n v="42.3"/>
    <m/>
    <m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s v="rock"/>
    <n v="631.22923588039862"/>
    <n v="53.117647058823529"/>
    <m/>
    <m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s v="web"/>
    <n v="258.38203629652418"/>
    <n v="50.796875"/>
    <m/>
    <m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5"/>
    <s v="fiction"/>
    <n v="1043.0054374691053"/>
    <n v="101.15"/>
    <m/>
    <m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4"/>
    <s v="shorts"/>
    <n v="106.21984515839473"/>
    <n v="65.000810372771468"/>
    <m/>
    <m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s v="plays"/>
    <n v="60.037580775752765"/>
    <n v="37.998645510835914"/>
    <m/>
    <m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s v="documentary"/>
    <n v="414.33891992551207"/>
    <n v="82.615384615384613"/>
    <m/>
    <m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s v="plays"/>
    <n v="60.954670329670336"/>
    <n v="37.941368078175898"/>
    <m/>
    <m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s v="plays"/>
    <n v="110.22553840936069"/>
    <n v="80.780821917808225"/>
    <m/>
    <m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4"/>
    <s v="animation"/>
    <n v="216.47624774503907"/>
    <n v="25.984375"/>
    <m/>
    <m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s v="plays"/>
    <n v="259.48103792415174"/>
    <n v="30.363636363636363"/>
    <m/>
    <m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s v="rock"/>
    <n v="74.871421419143417"/>
    <n v="54.004916018025398"/>
    <m/>
    <m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6"/>
    <s v="video games"/>
    <n v="436.74628672533407"/>
    <n v="101.78672985781991"/>
    <m/>
    <m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s v="documentary"/>
    <n v="54.067062409754527"/>
    <n v="45.003610108303249"/>
    <m/>
    <m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s v="food trucks"/>
    <n v="22.536365498873181"/>
    <n v="77.068421052631578"/>
    <m/>
    <m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2"/>
    <s v="wearables"/>
    <n v="50.004831384674851"/>
    <n v="88.076595744680844"/>
    <m/>
    <m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s v="plays"/>
    <n v="80.672268907563023"/>
    <n v="47.035573122529641"/>
    <m/>
    <m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s v="rock"/>
    <n v="53.586750635432011"/>
    <n v="110.99550763701707"/>
    <m/>
    <m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s v="rock"/>
    <n v="87.500251726846173"/>
    <n v="87.003066141042481"/>
    <m/>
    <m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s v="rock"/>
    <n v="103.05821987697152"/>
    <n v="63.994402985074629"/>
    <m/>
    <m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s v="plays"/>
    <n v="81.420595533498769"/>
    <n v="105.9945205479452"/>
    <m/>
    <m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s v="plays"/>
    <n v="55.821244061995166"/>
    <n v="73.989349112426041"/>
    <m/>
    <m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s v="plays"/>
    <n v="125.07570613173785"/>
    <n v="84.02004626060139"/>
    <m/>
    <m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7"/>
    <s v="photography books"/>
    <n v="106.10914083056859"/>
    <n v="88.966921119592882"/>
    <m/>
    <m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1"/>
    <s v="indie rock"/>
    <n v="118.10657490932763"/>
    <n v="76.990453460620529"/>
    <m/>
    <m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s v="plays"/>
    <n v="150.32638714536782"/>
    <n v="97.146341463414629"/>
    <m/>
    <m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s v="plays"/>
    <n v="185.4522975479085"/>
    <n v="33.013605442176868"/>
    <m/>
    <m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6"/>
    <s v="video games"/>
    <n v="238.18994925204015"/>
    <n v="99.950602409638549"/>
    <m/>
    <m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4"/>
    <s v="drama"/>
    <n v="680.51297551707762"/>
    <n v="69.966767371601208"/>
    <m/>
    <m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1"/>
    <s v="indie rock"/>
    <n v="290.06526468455405"/>
    <n v="110.32"/>
    <m/>
    <m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s v="web"/>
    <n v="7.1388910922503364"/>
    <n v="66.005235602094245"/>
    <m/>
    <m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s v="food trucks"/>
    <n v="139.33330065885747"/>
    <n v="41.005742176284812"/>
    <m/>
    <m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s v="plays"/>
    <n v="188.41576523062173"/>
    <n v="103.96316359696641"/>
    <m/>
    <m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"/>
    <s v="jazz"/>
    <n v="2000"/>
    <n v="5"/>
    <m/>
    <m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s v="rock"/>
    <n v="78.304149802918715"/>
    <n v="47.009935419771487"/>
    <m/>
    <m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s v="plays"/>
    <n v="286.59160696008189"/>
    <n v="29.606060606060606"/>
    <m/>
    <m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s v="plays"/>
    <n v="24.354708939482897"/>
    <n v="81.010569583088667"/>
    <m/>
    <m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s v="documentary"/>
    <n v="80.816110227874944"/>
    <n v="94.35"/>
    <m/>
    <m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2"/>
    <s v="wearables"/>
    <n v="169.56715751896473"/>
    <n v="26.058139534883722"/>
    <m/>
    <m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s v="plays"/>
    <n v="271.05800058292044"/>
    <n v="85.775000000000006"/>
    <m/>
    <m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6"/>
    <s v="video games"/>
    <n v="54.079473312955564"/>
    <n v="103.73170731707317"/>
    <m/>
    <m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7"/>
    <s v="photography books"/>
    <n v="846.42233856893552"/>
    <n v="49.826086956521742"/>
    <m/>
    <m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4"/>
    <s v="animation"/>
    <n v="33.478406427854033"/>
    <n v="63.893048128342244"/>
    <m/>
    <m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s v="plays"/>
    <n v="44.179024953378921"/>
    <n v="47.002434782608695"/>
    <m/>
    <m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s v="plays"/>
    <n v="57.615755290173901"/>
    <n v="108.47727272727273"/>
    <m/>
    <m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s v="rock"/>
    <n v="26.899309342057432"/>
    <n v="72.015706806282722"/>
    <m/>
    <m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s v="rock"/>
    <n v="62.42496998799519"/>
    <n v="59.928057553956833"/>
    <m/>
    <m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1"/>
    <s v="indie rock"/>
    <n v="6.1868426479686534"/>
    <n v="78.209677419354833"/>
    <m/>
    <m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s v="plays"/>
    <n v="13.634426927993182"/>
    <n v="104.77678571428571"/>
    <m/>
    <m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s v="plays"/>
    <n v="16.888722086695442"/>
    <n v="105.52475247524752"/>
    <m/>
    <m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s v="plays"/>
    <n v="529.41176470588232"/>
    <n v="24.933333333333334"/>
    <m/>
    <m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s v="documentary"/>
    <n v="36.126163679310821"/>
    <n v="69.873786407766985"/>
    <m/>
    <m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4"/>
    <s v="television"/>
    <n v="36.627552058604081"/>
    <n v="95.733766233766232"/>
    <m/>
    <m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s v="plays"/>
    <n v="62.749699661945066"/>
    <n v="29.997485752598056"/>
    <m/>
    <m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s v="plays"/>
    <n v="147.34054980141732"/>
    <n v="59.011948529411768"/>
    <m/>
    <m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s v="documentary"/>
    <n v="6.283161128176487"/>
    <n v="84.757396449704146"/>
    <m/>
    <m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s v="plays"/>
    <n v="13.695211545367671"/>
    <n v="78.010921177587846"/>
    <m/>
    <m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s v="documentary"/>
    <n v="758.39260635165135"/>
    <n v="50.05215419501134"/>
    <m/>
    <m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1"/>
    <s v="indie rock"/>
    <n v="182.55578093306289"/>
    <n v="59.16"/>
    <m/>
    <m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s v="rock"/>
    <n v="27.698574338085542"/>
    <n v="93.702290076335885"/>
    <m/>
    <m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s v="plays"/>
    <n v="974.8921145547273"/>
    <n v="40.14173228346457"/>
    <m/>
    <m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s v="documentary"/>
    <n v="716.18037135278519"/>
    <n v="70.090140845070422"/>
    <m/>
    <m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s v="plays"/>
    <n v="247.25274725274727"/>
    <n v="66.181818181818187"/>
    <m/>
    <m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s v="plays"/>
    <n v="62.375249500998009"/>
    <n v="47.714285714285715"/>
    <m/>
    <m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s v="plays"/>
    <n v="54.364550210277976"/>
    <n v="62.896774193548389"/>
    <m/>
    <m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7"/>
    <s v="photography books"/>
    <n v="156.81544028950543"/>
    <n v="86.611940298507463"/>
    <m/>
    <m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s v="food trucks"/>
    <n v="44.369321783224166"/>
    <n v="75.126984126984127"/>
    <m/>
    <m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s v="documentary"/>
    <n v="58.136284867795851"/>
    <n v="41.004167534903104"/>
    <m/>
    <m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5"/>
    <s v="nonfiction"/>
    <n v="68.414850771205977"/>
    <n v="50.007915567282325"/>
    <m/>
    <m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s v="plays"/>
    <n v="130.84960503698554"/>
    <n v="96.960674157303373"/>
    <m/>
    <m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2"/>
    <s v="wearables"/>
    <n v="254.70265217899288"/>
    <n v="100.93160377358491"/>
    <m/>
    <m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1"/>
    <s v="indie rock"/>
    <n v="887.30870304529287"/>
    <n v="89.227586206896547"/>
    <m/>
    <m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s v="plays"/>
    <n v="81.892809219354334"/>
    <n v="87.979166666666671"/>
    <m/>
    <m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7"/>
    <s v="photography books"/>
    <n v="53.607326334599058"/>
    <n v="89.54"/>
    <m/>
    <m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5"/>
    <s v="nonfiction"/>
    <n v="1374.9146369223765"/>
    <n v="29.09271523178808"/>
    <m/>
    <m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2"/>
    <s v="wearables"/>
    <n v="152.34062712817931"/>
    <n v="42.006218905472636"/>
    <m/>
    <m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"/>
    <s v="jazz"/>
    <n v="43.675411021782068"/>
    <n v="47.004903563255965"/>
    <m/>
    <m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s v="documentary"/>
    <n v="21.304926764314246"/>
    <n v="110.44117647058823"/>
    <m/>
    <m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s v="plays"/>
    <n v="76.856462437757088"/>
    <n v="41.990909090909092"/>
    <m/>
    <m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4"/>
    <s v="drama"/>
    <n v="59.860800914143255"/>
    <n v="48.012468827930178"/>
    <m/>
    <m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s v="rock"/>
    <n v="57.516154228502444"/>
    <n v="31.019823788546255"/>
    <m/>
    <m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4"/>
    <s v="animation"/>
    <n v="13.932142271758726"/>
    <n v="99.203252032520325"/>
    <m/>
    <m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1"/>
    <s v="indie rock"/>
    <n v="156.61467638868768"/>
    <n v="66.022316684378325"/>
    <m/>
    <m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7"/>
    <s v="photography books"/>
    <n v="5000"/>
    <n v="2"/>
    <m/>
    <m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s v="plays"/>
    <n v="6.534998547778101"/>
    <n v="46.060200668896321"/>
    <m/>
    <m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4"/>
    <s v="shorts"/>
    <n v="247.79361846571621"/>
    <n v="73.650000000000006"/>
    <m/>
    <m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s v="plays"/>
    <n v="115.98151877739605"/>
    <n v="55.99336650082919"/>
    <m/>
    <m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s v="plays"/>
    <n v="31.687197465024202"/>
    <n v="68.985695127402778"/>
    <m/>
    <m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s v="plays"/>
    <n v="111.58442341764993"/>
    <n v="60.981609195402299"/>
    <m/>
    <m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s v="documentary"/>
    <n v="54.901303382087931"/>
    <n v="110.98139534883721"/>
    <m/>
    <m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s v="plays"/>
    <n v="28.099173553719009"/>
    <n v="25"/>
    <m/>
    <m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s v="documentary"/>
    <n v="75.851265561876488"/>
    <n v="78.759740259740255"/>
    <m/>
    <m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s v="rock"/>
    <n v="215.90981466148654"/>
    <n v="87.960784313725483"/>
    <m/>
    <m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6"/>
    <s v="mobile games"/>
    <n v="276.75741861135117"/>
    <n v="49.987398739873989"/>
    <m/>
    <m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s v="plays"/>
    <n v="95.576522484989596"/>
    <n v="99.524390243902445"/>
    <m/>
    <m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5"/>
    <s v="fiction"/>
    <n v="14.9508756941478"/>
    <n v="104.82089552238806"/>
    <m/>
    <m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4"/>
    <s v="animation"/>
    <n v="161.10109837793723"/>
    <n v="108.01469237832875"/>
    <m/>
    <m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s v="food trucks"/>
    <n v="118.06405068849786"/>
    <n v="28.998544660724033"/>
    <m/>
    <m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s v="plays"/>
    <n v="904.23836838750799"/>
    <n v="30.028708133971293"/>
    <m/>
    <m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s v="documentary"/>
    <n v="228.10852949650041"/>
    <n v="41.005559416261292"/>
    <m/>
    <m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s v="plays"/>
    <n v="180.27571580063625"/>
    <n v="62.866666666666667"/>
    <m/>
    <m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s v="documentary"/>
    <n v="174.21751114800506"/>
    <n v="47.005002501250623"/>
    <m/>
    <m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s v="web"/>
    <n v="81.014316326022112"/>
    <n v="26.997693638285604"/>
    <m/>
    <m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s v="plays"/>
    <n v="77.845243655612634"/>
    <n v="68.329787234042556"/>
    <m/>
    <m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2"/>
    <s v="wearables"/>
    <n v="156.27597672485453"/>
    <n v="50.974576271186443"/>
    <m/>
    <m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s v="plays"/>
    <n v="78.555304740406314"/>
    <n v="54.024390243902438"/>
    <m/>
    <m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s v="food trucks"/>
    <n v="940.02416841569675"/>
    <n v="97.055555555555557"/>
    <m/>
    <m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1"/>
    <s v="indie rock"/>
    <n v="247.09302325581396"/>
    <n v="24.867469879518072"/>
    <m/>
    <m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7"/>
    <s v="photography books"/>
    <n v="34.762456546929315"/>
    <n v="84.423913043478265"/>
    <m/>
    <m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s v="plays"/>
    <n v="17.453699214583533"/>
    <n v="47.091324200913242"/>
    <m/>
    <m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s v="plays"/>
    <n v="88.570587459013893"/>
    <n v="77.996041171813147"/>
    <m/>
    <m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4"/>
    <s v="animation"/>
    <n v="215.57497289367947"/>
    <n v="62.967871485943775"/>
    <m/>
    <m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7"/>
    <s v="photography books"/>
    <n v="110.28286689262143"/>
    <n v="81.006080449017773"/>
    <m/>
    <m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s v="plays"/>
    <n v="147.62165117550575"/>
    <n v="65.321428571428569"/>
    <m/>
    <m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s v="plays"/>
    <n v="51.950697769175925"/>
    <n v="104.43617021276596"/>
    <m/>
    <m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s v="plays"/>
    <n v="120.89810017271157"/>
    <n v="69.989010989010993"/>
    <m/>
    <m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s v="documentary"/>
    <n v="184.62474336552353"/>
    <n v="83.023989898989896"/>
    <m/>
    <m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s v="plays"/>
    <n v="598.00664451827242"/>
    <n v="90.3"/>
    <m/>
    <m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s v="plays"/>
    <n v="85.560296429373466"/>
    <n v="103.98131932282546"/>
    <m/>
    <m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"/>
    <s v="jazz"/>
    <n v="9.5043134961251656"/>
    <n v="54.931726907630519"/>
    <m/>
    <m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4"/>
    <s v="animation"/>
    <n v="81.251880830574791"/>
    <n v="51.921875"/>
    <m/>
    <m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s v="plays"/>
    <n v="55.978957307614486"/>
    <n v="60.02834008097166"/>
    <m/>
    <m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4"/>
    <s v="science fiction"/>
    <n v="28.146679881070369"/>
    <n v="44.003488879197555"/>
    <m/>
    <m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4"/>
    <s v="television"/>
    <n v="61.764103305735333"/>
    <n v="53.003513254551258"/>
    <m/>
    <m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2"/>
    <s v="wearables"/>
    <n v="401.37614678899081"/>
    <n v="54.5"/>
    <m/>
    <m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s v="plays"/>
    <n v="50.321498462398665"/>
    <n v="75.04195804195804"/>
    <m/>
    <m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s v="plays"/>
    <n v="287.74752475247521"/>
    <n v="35.911111111111111"/>
    <m/>
    <m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1"/>
    <s v="indie rock"/>
    <n v="56.683123057231668"/>
    <n v="36.952702702702702"/>
    <m/>
    <m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s v="plays"/>
    <n v="19.554893379271814"/>
    <n v="63.170588235294119"/>
    <m/>
    <m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2"/>
    <s v="wearables"/>
    <n v="121.88564258827748"/>
    <n v="29.99462365591398"/>
    <m/>
    <m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4"/>
    <s v="television"/>
    <n v="411.08226942840497"/>
    <n v="86"/>
    <m/>
    <m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6"/>
    <s v="video games"/>
    <n v="198.08743169398909"/>
    <n v="75.014876033057845"/>
    <m/>
    <m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6"/>
    <s v="video games"/>
    <n v="10.341261633919338"/>
    <n v="101.19767441860465"/>
    <m/>
    <m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4"/>
    <s v="animation"/>
    <n v="2500"/>
    <n v="4"/>
    <m/>
    <m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s v="rock"/>
    <n v="81.403385590942506"/>
    <n v="29.001272669424118"/>
    <m/>
    <m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4"/>
    <s v="drama"/>
    <n v="157.63546798029557"/>
    <n v="98.225806451612897"/>
    <m/>
    <m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4"/>
    <s v="science fiction"/>
    <n v="177.51997586351206"/>
    <n v="87.001693480101608"/>
    <m/>
    <m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4"/>
    <s v="drama"/>
    <n v="226.88598979013045"/>
    <n v="45.205128205128204"/>
    <m/>
    <m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s v="plays"/>
    <n v="84.479057895347481"/>
    <n v="37.001341561577675"/>
    <m/>
    <m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1"/>
    <s v="indie rock"/>
    <n v="96.03904538238497"/>
    <n v="94.976947040498445"/>
    <m/>
    <m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s v="plays"/>
    <n v="375.37537537537537"/>
    <n v="28.956521739130434"/>
    <m/>
    <m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s v="plays"/>
    <n v="28.473708152915606"/>
    <n v="55.993396226415094"/>
    <m/>
    <m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s v="documentary"/>
    <n v="111.03278110680297"/>
    <n v="54.038095238095238"/>
    <m/>
    <m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s v="plays"/>
    <n v="58.26656955571741"/>
    <n v="82.38"/>
    <m/>
    <m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4"/>
    <s v="drama"/>
    <n v="70.898574852533841"/>
    <n v="66.997115384615384"/>
    <m/>
    <m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6"/>
    <s v="mobile games"/>
    <n v="327.01700904146605"/>
    <n v="107.91401869158878"/>
    <m/>
    <m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4"/>
    <s v="animation"/>
    <n v="92.451726155646568"/>
    <n v="69.009501187648453"/>
    <m/>
    <m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s v="plays"/>
    <n v="74.931593348768672"/>
    <n v="39.006568144499177"/>
    <m/>
    <m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5"/>
    <s v="translations"/>
    <n v="53.233661796352926"/>
    <n v="110.3625"/>
    <m/>
    <m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2"/>
    <s v="wearables"/>
    <n v="30.120481927710845"/>
    <n v="94.857142857142861"/>
    <m/>
    <m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s v="web"/>
    <n v="17.384825530858063"/>
    <n v="57.935251798561154"/>
    <m/>
    <m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s v="plays"/>
    <n v="246.91358024691357"/>
    <n v="101.25"/>
    <m/>
    <m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4"/>
    <s v="drama"/>
    <n v="54.221533694810219"/>
    <n v="64.95597484276729"/>
    <m/>
    <m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2"/>
    <s v="wearables"/>
    <n v="34.988823014870249"/>
    <n v="27.00524934383202"/>
    <m/>
    <m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s v="food trucks"/>
    <n v="31.347962382445143"/>
    <n v="50.97422680412371"/>
    <m/>
    <m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s v="rock"/>
    <n v="254.88051440124622"/>
    <n v="104.94260869565217"/>
    <m/>
    <m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1"/>
    <s v="electric music"/>
    <n v="56.135623666778933"/>
    <n v="84.028301886792448"/>
    <m/>
    <m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4"/>
    <s v="television"/>
    <n v="27.386005751061209"/>
    <n v="102.85915492957747"/>
    <m/>
    <m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5"/>
    <s v="translations"/>
    <n v="87.760910815939269"/>
    <n v="39.962085308056871"/>
    <m/>
    <m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5"/>
    <s v="fiction"/>
    <n v="335.24736528833023"/>
    <n v="51.001785714285717"/>
    <m/>
    <m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4"/>
    <s v="science fiction"/>
    <n v="184.26186863212658"/>
    <n v="40.823008849557525"/>
    <m/>
    <m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2"/>
    <s v="wearables"/>
    <n v="42.311642466621159"/>
    <n v="58.999637155297535"/>
    <m/>
    <m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s v="food trucks"/>
    <n v="19.496344435418358"/>
    <n v="71.156069364161851"/>
    <m/>
    <m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7"/>
    <s v="photography books"/>
    <n v="99.353049907578566"/>
    <n v="99.494252873563212"/>
    <m/>
    <m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s v="plays"/>
    <n v="122.92801270547923"/>
    <n v="103.98634590377114"/>
    <m/>
    <m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5"/>
    <s v="fiction"/>
    <n v="609.57910014513789"/>
    <n v="76.555555555555557"/>
    <m/>
    <m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s v="plays"/>
    <n v="189.48503192636207"/>
    <n v="87.068592057761734"/>
    <m/>
    <m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s v="food trucks"/>
    <n v="38.431077238675165"/>
    <n v="48.99554707379135"/>
    <m/>
    <m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s v="plays"/>
    <n v="325.38428386726042"/>
    <n v="42.969135802469133"/>
    <m/>
    <m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5"/>
    <s v="translations"/>
    <n v="740.74074074074076"/>
    <n v="33.428571428571431"/>
    <m/>
    <m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s v="plays"/>
    <n v="55.983027448432679"/>
    <n v="83.982949701619773"/>
    <m/>
    <m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s v="plays"/>
    <n v="45.442853468232876"/>
    <n v="101.41739130434783"/>
    <m/>
    <m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2"/>
    <s v="wearables"/>
    <n v="98.511617946246915"/>
    <n v="109.87058823529412"/>
    <m/>
    <m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8"/>
    <s v="audio"/>
    <n v="52.219321148825074"/>
    <n v="31.916666666666668"/>
    <m/>
    <m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s v="food trucks"/>
    <n v="32.749643962937554"/>
    <n v="70.993450675399103"/>
    <m/>
    <m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4"/>
    <s v="shorts"/>
    <n v="416.74848901398616"/>
    <n v="77.026890756302521"/>
    <m/>
    <m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7"/>
    <s v="photography books"/>
    <n v="13.81639545594105"/>
    <n v="101.78125"/>
    <m/>
    <m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2"/>
    <s v="wearables"/>
    <n v="18.26951183864367"/>
    <n v="51.059701492537314"/>
    <m/>
    <m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s v="plays"/>
    <n v="24.125452352231605"/>
    <n v="68.02051282051282"/>
    <m/>
    <m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4"/>
    <s v="animation"/>
    <n v="11025.794841031793"/>
    <n v="30.87037037037037"/>
    <m/>
    <m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2"/>
    <s v="wearables"/>
    <n v="292.62466407882954"/>
    <n v="27.908333333333335"/>
    <m/>
    <m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s v="web"/>
    <n v="417.55726838957622"/>
    <n v="79.994818652849744"/>
    <m/>
    <m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s v="documentary"/>
    <n v="208.01849053249177"/>
    <n v="38.003378378378379"/>
    <m/>
    <m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s v="plays"/>
    <e v="#DIV/0!"/>
    <e v="#DIV/0!"/>
    <m/>
    <m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s v="documentary"/>
    <n v="142.56146571006934"/>
    <n v="59.990534521158132"/>
    <m/>
    <m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6"/>
    <s v="video games"/>
    <n v="18.870663376397154"/>
    <n v="37.037634408602152"/>
    <m/>
    <m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4"/>
    <s v="drama"/>
    <n v="55.455276950177236"/>
    <n v="99.963043478260872"/>
    <m/>
    <m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s v="rock"/>
    <n v="108.31889081455806"/>
    <n v="111.6774193548387"/>
    <m/>
    <m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5"/>
    <s v="radio &amp; podcasts"/>
    <n v="719.37264943586467"/>
    <n v="36.014409221902014"/>
    <m/>
    <m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s v="plays"/>
    <n v="10.786581492623176"/>
    <n v="66.010284810126578"/>
    <m/>
    <m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s v="web"/>
    <n v="250.89605734767025"/>
    <n v="44.05263157894737"/>
    <m/>
    <m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s v="plays"/>
    <n v="89.103291713961411"/>
    <n v="52.999726551818434"/>
    <m/>
    <m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s v="plays"/>
    <n v="140.99238557442894"/>
    <n v="95"/>
    <m/>
    <m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4"/>
    <s v="drama"/>
    <n v="83.970287436753139"/>
    <n v="70.908396946564892"/>
    <m/>
    <m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s v="plays"/>
    <n v="416.3614851540932"/>
    <n v="98.060773480662988"/>
    <m/>
    <m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6"/>
    <s v="video games"/>
    <n v="71.777882946837053"/>
    <n v="53.046025104602514"/>
    <m/>
    <m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4"/>
    <s v="television"/>
    <n v="254.60122699386503"/>
    <n v="93.142857142857139"/>
    <m/>
    <m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s v="rock"/>
    <n v="445.65112617678244"/>
    <n v="58.945075757575758"/>
    <m/>
    <m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s v="plays"/>
    <n v="179.27871586408173"/>
    <n v="36.067669172932334"/>
    <m/>
    <m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5"/>
    <s v="nonfiction"/>
    <n v="235.16615407696349"/>
    <n v="63.030732860520096"/>
    <m/>
    <m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s v="food trucks"/>
    <n v="89.285714285714292"/>
    <n v="84.717948717948715"/>
    <m/>
    <m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4"/>
    <s v="animation"/>
    <n v="1414.790996784566"/>
    <n v="62.2"/>
    <m/>
    <m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s v="rock"/>
    <n v="98.284311014258691"/>
    <n v="101.97518330513255"/>
    <m/>
    <m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s v="plays"/>
    <n v="23.487962419260132"/>
    <n v="106.4375"/>
    <m/>
    <m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4"/>
    <s v="drama"/>
    <n v="68.709881565862048"/>
    <n v="29.975609756097562"/>
    <m/>
    <m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4"/>
    <s v="shorts"/>
    <n v="308.13350417963272"/>
    <n v="85.806282722513089"/>
    <m/>
    <m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4"/>
    <s v="shorts"/>
    <n v="14.278914802475013"/>
    <n v="70.82022471910112"/>
    <m/>
    <m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s v="plays"/>
    <n v="119.18260698087163"/>
    <n v="40.998484082870135"/>
    <m/>
    <m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2"/>
    <s v="wearables"/>
    <n v="118.77828054298642"/>
    <n v="28.063492063492063"/>
    <m/>
    <m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s v="plays"/>
    <n v="64.122373300370825"/>
    <n v="88.054421768707485"/>
    <m/>
    <m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4"/>
    <s v="animation"/>
    <n v="100.38200339558574"/>
    <n v="31"/>
    <m/>
    <m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1"/>
    <s v="indie rock"/>
    <n v="124.53300124533003"/>
    <n v="90.337500000000006"/>
    <m/>
    <m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6"/>
    <s v="video games"/>
    <n v="888.50174216027881"/>
    <n v="63.777777777777779"/>
    <m/>
    <m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5"/>
    <s v="fiction"/>
    <n v="109.00257453699859"/>
    <n v="53.995515695067262"/>
    <m/>
    <m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6"/>
    <s v="video games"/>
    <n v="104.68884926375759"/>
    <n v="48.993956043956047"/>
    <m/>
    <m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s v="plays"/>
    <n v="19.885657469550086"/>
    <n v="63.857142857142854"/>
    <m/>
    <m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1"/>
    <s v="indie rock"/>
    <n v="62.796736308029942"/>
    <n v="82.996393146979258"/>
    <m/>
    <m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4"/>
    <s v="drama"/>
    <n v="665.67052670900262"/>
    <n v="55.08230452674897"/>
    <m/>
    <m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s v="plays"/>
    <n v="20.745232585973032"/>
    <n v="62.044554455445542"/>
    <m/>
    <m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5"/>
    <s v="fiction"/>
    <n v="66.680274886031171"/>
    <n v="104.97857142857143"/>
    <m/>
    <m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s v="documentary"/>
    <n v="85.308535907413969"/>
    <n v="94.044676806083643"/>
    <m/>
    <m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6"/>
    <s v="mobile games"/>
    <n v="265.28035908405514"/>
    <n v="44.007716049382715"/>
    <m/>
    <m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s v="food trucks"/>
    <n v="137.64044943820224"/>
    <n v="92.467532467532465"/>
    <m/>
    <m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7"/>
    <s v="photography books"/>
    <n v="37.596651769880118"/>
    <n v="57.072874493927124"/>
    <m/>
    <m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6"/>
    <s v="mobile games"/>
    <n v="413.12723390428448"/>
    <n v="109.07848101265823"/>
    <m/>
    <m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1"/>
    <s v="indie rock"/>
    <n v="3989.6373056994817"/>
    <n v="39.387755102040813"/>
    <m/>
    <m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6"/>
    <s v="video games"/>
    <n v="612.37738026543559"/>
    <n v="77.022222222222226"/>
    <m/>
    <m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s v="rock"/>
    <n v="36.166365280289334"/>
    <n v="92.166666666666671"/>
    <m/>
    <m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s v="plays"/>
    <n v="112.60808365171928"/>
    <n v="61.007063197026021"/>
    <m/>
    <m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s v="plays"/>
    <n v="61.135371179039296"/>
    <n v="78.068181818181813"/>
    <m/>
    <m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4"/>
    <s v="drama"/>
    <n v="10.319917440660474"/>
    <n v="80.75"/>
    <m/>
    <m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s v="plays"/>
    <n v="36.912114544825045"/>
    <n v="59.991289782244557"/>
    <m/>
    <m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2"/>
    <s v="wearables"/>
    <n v="35.184809703851244"/>
    <n v="110.03018372703411"/>
    <m/>
    <m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1"/>
    <s v="indie rock"/>
    <n v="2500"/>
    <n v="4"/>
    <m/>
    <m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s v="web"/>
    <n v="170.55247258470806"/>
    <n v="37.99856063332134"/>
    <m/>
    <m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s v="plays"/>
    <n v="101.51139183397248"/>
    <n v="96.369565217391298"/>
    <m/>
    <m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s v="rock"/>
    <n v="227.39996267761455"/>
    <n v="72.978599221789878"/>
    <m/>
    <m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1"/>
    <s v="indie rock"/>
    <n v="65.935591338145471"/>
    <n v="26.007220216606498"/>
    <m/>
    <m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s v="rock"/>
    <n v="44.715735680317984"/>
    <n v="104.36296296296297"/>
    <m/>
    <m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5"/>
    <s v="translations"/>
    <n v="41.710114702815432"/>
    <n v="102.18852459016394"/>
    <m/>
    <m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4"/>
    <s v="science fiction"/>
    <n v="50.167224080267559"/>
    <n v="54.117647058823529"/>
    <m/>
    <m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s v="plays"/>
    <n v="72.809440120512178"/>
    <n v="63.222222222222221"/>
    <m/>
    <m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s v="plays"/>
    <n v="99.039700529528503"/>
    <n v="104.03228962818004"/>
    <m/>
    <m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4"/>
    <s v="animation"/>
    <n v="12.591921023471341"/>
    <n v="49.994334277620396"/>
    <m/>
    <m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s v="plays"/>
    <n v="27.048958615093323"/>
    <n v="56.015151515151516"/>
    <m/>
    <m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s v="rock"/>
    <n v="780.14184397163126"/>
    <n v="48.807692307692307"/>
    <m/>
    <m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s v="documentary"/>
    <n v="72.449579009203063"/>
    <n v="60.082352941176474"/>
    <m/>
    <m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s v="plays"/>
    <n v="119.31283726917175"/>
    <n v="78.990502793296088"/>
    <m/>
    <m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s v="plays"/>
    <n v="48.87570429426367"/>
    <n v="53.99499443826474"/>
    <m/>
    <m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1"/>
    <s v="electric music"/>
    <n v="225.50921435499512"/>
    <n v="111.45945945945945"/>
    <m/>
    <m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s v="rock"/>
    <n v="45.745038681466532"/>
    <n v="60.922131147540981"/>
    <m/>
    <m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s v="plays"/>
    <n v="53.753860774530771"/>
    <n v="26.0015444015444"/>
    <m/>
    <m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4"/>
    <s v="animation"/>
    <n v="42.133948223456663"/>
    <n v="80.993208828522924"/>
    <m/>
    <m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s v="rock"/>
    <n v="32.716748458537815"/>
    <n v="34.995963302752294"/>
    <m/>
    <m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4"/>
    <s v="shorts"/>
    <n v="106.22154779969651"/>
    <n v="94.142857142857139"/>
    <m/>
    <m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s v="rock"/>
    <n v="183.8235294117647"/>
    <n v="52.085106382978722"/>
    <m/>
    <m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8"/>
    <s v="audio"/>
    <n v="89.381003201707571"/>
    <n v="24.986666666666668"/>
    <m/>
    <m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s v="food trucks"/>
    <n v="27.089395003511591"/>
    <n v="69.215277777777771"/>
    <m/>
    <m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s v="plays"/>
    <n v="158.90578203391769"/>
    <n v="93.944444444444443"/>
    <m/>
    <m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s v="plays"/>
    <n v="154.01714830104797"/>
    <n v="98.40625"/>
    <m/>
    <m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"/>
    <s v="jazz"/>
    <n v="530.40103492884862"/>
    <n v="41.783783783783782"/>
    <m/>
    <m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4"/>
    <s v="science fiction"/>
    <n v="596.85799109351808"/>
    <n v="65.991836734693877"/>
    <m/>
    <m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"/>
    <s v="jazz"/>
    <n v="98.89934598819589"/>
    <n v="72.05747126436782"/>
    <m/>
    <m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s v="plays"/>
    <n v="29.282381098824693"/>
    <n v="48.003209242618745"/>
    <m/>
    <m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s v="web"/>
    <n v="156.20932048945585"/>
    <n v="54.098591549295776"/>
    <m/>
    <m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6"/>
    <s v="video games"/>
    <n v="192.01059368792761"/>
    <n v="107.88095238095238"/>
    <m/>
    <m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s v="documentary"/>
    <n v="31.017166114156304"/>
    <n v="67.034103410341032"/>
    <m/>
    <m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s v="web"/>
    <n v="83.676335286426806"/>
    <n v="64.01425914445133"/>
    <m/>
    <m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5"/>
    <s v="translations"/>
    <n v="68.120933792575585"/>
    <n v="96.066176470588232"/>
    <m/>
    <m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s v="rock"/>
    <n v="10.519987977156598"/>
    <n v="51.184615384615384"/>
    <m/>
    <m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s v="food trucks"/>
    <n v="137.18622300058377"/>
    <n v="43.92307692307692"/>
    <m/>
    <m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s v="plays"/>
    <n v="126.56906285888674"/>
    <n v="91.021198830409361"/>
    <m/>
    <m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s v="documentary"/>
    <n v="154.50811656561706"/>
    <n v="50.127450980392155"/>
    <m/>
    <m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5"/>
    <s v="radio &amp; podcasts"/>
    <n v="121.90934065934067"/>
    <n v="67.720930232558146"/>
    <m/>
    <m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6"/>
    <s v="video games"/>
    <n v="9.6370061034371979"/>
    <n v="61.03921568627451"/>
    <m/>
    <m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s v="plays"/>
    <n v="774.5887467272637"/>
    <n v="80.011857707509876"/>
    <m/>
    <m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4"/>
    <s v="animation"/>
    <n v="64.581917063222292"/>
    <n v="47.001497753369947"/>
    <m/>
    <m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s v="plays"/>
    <n v="1408.6146682188592"/>
    <n v="71.127388535031841"/>
    <m/>
    <m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s v="plays"/>
    <n v="47.955250861216278"/>
    <n v="89.99079189686924"/>
    <m/>
    <m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4"/>
    <s v="drama"/>
    <n v="100.31746031746032"/>
    <n v="43.032786885245905"/>
    <m/>
    <m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s v="plays"/>
    <n v="49.603774726271851"/>
    <n v="67.997714808043881"/>
    <m/>
    <m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s v="rock"/>
    <n v="61.693997771055564"/>
    <n v="73.004566210045667"/>
    <m/>
    <m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s v="documentary"/>
    <n v="2744.5226917057903"/>
    <n v="62.341463414634148"/>
    <m/>
    <m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s v="food trucks"/>
    <n v="2000"/>
    <n v="5"/>
    <m/>
    <m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2"/>
    <s v="wearables"/>
    <n v="48.394530649869409"/>
    <n v="67.103092783505161"/>
    <m/>
    <m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s v="plays"/>
    <n v="77.98104764411687"/>
    <n v="79.978947368421046"/>
    <m/>
    <m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s v="plays"/>
    <n v="83.569851781772314"/>
    <n v="62.176470588235297"/>
    <m/>
    <m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s v="plays"/>
    <n v="58.571824773174498"/>
    <n v="53.005950297514879"/>
    <m/>
    <m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5"/>
    <s v="nonfiction"/>
    <n v="53.415344771770798"/>
    <n v="57.738317757009348"/>
    <m/>
    <m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s v="rock"/>
    <n v="53.083528493364561"/>
    <n v="40.03125"/>
    <m/>
    <m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s v="food trucks"/>
    <n v="76.162221102913094"/>
    <n v="81.016591928251117"/>
    <m/>
    <m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"/>
    <s v="jazz"/>
    <n v="35.214446952595935"/>
    <n v="35.047468354430379"/>
    <m/>
    <m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4"/>
    <s v="science fiction"/>
    <n v="83.042683939544929"/>
    <n v="102.92307692307692"/>
    <m/>
    <m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s v="plays"/>
    <n v="23.863154842882313"/>
    <n v="27.998126756166094"/>
    <m/>
    <m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s v="plays"/>
    <n v="721.83098591549299"/>
    <n v="75.733333333333334"/>
    <m/>
    <m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1"/>
    <s v="electric music"/>
    <n v="71.717755928282244"/>
    <n v="45.026041666666664"/>
    <m/>
    <m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s v="plays"/>
    <n v="57.47126436781609"/>
    <n v="73.615384615384613"/>
    <m/>
    <m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s v="plays"/>
    <n v="64.31258342434171"/>
    <n v="56.991701244813278"/>
    <m/>
    <m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s v="plays"/>
    <n v="58.66924351187189"/>
    <n v="85.223529411764702"/>
    <m/>
    <m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1"/>
    <s v="indie rock"/>
    <n v="52.766097782174946"/>
    <n v="50.962184873949582"/>
    <m/>
    <m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s v="plays"/>
    <n v="40.045766590389015"/>
    <n v="63.563636363636363"/>
    <m/>
    <m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5"/>
    <s v="nonfiction"/>
    <n v="204.66420025351155"/>
    <n v="80.999165275459092"/>
    <m/>
    <m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s v="plays"/>
    <n v="351.3460193338953"/>
    <n v="86.044753086419746"/>
    <m/>
    <m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7"/>
    <s v="photography books"/>
    <n v="37.310195227765725"/>
    <n v="90.0390625"/>
    <m/>
    <m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s v="plays"/>
    <n v="16.134216513622697"/>
    <n v="74.006063432835816"/>
    <m/>
    <m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1"/>
    <s v="indie rock"/>
    <n v="3194.7261663286004"/>
    <n v="92.4375"/>
    <m/>
    <m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s v="plays"/>
    <n v="62.530668541039482"/>
    <n v="55.999257333828446"/>
    <m/>
    <m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7"/>
    <s v="photography books"/>
    <n v="35.791985402484386"/>
    <n v="32.983796296296298"/>
    <m/>
    <m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s v="plays"/>
    <n v="129.24349474409789"/>
    <n v="93.596774193548384"/>
    <m/>
    <m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s v="plays"/>
    <n v="48.466489965922001"/>
    <n v="69.867724867724874"/>
    <m/>
    <m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s v="food trucks"/>
    <n v="14.404033129276197"/>
    <n v="72.129870129870127"/>
    <m/>
    <m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1"/>
    <s v="indie rock"/>
    <n v="65.88072122052705"/>
    <n v="30.041666666666668"/>
    <m/>
    <m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s v="plays"/>
    <n v="154.84173336217464"/>
    <n v="73.968000000000004"/>
    <m/>
    <m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s v="plays"/>
    <n v="159.04905407667837"/>
    <n v="68.65517241379311"/>
    <m/>
    <m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s v="plays"/>
    <n v="32.216635103071468"/>
    <n v="59.992164544564154"/>
    <m/>
    <m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s v="plays"/>
    <n v="233.31823182965502"/>
    <n v="111.15827338129496"/>
    <m/>
    <m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4"/>
    <s v="animation"/>
    <n v="120.30885257676422"/>
    <n v="53.038095238095238"/>
    <m/>
    <m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4"/>
    <s v="television"/>
    <n v="127.3377574765147"/>
    <n v="55.985524728588658"/>
    <m/>
    <m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4"/>
    <s v="television"/>
    <n v="87.647392647707917"/>
    <n v="69.986760812003524"/>
    <m/>
    <m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4"/>
    <s v="animation"/>
    <n v="154.94823302584038"/>
    <n v="48.998079877112133"/>
    <m/>
    <m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s v="plays"/>
    <n v="125.92592592592592"/>
    <n v="103.84615384615384"/>
    <m/>
    <m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s v="plays"/>
    <n v="875.72440437862213"/>
    <n v="99.127659574468083"/>
    <m/>
    <m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4"/>
    <s v="drama"/>
    <n v="177.98013245033113"/>
    <n v="107.37777777777778"/>
    <m/>
    <m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s v="plays"/>
    <n v="605.99929182052711"/>
    <n v="76.922178988326849"/>
    <m/>
    <m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s v="plays"/>
    <n v="83.355502349915753"/>
    <n v="58.128865979381445"/>
    <m/>
    <m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2"/>
    <s v="wearables"/>
    <n v="68.74906590943057"/>
    <n v="103.73643410852713"/>
    <m/>
    <m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s v="plays"/>
    <n v="45.170678469653794"/>
    <n v="87.962666666666664"/>
    <m/>
    <m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s v="plays"/>
    <n v="206.62568306010928"/>
    <n v="28"/>
    <m/>
    <m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s v="rock"/>
    <n v="107.62929802838366"/>
    <n v="37.999361294443261"/>
    <m/>
    <m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6"/>
    <s v="video games"/>
    <n v="112.86707529045832"/>
    <n v="29.999313893653515"/>
    <m/>
    <m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5"/>
    <s v="translations"/>
    <n v="241.54589371980677"/>
    <n v="103.5"/>
    <m/>
    <m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s v="food trucks"/>
    <n v="158.58719078714577"/>
    <n v="85.994467496542185"/>
    <m/>
    <m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s v="plays"/>
    <n v="206.26069860854534"/>
    <n v="98.011627906976742"/>
    <m/>
    <m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"/>
    <s v="jazz"/>
    <n v="5000"/>
    <n v="2"/>
    <m/>
    <m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4"/>
    <s v="shorts"/>
    <n v="113.02064479800504"/>
    <n v="44.994570837642193"/>
    <m/>
    <m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s v="web"/>
    <n v="78.839482812992742"/>
    <n v="31.012224938875306"/>
    <m/>
    <m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s v="web"/>
    <n v="4.2756360008551271"/>
    <n v="59.970085470085472"/>
    <m/>
    <m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"/>
    <s v="metal"/>
    <n v="19.669993705602014"/>
    <n v="58.9973474801061"/>
    <m/>
    <m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7"/>
    <s v="photography books"/>
    <n v="52.225249772933701"/>
    <n v="50.045454545454547"/>
    <m/>
    <m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s v="food trucks"/>
    <n v="237.37444615970648"/>
    <n v="98.966269841269835"/>
    <m/>
    <m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4"/>
    <s v="science fiction"/>
    <n v="1213.5922330097087"/>
    <n v="58.857142857142854"/>
    <m/>
    <m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s v="rock"/>
    <n v="166.48730771665504"/>
    <n v="81.010256410256417"/>
    <m/>
    <m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s v="documentary"/>
    <n v="211.71724258901946"/>
    <n v="76.013333333333335"/>
    <m/>
    <m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s v="plays"/>
    <n v="122.34471632159183"/>
    <n v="96.597402597402592"/>
    <m/>
    <m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"/>
    <s v="jazz"/>
    <n v="184.54520320707769"/>
    <n v="76.957446808510639"/>
    <m/>
    <m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s v="plays"/>
    <n v="102.17830675948798"/>
    <n v="67.984732824427482"/>
    <m/>
    <m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s v="plays"/>
    <n v="129.46659761781461"/>
    <n v="88.781609195402297"/>
    <m/>
    <m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"/>
    <s v="jazz"/>
    <n v="298.82202401114"/>
    <n v="24.99623706491063"/>
    <m/>
    <m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s v="documentary"/>
    <n v="41.738276454701698"/>
    <n v="44.922794117647058"/>
    <m/>
    <m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s v="plays"/>
    <n v="156.1712846347607"/>
    <n v="79.400000000000006"/>
    <m/>
    <m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8"/>
    <s v="audio"/>
    <n v="56.766762649115584"/>
    <n v="29.009546539379475"/>
    <m/>
    <m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s v="plays"/>
    <n v="491.68603611657431"/>
    <n v="73.59210526315789"/>
    <m/>
    <m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s v="plays"/>
    <n v="27.882527711118733"/>
    <n v="107.97038864898211"/>
    <m/>
    <m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1"/>
    <s v="indie rock"/>
    <n v="21.328418142321112"/>
    <n v="68.987284287011803"/>
    <m/>
    <m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s v="plays"/>
    <n v="81.929369496419795"/>
    <n v="111.02236719478098"/>
    <m/>
    <m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s v="plays"/>
    <n v="178.78922024772109"/>
    <n v="24.997515808491418"/>
    <m/>
    <m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1"/>
    <s v="indie rock"/>
    <n v="229.03885480572598"/>
    <n v="42.155172413793103"/>
    <m/>
    <m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7"/>
    <s v="photography books"/>
    <n v="298.1659388646288"/>
    <n v="47.003284072249592"/>
    <m/>
    <m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8"/>
    <s v="audio"/>
    <n v="81.314443792438595"/>
    <n v="36.0392749244713"/>
    <m/>
    <m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7"/>
    <s v="photography books"/>
    <n v="52.701033718510494"/>
    <n v="101.03760683760684"/>
    <m/>
    <m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5"/>
    <s v="fiction"/>
    <n v="119.58483754512635"/>
    <n v="39.927927927927925"/>
    <m/>
    <m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4"/>
    <s v="drama"/>
    <n v="556.51882096314114"/>
    <n v="83.158139534883716"/>
    <m/>
    <m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s v="food trucks"/>
    <n v="9.6478533526290402"/>
    <n v="39.97520661157025"/>
    <m/>
    <m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6"/>
    <s v="mobile games"/>
    <n v="102.66390263851871"/>
    <n v="47.993908629441627"/>
    <m/>
    <m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s v="plays"/>
    <n v="115.75922584052766"/>
    <n v="95.978877489438744"/>
    <m/>
    <m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s v="plays"/>
    <n v="66.592674805771367"/>
    <n v="78.728155339805824"/>
    <m/>
    <m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s v="plays"/>
    <n v="27.899078117418728"/>
    <n v="56.081632653061227"/>
    <m/>
    <m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5"/>
    <s v="nonfiction"/>
    <n v="18.421052631578945"/>
    <n v="69.090909090909093"/>
    <m/>
    <m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s v="plays"/>
    <n v="148.14658045946604"/>
    <n v="102.05291576673866"/>
    <m/>
    <m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2"/>
    <s v="wearables"/>
    <n v="52.15214519157221"/>
    <n v="107.32089552238806"/>
    <m/>
    <m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s v="plays"/>
    <n v="10.72961373390558"/>
    <n v="51.970260223048328"/>
    <m/>
    <m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4"/>
    <s v="television"/>
    <n v="23.295043778616755"/>
    <n v="71.137142857142862"/>
    <m/>
    <m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s v="web"/>
    <n v="99.346761023407723"/>
    <n v="106.49275362318841"/>
    <m/>
    <m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s v="documentary"/>
    <n v="44.128462858543763"/>
    <n v="42.93684210526316"/>
    <m/>
    <m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s v="documentary"/>
    <n v="70.234583508919783"/>
    <n v="30.037974683544302"/>
    <m/>
    <m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s v="rock"/>
    <n v="110.33468186833394"/>
    <n v="70.623376623376629"/>
    <m/>
    <m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s v="plays"/>
    <n v="156.33124198412423"/>
    <n v="66.016018306636155"/>
    <m/>
    <m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s v="plays"/>
    <n v="118.86102403343783"/>
    <n v="96.911392405063296"/>
    <m/>
    <m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s v="rock"/>
    <n v="74.663204025320567"/>
    <n v="62.867346938775512"/>
    <m/>
    <m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s v="plays"/>
    <n v="169.37081991577904"/>
    <n v="108.98537682789652"/>
    <m/>
    <m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1"/>
    <s v="electric music"/>
    <n v="65.444760357432983"/>
    <n v="26.999314599040439"/>
    <m/>
    <m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2"/>
    <s v="wearables"/>
    <n v="22.386829525090796"/>
    <n v="65.004147943311438"/>
    <m/>
    <m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4"/>
    <s v="drama"/>
    <n v="118.49479583666933"/>
    <n v="111.51785714285714"/>
    <m/>
    <m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2"/>
    <s v="wearables"/>
    <n v="3333.3333333333335"/>
    <n v="3"/>
    <m/>
    <m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s v="plays"/>
    <n v="57.134067286351552"/>
    <n v="110.99268292682927"/>
    <m/>
    <m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2"/>
    <s v="wearables"/>
    <n v="184.71337579617835"/>
    <n v="56.746987951807228"/>
    <m/>
    <m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5"/>
    <s v="translations"/>
    <n v="32.064249878621141"/>
    <n v="97.020608439646708"/>
    <m/>
    <m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4"/>
    <s v="animation"/>
    <n v="81.445422205579476"/>
    <n v="92.08620689655173"/>
    <m/>
    <m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5"/>
    <s v="nonfiction"/>
    <n v="100.98305246120157"/>
    <n v="82.986666666666665"/>
    <m/>
    <m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s v="web"/>
    <n v="78.218579077251675"/>
    <n v="103.03791821561339"/>
    <m/>
    <m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4"/>
    <s v="drama"/>
    <n v="63.045167976509198"/>
    <n v="68.922619047619051"/>
    <m/>
    <m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s v="plays"/>
    <n v="14.143094841930118"/>
    <n v="87.737226277372258"/>
    <m/>
    <m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s v="plays"/>
    <n v="70.230758205532467"/>
    <n v="75.021505376344081"/>
    <m/>
    <m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s v="plays"/>
    <n v="67.631330607109149"/>
    <n v="50.863999999999997"/>
    <m/>
    <m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s v="plays"/>
    <n v="492.06349206349211"/>
    <n v="90"/>
    <m/>
    <m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s v="plays"/>
    <n v="5.4329371816638368"/>
    <n v="72.896039603960389"/>
    <m/>
    <m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5"/>
    <s v="radio &amp; podcasts"/>
    <n v="61.750492214068373"/>
    <n v="108.48543689320388"/>
    <m/>
    <m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s v="rock"/>
    <n v="21.149662704080509"/>
    <n v="101.98095238095237"/>
    <m/>
    <m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6"/>
    <s v="mobile games"/>
    <n v="408.72878420505714"/>
    <n v="44.009146341463413"/>
    <m/>
    <m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s v="plays"/>
    <n v="19.31807205640877"/>
    <n v="65.942675159235662"/>
    <m/>
    <m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s v="documentary"/>
    <n v="40.380732621863281"/>
    <n v="24.987387387387386"/>
    <m/>
    <m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2"/>
    <s v="wearables"/>
    <n v="99.795599374774554"/>
    <n v="28.003367003367003"/>
    <m/>
    <m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5"/>
    <s v="fiction"/>
    <n v="65.359477124183002"/>
    <n v="85.829268292682926"/>
    <m/>
    <m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s v="plays"/>
    <n v="269.6002479082739"/>
    <n v="84.921052631578945"/>
    <m/>
    <m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s v="rock"/>
    <n v="2276.662368760361"/>
    <n v="90.483333333333334"/>
    <m/>
    <m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s v="documentary"/>
    <n v="63.894817273996786"/>
    <n v="25.00197628458498"/>
    <m/>
    <m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s v="plays"/>
    <n v="36.981132075471699"/>
    <n v="92.013888888888886"/>
    <m/>
    <m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s v="plays"/>
    <n v="74.593730574549326"/>
    <n v="93.066115702479337"/>
    <m/>
    <m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6"/>
    <s v="mobile games"/>
    <n v="198.42044182439997"/>
    <n v="61.008145363408524"/>
    <m/>
    <m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s v="plays"/>
    <n v="112.59253115474735"/>
    <n v="92.036259541984734"/>
    <m/>
    <m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s v="web"/>
    <n v="60.606060606060609"/>
    <n v="81.132596685082873"/>
    <m/>
    <m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s v="plays"/>
    <n v="571.42857142857144"/>
    <n v="73.5"/>
    <m/>
    <m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4"/>
    <s v="drama"/>
    <n v="53.861690872367028"/>
    <n v="85.221311475409834"/>
    <m/>
    <m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2"/>
    <s v="wearables"/>
    <n v="24.232837177211035"/>
    <n v="110.96825396825396"/>
    <m/>
    <m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s v="web"/>
    <n v="110.803324099723"/>
    <n v="32.968036529680369"/>
    <m/>
    <m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s v="rock"/>
    <n v="108.71383174443888"/>
    <n v="96.005352363960753"/>
    <m/>
    <m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"/>
    <s v="metal"/>
    <n v="18.975104182929613"/>
    <n v="84.96632653061225"/>
    <m/>
    <m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s v="plays"/>
    <n v="31.33393017009848"/>
    <n v="25.007462686567163"/>
    <m/>
    <m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7"/>
    <s v="photography books"/>
    <n v="28.233539313871724"/>
    <n v="65.998995479658461"/>
    <m/>
    <m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5"/>
    <s v="nonfiction"/>
    <n v="303.98736675878405"/>
    <n v="87.34482758620689"/>
    <m/>
    <m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1"/>
    <s v="indie rock"/>
    <n v="73.587907716785992"/>
    <n v="27.933333333333334"/>
    <m/>
    <m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s v="plays"/>
    <n v="4797.6878612716764"/>
    <n v="103.8"/>
    <m/>
    <m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1"/>
    <s v="indie rock"/>
    <n v="163.9344262295082"/>
    <n v="31.937172774869111"/>
    <m/>
    <m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s v="plays"/>
    <n v="332.9145728643216"/>
    <n v="99.5"/>
    <m/>
    <m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s v="plays"/>
    <n v="8.4805653710247348"/>
    <n v="108.84615384615384"/>
    <m/>
    <m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1"/>
    <s v="electric music"/>
    <n v="8.8803374528232073"/>
    <n v="110.76229508196721"/>
    <m/>
    <m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s v="plays"/>
    <n v="773.80952380952385"/>
    <n v="29.647058823529413"/>
    <m/>
    <m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s v="plays"/>
    <n v="14.04494382022472"/>
    <n v="101.71428571428571"/>
    <m/>
    <m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2"/>
    <s v="wearables"/>
    <n v="329.98565279770446"/>
    <n v="61.5"/>
    <m/>
    <m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s v="web"/>
    <n v="47.056839264631471"/>
    <n v="35"/>
    <m/>
    <m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s v="plays"/>
    <n v="43.695380774032458"/>
    <n v="40.049999999999997"/>
    <m/>
    <m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4"/>
    <s v="animation"/>
    <n v="286.04135785256176"/>
    <n v="110.97231270358306"/>
    <m/>
    <m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2"/>
    <s v="wearables"/>
    <n v="63.576550602498706"/>
    <n v="36.959016393442624"/>
    <m/>
    <m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1"/>
    <s v="electric music"/>
    <n v="10000"/>
    <n v="1"/>
    <m/>
    <m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5"/>
    <s v="nonfiction"/>
    <n v="43.046753557335883"/>
    <n v="30.974074074074075"/>
    <m/>
    <m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s v="plays"/>
    <n v="108.16859380828051"/>
    <n v="47.035087719298247"/>
    <m/>
    <m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7"/>
    <s v="photography books"/>
    <n v="38.955656858682133"/>
    <n v="88.065693430656935"/>
    <m/>
    <m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s v="plays"/>
    <n v="59.357689097240375"/>
    <n v="37.005616224648989"/>
    <m/>
    <m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s v="plays"/>
    <n v="60.032017075773744"/>
    <n v="26.027777777777779"/>
    <m/>
    <m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s v="plays"/>
    <n v="12.952077313938428"/>
    <n v="67.817567567567565"/>
    <m/>
    <m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4"/>
    <s v="drama"/>
    <n v="24.578651685393258"/>
    <n v="49.964912280701753"/>
    <m/>
    <m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s v="rock"/>
    <n v="17.724020238915003"/>
    <n v="110.01646903820817"/>
    <m/>
    <m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1"/>
    <s v="electric music"/>
    <n v="146.14143000479868"/>
    <n v="89.964678178963894"/>
    <m/>
    <m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6"/>
    <s v="video games"/>
    <n v="291.10414657666348"/>
    <n v="79.009523809523813"/>
    <m/>
    <m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s v="rock"/>
    <n v="15.256588072122051"/>
    <n v="86.867469879518069"/>
    <m/>
    <m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"/>
    <s v="jazz"/>
    <n v="56.415215989684079"/>
    <n v="62.04"/>
    <m/>
    <m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s v="plays"/>
    <n v="88.355948248658876"/>
    <n v="26.970212765957445"/>
    <m/>
    <m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s v="rock"/>
    <n v="13.732833957553058"/>
    <n v="54.121621621621621"/>
    <m/>
    <m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1"/>
    <s v="indie rock"/>
    <n v="48"/>
    <n v="41.035353535353536"/>
    <m/>
    <m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4"/>
    <s v="science fiction"/>
    <n v="320.80861349154031"/>
    <n v="55.052419354838712"/>
    <m/>
    <m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5"/>
    <s v="translations"/>
    <n v="175.53998410749114"/>
    <n v="107.93762183235867"/>
    <m/>
    <m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s v="plays"/>
    <n v="43.290043290043286"/>
    <n v="73.92"/>
    <m/>
    <m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6"/>
    <s v="video games"/>
    <n v="115.11740875845508"/>
    <n v="31.995894428152493"/>
    <m/>
    <m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s v="plays"/>
    <n v="36.9352344957911"/>
    <n v="53.898148148148145"/>
    <m/>
    <m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s v="plays"/>
    <n v="202.23907547851212"/>
    <n v="106.5"/>
    <m/>
    <m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1"/>
    <s v="indie rock"/>
    <n v="88.214829054285133"/>
    <n v="32.999805409612762"/>
    <m/>
    <m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s v="plays"/>
    <n v="52.478134110787167"/>
    <n v="43.00254993625159"/>
    <m/>
    <m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s v="web"/>
    <n v="73.800738007380076"/>
    <n v="86.858974358974365"/>
    <m/>
    <m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s v="rock"/>
    <n v="971.0743801652892"/>
    <n v="96.8"/>
    <m/>
    <m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s v="plays"/>
    <n v="152.56874543877282"/>
    <n v="32.995456610631528"/>
    <m/>
    <m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s v="plays"/>
    <n v="203.97068736816925"/>
    <n v="68.028106508875737"/>
    <m/>
    <m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4"/>
    <s v="animation"/>
    <n v="12.691594259494288"/>
    <n v="58.867816091954026"/>
    <m/>
    <m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s v="plays"/>
    <n v="124.52315764150619"/>
    <n v="105.04572803850782"/>
    <m/>
    <m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4"/>
    <s v="drama"/>
    <n v="94.078583287216375"/>
    <n v="33.054878048780488"/>
    <m/>
    <m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s v="plays"/>
    <n v="197.10013593112822"/>
    <n v="78.821428571428569"/>
    <m/>
    <m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4"/>
    <s v="animation"/>
    <n v="46.44385757217011"/>
    <n v="68.204968944099377"/>
    <m/>
    <m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s v="rock"/>
    <n v="70.806621375944886"/>
    <n v="75.731884057971016"/>
    <m/>
    <m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s v="web"/>
    <n v="86.702101721363434"/>
    <n v="30.996070133010882"/>
    <m/>
    <m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4"/>
    <s v="animation"/>
    <n v="51.78143596877657"/>
    <n v="101.88188976377953"/>
    <m/>
    <m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"/>
    <s v="jazz"/>
    <n v="13.703636031427004"/>
    <n v="52.879227053140099"/>
    <m/>
    <m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s v="rock"/>
    <n v="100.33773813817753"/>
    <n v="71.005820721769496"/>
    <m/>
    <m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4"/>
    <s v="animation"/>
    <n v="113.42155009451795"/>
    <n v="102.38709677419355"/>
    <m/>
    <m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s v="plays"/>
    <n v="268.57654431512981"/>
    <n v="74.466666666666669"/>
    <m/>
    <m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s v="plays"/>
    <n v="327.43861626800998"/>
    <n v="51.009883198562441"/>
    <m/>
    <m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s v="food trucks"/>
    <n v="388.88888888888886"/>
    <n v="90"/>
    <m/>
    <m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s v="plays"/>
    <n v="294.11764705882354"/>
    <n v="97.142857142857139"/>
    <m/>
    <m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5"/>
    <s v="nonfiction"/>
    <n v="8.4323495592180908"/>
    <n v="72.071823204419886"/>
    <m/>
    <m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s v="rock"/>
    <n v="79.748670855485742"/>
    <n v="75.236363636363635"/>
    <m/>
    <m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4"/>
    <s v="drama"/>
    <n v="694.71624266144806"/>
    <n v="32.967741935483872"/>
    <m/>
    <m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6"/>
    <s v="mobile games"/>
    <n v="182.45614035087718"/>
    <n v="54.807692307692307"/>
    <m/>
    <m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s v="web"/>
    <n v="91.214594335093608"/>
    <n v="45.037837837837834"/>
    <m/>
    <m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s v="plays"/>
    <n v="53.058676654182271"/>
    <n v="52.958677685950413"/>
    <m/>
    <m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s v="plays"/>
    <n v="114.93158510377846"/>
    <n v="60.017959183673469"/>
    <m/>
    <m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s v="rock"/>
    <n v="10000"/>
    <n v="1"/>
    <m/>
    <m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7"/>
    <s v="photography books"/>
    <n v="49.282194128990788"/>
    <n v="44.028301886792455"/>
    <m/>
    <m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7"/>
    <s v="photography books"/>
    <n v="50.753110674525217"/>
    <n v="86.028169014084511"/>
    <m/>
    <m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s v="plays"/>
    <n v="93.45794392523365"/>
    <n v="28.012875536480685"/>
    <m/>
    <m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s v="rock"/>
    <n v="37.211965078002002"/>
    <n v="32.050458715596328"/>
    <m/>
    <m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s v="documentary"/>
    <n v="196.67477696674777"/>
    <n v="73.611940298507463"/>
    <m/>
    <m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4"/>
    <s v="drama"/>
    <n v="8.4725248123940933"/>
    <n v="108.71052631578948"/>
    <m/>
    <m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s v="plays"/>
    <n v="37.878787878787875"/>
    <n v="42.97674418604651"/>
    <m/>
    <m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s v="food trucks"/>
    <n v="328.49020846494"/>
    <n v="83.315789473684205"/>
    <m/>
    <m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s v="documentary"/>
    <n v="159.03135447727479"/>
    <n v="42"/>
    <m/>
    <m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s v="plays"/>
    <n v="51.779935275080902"/>
    <n v="55.927601809954751"/>
    <m/>
    <m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6"/>
    <s v="video games"/>
    <n v="129.69713965227146"/>
    <n v="105.03681885125184"/>
    <m/>
    <m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5"/>
    <s v="nonfiction"/>
    <n v="44.34046345811052"/>
    <n v="48"/>
    <m/>
    <m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6"/>
    <s v="video games"/>
    <n v="41.770003915937863"/>
    <n v="112.66176470588235"/>
    <m/>
    <m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s v="rock"/>
    <n v="108.47457627118644"/>
    <n v="81.944444444444443"/>
    <m/>
    <m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s v="rock"/>
    <n v="76.78525723061172"/>
    <n v="64.049180327868854"/>
    <m/>
    <m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s v="plays"/>
    <n v="16.25441696113074"/>
    <n v="106.39097744360902"/>
    <m/>
    <m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5"/>
    <s v="nonfiction"/>
    <n v="27.11531142965876"/>
    <n v="76.011249497790274"/>
    <m/>
    <m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s v="plays"/>
    <n v="9.1336116910229652"/>
    <n v="111.07246376811594"/>
    <m/>
    <m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6"/>
    <s v="video games"/>
    <n v="197.38301175426923"/>
    <n v="95.936170212765958"/>
    <m/>
    <m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s v="rock"/>
    <n v="12.490632025980515"/>
    <n v="43.043010752688176"/>
    <m/>
    <m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s v="documentary"/>
    <n v="34.330554193231976"/>
    <n v="67.966666666666669"/>
    <m/>
    <m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s v="rock"/>
    <n v="28.574149919039911"/>
    <n v="89.991428571428571"/>
    <m/>
    <m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s v="rock"/>
    <n v="28.005464480874316"/>
    <n v="58.095238095238095"/>
    <m/>
    <m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5"/>
    <s v="nonfiction"/>
    <n v="79.058000669667777"/>
    <n v="83.996875000000003"/>
    <m/>
    <m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4"/>
    <s v="shorts"/>
    <n v="25.806451612903224"/>
    <n v="88.853503184713375"/>
    <m/>
    <m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s v="plays"/>
    <n v="21.880128155036338"/>
    <n v="65.963917525773198"/>
    <m/>
    <m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4"/>
    <s v="drama"/>
    <n v="37.495924356048256"/>
    <n v="74.804878048780495"/>
    <m/>
    <m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s v="plays"/>
    <n v="144.92753623188406"/>
    <n v="69.98571428571428"/>
    <m/>
    <m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s v="plays"/>
    <n v="194.76567255021303"/>
    <n v="32.006493506493506"/>
    <m/>
    <m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s v="plays"/>
    <n v="8539.3258426966295"/>
    <n v="64.727272727272734"/>
    <m/>
    <m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7"/>
    <s v="photography books"/>
    <n v="91.762193220371017"/>
    <n v="24.998110087408456"/>
    <m/>
    <m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5"/>
    <s v="translations"/>
    <n v="31.728311642527689"/>
    <n v="104.97764070932922"/>
    <m/>
    <m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5"/>
    <s v="translations"/>
    <n v="63.415089060897131"/>
    <n v="64.987878787878785"/>
    <m/>
    <m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s v="plays"/>
    <n v="65.016031350195931"/>
    <n v="94.352941176470594"/>
    <m/>
    <m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s v="web"/>
    <n v="111.43429642557041"/>
    <n v="44.001706484641637"/>
    <m/>
    <m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1"/>
    <s v="indie rock"/>
    <n v="133.09234308248438"/>
    <n v="64.744680851063833"/>
    <m/>
    <m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"/>
    <s v="jazz"/>
    <n v="11.724960254372018"/>
    <n v="84.00667779632721"/>
    <m/>
    <m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s v="plays"/>
    <n v="71.991001124859395"/>
    <n v="34.061302681992338"/>
    <m/>
    <m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s v="documentary"/>
    <n v="52.581261950286809"/>
    <n v="93.273885350318466"/>
    <m/>
    <m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s v="plays"/>
    <n v="99.757254488218692"/>
    <n v="32.998301726577978"/>
    <m/>
    <m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s v="web"/>
    <n v="70.048495112000623"/>
    <n v="83.812903225806451"/>
    <m/>
    <m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2"/>
    <s v="wearables"/>
    <n v="17.757783828578194"/>
    <n v="63.992424242424242"/>
    <m/>
    <m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7"/>
    <s v="photography books"/>
    <n v="325.5641879393267"/>
    <n v="81.909090909090907"/>
    <m/>
    <m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s v="documentary"/>
    <n v="100.60592203041043"/>
    <n v="93.053191489361708"/>
    <m/>
    <m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s v="web"/>
    <n v="50.620261139716263"/>
    <n v="101.98449039881831"/>
    <m/>
    <m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s v="web"/>
    <n v="19.665683382497541"/>
    <n v="105.9375"/>
    <m/>
    <m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s v="food trucks"/>
    <n v="42.061929479148027"/>
    <n v="101.58181818181818"/>
    <m/>
    <m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4"/>
    <s v="drama"/>
    <n v="29.544825039239221"/>
    <n v="62.970930232558139"/>
    <m/>
    <m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1"/>
    <s v="indie rock"/>
    <n v="75.137378041942355"/>
    <n v="29.045602605863191"/>
    <m/>
    <m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s v="rock"/>
    <n v="10000"/>
    <n v="1"/>
    <m/>
    <m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1"/>
    <s v="electric music"/>
    <n v="48.123195380173243"/>
    <n v="77.924999999999997"/>
    <m/>
    <m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6"/>
    <s v="video games"/>
    <n v="195.60878243512974"/>
    <n v="80.806451612903231"/>
    <m/>
    <m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1"/>
    <s v="indie rock"/>
    <n v="15.336047783896253"/>
    <n v="76.006816632583508"/>
    <m/>
    <m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5"/>
    <s v="fiction"/>
    <n v="88.004158325141915"/>
    <n v="72.993613824192337"/>
    <m/>
    <m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s v="plays"/>
    <n v="97.67907831023544"/>
    <n v="53"/>
    <m/>
    <m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s v="food trucks"/>
    <n v="28.043935498948354"/>
    <n v="54.164556962025316"/>
    <m/>
    <m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4"/>
    <s v="shorts"/>
    <n v="71.49602050451908"/>
    <n v="32.946666666666665"/>
    <m/>
    <m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s v="food trucks"/>
    <n v="143.98848092152627"/>
    <n v="79.371428571428567"/>
    <m/>
    <m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s v="plays"/>
    <n v="281.41865844255977"/>
    <n v="41.174603174603178"/>
    <m/>
    <m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2"/>
    <s v="wearables"/>
    <n v="39.737730975561298"/>
    <n v="77.430769230769229"/>
    <m/>
    <m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s v="plays"/>
    <n v="94.451003541912641"/>
    <n v="57.159509202453989"/>
    <m/>
    <m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s v="plays"/>
    <n v="53.353658536585371"/>
    <n v="77.17647058823529"/>
    <m/>
    <m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4"/>
    <s v="television"/>
    <n v="25.85410895660203"/>
    <n v="24.953917050691246"/>
    <m/>
    <m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4"/>
    <s v="shorts"/>
    <n v="28.812512862728955"/>
    <n v="97.18"/>
    <m/>
    <m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s v="plays"/>
    <n v="53.815234362023723"/>
    <n v="46.000916870415651"/>
    <m/>
    <m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7"/>
    <s v="photography books"/>
    <n v="231.26067429944968"/>
    <n v="88.023385300668153"/>
    <m/>
    <m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s v="food trucks"/>
    <n v="61.562139284340134"/>
    <n v="25.99"/>
    <m/>
    <m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s v="plays"/>
    <n v="54.100007728572528"/>
    <n v="102.69047619047619"/>
    <m/>
    <m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4"/>
    <s v="drama"/>
    <n v="421.8782572441109"/>
    <n v="72.958174904942965"/>
    <m/>
    <m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s v="plays"/>
    <n v="111.27167630057804"/>
    <n v="57.190082644628099"/>
    <m/>
    <m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s v="plays"/>
    <n v="36.683221145953041"/>
    <n v="84.013793103448279"/>
    <m/>
    <m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4"/>
    <s v="science fiction"/>
    <n v="58.808808808808813"/>
    <n v="98.666666666666671"/>
    <m/>
    <m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7"/>
    <s v="photography books"/>
    <n v="53.110965332795082"/>
    <n v="42.007419183889773"/>
    <m/>
    <m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7"/>
    <s v="photography books"/>
    <n v="28.823816215906156"/>
    <n v="32.002753556677376"/>
    <m/>
    <m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s v="rock"/>
    <n v="144.55626715462031"/>
    <n v="81.567164179104481"/>
    <m/>
    <m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7"/>
    <s v="photography books"/>
    <n v="393.17858834675508"/>
    <n v="37.035087719298247"/>
    <m/>
    <m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s v="food trucks"/>
    <n v="129.19733392298701"/>
    <n v="103.033360455655"/>
    <m/>
    <m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"/>
    <s v="metal"/>
    <n v="266.798418972332"/>
    <n v="84.333333333333329"/>
    <m/>
    <m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5"/>
    <s v="nonfiction"/>
    <n v="18.389113644722325"/>
    <n v="102.60377358490567"/>
    <m/>
    <m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1"/>
    <s v="electric music"/>
    <n v="43.759483379164273"/>
    <n v="79.992129246064621"/>
    <m/>
    <m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s v="plays"/>
    <n v="256.75035528185697"/>
    <n v="70.055309734513273"/>
    <m/>
    <m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s v="plays"/>
    <n v="27.027027027027028"/>
    <n v="37"/>
    <m/>
    <m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4"/>
    <s v="shorts"/>
    <n v="42.032389664977124"/>
    <n v="41.911917098445599"/>
    <m/>
    <m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s v="plays"/>
    <n v="156.16142776162525"/>
    <n v="57.992576882290564"/>
    <m/>
    <m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s v="plays"/>
    <n v="84.546735556599344"/>
    <n v="40.942307692307693"/>
    <m/>
    <m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1"/>
    <s v="indie rock"/>
    <n v="117.89111119808994"/>
    <n v="69.9972602739726"/>
    <m/>
    <m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s v="plays"/>
    <n v="340.76015727391871"/>
    <n v="73.838709677419359"/>
    <m/>
    <m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s v="plays"/>
    <n v="47.642516839165431"/>
    <n v="41.979310344827589"/>
    <m/>
    <m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1"/>
    <s v="electric music"/>
    <n v="58.897770298695839"/>
    <n v="77.93442622950819"/>
    <m/>
    <m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1"/>
    <s v="indie rock"/>
    <n v="86.237319456653566"/>
    <n v="106.01972789115646"/>
    <m/>
    <m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s v="documentary"/>
    <n v="38.669760247486465"/>
    <n v="47.018181818181816"/>
    <m/>
    <m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5"/>
    <s v="translations"/>
    <n v="43.368268883267078"/>
    <n v="76.016483516483518"/>
    <m/>
    <m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s v="documentary"/>
    <n v="77.994428969359333"/>
    <n v="54.120603015075375"/>
    <m/>
    <m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4"/>
    <s v="television"/>
    <n v="52.992518703241899"/>
    <n v="57.285714285714285"/>
    <m/>
    <m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s v="plays"/>
    <n v="1438.6028087864602"/>
    <n v="103.81308411214954"/>
    <m/>
    <m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s v="food trucks"/>
    <n v="12.91265048455047"/>
    <n v="105.02602739726028"/>
    <m/>
    <m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s v="plays"/>
    <n v="361.09971276159212"/>
    <n v="90.259259259259252"/>
    <m/>
    <m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s v="documentary"/>
    <n v="190.55015905778211"/>
    <n v="76.978705978705975"/>
    <m/>
    <m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"/>
    <s v="jazz"/>
    <n v="24.564183835182252"/>
    <n v="102.60162601626017"/>
    <m/>
    <m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s v="web"/>
    <n v="5000"/>
    <n v="2"/>
    <m/>
    <m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s v="rock"/>
    <n v="64.029270523667961"/>
    <n v="55.0062893081761"/>
    <m/>
    <m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s v="web"/>
    <n v="39.615166949632147"/>
    <n v="32.127272727272725"/>
    <m/>
    <m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5"/>
    <s v="nonfiction"/>
    <n v="5782.7926657263752"/>
    <n v="50.642857142857146"/>
    <m/>
    <m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5"/>
    <s v="radio &amp; podcasts"/>
    <n v="817.61006289308182"/>
    <n v="49.6875"/>
    <m/>
    <m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s v="plays"/>
    <n v="60.980316480123506"/>
    <n v="54.894067796610166"/>
    <m/>
    <m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s v="documentary"/>
    <n v="61.356537260151725"/>
    <n v="46.931937172774866"/>
    <m/>
    <m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s v="plays"/>
    <n v="493.76017362995117"/>
    <n v="44.951219512195124"/>
    <m/>
    <m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6"/>
    <s v="video games"/>
    <n v="31.32431324313243"/>
    <n v="30.99898322318251"/>
    <m/>
    <m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s v="plays"/>
    <n v="20.879248347059505"/>
    <n v="107.7625"/>
    <m/>
    <m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s v="plays"/>
    <n v="511.33542942247232"/>
    <n v="102.07770270270271"/>
    <m/>
    <m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s v="web"/>
    <n v="50.264320998353405"/>
    <n v="24.976190476190474"/>
    <m/>
    <m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4"/>
    <s v="drama"/>
    <n v="12.578616352201259"/>
    <n v="79.944134078212286"/>
    <m/>
    <m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4"/>
    <s v="drama"/>
    <n v="197.54615038271049"/>
    <n v="67.946462715105156"/>
    <m/>
    <m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s v="plays"/>
    <n v="174.10228509249183"/>
    <n v="26.070921985815602"/>
    <m/>
    <m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4"/>
    <s v="television"/>
    <n v="64.25567532255431"/>
    <n v="105.0032154340836"/>
    <m/>
    <m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7"/>
    <s v="photography books"/>
    <n v="275.50260610573343"/>
    <n v="25.826923076923077"/>
    <m/>
    <m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4"/>
    <s v="shorts"/>
    <n v="171.67381974248929"/>
    <n v="77.666666666666671"/>
    <m/>
    <m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5"/>
    <s v="radio &amp; podcasts"/>
    <n v="42.123933045116949"/>
    <n v="57.82692307692308"/>
    <m/>
    <m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s v="plays"/>
    <n v="170.21276595744681"/>
    <n v="92.955555555555549"/>
    <m/>
    <m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4"/>
    <s v="animation"/>
    <n v="54.77470028937578"/>
    <n v="37.945098039215686"/>
    <m/>
    <m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s v="web"/>
    <n v="13256.198347107436"/>
    <n v="31.842105263157894"/>
    <m/>
    <m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1"/>
    <s v="world music"/>
    <n v="56.833259619637332"/>
    <n v="40"/>
    <m/>
    <m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s v="plays"/>
    <n v="42.037586547972303"/>
    <n v="101.1"/>
    <m/>
    <m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s v="plays"/>
    <n v="20.48967195723171"/>
    <n v="84.006989951944078"/>
    <m/>
    <m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s v="plays"/>
    <n v="44.629574531389466"/>
    <n v="103.41538461538461"/>
    <m/>
    <m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s v="food trucks"/>
    <n v="551.68040583386176"/>
    <n v="105.13333333333334"/>
    <m/>
    <m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s v="plays"/>
    <n v="218.11572250833083"/>
    <n v="89.21621621621621"/>
    <m/>
    <m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s v="web"/>
    <n v="85.240292077846689"/>
    <n v="51.995234312946785"/>
    <m/>
    <m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s v="plays"/>
    <n v="46.017402945113787"/>
    <n v="64.956521739130437"/>
    <m/>
    <m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s v="plays"/>
    <n v="89.05852417302799"/>
    <n v="46.235294117647058"/>
    <m/>
    <m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s v="plays"/>
    <n v="137.89492057950775"/>
    <n v="51.151785714285715"/>
    <m/>
    <m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s v="rock"/>
    <n v="47.102191275855013"/>
    <n v="33.909722222222221"/>
    <m/>
    <m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s v="plays"/>
    <n v="41.710710510527669"/>
    <n v="92.016298633017882"/>
    <m/>
    <m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s v="plays"/>
    <n v="54.964539007092192"/>
    <n v="107.42857142857143"/>
    <m/>
    <m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s v="plays"/>
    <n v="60.926887734718335"/>
    <n v="75.848484848484844"/>
    <m/>
    <m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s v="plays"/>
    <n v="6106.5088757396452"/>
    <n v="80.476190476190482"/>
    <m/>
    <m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s v="documentary"/>
    <n v="201.43478107219846"/>
    <n v="86.978483606557376"/>
    <m/>
    <m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5"/>
    <s v="fiction"/>
    <n v="91.152283761022488"/>
    <n v="105.13541666666667"/>
    <m/>
    <m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6"/>
    <s v="video games"/>
    <n v="203.17791091430058"/>
    <n v="57.298507462686565"/>
    <m/>
    <m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s v="web"/>
    <n v="160.68819996753774"/>
    <n v="93.348484848484844"/>
    <m/>
    <m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s v="plays"/>
    <n v="765.8058771148709"/>
    <n v="71.987179487179489"/>
    <m/>
    <m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s v="plays"/>
    <n v="154.71394037066881"/>
    <n v="92.611940298507463"/>
    <m/>
    <m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s v="food trucks"/>
    <n v="62.661876514328682"/>
    <n v="104.99122807017544"/>
    <m/>
    <m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7"/>
    <s v="photography books"/>
    <n v="122.81994595922379"/>
    <n v="30.958174904942965"/>
    <m/>
    <m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7"/>
    <s v="photography books"/>
    <n v="308.21610966759249"/>
    <n v="33.001182732111175"/>
    <m/>
    <m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s v="plays"/>
    <n v="1008.6625541409634"/>
    <n v="84.187845303867405"/>
    <m/>
    <m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s v="plays"/>
    <n v="374.60978147762745"/>
    <n v="73.92307692307692"/>
    <m/>
    <m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s v="documentary"/>
    <n v="158.83744508279824"/>
    <n v="36.987499999999997"/>
    <m/>
    <m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s v="web"/>
    <n v="61.97478991596639"/>
    <n v="46.896551724137929"/>
    <m/>
    <m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s v="plays"/>
    <n v="2000"/>
    <n v="5"/>
    <m/>
    <m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s v="rock"/>
    <n v="9.11628608791872"/>
    <n v="102.02437459910199"/>
    <m/>
    <m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s v="documentary"/>
    <n v="142.66524164844537"/>
    <n v="45.007502206531335"/>
    <m/>
    <m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4"/>
    <s v="science fiction"/>
    <n v="166.66666666666669"/>
    <n v="94.285714285714292"/>
    <m/>
    <m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s v="web"/>
    <n v="27.240638428483731"/>
    <n v="101.02325581395348"/>
    <m/>
    <m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s v="plays"/>
    <n v="9.0171325518485119"/>
    <n v="97.037499999999994"/>
    <m/>
    <m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4"/>
    <s v="science fiction"/>
    <n v="525.51963695445124"/>
    <n v="43.00963855421687"/>
    <m/>
    <m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s v="plays"/>
    <n v="78.81614926813576"/>
    <n v="94.916030534351151"/>
    <m/>
    <m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4"/>
    <s v="animation"/>
    <n v="13.612176710803118"/>
    <n v="72.151785714285708"/>
    <m/>
    <m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5"/>
    <s v="translations"/>
    <n v="2186.6988387875131"/>
    <n v="51.007692307692309"/>
    <m/>
    <m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s v="web"/>
    <n v="117.57161179991449"/>
    <n v="85.054545454545448"/>
    <m/>
    <m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5"/>
    <s v="translations"/>
    <n v="83.82352941176471"/>
    <n v="43.87096774193548"/>
    <m/>
    <m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s v="food trucks"/>
    <n v="33.780613681148544"/>
    <n v="40.063909774436091"/>
    <m/>
    <m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7"/>
    <s v="photography books"/>
    <n v="118.07084250550331"/>
    <n v="43.833333333333336"/>
    <m/>
    <m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s v="plays"/>
    <n v="28.106958371315709"/>
    <n v="84.92903225806451"/>
    <m/>
    <m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s v="rock"/>
    <n v="25.879308316668627"/>
    <n v="41.067632850241544"/>
    <m/>
    <m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s v="plays"/>
    <n v="12.622512622512621"/>
    <n v="54.971428571428568"/>
    <m/>
    <m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1"/>
    <s v="world music"/>
    <n v="72.974623982565333"/>
    <n v="77.010807374443743"/>
    <m/>
    <m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s v="food trucks"/>
    <n v="29.567574226931132"/>
    <n v="71.201754385964918"/>
    <m/>
    <m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s v="plays"/>
    <n v="92.397660818713447"/>
    <n v="91.935483870967744"/>
    <m/>
    <m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s v="plays"/>
    <n v="164.58835567734437"/>
    <n v="97.069023569023571"/>
    <m/>
    <m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4"/>
    <s v="television"/>
    <n v="360.67892503536069"/>
    <n v="58.916666666666664"/>
    <m/>
    <m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s v="web"/>
    <n v="43.784094171691073"/>
    <n v="58.015466983938133"/>
    <m/>
    <m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s v="plays"/>
    <n v="462.63753056234719"/>
    <n v="103.87301587301587"/>
    <m/>
    <m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1"/>
    <s v="indie rock"/>
    <n v="26.746907388833169"/>
    <n v="93.46875"/>
    <m/>
    <m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s v="plays"/>
    <n v="64.546975854649773"/>
    <n v="61.970370370370368"/>
    <m/>
    <m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s v="plays"/>
    <n v="31.041440322830983"/>
    <n v="92.042857142857144"/>
    <m/>
    <m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s v="food trucks"/>
    <n v="135.21344407958279"/>
    <n v="77.268656716417908"/>
    <m/>
    <m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6"/>
    <s v="video games"/>
    <n v="11.572734637194769"/>
    <n v="93.923913043478265"/>
    <m/>
    <m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s v="plays"/>
    <n v="69.801957237604938"/>
    <n v="84.969458128078813"/>
    <m/>
    <m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5"/>
    <s v="nonfiction"/>
    <n v="248.2513035736996"/>
    <n v="105.97035040431267"/>
    <m/>
    <m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s v="web"/>
    <n v="56.109203584289425"/>
    <n v="36.969040247678016"/>
    <m/>
    <m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s v="documentary"/>
    <n v="117.74325429272281"/>
    <n v="81.533333333333331"/>
    <m/>
    <m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s v="documentary"/>
    <n v="68.522961295938515"/>
    <n v="80.999140154772135"/>
    <m/>
    <m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s v="plays"/>
    <n v="65.590312815338052"/>
    <n v="26.010498687664043"/>
    <m/>
    <m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s v="rock"/>
    <n v="148.96570994472725"/>
    <n v="25.998410896708286"/>
    <m/>
    <m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s v="rock"/>
    <n v="248.09160305343511"/>
    <n v="34.173913043478258"/>
    <m/>
    <m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s v="documentary"/>
    <n v="46.127520273789152"/>
    <n v="28.002083333333335"/>
    <m/>
    <m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5"/>
    <s v="radio &amp; podcasts"/>
    <n v="191.87589303939578"/>
    <n v="76.546875"/>
    <m/>
    <m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5"/>
    <s v="translations"/>
    <n v="20.016680567139282"/>
    <n v="53.053097345132741"/>
    <m/>
    <m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4"/>
    <s v="drama"/>
    <n v="114.05176195350197"/>
    <n v="106.859375"/>
    <m/>
    <m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s v="rock"/>
    <n v="88.359931475971507"/>
    <n v="46.020746887966808"/>
    <m/>
    <m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4"/>
    <s v="drama"/>
    <n v="23.443999092490358"/>
    <n v="100.17424242424242"/>
    <m/>
    <m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7"/>
    <s v="photography books"/>
    <n v="128.8117770767613"/>
    <n v="101.44"/>
    <m/>
    <m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5"/>
    <s v="translations"/>
    <n v="190.48776207255005"/>
    <n v="87.972684085510693"/>
    <m/>
    <m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s v="food trucks"/>
    <n v="63.505116959064324"/>
    <n v="74.995594713656388"/>
    <m/>
    <m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s v="plays"/>
    <n v="137.10012463647695"/>
    <n v="42.982142857142854"/>
    <m/>
    <m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s v="plays"/>
    <n v="165.10971105800564"/>
    <n v="33.115107913669064"/>
    <m/>
    <m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1"/>
    <s v="indie rock"/>
    <n v="176.08333553657826"/>
    <n v="101.13101604278074"/>
    <m/>
    <m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s v="food trucks"/>
    <n v="176.85732023750776"/>
    <n v="55.9884135472370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x v="0"/>
    <x v="0"/>
    <n v="0"/>
    <n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x v="1"/>
    <x v="1"/>
    <n v="9.6153846153846168"/>
    <n v="92.151898734177209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x v="2"/>
    <x v="2"/>
    <n v="76.057899426759192"/>
    <n v="100.01614035087719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x v="1"/>
    <x v="1"/>
    <n v="169.55995155429954"/>
    <n v="103.20833333333333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x v="3"/>
    <x v="3"/>
    <n v="144.349477682811"/>
    <n v="99.339622641509436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x v="3"/>
    <x v="3"/>
    <n v="57.597574838954145"/>
    <n v="75.833333333333329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x v="4"/>
    <x v="4"/>
    <n v="477.06422018348621"/>
    <n v="60.555555555555557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x v="3"/>
    <x v="3"/>
    <n v="30.527101282138254"/>
    <n v="64.9383259911894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x v="3"/>
    <x v="3"/>
    <n v="501.68595643853092"/>
    <n v="30.997175141242938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x v="1"/>
    <x v="5"/>
    <n v="193.26683291770576"/>
    <n v="72.909090909090907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x v="4"/>
    <x v="6"/>
    <n v="37.577684636508167"/>
    <n v="62.9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x v="3"/>
    <x v="3"/>
    <n v="207.92079207920793"/>
    <n v="112.2222222222222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x v="4"/>
    <x v="6"/>
    <n v="111.92041215135905"/>
    <n v="102.34545454545454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x v="1"/>
    <x v="7"/>
    <n v="40.796503156872262"/>
    <n v="105.0510204081632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x v="1"/>
    <x v="7"/>
    <n v="149.76897339210794"/>
    <n v="94.144999999999996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x v="2"/>
    <x v="8"/>
    <n v="211.38126724631644"/>
    <n v="84.986725663716811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x v="5"/>
    <x v="9"/>
    <n v="15.39715605470519"/>
    <n v="110.41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x v="4"/>
    <x v="10"/>
    <n v="62.738699988876114"/>
    <n v="107.96236989591674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x v="3"/>
    <x v="3"/>
    <n v="149.44982755789127"/>
    <n v="45.103703703703701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x v="3"/>
    <x v="3"/>
    <n v="206.05980679832516"/>
    <n v="45.001483679525222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x v="4"/>
    <x v="6"/>
    <n v="89.092580575383948"/>
    <n v="105.97134670487107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x v="3"/>
    <x v="3"/>
    <n v="243.9467469441777"/>
    <n v="69.055555555555557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x v="3"/>
    <x v="3"/>
    <n v="78.081648830757032"/>
    <n v="85.044943820224717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x v="4"/>
    <x v="4"/>
    <n v="30.116450274394325"/>
    <n v="105.22535211267606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x v="2"/>
    <x v="8"/>
    <n v="88.627142541987595"/>
    <n v="39.003741114852225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x v="6"/>
    <x v="11"/>
    <n v="46.202956989247312"/>
    <n v="73.030674846625772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x v="3"/>
    <x v="3"/>
    <n v="207.47288377658549"/>
    <n v="35.009459459459457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x v="1"/>
    <x v="1"/>
    <n v="125.07817385866167"/>
    <n v="106.6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x v="3"/>
    <x v="3"/>
    <n v="95.033966650924555"/>
    <n v="61.997747747747745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x v="4"/>
    <x v="12"/>
    <n v="30.404398370483225"/>
    <n v="94.000622665006233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x v="4"/>
    <x v="10"/>
    <n v="62.262193012798342"/>
    <n v="112.05426356589147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x v="6"/>
    <x v="11"/>
    <n v="32.258064516129032"/>
    <n v="48.008849557522126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x v="4"/>
    <x v="4"/>
    <n v="115.19686117067384"/>
    <n v="38.004334633723452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x v="3"/>
    <x v="3"/>
    <n v="26.467579850895785"/>
    <n v="35.000184535892231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x v="4"/>
    <x v="4"/>
    <n v="66.310160427807489"/>
    <n v="85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x v="4"/>
    <x v="6"/>
    <n v="66.533070381915721"/>
    <n v="95.99389312977099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x v="3"/>
    <x v="3"/>
    <n v="63.578564940962757"/>
    <n v="68.8125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x v="5"/>
    <x v="13"/>
    <n v="71.434870799894171"/>
    <n v="105.97196261682242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x v="7"/>
    <x v="14"/>
    <n v="30.738720872583041"/>
    <n v="75.261194029850742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x v="3"/>
    <x v="3"/>
    <n v="196.93654266958424"/>
    <n v="57.125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x v="2"/>
    <x v="8"/>
    <n v="59.147734910606268"/>
    <n v="75.141414141414145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x v="1"/>
    <x v="1"/>
    <n v="46.964106004696411"/>
    <n v="107.42342342342343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x v="0"/>
    <x v="0"/>
    <n v="22.525341008634715"/>
    <n v="35.995495495495497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x v="5"/>
    <x v="15"/>
    <n v="53.781071686233361"/>
    <n v="26.998873148744366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x v="5"/>
    <x v="13"/>
    <n v="15.178825538373969"/>
    <n v="107.56122448979592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x v="3"/>
    <x v="3"/>
    <n v="209.71302428256072"/>
    <n v="94.375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x v="1"/>
    <x v="1"/>
    <n v="87.120320226041912"/>
    <n v="46.163043478260867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x v="3"/>
    <x v="3"/>
    <n v="21.040819189227101"/>
    <n v="47.845637583892618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x v="3"/>
    <x v="3"/>
    <n v="25.841597988545885"/>
    <n v="53.007815713698065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x v="1"/>
    <x v="1"/>
    <n v="52.735662491760053"/>
    <n v="45.05940594059406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x v="1"/>
    <x v="16"/>
    <n v="5000"/>
    <n v="2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x v="2"/>
    <x v="8"/>
    <n v="108.85206171726003"/>
    <n v="99.00681663258350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x v="3"/>
    <x v="3"/>
    <n v="292.80195201301342"/>
    <n v="32.786666666666669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x v="4"/>
    <x v="6"/>
    <n v="71.220459695694402"/>
    <n v="59.11961722488038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x v="2"/>
    <x v="8"/>
    <n v="111.27596439169139"/>
    <n v="44.93333333333333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x v="1"/>
    <x v="17"/>
    <n v="56.189341052273114"/>
    <n v="89.664122137404576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x v="2"/>
    <x v="8"/>
    <n v="69.607587227007741"/>
    <n v="70.079268292682926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x v="6"/>
    <x v="11"/>
    <n v="46.452026269421751"/>
    <n v="31.059701492537314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x v="3"/>
    <x v="3"/>
    <n v="44.031311154598825"/>
    <n v="29.06161137440758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x v="3"/>
    <x v="3"/>
    <n v="36.354193715917944"/>
    <n v="30.0859375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x v="3"/>
    <x v="3"/>
    <n v="69.266233813981188"/>
    <n v="84.998125000000002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x v="3"/>
    <x v="3"/>
    <n v="107.82138024357239"/>
    <n v="82.001775410563695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x v="2"/>
    <x v="2"/>
    <n v="13.838915029061722"/>
    <n v="58.040160642570278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x v="3"/>
    <x v="3"/>
    <n v="843.80610412926399"/>
    <n v="111.4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x v="2"/>
    <x v="2"/>
    <n v="102.41404535479151"/>
    <n v="71.94736842105263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x v="3"/>
    <x v="3"/>
    <n v="42.34640749739674"/>
    <n v="61.038135593220339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x v="3"/>
    <x v="3"/>
    <n v="221.88217291507272"/>
    <n v="108.91666666666667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x v="2"/>
    <x v="8"/>
    <n v="61.581786720048861"/>
    <n v="29.001722017220171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x v="3"/>
    <x v="3"/>
    <n v="39.288668320926384"/>
    <n v="58.975609756097562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x v="3"/>
    <x v="3"/>
    <n v="415.57075223566545"/>
    <n v="111.82352941176471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x v="3"/>
    <x v="3"/>
    <n v="80.813692870085674"/>
    <n v="63.995555555555555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x v="3"/>
    <x v="3"/>
    <n v="92.535471930906837"/>
    <n v="85.315789473684205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x v="4"/>
    <x v="10"/>
    <n v="14.917951268025858"/>
    <n v="74.481481481481481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x v="1"/>
    <x v="17"/>
    <n v="15.130228034151086"/>
    <n v="105.1477272727272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x v="1"/>
    <x v="16"/>
    <n v="81.658291457286438"/>
    <n v="56.18823529411764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x v="7"/>
    <x v="14"/>
    <n v="66.411063946323438"/>
    <n v="85.917647058823533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x v="3"/>
    <x v="3"/>
    <n v="128.03016886647984"/>
    <n v="57.00296912114014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x v="4"/>
    <x v="10"/>
    <n v="213.00448430493276"/>
    <n v="79.642857142857139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x v="5"/>
    <x v="18"/>
    <n v="33.244680851063826"/>
    <n v="41.018181818181816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x v="3"/>
    <x v="3"/>
    <n v="143.6810181962812"/>
    <n v="48.004773269689736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x v="6"/>
    <x v="11"/>
    <n v="15.687393040501995"/>
    <n v="55.212598425196852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x v="1"/>
    <x v="1"/>
    <n v="44.377525952928124"/>
    <n v="92.109489051094897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x v="6"/>
    <x v="11"/>
    <n v="6.6786883056167774"/>
    <n v="83.183333333333337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x v="1"/>
    <x v="5"/>
    <n v="266.02660266026601"/>
    <n v="39.996000000000002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x v="2"/>
    <x v="8"/>
    <n v="75.546145703012229"/>
    <n v="111.1336898395722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x v="1"/>
    <x v="7"/>
    <n v="76.205287713841358"/>
    <n v="90.563380281690144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x v="3"/>
    <x v="3"/>
    <n v="59.653365578395814"/>
    <n v="61.108374384236456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x v="1"/>
    <x v="1"/>
    <n v="161.32964889466842"/>
    <n v="83.022941970310384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x v="5"/>
    <x v="18"/>
    <n v="38.350910834132314"/>
    <n v="110.76106194690266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x v="3"/>
    <x v="3"/>
    <n v="39.590125756870052"/>
    <n v="89.458333333333329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x v="3"/>
    <x v="3"/>
    <n v="127.20156555772995"/>
    <n v="57.84905660377358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x v="5"/>
    <x v="18"/>
    <n v="206.59275921165383"/>
    <n v="109.99705449189985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x v="6"/>
    <x v="11"/>
    <n v="38.628681796233707"/>
    <n v="103.96586345381526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x v="3"/>
    <x v="3"/>
    <n v="165.15627609028948"/>
    <n v="107.99508196721311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x v="2"/>
    <x v="2"/>
    <n v="32.928352446917224"/>
    <n v="48.927777777777777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x v="4"/>
    <x v="4"/>
    <n v="88.495575221238937"/>
    <n v="37.66666666666666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x v="3"/>
    <x v="3"/>
    <n v="46.002653237675972"/>
    <n v="64.999141999141997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x v="0"/>
    <x v="0"/>
    <n v="10.79106831576326"/>
    <n v="106.61061946902655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x v="6"/>
    <x v="11"/>
    <n v="296.8043458468635"/>
    <n v="27.009016393442622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x v="3"/>
    <x v="3"/>
    <n v="50.832720219383319"/>
    <n v="91.16463414634147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x v="3"/>
    <x v="3"/>
    <n v="10000"/>
    <n v="1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x v="1"/>
    <x v="5"/>
    <n v="9.7900576525617318"/>
    <n v="56.054878048780488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x v="2"/>
    <x v="8"/>
    <n v="35.501823066589907"/>
    <n v="31.017857142857142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x v="1"/>
    <x v="5"/>
    <n v="406.33888663145063"/>
    <n v="66.513513513513516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x v="1"/>
    <x v="7"/>
    <n v="69.861624751645451"/>
    <n v="89.005216484089729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x v="2"/>
    <x v="2"/>
    <n v="69.183029809746671"/>
    <n v="103.46315789473684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x v="3"/>
    <x v="3"/>
    <n v="27.845209196058835"/>
    <n v="95.278911564625844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x v="3"/>
    <x v="3"/>
    <n v="53.623410448904551"/>
    <n v="75.895348837209298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x v="4"/>
    <x v="4"/>
    <n v="16.799193638705344"/>
    <n v="107.5783132530120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x v="4"/>
    <x v="19"/>
    <n v="168.88600194868465"/>
    <n v="51.31666666666667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x v="0"/>
    <x v="0"/>
    <n v="668.32496362697702"/>
    <n v="71.983108108108112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x v="5"/>
    <x v="15"/>
    <n v="83.363881987155992"/>
    <n v="108.95414201183432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x v="2"/>
    <x v="2"/>
    <n v="37.198258804907006"/>
    <n v="35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x v="0"/>
    <x v="0"/>
    <n v="26.533729999195948"/>
    <n v="94.938931297709928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x v="2"/>
    <x v="8"/>
    <n v="13.752171395483497"/>
    <n v="109.65079365079364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x v="5"/>
    <x v="13"/>
    <n v="114.66343838989697"/>
    <n v="44.001815980629537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x v="3"/>
    <x v="3"/>
    <n v="113.63636363636364"/>
    <n v="86.794520547945211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x v="4"/>
    <x v="19"/>
    <n v="57.491493605537954"/>
    <n v="30.992727272727272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x v="7"/>
    <x v="14"/>
    <n v="85.025980160604632"/>
    <n v="94.791044776119406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x v="4"/>
    <x v="4"/>
    <n v="46.520282843319691"/>
    <n v="69.79220779220779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x v="6"/>
    <x v="20"/>
    <n v="66.891121561921054"/>
    <n v="63.003367003367003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x v="6"/>
    <x v="11"/>
    <n v="45.591328589688104"/>
    <n v="110.0343300110742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x v="5"/>
    <x v="13"/>
    <n v="155.35744705013911"/>
    <n v="25.997933274284026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x v="3"/>
    <x v="3"/>
    <n v="536.98779161126561"/>
    <n v="49.987915407854985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x v="7"/>
    <x v="14"/>
    <n v="27.190964233423969"/>
    <n v="101.72340425531915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x v="3"/>
    <x v="3"/>
    <n v="62.536873156342189"/>
    <n v="47.083333333333336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x v="3"/>
    <x v="3"/>
    <n v="258.8448223853369"/>
    <n v="89.94444444444444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x v="3"/>
    <x v="3"/>
    <n v="194.4711402566567"/>
    <n v="78.96875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x v="1"/>
    <x v="1"/>
    <n v="165.74326227814817"/>
    <n v="80.067669172932327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x v="0"/>
    <x v="0"/>
    <n v="3122.3717409587889"/>
    <n v="86.472727272727269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x v="4"/>
    <x v="6"/>
    <n v="64.321608040200999"/>
    <n v="28.001876172607879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x v="2"/>
    <x v="2"/>
    <n v="99.14758361626815"/>
    <n v="67.996725337699544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x v="3"/>
    <x v="3"/>
    <n v="86.071987480438182"/>
    <n v="43.078651685393261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x v="1"/>
    <x v="21"/>
    <n v="32.177332856632106"/>
    <n v="87.95597484276729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x v="4"/>
    <x v="4"/>
    <n v="111.43714720903144"/>
    <n v="94.987234042553197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x v="3"/>
    <x v="3"/>
    <n v="140.30612244897961"/>
    <n v="46.90598290598290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x v="4"/>
    <x v="6"/>
    <n v="3042.9988974641678"/>
    <n v="46.913793103448278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x v="5"/>
    <x v="9"/>
    <n v="38.200339558573852"/>
    <n v="94.24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x v="6"/>
    <x v="20"/>
    <n v="104.16666666666667"/>
    <n v="80.139130434782615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x v="2"/>
    <x v="8"/>
    <n v="478.54099553153901"/>
    <n v="59.036809815950917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x v="4"/>
    <x v="4"/>
    <n v="44.810167834446794"/>
    <n v="65.989247311827953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x v="2"/>
    <x v="2"/>
    <n v="98.433935979670252"/>
    <n v="60.99253034547152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x v="2"/>
    <x v="2"/>
    <n v="43.47070074769605"/>
    <n v="98.307692307692307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x v="1"/>
    <x v="7"/>
    <n v="73.750341436765908"/>
    <n v="104.6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x v="3"/>
    <x v="3"/>
    <n v="77.459333849728893"/>
    <n v="86.06666666666666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x v="2"/>
    <x v="8"/>
    <n v="42.281152753348664"/>
    <n v="76.989583333333329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x v="3"/>
    <x v="3"/>
    <n v="579.71014492753625"/>
    <n v="29.764705882352942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x v="3"/>
    <x v="3"/>
    <n v="88.893648923637144"/>
    <n v="46.91959798994975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x v="2"/>
    <x v="8"/>
    <n v="82.629942247889829"/>
    <n v="105.18691588785046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x v="1"/>
    <x v="7"/>
    <n v="45.481220657276992"/>
    <n v="69.907692307692301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x v="1"/>
    <x v="1"/>
    <n v="10000"/>
    <n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x v="1"/>
    <x v="5"/>
    <n v="155.8435657734816"/>
    <n v="60.011588275391958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x v="1"/>
    <x v="7"/>
    <n v="23.636891777209478"/>
    <n v="52.00622037914691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x v="3"/>
    <x v="3"/>
    <n v="107.54519851003907"/>
    <n v="31.000176025347649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x v="1"/>
    <x v="7"/>
    <n v="170.19374068554396"/>
    <n v="95.042492917847028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x v="3"/>
    <x v="3"/>
    <n v="153.79357484620641"/>
    <n v="75.968174204355108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x v="1"/>
    <x v="1"/>
    <n v="135.2455970870179"/>
    <n v="71.013192612137203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x v="7"/>
    <x v="14"/>
    <n v="189.87341772151899"/>
    <n v="73.73333333333333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x v="1"/>
    <x v="1"/>
    <n v="45.258620689655174"/>
    <n v="113.17073170731707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x v="3"/>
    <x v="3"/>
    <n v="99.988495047640953"/>
    <n v="105.00933552992861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x v="2"/>
    <x v="8"/>
    <n v="61.60954948016942"/>
    <n v="79.17682926829267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x v="2"/>
    <x v="2"/>
    <n v="127.90697674418605"/>
    <n v="57.333333333333336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x v="1"/>
    <x v="1"/>
    <n v="66.783446463761763"/>
    <n v="58.178343949044589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x v="7"/>
    <x v="14"/>
    <n v="39.485559566787003"/>
    <n v="36.032520325203251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x v="3"/>
    <x v="3"/>
    <n v="99.830851381380384"/>
    <n v="107.99068767908309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x v="2"/>
    <x v="2"/>
    <n v="81.973902556243701"/>
    <n v="44.005985634477256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x v="7"/>
    <x v="14"/>
    <n v="72.922092417590591"/>
    <n v="55.077868852459019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x v="3"/>
    <x v="3"/>
    <n v="24.065161051462422"/>
    <n v="74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x v="1"/>
    <x v="7"/>
    <n v="319.39561672525991"/>
    <n v="41.996858638743454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x v="4"/>
    <x v="12"/>
    <n v="23.580370606511423"/>
    <n v="77.988161010260455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x v="1"/>
    <x v="7"/>
    <n v="3402.6772793053547"/>
    <n v="82.507462686567166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x v="5"/>
    <x v="18"/>
    <n v="940.49904030710184"/>
    <n v="104.2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x v="4"/>
    <x v="4"/>
    <n v="120.66365007541478"/>
    <n v="25.5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x v="3"/>
    <x v="3"/>
    <n v="61.344244615726204"/>
    <n v="100.98334401024984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x v="2"/>
    <x v="8"/>
    <n v="11.177347242921014"/>
    <n v="111.83333333333333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x v="3"/>
    <x v="3"/>
    <n v="381.8032406919657"/>
    <n v="41.999115044247787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x v="3"/>
    <x v="3"/>
    <n v="133.62770160353242"/>
    <n v="110.05115089514067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x v="3"/>
    <x v="3"/>
    <n v="24.010941067991805"/>
    <n v="58.997079225994888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x v="0"/>
    <x v="0"/>
    <n v="103.94110004330879"/>
    <n v="32.985714285714288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x v="3"/>
    <x v="3"/>
    <n v="27.95489524766781"/>
    <n v="45.005654509471306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x v="2"/>
    <x v="8"/>
    <n v="32.419414597999257"/>
    <n v="81.98196487897485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x v="2"/>
    <x v="2"/>
    <n v="161.80620884289746"/>
    <n v="39.080882352941174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x v="3"/>
    <x v="3"/>
    <n v="13.84418901660281"/>
    <n v="58.996383363471971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x v="1"/>
    <x v="1"/>
    <n v="144.68085106382981"/>
    <n v="40.988372093023258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x v="3"/>
    <x v="3"/>
    <n v="34.123222748815166"/>
    <n v="31.029411764705884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x v="4"/>
    <x v="19"/>
    <n v="139.27576601671311"/>
    <n v="37.789473684210527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x v="3"/>
    <x v="3"/>
    <n v="313.13914944636434"/>
    <n v="32.006772009029348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x v="4"/>
    <x v="12"/>
    <n v="43.502138975604119"/>
    <n v="95.966712898751737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x v="3"/>
    <x v="3"/>
    <n v="312.38095238095241"/>
    <n v="75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x v="3"/>
    <x v="3"/>
    <n v="425.07332681539418"/>
    <n v="102.0498866213152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x v="3"/>
    <x v="3"/>
    <n v="145.78408195429472"/>
    <n v="105.75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x v="3"/>
    <x v="3"/>
    <n v="263.48808030112923"/>
    <n v="37.06976744186046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x v="1"/>
    <x v="1"/>
    <n v="500.17611835153224"/>
    <n v="35.049382716049379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x v="1"/>
    <x v="7"/>
    <n v="219.1235059760956"/>
    <n v="46.33846153846153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x v="1"/>
    <x v="16"/>
    <n v="81.459385039008723"/>
    <n v="69.174603174603178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x v="1"/>
    <x v="5"/>
    <n v="27.643158318316218"/>
    <n v="109.07824427480917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x v="2"/>
    <x v="8"/>
    <n v="158.36230204712245"/>
    <n v="51.7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x v="4"/>
    <x v="6"/>
    <n v="33.534006056964898"/>
    <n v="82.010055304172951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x v="1"/>
    <x v="5"/>
    <n v="1046.1844065552061"/>
    <n v="35.958333333333336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x v="1"/>
    <x v="1"/>
    <n v="185.95041322314049"/>
    <n v="74.461538461538467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x v="3"/>
    <x v="3"/>
    <n v="5000"/>
    <n v="2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x v="2"/>
    <x v="2"/>
    <n v="14.680181754631247"/>
    <n v="91.114649681528661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x v="0"/>
    <x v="0"/>
    <n v="126.85312547760965"/>
    <n v="79.792682926829272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x v="3"/>
    <x v="3"/>
    <n v="74.400376396622775"/>
    <n v="42.999777678968428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x v="1"/>
    <x v="17"/>
    <n v="2965.5990510083038"/>
    <n v="63.225000000000001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x v="3"/>
    <x v="3"/>
    <n v="23.156394727467049"/>
    <n v="70.174999999999997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x v="5"/>
    <x v="13"/>
    <n v="257.43707093821507"/>
    <n v="61.333333333333336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x v="1"/>
    <x v="1"/>
    <n v="23.490721165139767"/>
    <n v="99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x v="4"/>
    <x v="4"/>
    <n v="98.890060770428406"/>
    <n v="96.984900146127615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x v="4"/>
    <x v="4"/>
    <n v="471.94991749975736"/>
    <n v="51.004950495049506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x v="4"/>
    <x v="22"/>
    <n v="148.31177027453455"/>
    <n v="28.044247787610619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x v="3"/>
    <x v="3"/>
    <n v="105.3481331987891"/>
    <n v="60.984615384615381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x v="3"/>
    <x v="3"/>
    <n v="65.853658536585371"/>
    <n v="73.214285714285708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x v="1"/>
    <x v="7"/>
    <n v="51.239004599269009"/>
    <n v="39.99743529960363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x v="1"/>
    <x v="1"/>
    <n v="9.7738061993856462"/>
    <n v="86.812121212121212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x v="3"/>
    <x v="3"/>
    <n v="2602.921646746348"/>
    <n v="42.125874125874127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x v="3"/>
    <x v="3"/>
    <n v="64.486729086853074"/>
    <n v="103.97851239669421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x v="4"/>
    <x v="22"/>
    <n v="223.44632280568456"/>
    <n v="62.003211991434689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x v="4"/>
    <x v="12"/>
    <n v="46.307579819644161"/>
    <n v="31.005037783375315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x v="4"/>
    <x v="10"/>
    <n v="30.108955428637447"/>
    <n v="89.991552956465242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x v="3"/>
    <x v="3"/>
    <n v="1184.4077961019491"/>
    <n v="39.235294117647058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x v="0"/>
    <x v="0"/>
    <n v="101.39364099140448"/>
    <n v="54.993116108306566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x v="7"/>
    <x v="14"/>
    <n v="72.474709346217722"/>
    <n v="47.992753623188406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x v="3"/>
    <x v="3"/>
    <n v="106.59731125682259"/>
    <n v="87.966702470461868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x v="4"/>
    <x v="22"/>
    <n v="24.774594001658773"/>
    <n v="51.999165275459099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x v="1"/>
    <x v="1"/>
    <n v="38.4358099298178"/>
    <n v="29.999659863945578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x v="7"/>
    <x v="14"/>
    <n v="27.275206836985184"/>
    <n v="98.205357142857139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x v="6"/>
    <x v="20"/>
    <n v="59.269496160621301"/>
    <n v="108.96182396606575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x v="4"/>
    <x v="10"/>
    <n v="83.397842179108807"/>
    <n v="66.998379254457049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x v="6"/>
    <x v="20"/>
    <n v="51.629090821360933"/>
    <n v="64.99333594668758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x v="6"/>
    <x v="11"/>
    <n v="23.800079333597779"/>
    <n v="99.84158415841584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x v="3"/>
    <x v="3"/>
    <n v="130.36393264530147"/>
    <n v="82.432835820895519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x v="3"/>
    <x v="3"/>
    <n v="58.389146488064569"/>
    <n v="63.29347826086956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x v="4"/>
    <x v="10"/>
    <n v="63.333333333333329"/>
    <n v="96.774193548387103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x v="6"/>
    <x v="11"/>
    <n v="91.675834250091683"/>
    <n v="54.906040268456373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x v="4"/>
    <x v="10"/>
    <n v="239.62106436333238"/>
    <n v="39.010869565217391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x v="1"/>
    <x v="1"/>
    <n v="913.7173259310664"/>
    <n v="75.84210526315789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x v="4"/>
    <x v="10"/>
    <n v="62.744568884091208"/>
    <n v="45.051671732522799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x v="3"/>
    <x v="3"/>
    <n v="23.673308344841189"/>
    <n v="104.51546391752578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x v="2"/>
    <x v="8"/>
    <n v="102.33450591621363"/>
    <n v="76.268292682926827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x v="3"/>
    <x v="3"/>
    <n v="23.878366524804264"/>
    <n v="69.01569506726457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x v="5"/>
    <x v="9"/>
    <n v="98.119711871611671"/>
    <n v="101.9768408551068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x v="1"/>
    <x v="1"/>
    <n v="78.292478329760456"/>
    <n v="42.915999999999997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x v="3"/>
    <x v="3"/>
    <n v="22.4609375"/>
    <n v="43.025210084033617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x v="3"/>
    <x v="3"/>
    <n v="17.552657973921765"/>
    <n v="75.24528301886792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x v="3"/>
    <x v="3"/>
    <n v="19.633064789113806"/>
    <n v="69.023364485981304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x v="2"/>
    <x v="2"/>
    <n v="30.718820397296742"/>
    <n v="65.986486486486484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x v="5"/>
    <x v="13"/>
    <n v="10.722524883839315"/>
    <n v="98.013800424628457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x v="6"/>
    <x v="20"/>
    <n v="47.317408227123558"/>
    <n v="60.105504587155963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x v="5"/>
    <x v="18"/>
    <n v="36.586454088461885"/>
    <n v="26.00077339520494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x v="1"/>
    <x v="1"/>
    <n v="3333.3333333333335"/>
    <n v="3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x v="3"/>
    <x v="3"/>
    <n v="184.89583333333331"/>
    <n v="38.019801980198018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x v="3"/>
    <x v="3"/>
    <n v="15.966789078716271"/>
    <n v="106.15254237288136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x v="4"/>
    <x v="6"/>
    <n v="112.33254130416694"/>
    <n v="81.019475655430711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x v="5"/>
    <x v="9"/>
    <n v="54.085831863609648"/>
    <n v="96.647727272727266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x v="1"/>
    <x v="1"/>
    <n v="83.217036233007704"/>
    <n v="57.003535651149086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x v="1"/>
    <x v="1"/>
    <n v="427.52867570385814"/>
    <n v="63.93333333333333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x v="3"/>
    <x v="3"/>
    <n v="68.493150684931507"/>
    <n v="90.456521739130437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x v="3"/>
    <x v="3"/>
    <n v="37.246722288438619"/>
    <n v="72.172043010752688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x v="7"/>
    <x v="14"/>
    <n v="16.736401673640167"/>
    <n v="77.934782608695656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x v="1"/>
    <x v="1"/>
    <n v="63.412179164569707"/>
    <n v="38.065134099616856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x v="1"/>
    <x v="1"/>
    <n v="320.49576093981671"/>
    <n v="57.936123348017624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x v="1"/>
    <x v="7"/>
    <n v="31.906906906906908"/>
    <n v="49.794392523364486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x v="7"/>
    <x v="14"/>
    <n v="26.961695797694311"/>
    <n v="54.050251256281406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x v="3"/>
    <x v="3"/>
    <n v="27.573696145124714"/>
    <n v="30.002721335268504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x v="3"/>
    <x v="3"/>
    <n v="81.246891062841982"/>
    <n v="70.127906976744185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x v="1"/>
    <x v="17"/>
    <n v="130.26472026262485"/>
    <n v="26.996228786926462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x v="3"/>
    <x v="3"/>
    <n v="42.804530609408658"/>
    <n v="51.990606936416185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x v="4"/>
    <x v="4"/>
    <n v="55.391432791728214"/>
    <n v="56.41666666666666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x v="4"/>
    <x v="19"/>
    <n v="39.583804569102014"/>
    <n v="101.63218390804597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x v="6"/>
    <x v="11"/>
    <n v="367.96445196783753"/>
    <n v="25.005291005291006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x v="7"/>
    <x v="14"/>
    <n v="7869.943676395289"/>
    <n v="32.016393442622949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x v="3"/>
    <x v="3"/>
    <n v="32.893678105427135"/>
    <n v="82.02164730728617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x v="3"/>
    <x v="3"/>
    <n v="72.869955156950667"/>
    <n v="37.957446808510639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x v="3"/>
    <x v="3"/>
    <n v="310.47865459249675"/>
    <n v="51.533333333333331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x v="5"/>
    <x v="18"/>
    <n v="41.405669391655167"/>
    <n v="81.19827586206896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x v="6"/>
    <x v="11"/>
    <n v="103.30578512396693"/>
    <n v="40.030075187969928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x v="3"/>
    <x v="3"/>
    <n v="9.377093101138648"/>
    <n v="89.939759036144579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x v="2"/>
    <x v="2"/>
    <n v="30.68530514831231"/>
    <n v="96.692307692307693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x v="3"/>
    <x v="3"/>
    <n v="58.582308142940832"/>
    <n v="25.010989010989011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x v="4"/>
    <x v="10"/>
    <n v="17.198679141441936"/>
    <n v="36.987277353689571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x v="3"/>
    <x v="3"/>
    <n v="109.26457303788723"/>
    <n v="73.012609117361791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x v="4"/>
    <x v="19"/>
    <n v="92.55178492728075"/>
    <n v="68.240601503759393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x v="1"/>
    <x v="1"/>
    <n v="533.94858272907049"/>
    <n v="52.310344827586206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x v="2"/>
    <x v="2"/>
    <n v="120.20115294983442"/>
    <n v="61.765151515151516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x v="3"/>
    <x v="3"/>
    <n v="14.15762151958471"/>
    <n v="25.027559055118111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x v="3"/>
    <x v="3"/>
    <n v="573.19629800071584"/>
    <n v="106.28804347826087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x v="1"/>
    <x v="5"/>
    <n v="47.68031484144403"/>
    <n v="75.07386363636364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x v="1"/>
    <x v="16"/>
    <n v="102.26442658875092"/>
    <n v="39.970802919708028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x v="3"/>
    <x v="3"/>
    <n v="5.9373608431052398"/>
    <n v="39.982195845697326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x v="4"/>
    <x v="4"/>
    <n v="183.8163145156015"/>
    <n v="101.01541850220265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x v="2"/>
    <x v="2"/>
    <n v="21.900474510281057"/>
    <n v="76.813084112149539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x v="0"/>
    <x v="0"/>
    <n v="1018.1311018131101"/>
    <n v="71.7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x v="3"/>
    <x v="3"/>
    <n v="610.32863849765261"/>
    <n v="33.28125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x v="3"/>
    <x v="3"/>
    <n v="7.4645434187608855"/>
    <n v="43.923497267759565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x v="3"/>
    <x v="3"/>
    <n v="280.5042969942852"/>
    <n v="36.004712041884815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x v="3"/>
    <x v="3"/>
    <n v="181.98090692124106"/>
    <n v="88.21052631578948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x v="3"/>
    <x v="3"/>
    <n v="106.11643330876934"/>
    <n v="65.24038461538461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x v="1"/>
    <x v="1"/>
    <n v="69.485805042684134"/>
    <n v="69.958333333333329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x v="0"/>
    <x v="0"/>
    <n v="194.47287615148414"/>
    <n v="39.877551020408163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x v="5"/>
    <x v="9"/>
    <n v="2000"/>
    <n v="5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x v="4"/>
    <x v="4"/>
    <n v="7.4367873078829945"/>
    <n v="41.023728813559323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x v="3"/>
    <x v="3"/>
    <n v="314.02162251382356"/>
    <n v="98.914285714285711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x v="1"/>
    <x v="7"/>
    <n v="121.03951584193663"/>
    <n v="87.78125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x v="4"/>
    <x v="4"/>
    <n v="18.310227569971225"/>
    <n v="80.767605633802816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x v="3"/>
    <x v="3"/>
    <n v="34.938857000249563"/>
    <n v="94.28235294117647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x v="3"/>
    <x v="3"/>
    <n v="1264.5914396887158"/>
    <n v="73.428571428571431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x v="5"/>
    <x v="13"/>
    <n v="75.679157178018542"/>
    <n v="65.968133535660087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x v="3"/>
    <x v="3"/>
    <n v="134.99314755596163"/>
    <n v="109.04109589041096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x v="1"/>
    <x v="7"/>
    <n v="132.81503077421445"/>
    <n v="41.16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x v="6"/>
    <x v="11"/>
    <n v="491.80327868852459"/>
    <n v="99.125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x v="3"/>
    <x v="3"/>
    <n v="49.172650640024976"/>
    <n v="105.88429752066116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x v="3"/>
    <x v="3"/>
    <n v="32.234312361940603"/>
    <n v="48.996525921966864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x v="1"/>
    <x v="1"/>
    <n v="25.296079107738301"/>
    <n v="39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x v="4"/>
    <x v="4"/>
    <n v="33.931168201648084"/>
    <n v="31.022556390977442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x v="3"/>
    <x v="3"/>
    <n v="295.03105590062108"/>
    <n v="103.87096774193549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x v="0"/>
    <x v="0"/>
    <n v="149.97656616153725"/>
    <n v="59.268518518518519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x v="3"/>
    <x v="3"/>
    <n v="520.09456264775417"/>
    <n v="42.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x v="1"/>
    <x v="1"/>
    <n v="631.22923588039862"/>
    <n v="53.117647058823529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x v="2"/>
    <x v="2"/>
    <n v="258.38203629652418"/>
    <n v="50.796875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x v="5"/>
    <x v="13"/>
    <n v="1043.0054374691053"/>
    <n v="101.15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x v="4"/>
    <x v="12"/>
    <n v="106.21984515839473"/>
    <n v="65.000810372771468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x v="3"/>
    <x v="3"/>
    <n v="60.037580775752765"/>
    <n v="37.998645510835914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x v="4"/>
    <x v="4"/>
    <n v="414.33891992551207"/>
    <n v="82.615384615384613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x v="3"/>
    <x v="3"/>
    <n v="60.954670329670336"/>
    <n v="37.941368078175898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x v="3"/>
    <x v="3"/>
    <n v="110.22553840936069"/>
    <n v="80.780821917808225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x v="4"/>
    <x v="10"/>
    <n v="216.47624774503907"/>
    <n v="25.984375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x v="3"/>
    <x v="3"/>
    <n v="259.48103792415174"/>
    <n v="30.36363636363636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x v="1"/>
    <x v="1"/>
    <n v="74.871421419143417"/>
    <n v="54.004916018025398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x v="6"/>
    <x v="11"/>
    <n v="436.74628672533407"/>
    <n v="101.7867298578199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x v="4"/>
    <x v="4"/>
    <n v="54.067062409754527"/>
    <n v="45.003610108303249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x v="0"/>
    <x v="0"/>
    <n v="22.536365498873181"/>
    <n v="77.068421052631578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x v="2"/>
    <x v="8"/>
    <n v="50.004831384674851"/>
    <n v="88.076595744680844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x v="3"/>
    <x v="3"/>
    <n v="80.672268907563023"/>
    <n v="47.035573122529641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x v="1"/>
    <x v="1"/>
    <n v="53.586750635432011"/>
    <n v="110.99550763701707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x v="1"/>
    <x v="1"/>
    <n v="87.500251726846173"/>
    <n v="87.00306614104248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x v="1"/>
    <x v="1"/>
    <n v="103.05821987697152"/>
    <n v="63.994402985074629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x v="3"/>
    <x v="3"/>
    <n v="81.420595533498769"/>
    <n v="105.9945205479452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x v="3"/>
    <x v="3"/>
    <n v="55.821244061995166"/>
    <n v="73.989349112426041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x v="3"/>
    <x v="3"/>
    <n v="125.07570613173785"/>
    <n v="84.02004626060139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x v="7"/>
    <x v="14"/>
    <n v="106.10914083056859"/>
    <n v="88.966921119592882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x v="1"/>
    <x v="7"/>
    <n v="118.10657490932763"/>
    <n v="76.990453460620529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x v="3"/>
    <x v="3"/>
    <n v="150.32638714536782"/>
    <n v="97.146341463414629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x v="3"/>
    <x v="3"/>
    <n v="185.4522975479085"/>
    <n v="33.013605442176868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x v="6"/>
    <x v="11"/>
    <n v="238.18994925204015"/>
    <n v="99.950602409638549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x v="4"/>
    <x v="6"/>
    <n v="680.51297551707762"/>
    <n v="69.966767371601208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x v="1"/>
    <x v="7"/>
    <n v="290.06526468455405"/>
    <n v="110.32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x v="2"/>
    <x v="2"/>
    <n v="7.1388910922503364"/>
    <n v="66.005235602094245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x v="0"/>
    <x v="0"/>
    <n v="139.33330065885747"/>
    <n v="41.005742176284812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x v="3"/>
    <x v="3"/>
    <n v="188.41576523062173"/>
    <n v="103.96316359696641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x v="1"/>
    <x v="17"/>
    <n v="2000"/>
    <n v="5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x v="1"/>
    <x v="1"/>
    <n v="78.304149802918715"/>
    <n v="47.009935419771487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x v="3"/>
    <x v="3"/>
    <n v="286.59160696008189"/>
    <n v="29.606060606060606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x v="3"/>
    <x v="3"/>
    <n v="24.354708939482897"/>
    <n v="81.010569583088667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x v="4"/>
    <x v="4"/>
    <n v="80.816110227874944"/>
    <n v="94.35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x v="2"/>
    <x v="8"/>
    <n v="169.56715751896473"/>
    <n v="26.058139534883722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x v="3"/>
    <x v="3"/>
    <n v="271.05800058292044"/>
    <n v="85.775000000000006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x v="6"/>
    <x v="11"/>
    <n v="54.079473312955564"/>
    <n v="103.73170731707317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x v="7"/>
    <x v="14"/>
    <n v="846.42233856893552"/>
    <n v="49.826086956521742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x v="4"/>
    <x v="10"/>
    <n v="33.478406427854033"/>
    <n v="63.893048128342244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x v="3"/>
    <x v="3"/>
    <n v="44.179024953378921"/>
    <n v="47.002434782608695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x v="3"/>
    <x v="3"/>
    <n v="57.615755290173901"/>
    <n v="108.4772727272727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x v="1"/>
    <x v="1"/>
    <n v="26.899309342057432"/>
    <n v="72.015706806282722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x v="1"/>
    <x v="1"/>
    <n v="62.42496998799519"/>
    <n v="59.928057553956833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x v="1"/>
    <x v="7"/>
    <n v="6.1868426479686534"/>
    <n v="78.209677419354833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x v="3"/>
    <x v="3"/>
    <n v="13.634426927993182"/>
    <n v="104.77678571428571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x v="3"/>
    <x v="3"/>
    <n v="16.888722086695442"/>
    <n v="105.52475247524752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x v="3"/>
    <x v="3"/>
    <n v="529.41176470588232"/>
    <n v="24.933333333333334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x v="4"/>
    <x v="4"/>
    <n v="36.126163679310821"/>
    <n v="69.873786407766985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x v="4"/>
    <x v="19"/>
    <n v="36.627552058604081"/>
    <n v="95.733766233766232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x v="3"/>
    <x v="3"/>
    <n v="62.749699661945066"/>
    <n v="29.997485752598056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x v="3"/>
    <x v="3"/>
    <n v="147.34054980141732"/>
    <n v="59.011948529411768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x v="4"/>
    <x v="4"/>
    <n v="6.283161128176487"/>
    <n v="84.757396449704146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x v="3"/>
    <x v="3"/>
    <n v="13.695211545367671"/>
    <n v="78.010921177587846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x v="4"/>
    <x v="4"/>
    <n v="758.39260635165135"/>
    <n v="50.0521541950113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x v="1"/>
    <x v="7"/>
    <n v="182.55578093306289"/>
    <n v="59.16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x v="1"/>
    <x v="1"/>
    <n v="27.698574338085542"/>
    <n v="93.702290076335885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x v="3"/>
    <x v="3"/>
    <n v="974.8921145547273"/>
    <n v="40.14173228346457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x v="4"/>
    <x v="4"/>
    <n v="716.18037135278519"/>
    <n v="70.090140845070422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x v="3"/>
    <x v="3"/>
    <n v="247.25274725274727"/>
    <n v="66.181818181818187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x v="3"/>
    <x v="3"/>
    <n v="62.375249500998009"/>
    <n v="47.714285714285715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x v="3"/>
    <x v="3"/>
    <n v="54.364550210277976"/>
    <n v="62.896774193548389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x v="7"/>
    <x v="14"/>
    <n v="156.81544028950543"/>
    <n v="86.611940298507463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x v="0"/>
    <x v="0"/>
    <n v="44.369321783224166"/>
    <n v="75.126984126984127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x v="4"/>
    <x v="4"/>
    <n v="58.136284867795851"/>
    <n v="41.00416753490310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x v="5"/>
    <x v="9"/>
    <n v="68.414850771205977"/>
    <n v="50.007915567282325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x v="3"/>
    <x v="3"/>
    <n v="130.84960503698554"/>
    <n v="96.96067415730337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x v="2"/>
    <x v="8"/>
    <n v="254.70265217899288"/>
    <n v="100.93160377358491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x v="1"/>
    <x v="7"/>
    <n v="887.30870304529287"/>
    <n v="89.22758620689654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x v="3"/>
    <x v="3"/>
    <n v="81.892809219354334"/>
    <n v="87.979166666666671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x v="7"/>
    <x v="14"/>
    <n v="53.607326334599058"/>
    <n v="89.5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x v="5"/>
    <x v="9"/>
    <n v="1374.9146369223765"/>
    <n v="29.09271523178808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x v="2"/>
    <x v="8"/>
    <n v="152.34062712817931"/>
    <n v="42.006218905472636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x v="1"/>
    <x v="17"/>
    <n v="43.675411021782068"/>
    <n v="47.004903563255965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x v="4"/>
    <x v="4"/>
    <n v="21.304926764314246"/>
    <n v="110.44117647058823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x v="3"/>
    <x v="3"/>
    <n v="76.856462437757088"/>
    <n v="41.990909090909092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x v="4"/>
    <x v="6"/>
    <n v="59.860800914143255"/>
    <n v="48.012468827930178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x v="1"/>
    <x v="1"/>
    <n v="57.516154228502444"/>
    <n v="31.019823788546255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x v="4"/>
    <x v="10"/>
    <n v="13.932142271758726"/>
    <n v="99.203252032520325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x v="1"/>
    <x v="7"/>
    <n v="156.61467638868768"/>
    <n v="66.022316684378325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x v="7"/>
    <x v="14"/>
    <n v="5000"/>
    <n v="2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x v="3"/>
    <x v="3"/>
    <n v="6.534998547778101"/>
    <n v="46.060200668896321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x v="4"/>
    <x v="12"/>
    <n v="247.79361846571621"/>
    <n v="73.650000000000006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x v="3"/>
    <x v="3"/>
    <n v="115.98151877739605"/>
    <n v="55.99336650082919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x v="3"/>
    <x v="3"/>
    <n v="31.687197465024202"/>
    <n v="68.985695127402778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x v="3"/>
    <x v="3"/>
    <n v="111.58442341764993"/>
    <n v="60.981609195402299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x v="4"/>
    <x v="4"/>
    <n v="54.901303382087931"/>
    <n v="110.98139534883721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x v="3"/>
    <x v="3"/>
    <n v="28.099173553719009"/>
    <n v="25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x v="4"/>
    <x v="4"/>
    <n v="75.851265561876488"/>
    <n v="78.759740259740255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x v="1"/>
    <x v="1"/>
    <n v="215.90981466148654"/>
    <n v="87.960784313725483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x v="6"/>
    <x v="20"/>
    <n v="276.75741861135117"/>
    <n v="49.987398739873989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x v="3"/>
    <x v="3"/>
    <n v="95.576522484989596"/>
    <n v="99.524390243902445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x v="5"/>
    <x v="13"/>
    <n v="14.9508756941478"/>
    <n v="104.82089552238806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x v="4"/>
    <x v="10"/>
    <n v="161.10109837793723"/>
    <n v="108.01469237832875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x v="0"/>
    <x v="0"/>
    <n v="118.06405068849786"/>
    <n v="28.998544660724033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x v="3"/>
    <x v="3"/>
    <n v="904.23836838750799"/>
    <n v="30.02870813397129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x v="4"/>
    <x v="4"/>
    <n v="228.10852949650041"/>
    <n v="41.005559416261292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x v="3"/>
    <x v="3"/>
    <n v="180.27571580063625"/>
    <n v="62.866666666666667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x v="4"/>
    <x v="4"/>
    <n v="174.21751114800506"/>
    <n v="47.005002501250623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x v="2"/>
    <x v="2"/>
    <n v="81.014316326022112"/>
    <n v="26.997693638285604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x v="3"/>
    <x v="3"/>
    <n v="77.845243655612634"/>
    <n v="68.329787234042556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x v="2"/>
    <x v="8"/>
    <n v="156.27597672485453"/>
    <n v="50.974576271186443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x v="3"/>
    <x v="3"/>
    <n v="78.555304740406314"/>
    <n v="54.024390243902438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x v="0"/>
    <x v="0"/>
    <n v="940.02416841569675"/>
    <n v="97.055555555555557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x v="1"/>
    <x v="7"/>
    <n v="247.09302325581396"/>
    <n v="24.867469879518072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x v="7"/>
    <x v="14"/>
    <n v="34.762456546929315"/>
    <n v="84.423913043478265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x v="3"/>
    <x v="3"/>
    <n v="17.453699214583533"/>
    <n v="47.091324200913242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x v="3"/>
    <x v="3"/>
    <n v="88.570587459013893"/>
    <n v="77.996041171813147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x v="4"/>
    <x v="10"/>
    <n v="215.57497289367947"/>
    <n v="62.967871485943775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x v="7"/>
    <x v="14"/>
    <n v="110.28286689262143"/>
    <n v="81.006080449017773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x v="3"/>
    <x v="3"/>
    <n v="147.62165117550575"/>
    <n v="65.321428571428569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x v="3"/>
    <x v="3"/>
    <n v="51.950697769175925"/>
    <n v="104.43617021276596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x v="3"/>
    <x v="3"/>
    <n v="120.89810017271157"/>
    <n v="69.98901098901099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x v="4"/>
    <x v="4"/>
    <n v="184.62474336552353"/>
    <n v="83.023989898989896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x v="3"/>
    <x v="3"/>
    <n v="598.00664451827242"/>
    <n v="90.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x v="3"/>
    <x v="3"/>
    <n v="85.560296429373466"/>
    <n v="103.98131932282546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x v="1"/>
    <x v="17"/>
    <n v="9.5043134961251656"/>
    <n v="54.931726907630519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x v="4"/>
    <x v="10"/>
    <n v="81.251880830574791"/>
    <n v="51.921875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x v="3"/>
    <x v="3"/>
    <n v="55.978957307614486"/>
    <n v="60.02834008097166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x v="4"/>
    <x v="22"/>
    <n v="28.146679881070369"/>
    <n v="44.003488879197555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x v="4"/>
    <x v="19"/>
    <n v="61.764103305735333"/>
    <n v="53.003513254551258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x v="2"/>
    <x v="8"/>
    <n v="401.37614678899081"/>
    <n v="54.5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x v="3"/>
    <x v="3"/>
    <n v="50.321498462398665"/>
    <n v="75.04195804195804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x v="3"/>
    <x v="3"/>
    <n v="287.74752475247521"/>
    <n v="35.911111111111111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x v="1"/>
    <x v="7"/>
    <n v="56.683123057231668"/>
    <n v="36.952702702702702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x v="3"/>
    <x v="3"/>
    <n v="19.554893379271814"/>
    <n v="63.170588235294119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x v="2"/>
    <x v="8"/>
    <n v="121.88564258827748"/>
    <n v="29.9946236559139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x v="4"/>
    <x v="19"/>
    <n v="411.08226942840497"/>
    <n v="86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x v="6"/>
    <x v="11"/>
    <n v="198.08743169398909"/>
    <n v="75.014876033057845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x v="6"/>
    <x v="11"/>
    <n v="10.341261633919338"/>
    <n v="101.19767441860465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x v="4"/>
    <x v="10"/>
    <n v="2500"/>
    <n v="4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x v="1"/>
    <x v="1"/>
    <n v="81.403385590942506"/>
    <n v="29.001272669424118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x v="4"/>
    <x v="6"/>
    <n v="157.63546798029557"/>
    <n v="98.225806451612897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x v="4"/>
    <x v="22"/>
    <n v="177.51997586351206"/>
    <n v="87.001693480101608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x v="4"/>
    <x v="6"/>
    <n v="226.88598979013045"/>
    <n v="45.205128205128204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x v="3"/>
    <x v="3"/>
    <n v="84.479057895347481"/>
    <n v="37.001341561577675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x v="1"/>
    <x v="7"/>
    <n v="96.03904538238497"/>
    <n v="94.976947040498445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x v="3"/>
    <x v="3"/>
    <n v="375.37537537537537"/>
    <n v="28.956521739130434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x v="3"/>
    <x v="3"/>
    <n v="28.473708152915606"/>
    <n v="55.993396226415094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x v="4"/>
    <x v="4"/>
    <n v="111.03278110680297"/>
    <n v="54.038095238095238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x v="3"/>
    <x v="3"/>
    <n v="58.26656955571741"/>
    <n v="82.38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x v="4"/>
    <x v="6"/>
    <n v="70.898574852533841"/>
    <n v="66.997115384615384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x v="6"/>
    <x v="20"/>
    <n v="327.01700904146605"/>
    <n v="107.91401869158878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x v="4"/>
    <x v="10"/>
    <n v="92.451726155646568"/>
    <n v="69.009501187648453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x v="3"/>
    <x v="3"/>
    <n v="74.931593348768672"/>
    <n v="39.006568144499177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x v="5"/>
    <x v="18"/>
    <n v="53.233661796352926"/>
    <n v="110.3625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x v="2"/>
    <x v="8"/>
    <n v="30.120481927710845"/>
    <n v="94.857142857142861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x v="2"/>
    <x v="2"/>
    <n v="17.384825530858063"/>
    <n v="57.935251798561154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x v="3"/>
    <x v="3"/>
    <n v="246.91358024691357"/>
    <n v="101.25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x v="4"/>
    <x v="6"/>
    <n v="54.221533694810219"/>
    <n v="64.95597484276729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x v="2"/>
    <x v="8"/>
    <n v="34.988823014870249"/>
    <n v="27.00524934383202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x v="0"/>
    <x v="0"/>
    <n v="31.347962382445143"/>
    <n v="50.97422680412371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x v="1"/>
    <x v="1"/>
    <n v="254.88051440124622"/>
    <n v="104.94260869565217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x v="1"/>
    <x v="5"/>
    <n v="56.135623666778933"/>
    <n v="84.028301886792448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x v="4"/>
    <x v="19"/>
    <n v="27.386005751061209"/>
    <n v="102.85915492957747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x v="5"/>
    <x v="18"/>
    <n v="87.760910815939269"/>
    <n v="39.962085308056871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x v="5"/>
    <x v="13"/>
    <n v="335.24736528833023"/>
    <n v="51.001785714285717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x v="4"/>
    <x v="22"/>
    <n v="184.26186863212658"/>
    <n v="40.823008849557525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x v="2"/>
    <x v="8"/>
    <n v="42.311642466621159"/>
    <n v="58.999637155297535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x v="0"/>
    <x v="0"/>
    <n v="19.496344435418358"/>
    <n v="71.156069364161851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x v="7"/>
    <x v="14"/>
    <n v="99.353049907578566"/>
    <n v="99.494252873563212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x v="3"/>
    <x v="3"/>
    <n v="122.92801270547923"/>
    <n v="103.98634590377114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x v="5"/>
    <x v="13"/>
    <n v="609.57910014513789"/>
    <n v="76.555555555555557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x v="3"/>
    <x v="3"/>
    <n v="189.48503192636207"/>
    <n v="87.068592057761734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x v="0"/>
    <x v="0"/>
    <n v="38.431077238675165"/>
    <n v="48.99554707379135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x v="3"/>
    <x v="3"/>
    <n v="325.38428386726042"/>
    <n v="42.96913580246913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x v="5"/>
    <x v="18"/>
    <n v="740.74074074074076"/>
    <n v="33.428571428571431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x v="3"/>
    <x v="3"/>
    <n v="55.983027448432679"/>
    <n v="83.98294970161977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x v="3"/>
    <x v="3"/>
    <n v="45.442853468232876"/>
    <n v="101.4173913043478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x v="2"/>
    <x v="8"/>
    <n v="98.511617946246915"/>
    <n v="109.87058823529412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x v="8"/>
    <x v="23"/>
    <n v="52.219321148825074"/>
    <n v="31.916666666666668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x v="0"/>
    <x v="0"/>
    <n v="32.749643962937554"/>
    <n v="70.993450675399103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x v="4"/>
    <x v="12"/>
    <n v="416.74848901398616"/>
    <n v="77.026890756302521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x v="7"/>
    <x v="14"/>
    <n v="13.81639545594105"/>
    <n v="101.78125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x v="2"/>
    <x v="8"/>
    <n v="18.26951183864367"/>
    <n v="51.059701492537314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x v="3"/>
    <x v="3"/>
    <n v="24.125452352231605"/>
    <n v="68.02051282051282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x v="4"/>
    <x v="10"/>
    <n v="11025.794841031793"/>
    <n v="30.87037037037037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x v="2"/>
    <x v="8"/>
    <n v="292.62466407882954"/>
    <n v="27.908333333333335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x v="2"/>
    <x v="2"/>
    <n v="417.55726838957622"/>
    <n v="79.994818652849744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x v="4"/>
    <x v="4"/>
    <n v="208.01849053249177"/>
    <n v="38.003378378378379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x v="3"/>
    <x v="3"/>
    <e v="#DIV/0!"/>
    <e v="#DIV/0!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x v="4"/>
    <x v="4"/>
    <n v="142.56146571006934"/>
    <n v="59.990534521158132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x v="6"/>
    <x v="11"/>
    <n v="18.870663376397154"/>
    <n v="37.037634408602152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x v="4"/>
    <x v="6"/>
    <n v="55.455276950177236"/>
    <n v="99.963043478260872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x v="1"/>
    <x v="1"/>
    <n v="108.31889081455806"/>
    <n v="111.6774193548387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x v="5"/>
    <x v="15"/>
    <n v="719.37264943586467"/>
    <n v="36.014409221902014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x v="3"/>
    <x v="3"/>
    <n v="10.786581492623176"/>
    <n v="66.010284810126578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x v="2"/>
    <x v="2"/>
    <n v="250.89605734767025"/>
    <n v="44.05263157894737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x v="3"/>
    <x v="3"/>
    <n v="89.103291713961411"/>
    <n v="52.999726551818434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x v="3"/>
    <x v="3"/>
    <n v="140.99238557442894"/>
    <n v="95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x v="4"/>
    <x v="6"/>
    <n v="83.970287436753139"/>
    <n v="70.908396946564892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x v="3"/>
    <x v="3"/>
    <n v="416.3614851540932"/>
    <n v="98.060773480662988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x v="6"/>
    <x v="11"/>
    <n v="71.777882946837053"/>
    <n v="53.046025104602514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x v="4"/>
    <x v="19"/>
    <n v="254.60122699386503"/>
    <n v="93.14285714285713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x v="1"/>
    <x v="1"/>
    <n v="445.65112617678244"/>
    <n v="58.945075757575758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x v="3"/>
    <x v="3"/>
    <n v="179.27871586408173"/>
    <n v="36.067669172932334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x v="5"/>
    <x v="9"/>
    <n v="235.16615407696349"/>
    <n v="63.030732860520096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x v="0"/>
    <x v="0"/>
    <n v="89.285714285714292"/>
    <n v="84.717948717948715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x v="4"/>
    <x v="10"/>
    <n v="1414.790996784566"/>
    <n v="62.2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x v="1"/>
    <x v="1"/>
    <n v="98.284311014258691"/>
    <n v="101.97518330513255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x v="3"/>
    <x v="3"/>
    <n v="23.487962419260132"/>
    <n v="106.4375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x v="4"/>
    <x v="6"/>
    <n v="68.709881565862048"/>
    <n v="29.975609756097562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x v="4"/>
    <x v="12"/>
    <n v="308.13350417963272"/>
    <n v="85.806282722513089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x v="4"/>
    <x v="12"/>
    <n v="14.278914802475013"/>
    <n v="70.820224719101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x v="3"/>
    <x v="3"/>
    <n v="119.18260698087163"/>
    <n v="40.998484082870135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x v="2"/>
    <x v="8"/>
    <n v="118.77828054298642"/>
    <n v="28.063492063492063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x v="3"/>
    <x v="3"/>
    <n v="64.122373300370825"/>
    <n v="88.054421768707485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x v="4"/>
    <x v="10"/>
    <n v="100.38200339558574"/>
    <n v="31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x v="1"/>
    <x v="7"/>
    <n v="124.53300124533003"/>
    <n v="90.337500000000006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x v="6"/>
    <x v="11"/>
    <n v="888.50174216027881"/>
    <n v="63.777777777777779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x v="5"/>
    <x v="13"/>
    <n v="109.00257453699859"/>
    <n v="53.995515695067262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x v="6"/>
    <x v="11"/>
    <n v="104.68884926375759"/>
    <n v="48.993956043956047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x v="3"/>
    <x v="3"/>
    <n v="19.885657469550086"/>
    <n v="63.857142857142854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x v="1"/>
    <x v="7"/>
    <n v="62.796736308029942"/>
    <n v="82.996393146979258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x v="4"/>
    <x v="6"/>
    <n v="665.67052670900262"/>
    <n v="55.08230452674897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x v="3"/>
    <x v="3"/>
    <n v="20.745232585973032"/>
    <n v="62.044554455445542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x v="5"/>
    <x v="13"/>
    <n v="66.680274886031171"/>
    <n v="104.9785714285714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x v="4"/>
    <x v="4"/>
    <n v="85.308535907413969"/>
    <n v="94.044676806083643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x v="6"/>
    <x v="20"/>
    <n v="265.28035908405514"/>
    <n v="44.007716049382715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x v="0"/>
    <x v="0"/>
    <n v="137.64044943820224"/>
    <n v="92.467532467532465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x v="7"/>
    <x v="14"/>
    <n v="37.596651769880118"/>
    <n v="57.07287449392712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x v="6"/>
    <x v="20"/>
    <n v="413.12723390428448"/>
    <n v="109.07848101265823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x v="1"/>
    <x v="7"/>
    <n v="3989.6373056994817"/>
    <n v="39.387755102040813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x v="6"/>
    <x v="11"/>
    <n v="612.37738026543559"/>
    <n v="77.022222222222226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x v="1"/>
    <x v="1"/>
    <n v="36.166365280289334"/>
    <n v="92.16666666666667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x v="3"/>
    <x v="3"/>
    <n v="112.60808365171928"/>
    <n v="61.007063197026021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x v="3"/>
    <x v="3"/>
    <n v="61.135371179039296"/>
    <n v="78.06818181818181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x v="4"/>
    <x v="6"/>
    <n v="10.319917440660474"/>
    <n v="80.75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x v="3"/>
    <x v="3"/>
    <n v="36.912114544825045"/>
    <n v="59.991289782244557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x v="2"/>
    <x v="8"/>
    <n v="35.184809703851244"/>
    <n v="110.03018372703411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x v="1"/>
    <x v="7"/>
    <n v="2500"/>
    <n v="4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x v="2"/>
    <x v="2"/>
    <n v="170.55247258470806"/>
    <n v="37.99856063332134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x v="3"/>
    <x v="3"/>
    <n v="101.51139183397248"/>
    <n v="96.369565217391298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x v="1"/>
    <x v="1"/>
    <n v="227.39996267761455"/>
    <n v="72.978599221789878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x v="1"/>
    <x v="7"/>
    <n v="65.935591338145471"/>
    <n v="26.007220216606498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x v="1"/>
    <x v="1"/>
    <n v="44.715735680317984"/>
    <n v="104.36296296296297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x v="5"/>
    <x v="18"/>
    <n v="41.710114702815432"/>
    <n v="102.18852459016394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x v="4"/>
    <x v="22"/>
    <n v="50.167224080267559"/>
    <n v="54.117647058823529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x v="3"/>
    <x v="3"/>
    <n v="72.809440120512178"/>
    <n v="63.222222222222221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x v="3"/>
    <x v="3"/>
    <n v="99.039700529528503"/>
    <n v="104.03228962818004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x v="4"/>
    <x v="10"/>
    <n v="12.591921023471341"/>
    <n v="49.994334277620396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x v="3"/>
    <x v="3"/>
    <n v="27.048958615093323"/>
    <n v="56.015151515151516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x v="1"/>
    <x v="1"/>
    <n v="780.14184397163126"/>
    <n v="48.807692307692307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x v="4"/>
    <x v="4"/>
    <n v="72.449579009203063"/>
    <n v="60.08235294117647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x v="3"/>
    <x v="3"/>
    <n v="119.31283726917175"/>
    <n v="78.990502793296088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x v="3"/>
    <x v="3"/>
    <n v="48.87570429426367"/>
    <n v="53.99499443826474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x v="1"/>
    <x v="5"/>
    <n v="225.50921435499512"/>
    <n v="111.4594594594594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x v="1"/>
    <x v="1"/>
    <n v="45.745038681466532"/>
    <n v="60.92213114754098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x v="3"/>
    <x v="3"/>
    <n v="53.753860774530771"/>
    <n v="26.0015444015444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x v="4"/>
    <x v="10"/>
    <n v="42.133948223456663"/>
    <n v="80.993208828522924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x v="1"/>
    <x v="1"/>
    <n v="32.716748458537815"/>
    <n v="34.995963302752294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x v="4"/>
    <x v="12"/>
    <n v="106.22154779969651"/>
    <n v="94.142857142857139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x v="1"/>
    <x v="1"/>
    <n v="183.8235294117647"/>
    <n v="52.085106382978722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x v="8"/>
    <x v="23"/>
    <n v="89.381003201707571"/>
    <n v="24.986666666666668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x v="0"/>
    <x v="0"/>
    <n v="27.089395003511591"/>
    <n v="69.215277777777771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x v="3"/>
    <x v="3"/>
    <n v="158.90578203391769"/>
    <n v="93.94444444444444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x v="3"/>
    <x v="3"/>
    <n v="154.01714830104797"/>
    <n v="98.40625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x v="1"/>
    <x v="17"/>
    <n v="530.40103492884862"/>
    <n v="41.783783783783782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x v="4"/>
    <x v="22"/>
    <n v="596.85799109351808"/>
    <n v="65.991836734693877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x v="1"/>
    <x v="17"/>
    <n v="98.89934598819589"/>
    <n v="72.05747126436782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x v="3"/>
    <x v="3"/>
    <n v="29.282381098824693"/>
    <n v="48.003209242618745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x v="2"/>
    <x v="2"/>
    <n v="156.20932048945585"/>
    <n v="54.098591549295776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x v="6"/>
    <x v="11"/>
    <n v="192.01059368792761"/>
    <n v="107.88095238095238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x v="4"/>
    <x v="4"/>
    <n v="31.017166114156304"/>
    <n v="67.034103410341032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x v="2"/>
    <x v="2"/>
    <n v="83.676335286426806"/>
    <n v="64.01425914445133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x v="5"/>
    <x v="18"/>
    <n v="68.120933792575585"/>
    <n v="96.066176470588232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x v="1"/>
    <x v="1"/>
    <n v="10.519987977156598"/>
    <n v="51.184615384615384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x v="0"/>
    <x v="0"/>
    <n v="137.18622300058377"/>
    <n v="43.92307692307692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x v="3"/>
    <x v="3"/>
    <n v="126.56906285888674"/>
    <n v="91.021198830409361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x v="4"/>
    <x v="4"/>
    <n v="154.50811656561706"/>
    <n v="50.127450980392155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x v="5"/>
    <x v="15"/>
    <n v="121.90934065934067"/>
    <n v="67.720930232558146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x v="6"/>
    <x v="11"/>
    <n v="9.6370061034371979"/>
    <n v="61.0392156862745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x v="3"/>
    <x v="3"/>
    <n v="774.5887467272637"/>
    <n v="80.011857707509876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x v="4"/>
    <x v="10"/>
    <n v="64.581917063222292"/>
    <n v="47.001497753369947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x v="3"/>
    <x v="3"/>
    <n v="1408.6146682188592"/>
    <n v="71.127388535031841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x v="3"/>
    <x v="3"/>
    <n v="47.955250861216278"/>
    <n v="89.99079189686924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x v="4"/>
    <x v="6"/>
    <n v="100.31746031746032"/>
    <n v="43.032786885245905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x v="3"/>
    <x v="3"/>
    <n v="49.603774726271851"/>
    <n v="67.997714808043881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x v="1"/>
    <x v="1"/>
    <n v="61.693997771055564"/>
    <n v="73.004566210045667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x v="4"/>
    <x v="4"/>
    <n v="2744.5226917057903"/>
    <n v="62.341463414634148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x v="0"/>
    <x v="0"/>
    <n v="2000"/>
    <n v="5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x v="2"/>
    <x v="8"/>
    <n v="48.394530649869409"/>
    <n v="67.103092783505161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x v="3"/>
    <x v="3"/>
    <n v="77.98104764411687"/>
    <n v="79.978947368421046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x v="3"/>
    <x v="3"/>
    <n v="83.569851781772314"/>
    <n v="62.176470588235297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x v="3"/>
    <x v="3"/>
    <n v="58.571824773174498"/>
    <n v="53.005950297514879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x v="5"/>
    <x v="9"/>
    <n v="53.415344771770798"/>
    <n v="57.738317757009348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x v="1"/>
    <x v="1"/>
    <n v="53.083528493364561"/>
    <n v="40.03125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x v="0"/>
    <x v="0"/>
    <n v="76.162221102913094"/>
    <n v="81.016591928251117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x v="1"/>
    <x v="17"/>
    <n v="35.214446952595935"/>
    <n v="35.047468354430379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x v="4"/>
    <x v="22"/>
    <n v="83.042683939544929"/>
    <n v="102.9230769230769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x v="3"/>
    <x v="3"/>
    <n v="23.863154842882313"/>
    <n v="27.998126756166094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x v="3"/>
    <x v="3"/>
    <n v="721.83098591549299"/>
    <n v="75.733333333333334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x v="1"/>
    <x v="5"/>
    <n v="71.717755928282244"/>
    <n v="45.026041666666664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x v="3"/>
    <x v="3"/>
    <n v="57.47126436781609"/>
    <n v="73.61538461538461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x v="3"/>
    <x v="3"/>
    <n v="64.31258342434171"/>
    <n v="56.991701244813278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x v="3"/>
    <x v="3"/>
    <n v="58.66924351187189"/>
    <n v="85.223529411764702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x v="1"/>
    <x v="7"/>
    <n v="52.766097782174946"/>
    <n v="50.962184873949582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x v="3"/>
    <x v="3"/>
    <n v="40.045766590389015"/>
    <n v="63.56363636363636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x v="5"/>
    <x v="9"/>
    <n v="204.66420025351155"/>
    <n v="80.999165275459092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x v="3"/>
    <x v="3"/>
    <n v="351.3460193338953"/>
    <n v="86.044753086419746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x v="7"/>
    <x v="14"/>
    <n v="37.310195227765725"/>
    <n v="90.0390625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x v="3"/>
    <x v="3"/>
    <n v="16.134216513622697"/>
    <n v="74.006063432835816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x v="1"/>
    <x v="7"/>
    <n v="3194.7261663286004"/>
    <n v="92.4375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x v="3"/>
    <x v="3"/>
    <n v="62.530668541039482"/>
    <n v="55.999257333828446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x v="7"/>
    <x v="14"/>
    <n v="35.791985402484386"/>
    <n v="32.983796296296298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x v="3"/>
    <x v="3"/>
    <n v="129.24349474409789"/>
    <n v="93.596774193548384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x v="3"/>
    <x v="3"/>
    <n v="48.466489965922001"/>
    <n v="69.867724867724874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x v="0"/>
    <x v="0"/>
    <n v="14.404033129276197"/>
    <n v="72.129870129870127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x v="1"/>
    <x v="7"/>
    <n v="65.88072122052705"/>
    <n v="30.041666666666668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x v="3"/>
    <x v="3"/>
    <n v="154.84173336217464"/>
    <n v="73.968000000000004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x v="3"/>
    <x v="3"/>
    <n v="159.04905407667837"/>
    <n v="68.65517241379311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x v="3"/>
    <x v="3"/>
    <n v="32.216635103071468"/>
    <n v="59.992164544564154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x v="3"/>
    <x v="3"/>
    <n v="233.31823182965502"/>
    <n v="111.15827338129496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x v="4"/>
    <x v="10"/>
    <n v="120.30885257676422"/>
    <n v="53.038095238095238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x v="4"/>
    <x v="19"/>
    <n v="127.3377574765147"/>
    <n v="55.985524728588658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x v="4"/>
    <x v="19"/>
    <n v="87.647392647707917"/>
    <n v="69.986760812003524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x v="4"/>
    <x v="10"/>
    <n v="154.94823302584038"/>
    <n v="48.998079877112133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x v="3"/>
    <x v="3"/>
    <n v="125.92592592592592"/>
    <n v="103.84615384615384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x v="3"/>
    <x v="3"/>
    <n v="875.72440437862213"/>
    <n v="99.12765957446808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x v="4"/>
    <x v="6"/>
    <n v="177.98013245033113"/>
    <n v="107.37777777777778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x v="3"/>
    <x v="3"/>
    <n v="605.99929182052711"/>
    <n v="76.922178988326849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x v="3"/>
    <x v="3"/>
    <n v="83.355502349915753"/>
    <n v="58.128865979381445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x v="2"/>
    <x v="8"/>
    <n v="68.74906590943057"/>
    <n v="103.73643410852713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x v="3"/>
    <x v="3"/>
    <n v="45.170678469653794"/>
    <n v="87.962666666666664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x v="3"/>
    <x v="3"/>
    <n v="206.62568306010928"/>
    <n v="28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x v="1"/>
    <x v="1"/>
    <n v="107.62929802838366"/>
    <n v="37.99936129444326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x v="6"/>
    <x v="11"/>
    <n v="112.86707529045832"/>
    <n v="29.999313893653515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x v="5"/>
    <x v="18"/>
    <n v="241.54589371980677"/>
    <n v="103.5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x v="0"/>
    <x v="0"/>
    <n v="158.58719078714577"/>
    <n v="85.994467496542185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x v="3"/>
    <x v="3"/>
    <n v="206.26069860854534"/>
    <n v="98.011627906976742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x v="1"/>
    <x v="17"/>
    <n v="5000"/>
    <n v="2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x v="4"/>
    <x v="12"/>
    <n v="113.02064479800504"/>
    <n v="44.994570837642193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x v="2"/>
    <x v="2"/>
    <n v="78.839482812992742"/>
    <n v="31.012224938875306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x v="2"/>
    <x v="2"/>
    <n v="4.2756360008551271"/>
    <n v="59.97008547008547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x v="1"/>
    <x v="16"/>
    <n v="19.669993705602014"/>
    <n v="58.9973474801061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x v="7"/>
    <x v="14"/>
    <n v="52.225249772933701"/>
    <n v="50.045454545454547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x v="0"/>
    <x v="0"/>
    <n v="237.37444615970648"/>
    <n v="98.966269841269835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x v="4"/>
    <x v="22"/>
    <n v="1213.5922330097087"/>
    <n v="58.857142857142854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x v="1"/>
    <x v="1"/>
    <n v="166.48730771665504"/>
    <n v="81.010256410256417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x v="4"/>
    <x v="4"/>
    <n v="211.71724258901946"/>
    <n v="76.013333333333335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x v="3"/>
    <x v="3"/>
    <n v="122.34471632159183"/>
    <n v="96.597402597402592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x v="1"/>
    <x v="17"/>
    <n v="184.54520320707769"/>
    <n v="76.957446808510639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x v="3"/>
    <x v="3"/>
    <n v="102.17830675948798"/>
    <n v="67.984732824427482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x v="3"/>
    <x v="3"/>
    <n v="129.46659761781461"/>
    <n v="88.781609195402297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x v="1"/>
    <x v="17"/>
    <n v="298.82202401114"/>
    <n v="24.99623706491063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x v="4"/>
    <x v="4"/>
    <n v="41.738276454701698"/>
    <n v="44.922794117647058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x v="3"/>
    <x v="3"/>
    <n v="156.1712846347607"/>
    <n v="79.400000000000006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x v="8"/>
    <x v="23"/>
    <n v="56.766762649115584"/>
    <n v="29.009546539379475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x v="3"/>
    <x v="3"/>
    <n v="491.68603611657431"/>
    <n v="73.59210526315789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x v="3"/>
    <x v="3"/>
    <n v="27.882527711118733"/>
    <n v="107.97038864898211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x v="1"/>
    <x v="7"/>
    <n v="21.328418142321112"/>
    <n v="68.987284287011803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x v="3"/>
    <x v="3"/>
    <n v="81.929369496419795"/>
    <n v="111.02236719478098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x v="3"/>
    <x v="3"/>
    <n v="178.78922024772109"/>
    <n v="24.997515808491418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x v="1"/>
    <x v="7"/>
    <n v="229.03885480572598"/>
    <n v="42.155172413793103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x v="7"/>
    <x v="14"/>
    <n v="298.1659388646288"/>
    <n v="47.003284072249592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x v="8"/>
    <x v="23"/>
    <n v="81.314443792438595"/>
    <n v="36.039274924471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x v="7"/>
    <x v="14"/>
    <n v="52.701033718510494"/>
    <n v="101.0376068376068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x v="5"/>
    <x v="13"/>
    <n v="119.58483754512635"/>
    <n v="39.927927927927925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x v="4"/>
    <x v="6"/>
    <n v="556.51882096314114"/>
    <n v="83.15813953488371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x v="0"/>
    <x v="0"/>
    <n v="9.6478533526290402"/>
    <n v="39.97520661157025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x v="6"/>
    <x v="20"/>
    <n v="102.66390263851871"/>
    <n v="47.993908629441627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x v="3"/>
    <x v="3"/>
    <n v="115.75922584052766"/>
    <n v="95.978877489438744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x v="3"/>
    <x v="3"/>
    <n v="66.592674805771367"/>
    <n v="78.728155339805824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x v="3"/>
    <x v="3"/>
    <n v="27.899078117418728"/>
    <n v="56.081632653061227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x v="5"/>
    <x v="9"/>
    <n v="18.421052631578945"/>
    <n v="69.090909090909093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x v="3"/>
    <x v="3"/>
    <n v="148.14658045946604"/>
    <n v="102.05291576673866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x v="2"/>
    <x v="8"/>
    <n v="52.15214519157221"/>
    <n v="107.32089552238806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x v="3"/>
    <x v="3"/>
    <n v="10.72961373390558"/>
    <n v="51.970260223048328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x v="4"/>
    <x v="19"/>
    <n v="23.295043778616755"/>
    <n v="71.137142857142862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x v="2"/>
    <x v="2"/>
    <n v="99.346761023407723"/>
    <n v="106.49275362318841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x v="4"/>
    <x v="4"/>
    <n v="44.128462858543763"/>
    <n v="42.93684210526316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x v="4"/>
    <x v="4"/>
    <n v="70.234583508919783"/>
    <n v="30.037974683544302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x v="1"/>
    <x v="1"/>
    <n v="110.33468186833394"/>
    <n v="70.623376623376629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x v="3"/>
    <x v="3"/>
    <n v="156.33124198412423"/>
    <n v="66.016018306636155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x v="3"/>
    <x v="3"/>
    <n v="118.86102403343783"/>
    <n v="96.911392405063296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x v="1"/>
    <x v="1"/>
    <n v="74.663204025320567"/>
    <n v="62.867346938775512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x v="3"/>
    <x v="3"/>
    <n v="169.37081991577904"/>
    <n v="108.98537682789652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x v="1"/>
    <x v="5"/>
    <n v="65.444760357432983"/>
    <n v="26.999314599040439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x v="2"/>
    <x v="8"/>
    <n v="22.386829525090796"/>
    <n v="65.00414794331143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x v="4"/>
    <x v="6"/>
    <n v="118.49479583666933"/>
    <n v="111.51785714285714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x v="2"/>
    <x v="8"/>
    <n v="3333.3333333333335"/>
    <n v="3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x v="3"/>
    <x v="3"/>
    <n v="57.134067286351552"/>
    <n v="110.99268292682927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x v="2"/>
    <x v="8"/>
    <n v="184.71337579617835"/>
    <n v="56.74698795180722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x v="5"/>
    <x v="18"/>
    <n v="32.064249878621141"/>
    <n v="97.02060843964670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x v="4"/>
    <x v="10"/>
    <n v="81.445422205579476"/>
    <n v="92.08620689655173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x v="5"/>
    <x v="9"/>
    <n v="100.98305246120157"/>
    <n v="82.986666666666665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x v="2"/>
    <x v="2"/>
    <n v="78.218579077251675"/>
    <n v="103.03791821561339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x v="4"/>
    <x v="6"/>
    <n v="63.045167976509198"/>
    <n v="68.922619047619051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x v="3"/>
    <x v="3"/>
    <n v="14.143094841930118"/>
    <n v="87.737226277372258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x v="3"/>
    <x v="3"/>
    <n v="70.230758205532467"/>
    <n v="75.021505376344081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x v="3"/>
    <x v="3"/>
    <n v="67.631330607109149"/>
    <n v="50.863999999999997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x v="3"/>
    <x v="3"/>
    <n v="492.06349206349211"/>
    <n v="90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x v="3"/>
    <x v="3"/>
    <n v="5.4329371816638368"/>
    <n v="72.896039603960389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x v="5"/>
    <x v="15"/>
    <n v="61.750492214068373"/>
    <n v="108.48543689320388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x v="1"/>
    <x v="1"/>
    <n v="21.149662704080509"/>
    <n v="101.98095238095237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x v="6"/>
    <x v="20"/>
    <n v="408.72878420505714"/>
    <n v="44.009146341463413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x v="3"/>
    <x v="3"/>
    <n v="19.31807205640877"/>
    <n v="65.942675159235662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x v="4"/>
    <x v="4"/>
    <n v="40.380732621863281"/>
    <n v="24.987387387387386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x v="2"/>
    <x v="8"/>
    <n v="99.795599374774554"/>
    <n v="28.003367003367003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x v="5"/>
    <x v="13"/>
    <n v="65.359477124183002"/>
    <n v="85.829268292682926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x v="3"/>
    <x v="3"/>
    <n v="269.6002479082739"/>
    <n v="84.921052631578945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x v="1"/>
    <x v="1"/>
    <n v="2276.662368760361"/>
    <n v="90.483333333333334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x v="4"/>
    <x v="4"/>
    <n v="63.894817273996786"/>
    <n v="25.00197628458498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x v="3"/>
    <x v="3"/>
    <n v="36.981132075471699"/>
    <n v="92.013888888888886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x v="3"/>
    <x v="3"/>
    <n v="74.593730574549326"/>
    <n v="93.066115702479337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x v="6"/>
    <x v="20"/>
    <n v="198.42044182439997"/>
    <n v="61.008145363408524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x v="3"/>
    <x v="3"/>
    <n v="112.59253115474735"/>
    <n v="92.036259541984734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x v="2"/>
    <x v="2"/>
    <n v="60.606060606060609"/>
    <n v="81.132596685082873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x v="3"/>
    <x v="3"/>
    <n v="571.42857142857144"/>
    <n v="73.5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x v="4"/>
    <x v="6"/>
    <n v="53.861690872367028"/>
    <n v="85.221311475409834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x v="2"/>
    <x v="8"/>
    <n v="24.232837177211035"/>
    <n v="110.96825396825396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x v="2"/>
    <x v="2"/>
    <n v="110.803324099723"/>
    <n v="32.968036529680369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x v="1"/>
    <x v="1"/>
    <n v="108.71383174443888"/>
    <n v="96.005352363960753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x v="1"/>
    <x v="16"/>
    <n v="18.975104182929613"/>
    <n v="84.96632653061225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x v="3"/>
    <x v="3"/>
    <n v="31.33393017009848"/>
    <n v="25.00746268656716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x v="7"/>
    <x v="14"/>
    <n v="28.233539313871724"/>
    <n v="65.998995479658461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x v="5"/>
    <x v="9"/>
    <n v="303.98736675878405"/>
    <n v="87.3448275862068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x v="1"/>
    <x v="7"/>
    <n v="73.587907716785992"/>
    <n v="27.933333333333334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x v="3"/>
    <x v="3"/>
    <n v="4797.6878612716764"/>
    <n v="103.8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x v="1"/>
    <x v="7"/>
    <n v="163.9344262295082"/>
    <n v="31.937172774869111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x v="3"/>
    <x v="3"/>
    <n v="332.9145728643216"/>
    <n v="99.5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x v="3"/>
    <x v="3"/>
    <n v="8.4805653710247348"/>
    <n v="108.84615384615384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x v="1"/>
    <x v="5"/>
    <n v="8.8803374528232073"/>
    <n v="110.76229508196721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x v="3"/>
    <x v="3"/>
    <n v="773.80952380952385"/>
    <n v="29.64705882352941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x v="3"/>
    <x v="3"/>
    <n v="14.04494382022472"/>
    <n v="101.71428571428571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x v="2"/>
    <x v="8"/>
    <n v="329.98565279770446"/>
    <n v="61.5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x v="2"/>
    <x v="2"/>
    <n v="47.056839264631471"/>
    <n v="35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x v="3"/>
    <x v="3"/>
    <n v="43.695380774032458"/>
    <n v="40.049999999999997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x v="4"/>
    <x v="10"/>
    <n v="286.04135785256176"/>
    <n v="110.97231270358306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x v="2"/>
    <x v="8"/>
    <n v="63.576550602498706"/>
    <n v="36.959016393442624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x v="1"/>
    <x v="5"/>
    <n v="10000"/>
    <n v="1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x v="5"/>
    <x v="9"/>
    <n v="43.046753557335883"/>
    <n v="30.974074074074075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x v="3"/>
    <x v="3"/>
    <n v="108.16859380828051"/>
    <n v="47.035087719298247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x v="7"/>
    <x v="14"/>
    <n v="38.955656858682133"/>
    <n v="88.065693430656935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x v="3"/>
    <x v="3"/>
    <n v="59.357689097240375"/>
    <n v="37.005616224648989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x v="3"/>
    <x v="3"/>
    <n v="60.032017075773744"/>
    <n v="26.027777777777779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x v="3"/>
    <x v="3"/>
    <n v="12.952077313938428"/>
    <n v="67.817567567567565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x v="4"/>
    <x v="6"/>
    <n v="24.578651685393258"/>
    <n v="49.964912280701753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x v="1"/>
    <x v="1"/>
    <n v="17.724020238915003"/>
    <n v="110.01646903820817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x v="1"/>
    <x v="5"/>
    <n v="146.14143000479868"/>
    <n v="89.964678178963894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x v="6"/>
    <x v="11"/>
    <n v="291.10414657666348"/>
    <n v="79.009523809523813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x v="1"/>
    <x v="1"/>
    <n v="15.256588072122051"/>
    <n v="86.867469879518069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x v="1"/>
    <x v="17"/>
    <n v="56.415215989684079"/>
    <n v="62.04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x v="3"/>
    <x v="3"/>
    <n v="88.355948248658876"/>
    <n v="26.970212765957445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x v="1"/>
    <x v="1"/>
    <n v="13.732833957553058"/>
    <n v="54.12162162162162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x v="1"/>
    <x v="7"/>
    <n v="48"/>
    <n v="41.035353535353536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x v="4"/>
    <x v="22"/>
    <n v="320.80861349154031"/>
    <n v="55.05241935483871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x v="5"/>
    <x v="18"/>
    <n v="175.53998410749114"/>
    <n v="107.93762183235867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x v="3"/>
    <x v="3"/>
    <n v="43.290043290043286"/>
    <n v="73.92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x v="6"/>
    <x v="11"/>
    <n v="115.11740875845508"/>
    <n v="31.995894428152493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x v="3"/>
    <x v="3"/>
    <n v="36.9352344957911"/>
    <n v="53.898148148148145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x v="3"/>
    <x v="3"/>
    <n v="202.23907547851212"/>
    <n v="106.5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x v="1"/>
    <x v="7"/>
    <n v="88.214829054285133"/>
    <n v="32.999805409612762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x v="3"/>
    <x v="3"/>
    <n v="52.478134110787167"/>
    <n v="43.00254993625159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x v="2"/>
    <x v="2"/>
    <n v="73.800738007380076"/>
    <n v="86.858974358974365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x v="1"/>
    <x v="1"/>
    <n v="971.0743801652892"/>
    <n v="96.8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x v="3"/>
    <x v="3"/>
    <n v="152.56874543877282"/>
    <n v="32.995456610631528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x v="3"/>
    <x v="3"/>
    <n v="203.97068736816925"/>
    <n v="68.028106508875737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x v="4"/>
    <x v="10"/>
    <n v="12.691594259494288"/>
    <n v="58.867816091954026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x v="3"/>
    <x v="3"/>
    <n v="124.52315764150619"/>
    <n v="105.04572803850782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x v="4"/>
    <x v="6"/>
    <n v="94.078583287216375"/>
    <n v="33.054878048780488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x v="3"/>
    <x v="3"/>
    <n v="197.10013593112822"/>
    <n v="78.821428571428569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x v="4"/>
    <x v="10"/>
    <n v="46.44385757217011"/>
    <n v="68.204968944099377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x v="1"/>
    <x v="1"/>
    <n v="70.806621375944886"/>
    <n v="75.731884057971016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x v="2"/>
    <x v="2"/>
    <n v="86.702101721363434"/>
    <n v="30.99607013301088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x v="4"/>
    <x v="10"/>
    <n v="51.78143596877657"/>
    <n v="101.88188976377953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x v="1"/>
    <x v="17"/>
    <n v="13.703636031427004"/>
    <n v="52.879227053140099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x v="1"/>
    <x v="1"/>
    <n v="100.33773813817753"/>
    <n v="71.005820721769496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x v="4"/>
    <x v="10"/>
    <n v="113.42155009451795"/>
    <n v="102.38709677419355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x v="3"/>
    <x v="3"/>
    <n v="268.57654431512981"/>
    <n v="74.466666666666669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x v="3"/>
    <x v="3"/>
    <n v="327.43861626800998"/>
    <n v="51.009883198562441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x v="0"/>
    <x v="0"/>
    <n v="388.88888888888886"/>
    <n v="9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x v="3"/>
    <x v="3"/>
    <n v="294.11764705882354"/>
    <n v="97.142857142857139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x v="5"/>
    <x v="9"/>
    <n v="8.4323495592180908"/>
    <n v="72.071823204419886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x v="1"/>
    <x v="1"/>
    <n v="79.748670855485742"/>
    <n v="75.236363636363635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x v="4"/>
    <x v="6"/>
    <n v="694.71624266144806"/>
    <n v="32.967741935483872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x v="6"/>
    <x v="20"/>
    <n v="182.45614035087718"/>
    <n v="54.807692307692307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x v="2"/>
    <x v="2"/>
    <n v="91.214594335093608"/>
    <n v="45.037837837837834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x v="3"/>
    <x v="3"/>
    <n v="53.058676654182271"/>
    <n v="52.95867768595041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x v="3"/>
    <x v="3"/>
    <n v="114.93158510377846"/>
    <n v="60.017959183673469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x v="1"/>
    <x v="1"/>
    <n v="10000"/>
    <n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x v="7"/>
    <x v="14"/>
    <n v="49.282194128990788"/>
    <n v="44.028301886792455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x v="7"/>
    <x v="14"/>
    <n v="50.753110674525217"/>
    <n v="86.028169014084511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x v="3"/>
    <x v="3"/>
    <n v="93.45794392523365"/>
    <n v="28.012875536480685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x v="1"/>
    <x v="1"/>
    <n v="37.211965078002002"/>
    <n v="32.050458715596328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x v="4"/>
    <x v="4"/>
    <n v="196.67477696674777"/>
    <n v="73.611940298507463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x v="4"/>
    <x v="6"/>
    <n v="8.4725248123940933"/>
    <n v="108.71052631578948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x v="3"/>
    <x v="3"/>
    <n v="37.878787878787875"/>
    <n v="42.97674418604651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x v="0"/>
    <x v="0"/>
    <n v="328.49020846494"/>
    <n v="83.315789473684205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x v="4"/>
    <x v="4"/>
    <n v="159.03135447727479"/>
    <n v="42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x v="3"/>
    <x v="3"/>
    <n v="51.779935275080902"/>
    <n v="55.927601809954751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x v="6"/>
    <x v="11"/>
    <n v="129.69713965227146"/>
    <n v="105.03681885125184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x v="5"/>
    <x v="9"/>
    <n v="44.34046345811052"/>
    <n v="48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x v="6"/>
    <x v="11"/>
    <n v="41.770003915937863"/>
    <n v="112.66176470588235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x v="1"/>
    <x v="1"/>
    <n v="108.47457627118644"/>
    <n v="81.944444444444443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x v="1"/>
    <x v="1"/>
    <n v="76.78525723061172"/>
    <n v="64.049180327868854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x v="3"/>
    <x v="3"/>
    <n v="16.25441696113074"/>
    <n v="106.39097744360902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x v="5"/>
    <x v="9"/>
    <n v="27.11531142965876"/>
    <n v="76.011249497790274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x v="3"/>
    <x v="3"/>
    <n v="9.1336116910229652"/>
    <n v="111.07246376811594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x v="6"/>
    <x v="11"/>
    <n v="197.38301175426923"/>
    <n v="95.936170212765958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x v="1"/>
    <x v="1"/>
    <n v="12.490632025980515"/>
    <n v="43.043010752688176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x v="4"/>
    <x v="4"/>
    <n v="34.330554193231976"/>
    <n v="67.966666666666669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x v="1"/>
    <x v="1"/>
    <n v="28.574149919039911"/>
    <n v="89.99142857142857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x v="1"/>
    <x v="1"/>
    <n v="28.005464480874316"/>
    <n v="58.095238095238095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x v="5"/>
    <x v="9"/>
    <n v="79.058000669667777"/>
    <n v="83.996875000000003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x v="4"/>
    <x v="12"/>
    <n v="25.806451612903224"/>
    <n v="88.853503184713375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x v="3"/>
    <x v="3"/>
    <n v="21.880128155036338"/>
    <n v="65.963917525773198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x v="4"/>
    <x v="6"/>
    <n v="37.495924356048256"/>
    <n v="74.804878048780495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x v="3"/>
    <x v="3"/>
    <n v="144.92753623188406"/>
    <n v="69.98571428571428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x v="3"/>
    <x v="3"/>
    <n v="194.76567255021303"/>
    <n v="32.006493506493506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x v="3"/>
    <x v="3"/>
    <n v="8539.3258426966295"/>
    <n v="64.727272727272734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x v="7"/>
    <x v="14"/>
    <n v="91.762193220371017"/>
    <n v="24.998110087408456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x v="5"/>
    <x v="18"/>
    <n v="31.728311642527689"/>
    <n v="104.97764070932922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x v="5"/>
    <x v="18"/>
    <n v="63.415089060897131"/>
    <n v="64.987878787878785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x v="3"/>
    <x v="3"/>
    <n v="65.016031350195931"/>
    <n v="94.352941176470594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x v="2"/>
    <x v="2"/>
    <n v="111.43429642557041"/>
    <n v="44.001706484641637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x v="1"/>
    <x v="7"/>
    <n v="133.09234308248438"/>
    <n v="64.744680851063833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x v="1"/>
    <x v="17"/>
    <n v="11.724960254372018"/>
    <n v="84.00667779632721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x v="3"/>
    <x v="3"/>
    <n v="71.991001124859395"/>
    <n v="34.061302681992338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x v="4"/>
    <x v="4"/>
    <n v="52.581261950286809"/>
    <n v="93.273885350318466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x v="3"/>
    <x v="3"/>
    <n v="99.757254488218692"/>
    <n v="32.998301726577978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x v="2"/>
    <x v="2"/>
    <n v="70.048495112000623"/>
    <n v="83.812903225806451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x v="2"/>
    <x v="8"/>
    <n v="17.757783828578194"/>
    <n v="63.992424242424242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x v="7"/>
    <x v="14"/>
    <n v="325.5641879393267"/>
    <n v="81.909090909090907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x v="4"/>
    <x v="4"/>
    <n v="100.60592203041043"/>
    <n v="93.053191489361708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x v="2"/>
    <x v="2"/>
    <n v="50.620261139716263"/>
    <n v="101.98449039881831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x v="2"/>
    <x v="2"/>
    <n v="19.665683382497541"/>
    <n v="105.9375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x v="0"/>
    <x v="0"/>
    <n v="42.061929479148027"/>
    <n v="101.58181818181818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x v="4"/>
    <x v="6"/>
    <n v="29.544825039239221"/>
    <n v="62.970930232558139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x v="1"/>
    <x v="7"/>
    <n v="75.137378041942355"/>
    <n v="29.045602605863191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x v="1"/>
    <x v="1"/>
    <n v="10000"/>
    <n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x v="1"/>
    <x v="5"/>
    <n v="48.123195380173243"/>
    <n v="77.924999999999997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x v="6"/>
    <x v="11"/>
    <n v="195.60878243512974"/>
    <n v="80.80645161290323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x v="1"/>
    <x v="7"/>
    <n v="15.336047783896253"/>
    <n v="76.006816632583508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x v="5"/>
    <x v="13"/>
    <n v="88.004158325141915"/>
    <n v="72.993613824192337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x v="3"/>
    <x v="3"/>
    <n v="97.67907831023544"/>
    <n v="5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x v="0"/>
    <x v="0"/>
    <n v="28.043935498948354"/>
    <n v="54.164556962025316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x v="4"/>
    <x v="12"/>
    <n v="71.49602050451908"/>
    <n v="32.946666666666665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x v="0"/>
    <x v="0"/>
    <n v="143.98848092152627"/>
    <n v="79.371428571428567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x v="3"/>
    <x v="3"/>
    <n v="281.41865844255977"/>
    <n v="41.174603174603178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x v="2"/>
    <x v="8"/>
    <n v="39.737730975561298"/>
    <n v="77.430769230769229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x v="3"/>
    <x v="3"/>
    <n v="94.451003541912641"/>
    <n v="57.159509202453989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x v="3"/>
    <x v="3"/>
    <n v="53.353658536585371"/>
    <n v="77.17647058823529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x v="4"/>
    <x v="19"/>
    <n v="25.85410895660203"/>
    <n v="24.953917050691246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x v="4"/>
    <x v="12"/>
    <n v="28.812512862728955"/>
    <n v="97.18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x v="3"/>
    <x v="3"/>
    <n v="53.815234362023723"/>
    <n v="46.000916870415651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x v="7"/>
    <x v="14"/>
    <n v="231.26067429944968"/>
    <n v="88.023385300668153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x v="0"/>
    <x v="0"/>
    <n v="61.562139284340134"/>
    <n v="25.99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x v="3"/>
    <x v="3"/>
    <n v="54.100007728572528"/>
    <n v="102.69047619047619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x v="4"/>
    <x v="6"/>
    <n v="421.8782572441109"/>
    <n v="72.958174904942965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x v="3"/>
    <x v="3"/>
    <n v="111.27167630057804"/>
    <n v="57.190082644628099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x v="3"/>
    <x v="3"/>
    <n v="36.683221145953041"/>
    <n v="84.013793103448279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x v="4"/>
    <x v="22"/>
    <n v="58.808808808808813"/>
    <n v="98.666666666666671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x v="7"/>
    <x v="14"/>
    <n v="53.110965332795082"/>
    <n v="42.007419183889773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x v="7"/>
    <x v="14"/>
    <n v="28.823816215906156"/>
    <n v="32.002753556677376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x v="1"/>
    <x v="1"/>
    <n v="144.55626715462031"/>
    <n v="81.56716417910448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x v="7"/>
    <x v="14"/>
    <n v="393.17858834675508"/>
    <n v="37.035087719298247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x v="0"/>
    <x v="0"/>
    <n v="129.19733392298701"/>
    <n v="103.033360455655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x v="1"/>
    <x v="16"/>
    <n v="266.798418972332"/>
    <n v="84.333333333333329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x v="5"/>
    <x v="9"/>
    <n v="18.389113644722325"/>
    <n v="102.60377358490567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x v="1"/>
    <x v="5"/>
    <n v="43.759483379164273"/>
    <n v="79.992129246064621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x v="3"/>
    <x v="3"/>
    <n v="256.75035528185697"/>
    <n v="70.05530973451327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x v="3"/>
    <x v="3"/>
    <n v="27.027027027027028"/>
    <n v="37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x v="4"/>
    <x v="12"/>
    <n v="42.032389664977124"/>
    <n v="41.911917098445599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x v="3"/>
    <x v="3"/>
    <n v="156.16142776162525"/>
    <n v="57.992576882290564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x v="3"/>
    <x v="3"/>
    <n v="84.546735556599344"/>
    <n v="40.94230769230769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x v="1"/>
    <x v="7"/>
    <n v="117.89111119808994"/>
    <n v="69.9972602739726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x v="3"/>
    <x v="3"/>
    <n v="340.76015727391871"/>
    <n v="73.838709677419359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x v="3"/>
    <x v="3"/>
    <n v="47.642516839165431"/>
    <n v="41.979310344827589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x v="1"/>
    <x v="5"/>
    <n v="58.897770298695839"/>
    <n v="77.93442622950819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x v="1"/>
    <x v="7"/>
    <n v="86.237319456653566"/>
    <n v="106.01972789115646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x v="4"/>
    <x v="4"/>
    <n v="38.669760247486465"/>
    <n v="47.018181818181816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x v="5"/>
    <x v="18"/>
    <n v="43.368268883267078"/>
    <n v="76.0164835164835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x v="4"/>
    <x v="4"/>
    <n v="77.994428969359333"/>
    <n v="54.120603015075375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x v="4"/>
    <x v="19"/>
    <n v="52.992518703241899"/>
    <n v="57.285714285714285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x v="3"/>
    <x v="3"/>
    <n v="1438.6028087864602"/>
    <n v="103.81308411214954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x v="0"/>
    <x v="0"/>
    <n v="12.91265048455047"/>
    <n v="105.02602739726028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x v="3"/>
    <x v="3"/>
    <n v="361.09971276159212"/>
    <n v="90.259259259259252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x v="4"/>
    <x v="4"/>
    <n v="190.55015905778211"/>
    <n v="76.978705978705975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x v="1"/>
    <x v="17"/>
    <n v="24.564183835182252"/>
    <n v="102.601626016260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x v="2"/>
    <x v="2"/>
    <n v="5000"/>
    <n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x v="1"/>
    <x v="1"/>
    <n v="64.029270523667961"/>
    <n v="55.006289308176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x v="2"/>
    <x v="2"/>
    <n v="39.615166949632147"/>
    <n v="32.127272727272725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x v="5"/>
    <x v="9"/>
    <n v="5782.7926657263752"/>
    <n v="50.642857142857146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x v="5"/>
    <x v="15"/>
    <n v="817.61006289308182"/>
    <n v="49.687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x v="3"/>
    <x v="3"/>
    <n v="60.980316480123506"/>
    <n v="54.894067796610166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x v="4"/>
    <x v="4"/>
    <n v="61.356537260151725"/>
    <n v="46.931937172774866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x v="3"/>
    <x v="3"/>
    <n v="493.76017362995117"/>
    <n v="44.951219512195124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x v="6"/>
    <x v="11"/>
    <n v="31.32431324313243"/>
    <n v="30.9989832231825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x v="3"/>
    <x v="3"/>
    <n v="20.879248347059505"/>
    <n v="107.7625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x v="3"/>
    <x v="3"/>
    <n v="511.33542942247232"/>
    <n v="102.07770270270271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x v="2"/>
    <x v="2"/>
    <n v="50.264320998353405"/>
    <n v="24.976190476190474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x v="4"/>
    <x v="6"/>
    <n v="12.578616352201259"/>
    <n v="79.94413407821228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x v="4"/>
    <x v="6"/>
    <n v="197.54615038271049"/>
    <n v="67.94646271510515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x v="3"/>
    <x v="3"/>
    <n v="174.10228509249183"/>
    <n v="26.070921985815602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x v="4"/>
    <x v="19"/>
    <n v="64.25567532255431"/>
    <n v="105.0032154340836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x v="7"/>
    <x v="14"/>
    <n v="275.50260610573343"/>
    <n v="25.826923076923077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x v="4"/>
    <x v="12"/>
    <n v="171.67381974248929"/>
    <n v="77.666666666666671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x v="5"/>
    <x v="15"/>
    <n v="42.123933045116949"/>
    <n v="57.82692307692308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x v="3"/>
    <x v="3"/>
    <n v="170.21276595744681"/>
    <n v="92.955555555555549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x v="4"/>
    <x v="10"/>
    <n v="54.77470028937578"/>
    <n v="37.945098039215686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x v="2"/>
    <x v="2"/>
    <n v="13256.198347107436"/>
    <n v="31.842105263157894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x v="1"/>
    <x v="21"/>
    <n v="56.833259619637332"/>
    <n v="40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x v="3"/>
    <x v="3"/>
    <n v="42.037586547972303"/>
    <n v="101.1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x v="3"/>
    <x v="3"/>
    <n v="20.48967195723171"/>
    <n v="84.006989951944078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x v="3"/>
    <x v="3"/>
    <n v="44.629574531389466"/>
    <n v="103.41538461538461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x v="0"/>
    <x v="0"/>
    <n v="551.68040583386176"/>
    <n v="105.13333333333334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x v="3"/>
    <x v="3"/>
    <n v="218.11572250833083"/>
    <n v="89.21621621621621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x v="2"/>
    <x v="2"/>
    <n v="85.240292077846689"/>
    <n v="51.995234312946785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x v="3"/>
    <x v="3"/>
    <n v="46.017402945113787"/>
    <n v="64.956521739130437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x v="3"/>
    <x v="3"/>
    <n v="89.05852417302799"/>
    <n v="46.235294117647058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x v="3"/>
    <x v="3"/>
    <n v="137.89492057950775"/>
    <n v="51.151785714285715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x v="1"/>
    <x v="1"/>
    <n v="47.102191275855013"/>
    <n v="33.90972222222222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x v="3"/>
    <x v="3"/>
    <n v="41.710710510527669"/>
    <n v="92.016298633017882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x v="3"/>
    <x v="3"/>
    <n v="54.964539007092192"/>
    <n v="107.4285714285714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x v="3"/>
    <x v="3"/>
    <n v="60.926887734718335"/>
    <n v="75.848484848484844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x v="3"/>
    <x v="3"/>
    <n v="6106.5088757396452"/>
    <n v="80.476190476190482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x v="4"/>
    <x v="4"/>
    <n v="201.43478107219846"/>
    <n v="86.978483606557376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x v="5"/>
    <x v="13"/>
    <n v="91.152283761022488"/>
    <n v="105.13541666666667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x v="6"/>
    <x v="11"/>
    <n v="203.17791091430058"/>
    <n v="57.298507462686565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x v="2"/>
    <x v="2"/>
    <n v="160.68819996753774"/>
    <n v="93.348484848484844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x v="3"/>
    <x v="3"/>
    <n v="765.8058771148709"/>
    <n v="71.987179487179489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x v="3"/>
    <x v="3"/>
    <n v="154.71394037066881"/>
    <n v="92.61194029850746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x v="0"/>
    <x v="0"/>
    <n v="62.661876514328682"/>
    <n v="104.99122807017544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x v="7"/>
    <x v="14"/>
    <n v="122.81994595922379"/>
    <n v="30.958174904942965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x v="7"/>
    <x v="14"/>
    <n v="308.21610966759249"/>
    <n v="33.001182732111175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x v="3"/>
    <x v="3"/>
    <n v="1008.6625541409634"/>
    <n v="84.187845303867405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x v="3"/>
    <x v="3"/>
    <n v="374.60978147762745"/>
    <n v="73.92307692307692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x v="4"/>
    <x v="4"/>
    <n v="158.83744508279824"/>
    <n v="36.987499999999997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x v="2"/>
    <x v="2"/>
    <n v="61.97478991596639"/>
    <n v="46.896551724137929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x v="3"/>
    <x v="3"/>
    <n v="2000"/>
    <n v="5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x v="1"/>
    <x v="1"/>
    <n v="9.11628608791872"/>
    <n v="102.02437459910199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x v="4"/>
    <x v="4"/>
    <n v="142.66524164844537"/>
    <n v="45.007502206531335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x v="4"/>
    <x v="22"/>
    <n v="166.66666666666669"/>
    <n v="94.28571428571429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x v="2"/>
    <x v="2"/>
    <n v="27.240638428483731"/>
    <n v="101.02325581395348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x v="3"/>
    <x v="3"/>
    <n v="9.0171325518485119"/>
    <n v="97.037499999999994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x v="4"/>
    <x v="22"/>
    <n v="525.51963695445124"/>
    <n v="43.00963855421687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x v="3"/>
    <x v="3"/>
    <n v="78.81614926813576"/>
    <n v="94.916030534351151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x v="4"/>
    <x v="10"/>
    <n v="13.612176710803118"/>
    <n v="72.151785714285708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x v="5"/>
    <x v="18"/>
    <n v="2186.6988387875131"/>
    <n v="51.007692307692309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x v="2"/>
    <x v="2"/>
    <n v="117.57161179991449"/>
    <n v="85.054545454545448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x v="5"/>
    <x v="18"/>
    <n v="83.82352941176471"/>
    <n v="43.8709677419354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x v="0"/>
    <x v="0"/>
    <n v="33.780613681148544"/>
    <n v="40.063909774436091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x v="7"/>
    <x v="14"/>
    <n v="118.07084250550331"/>
    <n v="43.833333333333336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x v="3"/>
    <x v="3"/>
    <n v="28.106958371315709"/>
    <n v="84.92903225806451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x v="1"/>
    <x v="1"/>
    <n v="25.879308316668627"/>
    <n v="41.067632850241544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x v="3"/>
    <x v="3"/>
    <n v="12.622512622512621"/>
    <n v="54.971428571428568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x v="1"/>
    <x v="21"/>
    <n v="72.974623982565333"/>
    <n v="77.010807374443743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x v="0"/>
    <x v="0"/>
    <n v="29.567574226931132"/>
    <n v="71.201754385964918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x v="3"/>
    <x v="3"/>
    <n v="92.397660818713447"/>
    <n v="91.935483870967744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x v="3"/>
    <x v="3"/>
    <n v="164.58835567734437"/>
    <n v="97.069023569023571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x v="4"/>
    <x v="19"/>
    <n v="360.67892503536069"/>
    <n v="58.916666666666664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x v="2"/>
    <x v="2"/>
    <n v="43.784094171691073"/>
    <n v="58.015466983938133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x v="3"/>
    <x v="3"/>
    <n v="462.63753056234719"/>
    <n v="103.87301587301587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x v="1"/>
    <x v="7"/>
    <n v="26.746907388833169"/>
    <n v="93.46875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x v="3"/>
    <x v="3"/>
    <n v="64.546975854649773"/>
    <n v="61.970370370370368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x v="3"/>
    <x v="3"/>
    <n v="31.041440322830983"/>
    <n v="92.042857142857144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x v="0"/>
    <x v="0"/>
    <n v="135.21344407958279"/>
    <n v="77.268656716417908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x v="6"/>
    <x v="11"/>
    <n v="11.572734637194769"/>
    <n v="93.923913043478265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x v="3"/>
    <x v="3"/>
    <n v="69.801957237604938"/>
    <n v="84.96945812807881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x v="5"/>
    <x v="9"/>
    <n v="248.2513035736996"/>
    <n v="105.97035040431267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x v="2"/>
    <x v="2"/>
    <n v="56.109203584289425"/>
    <n v="36.969040247678016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x v="4"/>
    <x v="4"/>
    <n v="117.74325429272281"/>
    <n v="81.533333333333331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x v="4"/>
    <x v="4"/>
    <n v="68.522961295938515"/>
    <n v="80.999140154772135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x v="3"/>
    <x v="3"/>
    <n v="65.590312815338052"/>
    <n v="26.01049868766404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x v="1"/>
    <x v="1"/>
    <n v="148.96570994472725"/>
    <n v="25.998410896708286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x v="1"/>
    <x v="1"/>
    <n v="248.09160305343511"/>
    <n v="34.173913043478258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x v="4"/>
    <x v="4"/>
    <n v="46.127520273789152"/>
    <n v="28.002083333333335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x v="5"/>
    <x v="15"/>
    <n v="191.87589303939578"/>
    <n v="76.54687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x v="5"/>
    <x v="18"/>
    <n v="20.016680567139282"/>
    <n v="53.053097345132741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x v="4"/>
    <x v="6"/>
    <n v="114.05176195350197"/>
    <n v="106.859375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x v="1"/>
    <x v="1"/>
    <n v="88.359931475971507"/>
    <n v="46.020746887966808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x v="4"/>
    <x v="6"/>
    <n v="23.443999092490358"/>
    <n v="100.17424242424242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x v="7"/>
    <x v="14"/>
    <n v="128.8117770767613"/>
    <n v="101.4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x v="5"/>
    <x v="18"/>
    <n v="190.48776207255005"/>
    <n v="87.972684085510693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x v="0"/>
    <x v="0"/>
    <n v="63.505116959064324"/>
    <n v="74.995594713656388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x v="3"/>
    <x v="3"/>
    <n v="137.10012463647695"/>
    <n v="42.982142857142854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x v="3"/>
    <x v="3"/>
    <n v="165.10971105800564"/>
    <n v="33.115107913669064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x v="1"/>
    <x v="7"/>
    <n v="176.08333553657826"/>
    <n v="101.13101604278074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x v="0"/>
    <x v="0"/>
    <n v="176.85732023750776"/>
    <n v="55.98841354723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47BBF-DC2F-4CA5-B87E-F8216AFB661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D8973-E7D2-466D-9886-AFCB4EDF3E80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5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75D94-33A4-4EEA-A74F-46E14A829E3A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0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248C-9287-4FE4-AE6B-C25EADC483FC}">
  <sheetPr codeName="Sheet1"/>
  <dimension ref="A1:F14"/>
  <sheetViews>
    <sheetView topLeftCell="B1" workbookViewId="0">
      <selection activeCell="E4" sqref="E4:E1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2041</v>
      </c>
    </row>
    <row r="3" spans="1:6" x14ac:dyDescent="0.35">
      <c r="A3" s="9" t="s">
        <v>2044</v>
      </c>
      <c r="B3" s="9" t="s">
        <v>2045</v>
      </c>
    </row>
    <row r="4" spans="1:6" x14ac:dyDescent="0.35">
      <c r="A4" s="9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2043</v>
      </c>
    </row>
    <row r="5" spans="1:6" x14ac:dyDescent="0.35">
      <c r="A5" s="10" t="s">
        <v>2015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5">
      <c r="A6" s="10" t="s">
        <v>2007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5">
      <c r="A7" s="10" t="s">
        <v>2024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5">
      <c r="A8" s="10" t="s">
        <v>2038</v>
      </c>
      <c r="B8" s="11"/>
      <c r="C8" s="11"/>
      <c r="D8" s="11"/>
      <c r="E8" s="11">
        <v>4</v>
      </c>
      <c r="F8" s="11">
        <v>4</v>
      </c>
    </row>
    <row r="9" spans="1:6" x14ac:dyDescent="0.35">
      <c r="A9" s="10" t="s">
        <v>2009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5">
      <c r="A10" s="10" t="s">
        <v>2028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5">
      <c r="A11" s="10" t="s">
        <v>2021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5">
      <c r="A12" s="10" t="s">
        <v>2011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5">
      <c r="A13" s="10" t="s">
        <v>2013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5">
      <c r="A14" s="10" t="s">
        <v>2043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6CD7-A59E-4FEF-B099-DDBC0CD16EC7}">
  <sheetPr codeName="Sheet2"/>
  <dimension ref="A1:F30"/>
  <sheetViews>
    <sheetView topLeftCell="A5" workbookViewId="0">
      <selection activeCell="J3" sqref="J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2041</v>
      </c>
    </row>
    <row r="2" spans="1:6" x14ac:dyDescent="0.35">
      <c r="A2" s="9" t="s">
        <v>2040</v>
      </c>
      <c r="B2" t="s">
        <v>2041</v>
      </c>
    </row>
    <row r="4" spans="1:6" x14ac:dyDescent="0.35">
      <c r="A4" s="9" t="s">
        <v>2044</v>
      </c>
      <c r="B4" s="9" t="s">
        <v>2045</v>
      </c>
    </row>
    <row r="5" spans="1:6" x14ac:dyDescent="0.35">
      <c r="A5" s="9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2043</v>
      </c>
    </row>
    <row r="6" spans="1:6" x14ac:dyDescent="0.35">
      <c r="A6" s="10" t="s">
        <v>2023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5">
      <c r="A7" s="10" t="s">
        <v>2039</v>
      </c>
      <c r="B7" s="11"/>
      <c r="C7" s="11"/>
      <c r="D7" s="11"/>
      <c r="E7" s="11">
        <v>4</v>
      </c>
      <c r="F7" s="11">
        <v>4</v>
      </c>
    </row>
    <row r="8" spans="1:6" x14ac:dyDescent="0.35">
      <c r="A8" s="10" t="s">
        <v>2016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5">
      <c r="A9" s="10" t="s">
        <v>2018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5">
      <c r="A10" s="10" t="s">
        <v>2017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5">
      <c r="A11" s="10" t="s">
        <v>2027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5">
      <c r="A12" s="10" t="s">
        <v>2008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5">
      <c r="A13" s="10" t="s">
        <v>2019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5">
      <c r="A14" s="10" t="s">
        <v>2032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5">
      <c r="A15" s="10" t="s">
        <v>2031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5">
      <c r="A16" s="10" t="s">
        <v>2035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5">
      <c r="A17" s="10" t="s">
        <v>2022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5">
      <c r="A18" s="10" t="s">
        <v>2029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5">
      <c r="A19" s="10" t="s">
        <v>2014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5">
      <c r="A20" s="10" t="s">
        <v>2030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5">
      <c r="A21" s="10" t="s">
        <v>2010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5">
      <c r="A22" s="10" t="s">
        <v>2037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5">
      <c r="A23" s="10" t="s">
        <v>2026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5">
      <c r="A24" s="10" t="s">
        <v>2034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5">
      <c r="A25" s="10" t="s">
        <v>2033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5">
      <c r="A26" s="10" t="s">
        <v>2025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5">
      <c r="A27" s="10" t="s">
        <v>2020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5">
      <c r="A28" s="10" t="s">
        <v>2012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5">
      <c r="A29" s="10" t="s">
        <v>2036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10" t="s">
        <v>2043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1C7A-114C-4A9B-9471-C7814651EAEC}">
  <sheetPr codeName="Sheet3"/>
  <dimension ref="A1:F18"/>
  <sheetViews>
    <sheetView workbookViewId="0">
      <selection activeCell="E14" sqref="E1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2040</v>
      </c>
      <c r="B1" t="s">
        <v>2041</v>
      </c>
    </row>
    <row r="2" spans="1:6" x14ac:dyDescent="0.35">
      <c r="A2" s="9" t="s">
        <v>2060</v>
      </c>
      <c r="B2" t="s">
        <v>2041</v>
      </c>
    </row>
    <row r="4" spans="1:6" x14ac:dyDescent="0.35">
      <c r="A4" s="9" t="s">
        <v>2044</v>
      </c>
      <c r="B4" s="9" t="s">
        <v>2045</v>
      </c>
    </row>
    <row r="5" spans="1:6" x14ac:dyDescent="0.35">
      <c r="A5" s="9" t="s">
        <v>2042</v>
      </c>
      <c r="B5" t="s">
        <v>63</v>
      </c>
      <c r="C5" t="s">
        <v>14</v>
      </c>
      <c r="D5" t="s">
        <v>42</v>
      </c>
      <c r="E5" t="s">
        <v>19</v>
      </c>
      <c r="F5" t="s">
        <v>2043</v>
      </c>
    </row>
    <row r="6" spans="1:6" x14ac:dyDescent="0.35">
      <c r="A6" s="14" t="s">
        <v>2048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5">
      <c r="A7" s="14" t="s">
        <v>2049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5">
      <c r="A8" s="14" t="s">
        <v>2050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5">
      <c r="A9" s="14" t="s">
        <v>2051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5">
      <c r="A10" s="14" t="s">
        <v>2052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5">
      <c r="A11" s="14" t="s">
        <v>2053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5">
      <c r="A12" s="14" t="s">
        <v>2054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5">
      <c r="A13" s="14" t="s">
        <v>2055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5">
      <c r="A14" s="14" t="s">
        <v>2056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5">
      <c r="A15" s="14" t="s">
        <v>2057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5">
      <c r="A16" s="14" t="s">
        <v>2058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5">
      <c r="A17" s="14" t="s">
        <v>2059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5">
      <c r="A18" s="14" t="s">
        <v>2043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DC13-997D-4DC7-A00A-F0330C3B250F}">
  <sheetPr codeName="Sheet4"/>
  <dimension ref="A1:H13"/>
  <sheetViews>
    <sheetView workbookViewId="0">
      <selection activeCell="J14" sqref="J14"/>
    </sheetView>
  </sheetViews>
  <sheetFormatPr defaultRowHeight="15.5" x14ac:dyDescent="0.35"/>
  <cols>
    <col min="1" max="1" width="16.83203125" customWidth="1"/>
    <col min="2" max="2" width="17.08203125" customWidth="1"/>
    <col min="3" max="3" width="13.1640625" customWidth="1"/>
    <col min="4" max="4" width="16.33203125" customWidth="1"/>
    <col min="5" max="5" width="12" customWidth="1"/>
    <col min="6" max="6" width="19.33203125" customWidth="1"/>
    <col min="7" max="7" width="15.6640625" customWidth="1"/>
    <col min="8" max="8" width="18.9140625" customWidth="1"/>
  </cols>
  <sheetData>
    <row r="1" spans="1:8" x14ac:dyDescent="0.35">
      <c r="A1" s="8" t="s">
        <v>2061</v>
      </c>
      <c r="B1" s="8" t="s">
        <v>2062</v>
      </c>
      <c r="C1" s="8" t="s">
        <v>2063</v>
      </c>
      <c r="D1" s="8" t="s">
        <v>2064</v>
      </c>
      <c r="E1" s="8" t="s">
        <v>2065</v>
      </c>
      <c r="F1" s="8" t="s">
        <v>2066</v>
      </c>
      <c r="G1" s="8" t="s">
        <v>2067</v>
      </c>
      <c r="H1" s="8" t="s">
        <v>2068</v>
      </c>
    </row>
    <row r="2" spans="1:8" x14ac:dyDescent="0.35">
      <c r="A2" t="s">
        <v>2079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SUM(B2,C2,D2)</f>
        <v>51</v>
      </c>
      <c r="F2" s="5">
        <f>(B2/E2)</f>
        <v>0.58823529411764708</v>
      </c>
      <c r="G2" s="5">
        <f>(C2/E2)</f>
        <v>0.39215686274509803</v>
      </c>
      <c r="H2" s="5">
        <f>(D2/E2)</f>
        <v>1.9607843137254902E-2</v>
      </c>
    </row>
    <row r="3" spans="1:8" x14ac:dyDescent="0.35">
      <c r="A3" t="s">
        <v>2069</v>
      </c>
      <c r="B3">
        <f>COUNTIFS(Outcome,"successful",goal,"&lt;=4999",goal,"&gt;=1000")</f>
        <v>191</v>
      </c>
      <c r="C3">
        <f>COUNTIFS(Outcome,"failed",goal,"&lt;=4999",goal,"&gt;=1000")</f>
        <v>38</v>
      </c>
      <c r="D3">
        <f>COUNTIFS(Outcome,"canceled",goal,"&lt;=4999",goal,"&gt;=1000")</f>
        <v>2</v>
      </c>
      <c r="E3">
        <f t="shared" ref="E3:E13" si="0">SUM(B3,C3,D3)</f>
        <v>231</v>
      </c>
      <c r="F3" s="5">
        <f t="shared" ref="F3:F13" si="1">(B3/E3)</f>
        <v>0.82683982683982682</v>
      </c>
      <c r="G3" s="5">
        <f t="shared" ref="G3:G13" si="2">(C3/E3)</f>
        <v>0.16450216450216451</v>
      </c>
      <c r="H3" s="5">
        <f t="shared" ref="H3:H13" si="3">(D3/E3)</f>
        <v>8.658008658008658E-3</v>
      </c>
    </row>
    <row r="4" spans="1:8" x14ac:dyDescent="0.35">
      <c r="A4" t="s">
        <v>2070</v>
      </c>
      <c r="B4">
        <f>COUNTIFS(Outcome,"successful",goal,"&lt;=9999",goal,"&gt;=5000")</f>
        <v>164</v>
      </c>
      <c r="C4">
        <f>COUNTIFS(Outcome,"failed",goal,"&lt;=9999",goal,"&gt;=5000")</f>
        <v>126</v>
      </c>
      <c r="D4">
        <f>COUNTIFS(Outcome,"canceled",goal,"&lt;=9999",goal,"&gt;=5000")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5">
      <c r="A5" t="s">
        <v>2071</v>
      </c>
      <c r="B5">
        <f>COUNTIFS(Outcome,"successful",goal,"&lt;=14999",goal,"&gt;=10000")</f>
        <v>4</v>
      </c>
      <c r="C5">
        <f>COUNTIFS(Outcome,"failed",goal,"&lt;=14999",goal,"&gt;=10000")</f>
        <v>5</v>
      </c>
      <c r="D5">
        <f>COUNTIFS(Outcome,"canceled",goal,"&lt;=14999",goal,"&gt;=10o00")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5">
      <c r="A6" t="s">
        <v>2072</v>
      </c>
      <c r="B6">
        <f>COUNTIFS(Outcome,"successful",goal,"&lt;=19999",goal,"&gt;=15000")</f>
        <v>10</v>
      </c>
      <c r="C6">
        <f>COUNTIFS(Outcome,"failed",goal,"&lt;=19999",goal,"&gt;=15000")</f>
        <v>0</v>
      </c>
      <c r="D6">
        <f>COUNTIFS(Outcome,"canceled",goal,"&lt;=19999",goal,"&gt;=15000")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5">
      <c r="A7" t="s">
        <v>2073</v>
      </c>
      <c r="B7">
        <f>COUNTIFS(Outcome,"successful",goal,"&lt;=24999",goal,"&gt;=20000")</f>
        <v>7</v>
      </c>
      <c r="C7">
        <f>COUNTIFS(Outcome,"failed",goal,"&lt;=24999",goal,"&gt;=20000")</f>
        <v>0</v>
      </c>
      <c r="D7">
        <f>COUNTIFS(Outcome,"canceled",goal,"&lt;=24999",goal,"&gt;=20000")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5">
      <c r="A8" t="s">
        <v>2074</v>
      </c>
      <c r="B8">
        <f>COUNTIFS(Outcome,"successful",goal,"&lt;=29999",goal,"&gt;=25000")</f>
        <v>11</v>
      </c>
      <c r="C8">
        <f>COUNTIFS(Outcome,"failed",goal,"&lt;=29999",goal,"&gt;=25000")</f>
        <v>3</v>
      </c>
      <c r="D8">
        <f>COUNTIFS(Outcome,"canceled",goal,"&lt;=29999",goal,"&gt;=25000")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5">
      <c r="A9" t="s">
        <v>2075</v>
      </c>
      <c r="B9">
        <f>COUNTIFS(Outcome,"successful",goal,"&lt;=34999",goal,"&gt;=30000")</f>
        <v>7</v>
      </c>
      <c r="C9">
        <f>COUNTIFS(Outcome,"failed",goal,"&lt;=34999",goal,"&gt;=30000")</f>
        <v>0</v>
      </c>
      <c r="D9">
        <f>COUNTIFS(Outcome,"canceled",goal,"&lt;=34999",goal,"&gt;=30000")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5">
      <c r="A10" t="s">
        <v>2076</v>
      </c>
      <c r="B10">
        <f>COUNTIFS(Outcome,"successful",goal,"&lt;=39999",goal,"&gt;=35000")</f>
        <v>8</v>
      </c>
      <c r="C10">
        <f>COUNTIFS(Outcome,"failed",goal,"&lt;=39999",goal,"&gt;=35000")</f>
        <v>3</v>
      </c>
      <c r="D10">
        <f>COUNTIFS(Outcome,"canceled",goal,"&lt;=39999",goal,"&gt;=35000")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5">
      <c r="A11" t="s">
        <v>2077</v>
      </c>
      <c r="B11">
        <f>COUNTIFS(Outcome,"successful",goal,"&lt;=44999",goal,"&gt;=40000")</f>
        <v>11</v>
      </c>
      <c r="C11">
        <f>COUNTIFS(Outcome,"failed",goal,"&lt;=44999",goal,"&gt;=40000")</f>
        <v>3</v>
      </c>
      <c r="D11">
        <f>COUNTIFS(Outcome,"canceled",goal,"&lt;=44999",goal,"&gt;=45000")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5">
      <c r="A12" t="s">
        <v>2078</v>
      </c>
      <c r="B12">
        <f>COUNTIFS(Outcome,"successful",goal,"&lt;=49999",goal,"&gt;=45000")</f>
        <v>8</v>
      </c>
      <c r="C12">
        <f>COUNTIFS(Outcome,"failed",goal,"&lt;=49999",goal,"&gt;=45000")</f>
        <v>3</v>
      </c>
      <c r="D12">
        <f>COUNTIFS(Outcome,"canceled",goal,"&lt;=49999",goal,"&gt;=45000")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5">
      <c r="A13" t="s">
        <v>2080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75DF-1100-49A9-B8F9-C61C6B072FA0}">
  <sheetPr codeName="Sheet6"/>
  <dimension ref="A1:E1001"/>
  <sheetViews>
    <sheetView tabSelected="1" workbookViewId="0">
      <selection activeCell="E5" sqref="E5"/>
    </sheetView>
  </sheetViews>
  <sheetFormatPr defaultRowHeight="15.5" x14ac:dyDescent="0.35"/>
  <cols>
    <col min="2" max="2" width="12.83203125" customWidth="1"/>
    <col min="4" max="4" width="13.08203125" customWidth="1"/>
    <col min="5" max="5" width="12.75" customWidth="1"/>
  </cols>
  <sheetData>
    <row r="1" spans="1:5" x14ac:dyDescent="0.35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5" x14ac:dyDescent="0.35">
      <c r="A2" t="str" cm="1">
        <f t="array" ref="A2:A1001">IF(Outcome="successful","successful","")</f>
        <v/>
      </c>
      <c r="D2" t="str" cm="1">
        <f t="array" ref="D2:D1001">IF(Outcome="failed","failed","")</f>
        <v>failed</v>
      </c>
    </row>
    <row r="3" spans="1:5" x14ac:dyDescent="0.35">
      <c r="A3" t="str">
        <v>successful</v>
      </c>
      <c r="D3" t="str">
        <v/>
      </c>
    </row>
    <row r="4" spans="1:5" x14ac:dyDescent="0.35">
      <c r="A4" t="str">
        <v>successful</v>
      </c>
      <c r="D4" t="str">
        <v/>
      </c>
    </row>
    <row r="5" spans="1:5" x14ac:dyDescent="0.35">
      <c r="A5" t="str">
        <v/>
      </c>
      <c r="D5" t="str">
        <v>failed</v>
      </c>
    </row>
    <row r="6" spans="1:5" x14ac:dyDescent="0.35">
      <c r="A6" t="str">
        <v/>
      </c>
      <c r="D6" t="str">
        <v>failed</v>
      </c>
    </row>
    <row r="7" spans="1:5" x14ac:dyDescent="0.35">
      <c r="A7" t="str">
        <v>successful</v>
      </c>
      <c r="D7" t="str">
        <v/>
      </c>
    </row>
    <row r="8" spans="1:5" x14ac:dyDescent="0.35">
      <c r="A8" t="str">
        <v/>
      </c>
      <c r="D8" t="str">
        <v>failed</v>
      </c>
    </row>
    <row r="9" spans="1:5" x14ac:dyDescent="0.35">
      <c r="A9" t="str">
        <v>successful</v>
      </c>
      <c r="D9" t="str">
        <v/>
      </c>
    </row>
    <row r="10" spans="1:5" x14ac:dyDescent="0.35">
      <c r="A10" t="str">
        <v/>
      </c>
      <c r="D10" t="str">
        <v/>
      </c>
    </row>
    <row r="11" spans="1:5" x14ac:dyDescent="0.35">
      <c r="A11" t="str">
        <v/>
      </c>
      <c r="D11" t="str">
        <v>failed</v>
      </c>
    </row>
    <row r="12" spans="1:5" x14ac:dyDescent="0.35">
      <c r="A12" t="str">
        <v>successful</v>
      </c>
      <c r="D12" t="str">
        <v/>
      </c>
    </row>
    <row r="13" spans="1:5" x14ac:dyDescent="0.35">
      <c r="A13" t="str">
        <v/>
      </c>
      <c r="D13" t="str">
        <v>failed</v>
      </c>
    </row>
    <row r="14" spans="1:5" x14ac:dyDescent="0.35">
      <c r="A14" t="str">
        <v/>
      </c>
      <c r="D14" t="str">
        <v>failed</v>
      </c>
    </row>
    <row r="15" spans="1:5" x14ac:dyDescent="0.35">
      <c r="A15" t="str">
        <v>successful</v>
      </c>
      <c r="D15" t="str">
        <v/>
      </c>
    </row>
    <row r="16" spans="1:5" x14ac:dyDescent="0.35">
      <c r="A16" t="str">
        <v/>
      </c>
      <c r="D16" t="str">
        <v>failed</v>
      </c>
    </row>
    <row r="17" spans="1:4" x14ac:dyDescent="0.35">
      <c r="A17" t="str">
        <v/>
      </c>
      <c r="D17" t="str">
        <v>failed</v>
      </c>
    </row>
    <row r="18" spans="1:4" x14ac:dyDescent="0.35">
      <c r="A18" t="str">
        <v>successful</v>
      </c>
      <c r="D18" t="str">
        <v/>
      </c>
    </row>
    <row r="19" spans="1:4" x14ac:dyDescent="0.35">
      <c r="A19" t="str">
        <v>successful</v>
      </c>
      <c r="D19" t="str">
        <v/>
      </c>
    </row>
    <row r="20" spans="1:4" x14ac:dyDescent="0.35">
      <c r="A20" t="str">
        <v/>
      </c>
      <c r="D20" t="str">
        <v/>
      </c>
    </row>
    <row r="21" spans="1:4" x14ac:dyDescent="0.35">
      <c r="A21" t="str">
        <v/>
      </c>
      <c r="D21" t="str">
        <v>failed</v>
      </c>
    </row>
    <row r="22" spans="1:4" x14ac:dyDescent="0.35">
      <c r="A22" t="str">
        <v>successful</v>
      </c>
      <c r="D22" t="str">
        <v/>
      </c>
    </row>
    <row r="23" spans="1:4" x14ac:dyDescent="0.35">
      <c r="A23" t="str">
        <v/>
      </c>
      <c r="D23" t="str">
        <v>failed</v>
      </c>
    </row>
    <row r="24" spans="1:4" x14ac:dyDescent="0.35">
      <c r="A24" t="str">
        <v>successful</v>
      </c>
      <c r="D24" t="str">
        <v/>
      </c>
    </row>
    <row r="25" spans="1:4" x14ac:dyDescent="0.35">
      <c r="A25" t="str">
        <v>successful</v>
      </c>
      <c r="D25" t="str">
        <v/>
      </c>
    </row>
    <row r="26" spans="1:4" x14ac:dyDescent="0.35">
      <c r="A26" t="str">
        <v>successful</v>
      </c>
      <c r="D26" t="str">
        <v/>
      </c>
    </row>
    <row r="27" spans="1:4" x14ac:dyDescent="0.35">
      <c r="A27" t="str">
        <v>successful</v>
      </c>
      <c r="D27" t="str">
        <v/>
      </c>
    </row>
    <row r="28" spans="1:4" x14ac:dyDescent="0.35">
      <c r="A28" t="str">
        <v/>
      </c>
      <c r="D28" t="str">
        <v/>
      </c>
    </row>
    <row r="29" spans="1:4" x14ac:dyDescent="0.35">
      <c r="A29" t="str">
        <v/>
      </c>
      <c r="D29" t="str">
        <v>failed</v>
      </c>
    </row>
    <row r="30" spans="1:4" x14ac:dyDescent="0.35">
      <c r="A30" t="str">
        <v>successful</v>
      </c>
      <c r="D30" t="str">
        <v/>
      </c>
    </row>
    <row r="31" spans="1:4" x14ac:dyDescent="0.35">
      <c r="A31" t="str">
        <v>successful</v>
      </c>
      <c r="D31" t="str">
        <v/>
      </c>
    </row>
    <row r="32" spans="1:4" x14ac:dyDescent="0.35">
      <c r="A32" t="str">
        <v>successful</v>
      </c>
      <c r="D32" t="str">
        <v/>
      </c>
    </row>
    <row r="33" spans="1:4" x14ac:dyDescent="0.35">
      <c r="A33" t="str">
        <v>successful</v>
      </c>
      <c r="D33" t="str">
        <v/>
      </c>
    </row>
    <row r="34" spans="1:4" x14ac:dyDescent="0.35">
      <c r="A34" t="str">
        <v/>
      </c>
      <c r="D34" t="str">
        <v>failed</v>
      </c>
    </row>
    <row r="35" spans="1:4" x14ac:dyDescent="0.35">
      <c r="A35" t="str">
        <v>successful</v>
      </c>
      <c r="D35" t="str">
        <v/>
      </c>
    </row>
    <row r="36" spans="1:4" x14ac:dyDescent="0.35">
      <c r="A36" t="str">
        <v>successful</v>
      </c>
      <c r="D36" t="str">
        <v/>
      </c>
    </row>
    <row r="37" spans="1:4" x14ac:dyDescent="0.35">
      <c r="A37" t="str">
        <v>successful</v>
      </c>
      <c r="D37" t="str">
        <v/>
      </c>
    </row>
    <row r="38" spans="1:4" x14ac:dyDescent="0.35">
      <c r="A38" t="str">
        <v>successful</v>
      </c>
      <c r="D38" t="str">
        <v/>
      </c>
    </row>
    <row r="39" spans="1:4" x14ac:dyDescent="0.35">
      <c r="A39" t="str">
        <v>successful</v>
      </c>
      <c r="D39" t="str">
        <v/>
      </c>
    </row>
    <row r="40" spans="1:4" x14ac:dyDescent="0.35">
      <c r="A40" t="str">
        <v>successful</v>
      </c>
      <c r="D40" t="str">
        <v/>
      </c>
    </row>
    <row r="41" spans="1:4" x14ac:dyDescent="0.35">
      <c r="A41" t="str">
        <v/>
      </c>
      <c r="D41" t="str">
        <v>failed</v>
      </c>
    </row>
    <row r="42" spans="1:4" x14ac:dyDescent="0.35">
      <c r="A42" t="str">
        <v>successful</v>
      </c>
      <c r="D42" t="str">
        <v/>
      </c>
    </row>
    <row r="43" spans="1:4" x14ac:dyDescent="0.35">
      <c r="A43" t="str">
        <v>successful</v>
      </c>
      <c r="D43" t="str">
        <v/>
      </c>
    </row>
    <row r="44" spans="1:4" x14ac:dyDescent="0.35">
      <c r="A44" t="str">
        <v>successful</v>
      </c>
      <c r="D44" t="str">
        <v/>
      </c>
    </row>
    <row r="45" spans="1:4" x14ac:dyDescent="0.35">
      <c r="A45" t="str">
        <v>successful</v>
      </c>
      <c r="D45" t="str">
        <v/>
      </c>
    </row>
    <row r="46" spans="1:4" x14ac:dyDescent="0.35">
      <c r="A46" t="str">
        <v>successful</v>
      </c>
      <c r="D46" t="str">
        <v/>
      </c>
    </row>
    <row r="47" spans="1:4" x14ac:dyDescent="0.35">
      <c r="A47" t="str">
        <v/>
      </c>
      <c r="D47" t="str">
        <v>failed</v>
      </c>
    </row>
    <row r="48" spans="1:4" x14ac:dyDescent="0.35">
      <c r="A48" t="str">
        <v>successful</v>
      </c>
      <c r="D48" t="str">
        <v/>
      </c>
    </row>
    <row r="49" spans="1:4" x14ac:dyDescent="0.35">
      <c r="A49" t="str">
        <v>successful</v>
      </c>
      <c r="D49" t="str">
        <v/>
      </c>
    </row>
    <row r="50" spans="1:4" x14ac:dyDescent="0.35">
      <c r="A50" t="str">
        <v>successful</v>
      </c>
      <c r="D50" t="str">
        <v/>
      </c>
    </row>
    <row r="51" spans="1:4" x14ac:dyDescent="0.35">
      <c r="A51" t="str">
        <v>successful</v>
      </c>
      <c r="D51" t="str">
        <v/>
      </c>
    </row>
    <row r="52" spans="1:4" x14ac:dyDescent="0.35">
      <c r="A52" t="str">
        <v/>
      </c>
      <c r="D52" t="str">
        <v>failed</v>
      </c>
    </row>
    <row r="53" spans="1:4" x14ac:dyDescent="0.35">
      <c r="A53" t="str">
        <v/>
      </c>
      <c r="D53" t="str">
        <v>failed</v>
      </c>
    </row>
    <row r="54" spans="1:4" x14ac:dyDescent="0.35">
      <c r="A54" t="str">
        <v/>
      </c>
      <c r="D54" t="str">
        <v>failed</v>
      </c>
    </row>
    <row r="55" spans="1:4" x14ac:dyDescent="0.35">
      <c r="A55" t="str">
        <v>successful</v>
      </c>
      <c r="D55" t="str">
        <v/>
      </c>
    </row>
    <row r="56" spans="1:4" x14ac:dyDescent="0.35">
      <c r="A56" t="str">
        <v/>
      </c>
      <c r="D56" t="str">
        <v>failed</v>
      </c>
    </row>
    <row r="57" spans="1:4" x14ac:dyDescent="0.35">
      <c r="A57" t="str">
        <v>successful</v>
      </c>
      <c r="D57" t="str">
        <v/>
      </c>
    </row>
    <row r="58" spans="1:4" x14ac:dyDescent="0.35">
      <c r="A58" t="str">
        <v>successful</v>
      </c>
      <c r="D58" t="str">
        <v/>
      </c>
    </row>
    <row r="59" spans="1:4" x14ac:dyDescent="0.35">
      <c r="A59" t="str">
        <v>successful</v>
      </c>
      <c r="D59" t="str">
        <v/>
      </c>
    </row>
    <row r="60" spans="1:4" x14ac:dyDescent="0.35">
      <c r="A60" t="str">
        <v>successful</v>
      </c>
      <c r="D60" t="str">
        <v/>
      </c>
    </row>
    <row r="61" spans="1:4" x14ac:dyDescent="0.35">
      <c r="A61" t="str">
        <v>successful</v>
      </c>
      <c r="D61" t="str">
        <v/>
      </c>
    </row>
    <row r="62" spans="1:4" x14ac:dyDescent="0.35">
      <c r="A62" t="str">
        <v>successful</v>
      </c>
      <c r="D62" t="str">
        <v/>
      </c>
    </row>
    <row r="63" spans="1:4" x14ac:dyDescent="0.35">
      <c r="A63" t="str">
        <v/>
      </c>
      <c r="D63" t="str">
        <v>failed</v>
      </c>
    </row>
    <row r="64" spans="1:4" x14ac:dyDescent="0.35">
      <c r="A64" t="str">
        <v>successful</v>
      </c>
      <c r="D64" t="str">
        <v/>
      </c>
    </row>
    <row r="65" spans="1:4" x14ac:dyDescent="0.35">
      <c r="A65" t="str">
        <v/>
      </c>
      <c r="D65" t="str">
        <v>failed</v>
      </c>
    </row>
    <row r="66" spans="1:4" x14ac:dyDescent="0.35">
      <c r="A66" t="str">
        <v/>
      </c>
      <c r="D66" t="str">
        <v>failed</v>
      </c>
    </row>
    <row r="67" spans="1:4" x14ac:dyDescent="0.35">
      <c r="A67" t="str">
        <v>successful</v>
      </c>
      <c r="D67" t="str">
        <v/>
      </c>
    </row>
    <row r="68" spans="1:4" x14ac:dyDescent="0.35">
      <c r="A68" t="str">
        <v/>
      </c>
      <c r="D68" t="str">
        <v>failed</v>
      </c>
    </row>
    <row r="69" spans="1:4" x14ac:dyDescent="0.35">
      <c r="A69" t="str">
        <v>successful</v>
      </c>
      <c r="D69" t="str">
        <v/>
      </c>
    </row>
    <row r="70" spans="1:4" x14ac:dyDescent="0.35">
      <c r="A70" t="str">
        <v>successful</v>
      </c>
      <c r="D70" t="str">
        <v/>
      </c>
    </row>
    <row r="71" spans="1:4" x14ac:dyDescent="0.35">
      <c r="A71" t="str">
        <v/>
      </c>
      <c r="D71" t="str">
        <v/>
      </c>
    </row>
    <row r="72" spans="1:4" x14ac:dyDescent="0.35">
      <c r="A72" t="str">
        <v>successful</v>
      </c>
      <c r="D72" t="str">
        <v/>
      </c>
    </row>
    <row r="73" spans="1:4" x14ac:dyDescent="0.35">
      <c r="A73" t="str">
        <v>successful</v>
      </c>
      <c r="D73" t="str">
        <v/>
      </c>
    </row>
    <row r="74" spans="1:4" x14ac:dyDescent="0.35">
      <c r="A74" t="str">
        <v>successful</v>
      </c>
      <c r="D74" t="str">
        <v/>
      </c>
    </row>
    <row r="75" spans="1:4" x14ac:dyDescent="0.35">
      <c r="A75" t="str">
        <v>successful</v>
      </c>
      <c r="D75" t="str">
        <v/>
      </c>
    </row>
    <row r="76" spans="1:4" x14ac:dyDescent="0.35">
      <c r="A76" t="str">
        <v>successful</v>
      </c>
      <c r="D76" t="str">
        <v/>
      </c>
    </row>
    <row r="77" spans="1:4" x14ac:dyDescent="0.35">
      <c r="A77" t="str">
        <v>successful</v>
      </c>
      <c r="D77" t="str">
        <v/>
      </c>
    </row>
    <row r="78" spans="1:4" x14ac:dyDescent="0.35">
      <c r="A78" t="str">
        <v/>
      </c>
      <c r="D78" t="str">
        <v>failed</v>
      </c>
    </row>
    <row r="79" spans="1:4" x14ac:dyDescent="0.35">
      <c r="A79" t="str">
        <v/>
      </c>
      <c r="D79" t="str">
        <v>failed</v>
      </c>
    </row>
    <row r="80" spans="1:4" x14ac:dyDescent="0.35">
      <c r="A80" t="str">
        <v>successful</v>
      </c>
      <c r="D80" t="str">
        <v/>
      </c>
    </row>
    <row r="81" spans="1:4" x14ac:dyDescent="0.35">
      <c r="A81" t="str">
        <v/>
      </c>
      <c r="D81" t="str">
        <v>failed</v>
      </c>
    </row>
    <row r="82" spans="1:4" x14ac:dyDescent="0.35">
      <c r="A82" t="str">
        <v>successful</v>
      </c>
      <c r="D82" t="str">
        <v/>
      </c>
    </row>
    <row r="83" spans="1:4" x14ac:dyDescent="0.35">
      <c r="A83" t="str">
        <v>successful</v>
      </c>
      <c r="D83" t="str">
        <v/>
      </c>
    </row>
    <row r="84" spans="1:4" x14ac:dyDescent="0.35">
      <c r="A84" t="str">
        <v>successful</v>
      </c>
      <c r="D84" t="str">
        <v/>
      </c>
    </row>
    <row r="85" spans="1:4" x14ac:dyDescent="0.35">
      <c r="A85" t="str">
        <v/>
      </c>
      <c r="D85" t="str">
        <v>failed</v>
      </c>
    </row>
    <row r="86" spans="1:4" x14ac:dyDescent="0.35">
      <c r="A86" t="str">
        <v>successful</v>
      </c>
      <c r="D86" t="str">
        <v/>
      </c>
    </row>
    <row r="87" spans="1:4" x14ac:dyDescent="0.35">
      <c r="A87" t="str">
        <v>successful</v>
      </c>
      <c r="D87" t="str">
        <v/>
      </c>
    </row>
    <row r="88" spans="1:4" x14ac:dyDescent="0.35">
      <c r="A88" t="str">
        <v>successful</v>
      </c>
      <c r="D88" t="str">
        <v/>
      </c>
    </row>
    <row r="89" spans="1:4" x14ac:dyDescent="0.35">
      <c r="A89" t="str">
        <v/>
      </c>
      <c r="D89" t="str">
        <v>failed</v>
      </c>
    </row>
    <row r="90" spans="1:4" x14ac:dyDescent="0.35">
      <c r="A90" t="str">
        <v>successful</v>
      </c>
      <c r="D90" t="str">
        <v/>
      </c>
    </row>
    <row r="91" spans="1:4" x14ac:dyDescent="0.35">
      <c r="A91" t="str">
        <v>successful</v>
      </c>
      <c r="D91" t="str">
        <v/>
      </c>
    </row>
    <row r="92" spans="1:4" x14ac:dyDescent="0.35">
      <c r="A92" t="str">
        <v/>
      </c>
      <c r="D92" t="str">
        <v>failed</v>
      </c>
    </row>
    <row r="93" spans="1:4" x14ac:dyDescent="0.35">
      <c r="A93" t="str">
        <v/>
      </c>
      <c r="D93" t="str">
        <v>failed</v>
      </c>
    </row>
    <row r="94" spans="1:4" x14ac:dyDescent="0.35">
      <c r="A94" t="str">
        <v>successful</v>
      </c>
      <c r="D94" t="str">
        <v/>
      </c>
    </row>
    <row r="95" spans="1:4" x14ac:dyDescent="0.35">
      <c r="A95" t="str">
        <v/>
      </c>
      <c r="D95" t="str">
        <v/>
      </c>
    </row>
    <row r="96" spans="1:4" x14ac:dyDescent="0.35">
      <c r="A96" t="str">
        <v>successful</v>
      </c>
      <c r="D96" t="str">
        <v/>
      </c>
    </row>
    <row r="97" spans="1:4" x14ac:dyDescent="0.35">
      <c r="A97" t="str">
        <v>successful</v>
      </c>
      <c r="D97" t="str">
        <v/>
      </c>
    </row>
    <row r="98" spans="1:4" x14ac:dyDescent="0.35">
      <c r="A98" t="str">
        <v>successful</v>
      </c>
      <c r="D98" t="str">
        <v/>
      </c>
    </row>
    <row r="99" spans="1:4" x14ac:dyDescent="0.35">
      <c r="A99" t="str">
        <v>successful</v>
      </c>
      <c r="D99" t="str">
        <v/>
      </c>
    </row>
    <row r="100" spans="1:4" x14ac:dyDescent="0.35">
      <c r="A100" t="str">
        <v/>
      </c>
      <c r="D100" t="str">
        <v>failed</v>
      </c>
    </row>
    <row r="101" spans="1:4" x14ac:dyDescent="0.35">
      <c r="A101" t="str">
        <v>successful</v>
      </c>
      <c r="D101" t="str">
        <v/>
      </c>
    </row>
    <row r="102" spans="1:4" x14ac:dyDescent="0.35">
      <c r="A102" t="str">
        <v/>
      </c>
      <c r="D102" t="str">
        <v>failed</v>
      </c>
    </row>
    <row r="103" spans="1:4" x14ac:dyDescent="0.35">
      <c r="A103" t="str">
        <v>successful</v>
      </c>
      <c r="D103" t="str">
        <v/>
      </c>
    </row>
    <row r="104" spans="1:4" x14ac:dyDescent="0.35">
      <c r="A104" t="str">
        <v>successful</v>
      </c>
      <c r="D104" t="str">
        <v/>
      </c>
    </row>
    <row r="105" spans="1:4" x14ac:dyDescent="0.35">
      <c r="A105" t="str">
        <v/>
      </c>
      <c r="D105" t="str">
        <v>failed</v>
      </c>
    </row>
    <row r="106" spans="1:4" x14ac:dyDescent="0.35">
      <c r="A106" t="str">
        <v>successful</v>
      </c>
      <c r="D106" t="str">
        <v/>
      </c>
    </row>
    <row r="107" spans="1:4" x14ac:dyDescent="0.35">
      <c r="A107" t="str">
        <v>successful</v>
      </c>
      <c r="D107" t="str">
        <v/>
      </c>
    </row>
    <row r="108" spans="1:4" x14ac:dyDescent="0.35">
      <c r="A108" t="str">
        <v>successful</v>
      </c>
      <c r="D108" t="str">
        <v/>
      </c>
    </row>
    <row r="109" spans="1:4" x14ac:dyDescent="0.35">
      <c r="A109" t="str">
        <v>successful</v>
      </c>
      <c r="D109" t="str">
        <v/>
      </c>
    </row>
    <row r="110" spans="1:4" x14ac:dyDescent="0.35">
      <c r="A110" t="str">
        <v>successful</v>
      </c>
      <c r="D110" t="str">
        <v/>
      </c>
    </row>
    <row r="111" spans="1:4" x14ac:dyDescent="0.35">
      <c r="A111" t="str">
        <v/>
      </c>
      <c r="D111" t="str">
        <v>failed</v>
      </c>
    </row>
    <row r="112" spans="1:4" x14ac:dyDescent="0.35">
      <c r="A112" t="str">
        <v/>
      </c>
      <c r="D112" t="str">
        <v>failed</v>
      </c>
    </row>
    <row r="113" spans="1:4" x14ac:dyDescent="0.35">
      <c r="A113" t="str">
        <v>successful</v>
      </c>
      <c r="D113" t="str">
        <v/>
      </c>
    </row>
    <row r="114" spans="1:4" x14ac:dyDescent="0.35">
      <c r="A114" t="str">
        <v>successful</v>
      </c>
      <c r="D114" t="str">
        <v/>
      </c>
    </row>
    <row r="115" spans="1:4" x14ac:dyDescent="0.35">
      <c r="A115" t="str">
        <v>successful</v>
      </c>
      <c r="D115" t="str">
        <v/>
      </c>
    </row>
    <row r="116" spans="1:4" x14ac:dyDescent="0.35">
      <c r="A116" t="str">
        <v>successful</v>
      </c>
      <c r="D116" t="str">
        <v/>
      </c>
    </row>
    <row r="117" spans="1:4" x14ac:dyDescent="0.35">
      <c r="A117" t="str">
        <v/>
      </c>
      <c r="D117" t="str">
        <v>failed</v>
      </c>
    </row>
    <row r="118" spans="1:4" x14ac:dyDescent="0.35">
      <c r="A118" t="str">
        <v/>
      </c>
      <c r="D118" t="str">
        <v>failed</v>
      </c>
    </row>
    <row r="119" spans="1:4" x14ac:dyDescent="0.35">
      <c r="A119" t="str">
        <v>successful</v>
      </c>
      <c r="D119" t="str">
        <v/>
      </c>
    </row>
    <row r="120" spans="1:4" x14ac:dyDescent="0.35">
      <c r="A120" t="str">
        <v>successful</v>
      </c>
      <c r="D120" t="str">
        <v/>
      </c>
    </row>
    <row r="121" spans="1:4" x14ac:dyDescent="0.35">
      <c r="A121" t="str">
        <v>successful</v>
      </c>
      <c r="D121" t="str">
        <v/>
      </c>
    </row>
    <row r="122" spans="1:4" x14ac:dyDescent="0.35">
      <c r="A122" t="str">
        <v>successful</v>
      </c>
      <c r="D122" t="str">
        <v/>
      </c>
    </row>
    <row r="123" spans="1:4" x14ac:dyDescent="0.35">
      <c r="A123" t="str">
        <v>successful</v>
      </c>
      <c r="D123" t="str">
        <v/>
      </c>
    </row>
    <row r="124" spans="1:4" x14ac:dyDescent="0.35">
      <c r="A124" t="str">
        <v/>
      </c>
      <c r="D124" t="str">
        <v>failed</v>
      </c>
    </row>
    <row r="125" spans="1:4" x14ac:dyDescent="0.35">
      <c r="A125" t="str">
        <v/>
      </c>
      <c r="D125" t="str">
        <v>failed</v>
      </c>
    </row>
    <row r="126" spans="1:4" x14ac:dyDescent="0.35">
      <c r="A126" t="str">
        <v>successful</v>
      </c>
      <c r="D126" t="str">
        <v/>
      </c>
    </row>
    <row r="127" spans="1:4" x14ac:dyDescent="0.35">
      <c r="A127" t="str">
        <v>successful</v>
      </c>
      <c r="D127" t="str">
        <v/>
      </c>
    </row>
    <row r="128" spans="1:4" x14ac:dyDescent="0.35">
      <c r="A128" t="str">
        <v/>
      </c>
      <c r="D128" t="str">
        <v>failed</v>
      </c>
    </row>
    <row r="129" spans="1:4" x14ac:dyDescent="0.35">
      <c r="A129" t="str">
        <v/>
      </c>
      <c r="D129" t="str">
        <v>failed</v>
      </c>
    </row>
    <row r="130" spans="1:4" x14ac:dyDescent="0.35">
      <c r="A130" t="str">
        <v/>
      </c>
      <c r="D130" t="str">
        <v/>
      </c>
    </row>
    <row r="131" spans="1:4" x14ac:dyDescent="0.35">
      <c r="A131" t="str">
        <v/>
      </c>
      <c r="D131" t="str">
        <v/>
      </c>
    </row>
    <row r="132" spans="1:4" x14ac:dyDescent="0.35">
      <c r="A132" t="str">
        <v>successful</v>
      </c>
      <c r="D132" t="str">
        <v/>
      </c>
    </row>
    <row r="133" spans="1:4" x14ac:dyDescent="0.35">
      <c r="A133" t="str">
        <v>successful</v>
      </c>
      <c r="D133" t="str">
        <v/>
      </c>
    </row>
    <row r="134" spans="1:4" x14ac:dyDescent="0.35">
      <c r="A134" t="str">
        <v>successful</v>
      </c>
      <c r="D134" t="str">
        <v/>
      </c>
    </row>
    <row r="135" spans="1:4" x14ac:dyDescent="0.35">
      <c r="A135" t="str">
        <v>successful</v>
      </c>
      <c r="D135" t="str">
        <v/>
      </c>
    </row>
    <row r="136" spans="1:4" x14ac:dyDescent="0.35">
      <c r="A136" t="str">
        <v/>
      </c>
      <c r="D136" t="str">
        <v>failed</v>
      </c>
    </row>
    <row r="137" spans="1:4" x14ac:dyDescent="0.35">
      <c r="A137" t="str">
        <v/>
      </c>
      <c r="D137" t="str">
        <v>failed</v>
      </c>
    </row>
    <row r="138" spans="1:4" x14ac:dyDescent="0.35">
      <c r="A138" t="str">
        <v/>
      </c>
      <c r="D138" t="str">
        <v/>
      </c>
    </row>
    <row r="139" spans="1:4" x14ac:dyDescent="0.35">
      <c r="A139" t="str">
        <v>successful</v>
      </c>
      <c r="D139" t="str">
        <v/>
      </c>
    </row>
    <row r="140" spans="1:4" x14ac:dyDescent="0.35">
      <c r="A140" t="str">
        <v/>
      </c>
      <c r="D140" t="str">
        <v>failed</v>
      </c>
    </row>
    <row r="141" spans="1:4" x14ac:dyDescent="0.35">
      <c r="A141" t="str">
        <v/>
      </c>
      <c r="D141" t="str">
        <v>failed</v>
      </c>
    </row>
    <row r="142" spans="1:4" x14ac:dyDescent="0.35">
      <c r="A142" t="str">
        <v>successful</v>
      </c>
      <c r="D142" t="str">
        <v/>
      </c>
    </row>
    <row r="143" spans="1:4" x14ac:dyDescent="0.35">
      <c r="A143" t="str">
        <v>successful</v>
      </c>
      <c r="D143" t="str">
        <v/>
      </c>
    </row>
    <row r="144" spans="1:4" x14ac:dyDescent="0.35">
      <c r="A144" t="str">
        <v>successful</v>
      </c>
      <c r="D144" t="str">
        <v/>
      </c>
    </row>
    <row r="145" spans="1:4" x14ac:dyDescent="0.35">
      <c r="A145" t="str">
        <v>successful</v>
      </c>
      <c r="D145" t="str">
        <v/>
      </c>
    </row>
    <row r="146" spans="1:4" x14ac:dyDescent="0.35">
      <c r="A146" t="str">
        <v>successful</v>
      </c>
      <c r="D146" t="str">
        <v/>
      </c>
    </row>
    <row r="147" spans="1:4" x14ac:dyDescent="0.35">
      <c r="A147" t="str">
        <v>successful</v>
      </c>
      <c r="D147" t="str">
        <v/>
      </c>
    </row>
    <row r="148" spans="1:4" x14ac:dyDescent="0.35">
      <c r="A148" t="str">
        <v/>
      </c>
      <c r="D148" t="str">
        <v/>
      </c>
    </row>
    <row r="149" spans="1:4" x14ac:dyDescent="0.35">
      <c r="A149" t="str">
        <v>successful</v>
      </c>
      <c r="D149" t="str">
        <v/>
      </c>
    </row>
    <row r="150" spans="1:4" x14ac:dyDescent="0.35">
      <c r="A150" t="str">
        <v>successful</v>
      </c>
      <c r="D150" t="str">
        <v/>
      </c>
    </row>
    <row r="151" spans="1:4" x14ac:dyDescent="0.35">
      <c r="A151" t="str">
        <v>successful</v>
      </c>
      <c r="D151" t="str">
        <v/>
      </c>
    </row>
    <row r="152" spans="1:4" x14ac:dyDescent="0.35">
      <c r="A152" t="str">
        <v/>
      </c>
      <c r="D152" t="str">
        <v>failed</v>
      </c>
    </row>
    <row r="153" spans="1:4" x14ac:dyDescent="0.35">
      <c r="A153" t="str">
        <v/>
      </c>
      <c r="D153" t="str">
        <v>failed</v>
      </c>
    </row>
    <row r="154" spans="1:4" x14ac:dyDescent="0.35">
      <c r="A154" t="str">
        <v>successful</v>
      </c>
      <c r="D154" t="str">
        <v/>
      </c>
    </row>
    <row r="155" spans="1:4" x14ac:dyDescent="0.35">
      <c r="A155" t="str">
        <v/>
      </c>
      <c r="D155" t="str">
        <v>failed</v>
      </c>
    </row>
    <row r="156" spans="1:4" x14ac:dyDescent="0.35">
      <c r="A156" t="str">
        <v/>
      </c>
      <c r="D156" t="str">
        <v>failed</v>
      </c>
    </row>
    <row r="157" spans="1:4" x14ac:dyDescent="0.35">
      <c r="A157" t="str">
        <v/>
      </c>
      <c r="D157" t="str">
        <v>failed</v>
      </c>
    </row>
    <row r="158" spans="1:4" x14ac:dyDescent="0.35">
      <c r="A158" t="str">
        <v/>
      </c>
      <c r="D158" t="str">
        <v/>
      </c>
    </row>
    <row r="159" spans="1:4" x14ac:dyDescent="0.35">
      <c r="A159" t="str">
        <v/>
      </c>
      <c r="D159" t="str">
        <v>failed</v>
      </c>
    </row>
    <row r="160" spans="1:4" x14ac:dyDescent="0.35">
      <c r="A160" t="str">
        <v>successful</v>
      </c>
      <c r="D160" t="str">
        <v/>
      </c>
    </row>
    <row r="161" spans="1:4" x14ac:dyDescent="0.35">
      <c r="A161" t="str">
        <v>successful</v>
      </c>
      <c r="D161" t="str">
        <v/>
      </c>
    </row>
    <row r="162" spans="1:4" x14ac:dyDescent="0.35">
      <c r="A162" t="str">
        <v>successful</v>
      </c>
      <c r="D162" t="str">
        <v/>
      </c>
    </row>
    <row r="163" spans="1:4" x14ac:dyDescent="0.35">
      <c r="A163" t="str">
        <v/>
      </c>
      <c r="D163" t="str">
        <v>failed</v>
      </c>
    </row>
    <row r="164" spans="1:4" x14ac:dyDescent="0.35">
      <c r="A164" t="str">
        <v>successful</v>
      </c>
      <c r="D164" t="str">
        <v/>
      </c>
    </row>
    <row r="165" spans="1:4" x14ac:dyDescent="0.35">
      <c r="A165" t="str">
        <v>successful</v>
      </c>
      <c r="D165" t="str">
        <v/>
      </c>
    </row>
    <row r="166" spans="1:4" x14ac:dyDescent="0.35">
      <c r="A166" t="str">
        <v>successful</v>
      </c>
      <c r="D166" t="str">
        <v/>
      </c>
    </row>
    <row r="167" spans="1:4" x14ac:dyDescent="0.35">
      <c r="A167" t="str">
        <v>successful</v>
      </c>
      <c r="D167" t="str">
        <v/>
      </c>
    </row>
    <row r="168" spans="1:4" x14ac:dyDescent="0.35">
      <c r="A168" t="str">
        <v>successful</v>
      </c>
      <c r="D168" t="str">
        <v/>
      </c>
    </row>
    <row r="169" spans="1:4" x14ac:dyDescent="0.35">
      <c r="A169" t="str">
        <v>successful</v>
      </c>
      <c r="D169" t="str">
        <v/>
      </c>
    </row>
    <row r="170" spans="1:4" x14ac:dyDescent="0.35">
      <c r="A170" t="str">
        <v/>
      </c>
      <c r="D170" t="str">
        <v>failed</v>
      </c>
    </row>
    <row r="171" spans="1:4" x14ac:dyDescent="0.35">
      <c r="A171" t="str">
        <v>successful</v>
      </c>
      <c r="D171" t="str">
        <v/>
      </c>
    </row>
    <row r="172" spans="1:4" x14ac:dyDescent="0.35">
      <c r="A172" t="str">
        <v/>
      </c>
      <c r="D172" t="str">
        <v>failed</v>
      </c>
    </row>
    <row r="173" spans="1:4" x14ac:dyDescent="0.35">
      <c r="A173" t="str">
        <v/>
      </c>
      <c r="D173" t="str">
        <v>failed</v>
      </c>
    </row>
    <row r="174" spans="1:4" x14ac:dyDescent="0.35">
      <c r="A174" t="str">
        <v/>
      </c>
      <c r="D174" t="str">
        <v>failed</v>
      </c>
    </row>
    <row r="175" spans="1:4" x14ac:dyDescent="0.35">
      <c r="A175" t="str">
        <v>successful</v>
      </c>
      <c r="D175" t="str">
        <v/>
      </c>
    </row>
    <row r="176" spans="1:4" x14ac:dyDescent="0.35">
      <c r="A176" t="str">
        <v>successful</v>
      </c>
      <c r="D176" t="str">
        <v/>
      </c>
    </row>
    <row r="177" spans="1:4" x14ac:dyDescent="0.35">
      <c r="A177" t="str">
        <v/>
      </c>
      <c r="D177" t="str">
        <v>failed</v>
      </c>
    </row>
    <row r="178" spans="1:4" x14ac:dyDescent="0.35">
      <c r="A178" t="str">
        <v/>
      </c>
      <c r="D178" t="str">
        <v>failed</v>
      </c>
    </row>
    <row r="179" spans="1:4" x14ac:dyDescent="0.35">
      <c r="A179" t="str">
        <v>successful</v>
      </c>
      <c r="D179" t="str">
        <v/>
      </c>
    </row>
    <row r="180" spans="1:4" x14ac:dyDescent="0.35">
      <c r="A180" t="str">
        <v/>
      </c>
      <c r="D180" t="str">
        <v>failed</v>
      </c>
    </row>
    <row r="181" spans="1:4" x14ac:dyDescent="0.35">
      <c r="A181" t="str">
        <v>successful</v>
      </c>
      <c r="D181" t="str">
        <v/>
      </c>
    </row>
    <row r="182" spans="1:4" x14ac:dyDescent="0.35">
      <c r="A182" t="str">
        <v>successful</v>
      </c>
      <c r="D182" t="str">
        <v/>
      </c>
    </row>
    <row r="183" spans="1:4" x14ac:dyDescent="0.35">
      <c r="A183" t="str">
        <v/>
      </c>
      <c r="D183" t="str">
        <v>failed</v>
      </c>
    </row>
    <row r="184" spans="1:4" x14ac:dyDescent="0.35">
      <c r="A184" t="str">
        <v>successful</v>
      </c>
      <c r="D184" t="str">
        <v/>
      </c>
    </row>
    <row r="185" spans="1:4" x14ac:dyDescent="0.35">
      <c r="A185" t="str">
        <v/>
      </c>
      <c r="D185" t="str">
        <v>failed</v>
      </c>
    </row>
    <row r="186" spans="1:4" x14ac:dyDescent="0.35">
      <c r="A186" t="str">
        <v>successful</v>
      </c>
      <c r="D186" t="str">
        <v/>
      </c>
    </row>
    <row r="187" spans="1:4" x14ac:dyDescent="0.35">
      <c r="A187" t="str">
        <v/>
      </c>
      <c r="D187" t="str">
        <v>failed</v>
      </c>
    </row>
    <row r="188" spans="1:4" x14ac:dyDescent="0.35">
      <c r="A188" t="str">
        <v/>
      </c>
      <c r="D188" t="str">
        <v>failed</v>
      </c>
    </row>
    <row r="189" spans="1:4" x14ac:dyDescent="0.35">
      <c r="A189" t="str">
        <v>successful</v>
      </c>
      <c r="D189" t="str">
        <v/>
      </c>
    </row>
    <row r="190" spans="1:4" x14ac:dyDescent="0.35">
      <c r="A190" t="str">
        <v/>
      </c>
      <c r="D190" t="str">
        <v>failed</v>
      </c>
    </row>
    <row r="191" spans="1:4" x14ac:dyDescent="0.35">
      <c r="A191" t="str">
        <v/>
      </c>
      <c r="D191" t="str">
        <v/>
      </c>
    </row>
    <row r="192" spans="1:4" x14ac:dyDescent="0.35">
      <c r="A192" t="str">
        <v/>
      </c>
      <c r="D192" t="str">
        <v>failed</v>
      </c>
    </row>
    <row r="193" spans="1:4" x14ac:dyDescent="0.35">
      <c r="A193" t="str">
        <v/>
      </c>
      <c r="D193" t="str">
        <v>failed</v>
      </c>
    </row>
    <row r="194" spans="1:4" x14ac:dyDescent="0.35">
      <c r="A194" t="str">
        <v/>
      </c>
      <c r="D194" t="str">
        <v>failed</v>
      </c>
    </row>
    <row r="195" spans="1:4" x14ac:dyDescent="0.35">
      <c r="A195" t="str">
        <v/>
      </c>
      <c r="D195" t="str">
        <v>failed</v>
      </c>
    </row>
    <row r="196" spans="1:4" x14ac:dyDescent="0.35">
      <c r="A196" t="str">
        <v>successful</v>
      </c>
      <c r="D196" t="str">
        <v/>
      </c>
    </row>
    <row r="197" spans="1:4" x14ac:dyDescent="0.35">
      <c r="A197" t="str">
        <v>successful</v>
      </c>
      <c r="D197" t="str">
        <v/>
      </c>
    </row>
    <row r="198" spans="1:4" x14ac:dyDescent="0.35">
      <c r="A198" t="str">
        <v/>
      </c>
      <c r="D198" t="str">
        <v>failed</v>
      </c>
    </row>
    <row r="199" spans="1:4" x14ac:dyDescent="0.35">
      <c r="A199" t="str">
        <v>successful</v>
      </c>
      <c r="D199" t="str">
        <v/>
      </c>
    </row>
    <row r="200" spans="1:4" x14ac:dyDescent="0.35">
      <c r="A200" t="str">
        <v/>
      </c>
      <c r="D200" t="str">
        <v>failed</v>
      </c>
    </row>
    <row r="201" spans="1:4" x14ac:dyDescent="0.35">
      <c r="A201" t="str">
        <v/>
      </c>
      <c r="D201" t="str">
        <v>failed</v>
      </c>
    </row>
    <row r="202" spans="1:4" x14ac:dyDescent="0.35">
      <c r="A202" t="str">
        <v/>
      </c>
      <c r="D202" t="str">
        <v>failed</v>
      </c>
    </row>
    <row r="203" spans="1:4" x14ac:dyDescent="0.35">
      <c r="A203" t="str">
        <v>successful</v>
      </c>
      <c r="D203" t="str">
        <v/>
      </c>
    </row>
    <row r="204" spans="1:4" x14ac:dyDescent="0.35">
      <c r="A204" t="str">
        <v/>
      </c>
      <c r="D204" t="str">
        <v/>
      </c>
    </row>
    <row r="205" spans="1:4" x14ac:dyDescent="0.35">
      <c r="A205" t="str">
        <v>successful</v>
      </c>
      <c r="D205" t="str">
        <v/>
      </c>
    </row>
    <row r="206" spans="1:4" x14ac:dyDescent="0.35">
      <c r="A206" t="str">
        <v/>
      </c>
      <c r="D206" t="str">
        <v>failed</v>
      </c>
    </row>
    <row r="207" spans="1:4" x14ac:dyDescent="0.35">
      <c r="A207" t="str">
        <v>successful</v>
      </c>
      <c r="D207" t="str">
        <v/>
      </c>
    </row>
    <row r="208" spans="1:4" x14ac:dyDescent="0.35">
      <c r="A208" t="str">
        <v/>
      </c>
      <c r="D208" t="str">
        <v/>
      </c>
    </row>
    <row r="209" spans="1:4" x14ac:dyDescent="0.35">
      <c r="A209" t="str">
        <v>successful</v>
      </c>
      <c r="D209" t="str">
        <v/>
      </c>
    </row>
    <row r="210" spans="1:4" x14ac:dyDescent="0.35">
      <c r="A210" t="str">
        <v>successful</v>
      </c>
      <c r="D210" t="str">
        <v/>
      </c>
    </row>
    <row r="211" spans="1:4" x14ac:dyDescent="0.35">
      <c r="A211" t="str">
        <v/>
      </c>
      <c r="D211" t="str">
        <v/>
      </c>
    </row>
    <row r="212" spans="1:4" x14ac:dyDescent="0.35">
      <c r="A212" t="str">
        <v/>
      </c>
      <c r="D212" t="str">
        <v>failed</v>
      </c>
    </row>
    <row r="213" spans="1:4" x14ac:dyDescent="0.35">
      <c r="A213" t="str">
        <v/>
      </c>
      <c r="D213" t="str">
        <v>failed</v>
      </c>
    </row>
    <row r="214" spans="1:4" x14ac:dyDescent="0.35">
      <c r="A214" t="str">
        <v>successful</v>
      </c>
      <c r="D214" t="str">
        <v/>
      </c>
    </row>
    <row r="215" spans="1:4" x14ac:dyDescent="0.35">
      <c r="A215" t="str">
        <v>successful</v>
      </c>
      <c r="D215" t="str">
        <v/>
      </c>
    </row>
    <row r="216" spans="1:4" x14ac:dyDescent="0.35">
      <c r="A216" t="str">
        <v>successful</v>
      </c>
      <c r="D216" t="str">
        <v/>
      </c>
    </row>
    <row r="217" spans="1:4" x14ac:dyDescent="0.35">
      <c r="A217" t="str">
        <v/>
      </c>
      <c r="D217" t="str">
        <v>failed</v>
      </c>
    </row>
    <row r="218" spans="1:4" x14ac:dyDescent="0.35">
      <c r="A218" t="str">
        <v>successful</v>
      </c>
      <c r="D218" t="str">
        <v/>
      </c>
    </row>
    <row r="219" spans="1:4" x14ac:dyDescent="0.35">
      <c r="A219" t="str">
        <v/>
      </c>
      <c r="D219" t="str">
        <v>failed</v>
      </c>
    </row>
    <row r="220" spans="1:4" x14ac:dyDescent="0.35">
      <c r="A220" t="str">
        <v>successful</v>
      </c>
      <c r="D220" t="str">
        <v/>
      </c>
    </row>
    <row r="221" spans="1:4" x14ac:dyDescent="0.35">
      <c r="A221" t="str">
        <v>successful</v>
      </c>
      <c r="D221" t="str">
        <v/>
      </c>
    </row>
    <row r="222" spans="1:4" x14ac:dyDescent="0.35">
      <c r="A222" t="str">
        <v/>
      </c>
      <c r="D222" t="str">
        <v>failed</v>
      </c>
    </row>
    <row r="223" spans="1:4" x14ac:dyDescent="0.35">
      <c r="A223" t="str">
        <v/>
      </c>
      <c r="D223" t="str">
        <v>failed</v>
      </c>
    </row>
    <row r="224" spans="1:4" x14ac:dyDescent="0.35">
      <c r="A224" t="str">
        <v>successful</v>
      </c>
      <c r="D224" t="str">
        <v/>
      </c>
    </row>
    <row r="225" spans="1:4" x14ac:dyDescent="0.35">
      <c r="A225" t="str">
        <v/>
      </c>
      <c r="D225" t="str">
        <v>failed</v>
      </c>
    </row>
    <row r="226" spans="1:4" x14ac:dyDescent="0.35">
      <c r="A226" t="str">
        <v>successful</v>
      </c>
      <c r="D226" t="str">
        <v/>
      </c>
    </row>
    <row r="227" spans="1:4" x14ac:dyDescent="0.35">
      <c r="A227" t="str">
        <v>successful</v>
      </c>
      <c r="D227" t="str">
        <v/>
      </c>
    </row>
    <row r="228" spans="1:4" x14ac:dyDescent="0.35">
      <c r="A228" t="str">
        <v>successful</v>
      </c>
      <c r="D228" t="str">
        <v/>
      </c>
    </row>
    <row r="229" spans="1:4" x14ac:dyDescent="0.35">
      <c r="A229" t="str">
        <v>successful</v>
      </c>
      <c r="D229" t="str">
        <v/>
      </c>
    </row>
    <row r="230" spans="1:4" x14ac:dyDescent="0.35">
      <c r="A230" t="str">
        <v>successful</v>
      </c>
      <c r="D230" t="str">
        <v/>
      </c>
    </row>
    <row r="231" spans="1:4" x14ac:dyDescent="0.35">
      <c r="A231" t="str">
        <v>successful</v>
      </c>
      <c r="D231" t="str">
        <v/>
      </c>
    </row>
    <row r="232" spans="1:4" x14ac:dyDescent="0.35">
      <c r="A232" t="str">
        <v>successful</v>
      </c>
      <c r="D232" t="str">
        <v/>
      </c>
    </row>
    <row r="233" spans="1:4" x14ac:dyDescent="0.35">
      <c r="A233" t="str">
        <v/>
      </c>
      <c r="D233" t="str">
        <v/>
      </c>
    </row>
    <row r="234" spans="1:4" x14ac:dyDescent="0.35">
      <c r="A234" t="str">
        <v>successful</v>
      </c>
      <c r="D234" t="str">
        <v/>
      </c>
    </row>
    <row r="235" spans="1:4" x14ac:dyDescent="0.35">
      <c r="A235" t="str">
        <v>successful</v>
      </c>
      <c r="D235" t="str">
        <v/>
      </c>
    </row>
    <row r="236" spans="1:4" x14ac:dyDescent="0.35">
      <c r="A236" t="str">
        <v>successful</v>
      </c>
      <c r="D236" t="str">
        <v/>
      </c>
    </row>
    <row r="237" spans="1:4" x14ac:dyDescent="0.35">
      <c r="A237" t="str">
        <v/>
      </c>
      <c r="D237" t="str">
        <v>failed</v>
      </c>
    </row>
    <row r="238" spans="1:4" x14ac:dyDescent="0.35">
      <c r="A238" t="str">
        <v/>
      </c>
      <c r="D238" t="str">
        <v>failed</v>
      </c>
    </row>
    <row r="239" spans="1:4" x14ac:dyDescent="0.35">
      <c r="A239" t="str">
        <v>successful</v>
      </c>
      <c r="D239" t="str">
        <v/>
      </c>
    </row>
    <row r="240" spans="1:4" x14ac:dyDescent="0.35">
      <c r="A240" t="str">
        <v>successful</v>
      </c>
      <c r="D240" t="str">
        <v/>
      </c>
    </row>
    <row r="241" spans="1:4" x14ac:dyDescent="0.35">
      <c r="A241" t="str">
        <v/>
      </c>
      <c r="D241" t="str">
        <v>failed</v>
      </c>
    </row>
    <row r="242" spans="1:4" x14ac:dyDescent="0.35">
      <c r="A242" t="str">
        <v>successful</v>
      </c>
      <c r="D242" t="str">
        <v/>
      </c>
    </row>
    <row r="243" spans="1:4" x14ac:dyDescent="0.35">
      <c r="A243" t="str">
        <v>successful</v>
      </c>
      <c r="D243" t="str">
        <v/>
      </c>
    </row>
    <row r="244" spans="1:4" x14ac:dyDescent="0.35">
      <c r="A244" t="str">
        <v>successful</v>
      </c>
      <c r="D244" t="str">
        <v/>
      </c>
    </row>
    <row r="245" spans="1:4" x14ac:dyDescent="0.35">
      <c r="A245" t="str">
        <v>successful</v>
      </c>
      <c r="D245" t="str">
        <v/>
      </c>
    </row>
    <row r="246" spans="1:4" x14ac:dyDescent="0.35">
      <c r="A246" t="str">
        <v>successful</v>
      </c>
      <c r="D246" t="str">
        <v/>
      </c>
    </row>
    <row r="247" spans="1:4" x14ac:dyDescent="0.35">
      <c r="A247" t="str">
        <v>successful</v>
      </c>
      <c r="D247" t="str">
        <v/>
      </c>
    </row>
    <row r="248" spans="1:4" x14ac:dyDescent="0.35">
      <c r="A248" t="str">
        <v>successful</v>
      </c>
      <c r="D248" t="str">
        <v/>
      </c>
    </row>
    <row r="249" spans="1:4" x14ac:dyDescent="0.35">
      <c r="A249" t="str">
        <v>successful</v>
      </c>
      <c r="D249" t="str">
        <v/>
      </c>
    </row>
    <row r="250" spans="1:4" x14ac:dyDescent="0.35">
      <c r="A250" t="str">
        <v>successful</v>
      </c>
      <c r="D250" t="str">
        <v/>
      </c>
    </row>
    <row r="251" spans="1:4" x14ac:dyDescent="0.35">
      <c r="A251" t="str">
        <v>successful</v>
      </c>
      <c r="D251" t="str">
        <v/>
      </c>
    </row>
    <row r="252" spans="1:4" x14ac:dyDescent="0.35">
      <c r="A252" t="str">
        <v/>
      </c>
      <c r="D252" t="str">
        <v>failed</v>
      </c>
    </row>
    <row r="253" spans="1:4" x14ac:dyDescent="0.35">
      <c r="A253" t="str">
        <v/>
      </c>
      <c r="D253" t="str">
        <v>failed</v>
      </c>
    </row>
    <row r="254" spans="1:4" x14ac:dyDescent="0.35">
      <c r="A254" t="str">
        <v>successful</v>
      </c>
      <c r="D254" t="str">
        <v/>
      </c>
    </row>
    <row r="255" spans="1:4" x14ac:dyDescent="0.35">
      <c r="A255" t="str">
        <v/>
      </c>
      <c r="D255" t="str">
        <v>failed</v>
      </c>
    </row>
    <row r="256" spans="1:4" x14ac:dyDescent="0.35">
      <c r="A256" t="str">
        <v>successful</v>
      </c>
      <c r="D256" t="str">
        <v/>
      </c>
    </row>
    <row r="257" spans="1:4" x14ac:dyDescent="0.35">
      <c r="A257" t="str">
        <v>successful</v>
      </c>
      <c r="D257" t="str">
        <v/>
      </c>
    </row>
    <row r="258" spans="1:4" x14ac:dyDescent="0.35">
      <c r="A258" t="str">
        <v/>
      </c>
      <c r="D258" t="str">
        <v>failed</v>
      </c>
    </row>
    <row r="259" spans="1:4" x14ac:dyDescent="0.35">
      <c r="A259" t="str">
        <v>successful</v>
      </c>
      <c r="D259" t="str">
        <v/>
      </c>
    </row>
    <row r="260" spans="1:4" x14ac:dyDescent="0.35">
      <c r="A260" t="str">
        <v>successful</v>
      </c>
      <c r="D260" t="str">
        <v/>
      </c>
    </row>
    <row r="261" spans="1:4" x14ac:dyDescent="0.35">
      <c r="A261" t="str">
        <v>successful</v>
      </c>
      <c r="D261" t="str">
        <v/>
      </c>
    </row>
    <row r="262" spans="1:4" x14ac:dyDescent="0.35">
      <c r="A262" t="str">
        <v>successful</v>
      </c>
      <c r="D262" t="str">
        <v/>
      </c>
    </row>
    <row r="263" spans="1:4" x14ac:dyDescent="0.35">
      <c r="A263" t="str">
        <v/>
      </c>
      <c r="D263" t="str">
        <v>failed</v>
      </c>
    </row>
    <row r="264" spans="1:4" x14ac:dyDescent="0.35">
      <c r="A264" t="str">
        <v>successful</v>
      </c>
      <c r="D264" t="str">
        <v/>
      </c>
    </row>
    <row r="265" spans="1:4" x14ac:dyDescent="0.35">
      <c r="A265" t="str">
        <v>successful</v>
      </c>
      <c r="D265" t="str">
        <v/>
      </c>
    </row>
    <row r="266" spans="1:4" x14ac:dyDescent="0.35">
      <c r="A266" t="str">
        <v>successful</v>
      </c>
      <c r="D266" t="str">
        <v/>
      </c>
    </row>
    <row r="267" spans="1:4" x14ac:dyDescent="0.35">
      <c r="A267" t="str">
        <v>successful</v>
      </c>
      <c r="D267" t="str">
        <v/>
      </c>
    </row>
    <row r="268" spans="1:4" x14ac:dyDescent="0.35">
      <c r="A268" t="str">
        <v/>
      </c>
      <c r="D268" t="str">
        <v>failed</v>
      </c>
    </row>
    <row r="269" spans="1:4" x14ac:dyDescent="0.35">
      <c r="A269" t="str">
        <v>successful</v>
      </c>
      <c r="D269" t="str">
        <v/>
      </c>
    </row>
    <row r="270" spans="1:4" x14ac:dyDescent="0.35">
      <c r="A270" t="str">
        <v>successful</v>
      </c>
      <c r="D270" t="str">
        <v/>
      </c>
    </row>
    <row r="271" spans="1:4" x14ac:dyDescent="0.35">
      <c r="A271" t="str">
        <v>successful</v>
      </c>
      <c r="D271" t="str">
        <v/>
      </c>
    </row>
    <row r="272" spans="1:4" x14ac:dyDescent="0.35">
      <c r="A272" t="str">
        <v/>
      </c>
      <c r="D272" t="str">
        <v/>
      </c>
    </row>
    <row r="273" spans="1:4" x14ac:dyDescent="0.35">
      <c r="A273" t="str">
        <v/>
      </c>
      <c r="D273" t="str">
        <v/>
      </c>
    </row>
    <row r="274" spans="1:4" x14ac:dyDescent="0.35">
      <c r="A274" t="str">
        <v>successful</v>
      </c>
      <c r="D274" t="str">
        <v/>
      </c>
    </row>
    <row r="275" spans="1:4" x14ac:dyDescent="0.35">
      <c r="A275" t="str">
        <v>successful</v>
      </c>
      <c r="D275" t="str">
        <v/>
      </c>
    </row>
    <row r="276" spans="1:4" x14ac:dyDescent="0.35">
      <c r="A276" t="str">
        <v/>
      </c>
      <c r="D276" t="str">
        <v>failed</v>
      </c>
    </row>
    <row r="277" spans="1:4" x14ac:dyDescent="0.35">
      <c r="A277" t="str">
        <v>successful</v>
      </c>
      <c r="D277" t="str">
        <v/>
      </c>
    </row>
    <row r="278" spans="1:4" x14ac:dyDescent="0.35">
      <c r="A278" t="str">
        <v/>
      </c>
      <c r="D278" t="str">
        <v>failed</v>
      </c>
    </row>
    <row r="279" spans="1:4" x14ac:dyDescent="0.35">
      <c r="A279" t="str">
        <v>successful</v>
      </c>
      <c r="D279" t="str">
        <v/>
      </c>
    </row>
    <row r="280" spans="1:4" x14ac:dyDescent="0.35">
      <c r="A280" t="str">
        <v>successful</v>
      </c>
      <c r="D280" t="str">
        <v/>
      </c>
    </row>
    <row r="281" spans="1:4" x14ac:dyDescent="0.35">
      <c r="A281" t="str">
        <v>successful</v>
      </c>
      <c r="D281" t="str">
        <v/>
      </c>
    </row>
    <row r="282" spans="1:4" x14ac:dyDescent="0.35">
      <c r="A282" t="str">
        <v>successful</v>
      </c>
      <c r="D282" t="str">
        <v/>
      </c>
    </row>
    <row r="283" spans="1:4" x14ac:dyDescent="0.35">
      <c r="A283" t="str">
        <v/>
      </c>
      <c r="D283" t="str">
        <v>failed</v>
      </c>
    </row>
    <row r="284" spans="1:4" x14ac:dyDescent="0.35">
      <c r="A284" t="str">
        <v>successful</v>
      </c>
      <c r="D284" t="str">
        <v/>
      </c>
    </row>
    <row r="285" spans="1:4" x14ac:dyDescent="0.35">
      <c r="A285" t="str">
        <v/>
      </c>
      <c r="D285" t="str">
        <v>failed</v>
      </c>
    </row>
    <row r="286" spans="1:4" x14ac:dyDescent="0.35">
      <c r="A286" t="str">
        <v/>
      </c>
      <c r="D286" t="str">
        <v>failed</v>
      </c>
    </row>
    <row r="287" spans="1:4" x14ac:dyDescent="0.35">
      <c r="A287" t="str">
        <v>successful</v>
      </c>
      <c r="D287" t="str">
        <v/>
      </c>
    </row>
    <row r="288" spans="1:4" x14ac:dyDescent="0.35">
      <c r="A288" t="str">
        <v/>
      </c>
      <c r="D288" t="str">
        <v/>
      </c>
    </row>
    <row r="289" spans="1:4" x14ac:dyDescent="0.35">
      <c r="A289" t="str">
        <v>successful</v>
      </c>
      <c r="D289" t="str">
        <v/>
      </c>
    </row>
    <row r="290" spans="1:4" x14ac:dyDescent="0.35">
      <c r="A290" t="str">
        <v/>
      </c>
      <c r="D290" t="str">
        <v>failed</v>
      </c>
    </row>
    <row r="291" spans="1:4" x14ac:dyDescent="0.35">
      <c r="A291" t="str">
        <v>successful</v>
      </c>
      <c r="D291" t="str">
        <v/>
      </c>
    </row>
    <row r="292" spans="1:4" x14ac:dyDescent="0.35">
      <c r="A292" t="str">
        <v/>
      </c>
      <c r="D292" t="str">
        <v>failed</v>
      </c>
    </row>
    <row r="293" spans="1:4" x14ac:dyDescent="0.35">
      <c r="A293" t="str">
        <v>successful</v>
      </c>
      <c r="D293" t="str">
        <v/>
      </c>
    </row>
    <row r="294" spans="1:4" x14ac:dyDescent="0.35">
      <c r="A294" t="str">
        <v/>
      </c>
      <c r="D294" t="str">
        <v>failed</v>
      </c>
    </row>
    <row r="295" spans="1:4" x14ac:dyDescent="0.35">
      <c r="A295" t="str">
        <v/>
      </c>
      <c r="D295" t="str">
        <v/>
      </c>
    </row>
    <row r="296" spans="1:4" x14ac:dyDescent="0.35">
      <c r="A296" t="str">
        <v>successful</v>
      </c>
      <c r="D296" t="str">
        <v/>
      </c>
    </row>
    <row r="297" spans="1:4" x14ac:dyDescent="0.35">
      <c r="A297" t="str">
        <v/>
      </c>
      <c r="D297" t="str">
        <v>failed</v>
      </c>
    </row>
    <row r="298" spans="1:4" x14ac:dyDescent="0.35">
      <c r="A298" t="str">
        <v/>
      </c>
      <c r="D298" t="str">
        <v>failed</v>
      </c>
    </row>
    <row r="299" spans="1:4" x14ac:dyDescent="0.35">
      <c r="A299" t="str">
        <v/>
      </c>
      <c r="D299" t="str">
        <v>failed</v>
      </c>
    </row>
    <row r="300" spans="1:4" x14ac:dyDescent="0.35">
      <c r="A300" t="str">
        <v>successful</v>
      </c>
      <c r="D300" t="str">
        <v/>
      </c>
    </row>
    <row r="301" spans="1:4" x14ac:dyDescent="0.35">
      <c r="A301" t="str">
        <v/>
      </c>
      <c r="D301" t="str">
        <v>failed</v>
      </c>
    </row>
    <row r="302" spans="1:4" x14ac:dyDescent="0.35">
      <c r="A302" t="str">
        <v/>
      </c>
      <c r="D302" t="str">
        <v>failed</v>
      </c>
    </row>
    <row r="303" spans="1:4" x14ac:dyDescent="0.35">
      <c r="A303" t="str">
        <v>successful</v>
      </c>
      <c r="D303" t="str">
        <v/>
      </c>
    </row>
    <row r="304" spans="1:4" x14ac:dyDescent="0.35">
      <c r="A304" t="str">
        <v/>
      </c>
      <c r="D304" t="str">
        <v>failed</v>
      </c>
    </row>
    <row r="305" spans="1:4" x14ac:dyDescent="0.35">
      <c r="A305" t="str">
        <v/>
      </c>
      <c r="D305" t="str">
        <v>failed</v>
      </c>
    </row>
    <row r="306" spans="1:4" x14ac:dyDescent="0.35">
      <c r="A306" t="str">
        <v>successful</v>
      </c>
      <c r="D306" t="str">
        <v/>
      </c>
    </row>
    <row r="307" spans="1:4" x14ac:dyDescent="0.35">
      <c r="A307" t="str">
        <v>successful</v>
      </c>
      <c r="D307" t="str">
        <v/>
      </c>
    </row>
    <row r="308" spans="1:4" x14ac:dyDescent="0.35">
      <c r="A308" t="str">
        <v/>
      </c>
      <c r="D308" t="str">
        <v>failed</v>
      </c>
    </row>
    <row r="309" spans="1:4" x14ac:dyDescent="0.35">
      <c r="A309" t="str">
        <v>successful</v>
      </c>
      <c r="D309" t="str">
        <v/>
      </c>
    </row>
    <row r="310" spans="1:4" x14ac:dyDescent="0.35">
      <c r="A310" t="str">
        <v/>
      </c>
      <c r="D310" t="str">
        <v>failed</v>
      </c>
    </row>
    <row r="311" spans="1:4" x14ac:dyDescent="0.35">
      <c r="A311" t="str">
        <v/>
      </c>
      <c r="D311" t="str">
        <v/>
      </c>
    </row>
    <row r="312" spans="1:4" x14ac:dyDescent="0.35">
      <c r="A312" t="str">
        <v/>
      </c>
      <c r="D312" t="str">
        <v>failed</v>
      </c>
    </row>
    <row r="313" spans="1:4" x14ac:dyDescent="0.35">
      <c r="A313" t="str">
        <v>successful</v>
      </c>
      <c r="D313" t="str">
        <v/>
      </c>
    </row>
    <row r="314" spans="1:4" x14ac:dyDescent="0.35">
      <c r="A314" t="str">
        <v>successful</v>
      </c>
      <c r="D314" t="str">
        <v/>
      </c>
    </row>
    <row r="315" spans="1:4" x14ac:dyDescent="0.35">
      <c r="A315" t="str">
        <v>successful</v>
      </c>
      <c r="D315" t="str">
        <v/>
      </c>
    </row>
    <row r="316" spans="1:4" x14ac:dyDescent="0.35">
      <c r="A316" t="str">
        <v>successful</v>
      </c>
      <c r="D316" t="str">
        <v/>
      </c>
    </row>
    <row r="317" spans="1:4" x14ac:dyDescent="0.35">
      <c r="A317" t="str">
        <v/>
      </c>
      <c r="D317" t="str">
        <v>failed</v>
      </c>
    </row>
    <row r="318" spans="1:4" x14ac:dyDescent="0.35">
      <c r="A318" t="str">
        <v/>
      </c>
      <c r="D318" t="str">
        <v>failed</v>
      </c>
    </row>
    <row r="319" spans="1:4" x14ac:dyDescent="0.35">
      <c r="A319" t="str">
        <v/>
      </c>
      <c r="D319" t="str">
        <v>failed</v>
      </c>
    </row>
    <row r="320" spans="1:4" x14ac:dyDescent="0.35">
      <c r="A320" t="str">
        <v/>
      </c>
      <c r="D320" t="str">
        <v>failed</v>
      </c>
    </row>
    <row r="321" spans="1:4" x14ac:dyDescent="0.35">
      <c r="A321" t="str">
        <v/>
      </c>
      <c r="D321" t="str">
        <v/>
      </c>
    </row>
    <row r="322" spans="1:4" x14ac:dyDescent="0.35">
      <c r="A322" t="str">
        <v/>
      </c>
      <c r="D322" t="str">
        <v>failed</v>
      </c>
    </row>
    <row r="323" spans="1:4" x14ac:dyDescent="0.35">
      <c r="A323" t="str">
        <v/>
      </c>
      <c r="D323" t="str">
        <v>failed</v>
      </c>
    </row>
    <row r="324" spans="1:4" x14ac:dyDescent="0.35">
      <c r="A324" t="str">
        <v>successful</v>
      </c>
      <c r="D324" t="str">
        <v/>
      </c>
    </row>
    <row r="325" spans="1:4" x14ac:dyDescent="0.35">
      <c r="A325" t="str">
        <v/>
      </c>
      <c r="D325" t="str">
        <v>failed</v>
      </c>
    </row>
    <row r="326" spans="1:4" x14ac:dyDescent="0.35">
      <c r="A326" t="str">
        <v>successful</v>
      </c>
      <c r="D326" t="str">
        <v/>
      </c>
    </row>
    <row r="327" spans="1:4" x14ac:dyDescent="0.35">
      <c r="A327" t="str">
        <v/>
      </c>
      <c r="D327" t="str">
        <v>failed</v>
      </c>
    </row>
    <row r="328" spans="1:4" x14ac:dyDescent="0.35">
      <c r="A328" t="str">
        <v/>
      </c>
      <c r="D328" t="str">
        <v>failed</v>
      </c>
    </row>
    <row r="329" spans="1:4" x14ac:dyDescent="0.35">
      <c r="A329" t="str">
        <v/>
      </c>
      <c r="D329" t="str">
        <v>failed</v>
      </c>
    </row>
    <row r="330" spans="1:4" x14ac:dyDescent="0.35">
      <c r="A330" t="str">
        <v>successful</v>
      </c>
      <c r="D330" t="str">
        <v/>
      </c>
    </row>
    <row r="331" spans="1:4" x14ac:dyDescent="0.35">
      <c r="A331" t="str">
        <v/>
      </c>
      <c r="D331" t="str">
        <v/>
      </c>
    </row>
    <row r="332" spans="1:4" x14ac:dyDescent="0.35">
      <c r="A332" t="str">
        <v>successful</v>
      </c>
      <c r="D332" t="str">
        <v/>
      </c>
    </row>
    <row r="333" spans="1:4" x14ac:dyDescent="0.35">
      <c r="A333" t="str">
        <v>successful</v>
      </c>
      <c r="D333" t="str">
        <v/>
      </c>
    </row>
    <row r="334" spans="1:4" x14ac:dyDescent="0.35">
      <c r="A334" t="str">
        <v>successful</v>
      </c>
      <c r="D334" t="str">
        <v/>
      </c>
    </row>
    <row r="335" spans="1:4" x14ac:dyDescent="0.35">
      <c r="A335" t="str">
        <v>successful</v>
      </c>
      <c r="D335" t="str">
        <v/>
      </c>
    </row>
    <row r="336" spans="1:4" x14ac:dyDescent="0.35">
      <c r="A336" t="str">
        <v>successful</v>
      </c>
      <c r="D336" t="str">
        <v/>
      </c>
    </row>
    <row r="337" spans="1:4" x14ac:dyDescent="0.35">
      <c r="A337" t="str">
        <v>successful</v>
      </c>
      <c r="D337" t="str">
        <v/>
      </c>
    </row>
    <row r="338" spans="1:4" x14ac:dyDescent="0.35">
      <c r="A338" t="str">
        <v/>
      </c>
      <c r="D338" t="str">
        <v>failed</v>
      </c>
    </row>
    <row r="339" spans="1:4" x14ac:dyDescent="0.35">
      <c r="A339" t="str">
        <v>successful</v>
      </c>
      <c r="D339" t="str">
        <v/>
      </c>
    </row>
    <row r="340" spans="1:4" x14ac:dyDescent="0.35">
      <c r="A340" t="str">
        <v>successful</v>
      </c>
      <c r="D340" t="str">
        <v/>
      </c>
    </row>
    <row r="341" spans="1:4" x14ac:dyDescent="0.35">
      <c r="A341" t="str">
        <v/>
      </c>
      <c r="D341" t="str">
        <v/>
      </c>
    </row>
    <row r="342" spans="1:4" x14ac:dyDescent="0.35">
      <c r="A342" t="str">
        <v/>
      </c>
      <c r="D342" t="str">
        <v>failed</v>
      </c>
    </row>
    <row r="343" spans="1:4" x14ac:dyDescent="0.35">
      <c r="A343" t="str">
        <v/>
      </c>
      <c r="D343" t="str">
        <v>failed</v>
      </c>
    </row>
    <row r="344" spans="1:4" x14ac:dyDescent="0.35">
      <c r="A344" t="str">
        <v/>
      </c>
      <c r="D344" t="str">
        <v>failed</v>
      </c>
    </row>
    <row r="345" spans="1:4" x14ac:dyDescent="0.35">
      <c r="A345" t="str">
        <v/>
      </c>
      <c r="D345" t="str">
        <v>failed</v>
      </c>
    </row>
    <row r="346" spans="1:4" x14ac:dyDescent="0.35">
      <c r="A346" t="str">
        <v/>
      </c>
      <c r="D346" t="str">
        <v>failed</v>
      </c>
    </row>
    <row r="347" spans="1:4" x14ac:dyDescent="0.35">
      <c r="A347" t="str">
        <v/>
      </c>
      <c r="D347" t="str">
        <v>failed</v>
      </c>
    </row>
    <row r="348" spans="1:4" x14ac:dyDescent="0.35">
      <c r="A348" t="str">
        <v/>
      </c>
      <c r="D348" t="str">
        <v>failed</v>
      </c>
    </row>
    <row r="349" spans="1:4" x14ac:dyDescent="0.35">
      <c r="A349" t="str">
        <v>successful</v>
      </c>
      <c r="D349" t="str">
        <v/>
      </c>
    </row>
    <row r="350" spans="1:4" x14ac:dyDescent="0.35">
      <c r="A350" t="str">
        <v/>
      </c>
      <c r="D350" t="str">
        <v>failed</v>
      </c>
    </row>
    <row r="351" spans="1:4" x14ac:dyDescent="0.35">
      <c r="A351" t="str">
        <v/>
      </c>
      <c r="D351" t="str">
        <v>failed</v>
      </c>
    </row>
    <row r="352" spans="1:4" x14ac:dyDescent="0.35">
      <c r="A352" t="str">
        <v/>
      </c>
      <c r="D352" t="str">
        <v>failed</v>
      </c>
    </row>
    <row r="353" spans="1:4" x14ac:dyDescent="0.35">
      <c r="A353" t="str">
        <v>successful</v>
      </c>
      <c r="D353" t="str">
        <v/>
      </c>
    </row>
    <row r="354" spans="1:4" x14ac:dyDescent="0.35">
      <c r="A354" t="str">
        <v/>
      </c>
      <c r="D354" t="str">
        <v>failed</v>
      </c>
    </row>
    <row r="355" spans="1:4" x14ac:dyDescent="0.35">
      <c r="A355" t="str">
        <v>successful</v>
      </c>
      <c r="D355" t="str">
        <v/>
      </c>
    </row>
    <row r="356" spans="1:4" x14ac:dyDescent="0.35">
      <c r="A356" t="str">
        <v>successful</v>
      </c>
      <c r="D356" t="str">
        <v/>
      </c>
    </row>
    <row r="357" spans="1:4" x14ac:dyDescent="0.35">
      <c r="A357" t="str">
        <v/>
      </c>
      <c r="D357" t="str">
        <v/>
      </c>
    </row>
    <row r="358" spans="1:4" x14ac:dyDescent="0.35">
      <c r="A358" t="str">
        <v/>
      </c>
      <c r="D358" t="str">
        <v>failed</v>
      </c>
    </row>
    <row r="359" spans="1:4" x14ac:dyDescent="0.35">
      <c r="A359" t="str">
        <v>successful</v>
      </c>
      <c r="D359" t="str">
        <v/>
      </c>
    </row>
    <row r="360" spans="1:4" x14ac:dyDescent="0.35">
      <c r="A360" t="str">
        <v/>
      </c>
      <c r="D360" t="str">
        <v>failed</v>
      </c>
    </row>
    <row r="361" spans="1:4" x14ac:dyDescent="0.35">
      <c r="A361" t="str">
        <v>successful</v>
      </c>
      <c r="D361" t="str">
        <v/>
      </c>
    </row>
    <row r="362" spans="1:4" x14ac:dyDescent="0.35">
      <c r="A362" t="str">
        <v>successful</v>
      </c>
      <c r="D362" t="str">
        <v/>
      </c>
    </row>
    <row r="363" spans="1:4" x14ac:dyDescent="0.35">
      <c r="A363" t="str">
        <v>successful</v>
      </c>
      <c r="D363" t="str">
        <v/>
      </c>
    </row>
    <row r="364" spans="1:4" x14ac:dyDescent="0.35">
      <c r="A364" t="str">
        <v>successful</v>
      </c>
      <c r="D364" t="str">
        <v/>
      </c>
    </row>
    <row r="365" spans="1:4" x14ac:dyDescent="0.35">
      <c r="A365" t="str">
        <v>successful</v>
      </c>
      <c r="D365" t="str">
        <v/>
      </c>
    </row>
    <row r="366" spans="1:4" x14ac:dyDescent="0.35">
      <c r="A366" t="str">
        <v>successful</v>
      </c>
      <c r="D366" t="str">
        <v/>
      </c>
    </row>
    <row r="367" spans="1:4" x14ac:dyDescent="0.35">
      <c r="A367" t="str">
        <v>successful</v>
      </c>
      <c r="D367" t="str">
        <v/>
      </c>
    </row>
    <row r="368" spans="1:4" x14ac:dyDescent="0.35">
      <c r="A368" t="str">
        <v>successful</v>
      </c>
      <c r="D368" t="str">
        <v/>
      </c>
    </row>
    <row r="369" spans="1:4" x14ac:dyDescent="0.35">
      <c r="A369" t="str">
        <v/>
      </c>
      <c r="D369" t="str">
        <v>failed</v>
      </c>
    </row>
    <row r="370" spans="1:4" x14ac:dyDescent="0.35">
      <c r="A370" t="str">
        <v>successful</v>
      </c>
      <c r="D370" t="str">
        <v/>
      </c>
    </row>
    <row r="371" spans="1:4" x14ac:dyDescent="0.35">
      <c r="A371" t="str">
        <v>successful</v>
      </c>
      <c r="D371" t="str">
        <v/>
      </c>
    </row>
    <row r="372" spans="1:4" x14ac:dyDescent="0.35">
      <c r="A372" t="str">
        <v>successful</v>
      </c>
      <c r="D372" t="str">
        <v/>
      </c>
    </row>
    <row r="373" spans="1:4" x14ac:dyDescent="0.35">
      <c r="A373" t="str">
        <v/>
      </c>
      <c r="D373" t="str">
        <v>failed</v>
      </c>
    </row>
    <row r="374" spans="1:4" x14ac:dyDescent="0.35">
      <c r="A374" t="str">
        <v>successful</v>
      </c>
      <c r="D374" t="str">
        <v/>
      </c>
    </row>
    <row r="375" spans="1:4" x14ac:dyDescent="0.35">
      <c r="A375" t="str">
        <v>successful</v>
      </c>
      <c r="D375" t="str">
        <v/>
      </c>
    </row>
    <row r="376" spans="1:4" x14ac:dyDescent="0.35">
      <c r="A376" t="str">
        <v/>
      </c>
      <c r="D376" t="str">
        <v>failed</v>
      </c>
    </row>
    <row r="377" spans="1:4" x14ac:dyDescent="0.35">
      <c r="A377" t="str">
        <v/>
      </c>
      <c r="D377" t="str">
        <v>failed</v>
      </c>
    </row>
    <row r="378" spans="1:4" x14ac:dyDescent="0.35">
      <c r="A378" t="str">
        <v>successful</v>
      </c>
      <c r="D378" t="str">
        <v/>
      </c>
    </row>
    <row r="379" spans="1:4" x14ac:dyDescent="0.35">
      <c r="A379" t="str">
        <v/>
      </c>
      <c r="D379" t="str">
        <v>failed</v>
      </c>
    </row>
    <row r="380" spans="1:4" x14ac:dyDescent="0.35">
      <c r="A380" t="str">
        <v/>
      </c>
      <c r="D380" t="str">
        <v>failed</v>
      </c>
    </row>
    <row r="381" spans="1:4" x14ac:dyDescent="0.35">
      <c r="A381" t="str">
        <v/>
      </c>
      <c r="D381" t="str">
        <v>failed</v>
      </c>
    </row>
    <row r="382" spans="1:4" x14ac:dyDescent="0.35">
      <c r="A382" t="str">
        <v>successful</v>
      </c>
      <c r="D382" t="str">
        <v/>
      </c>
    </row>
    <row r="383" spans="1:4" x14ac:dyDescent="0.35">
      <c r="A383" t="str">
        <v>successful</v>
      </c>
      <c r="D383" t="str">
        <v/>
      </c>
    </row>
    <row r="384" spans="1:4" x14ac:dyDescent="0.35">
      <c r="A384" t="str">
        <v/>
      </c>
      <c r="D384" t="str">
        <v>failed</v>
      </c>
    </row>
    <row r="385" spans="1:4" x14ac:dyDescent="0.35">
      <c r="A385" t="str">
        <v>successful</v>
      </c>
      <c r="D385" t="str">
        <v/>
      </c>
    </row>
    <row r="386" spans="1:4" x14ac:dyDescent="0.35">
      <c r="A386" t="str">
        <v>successful</v>
      </c>
      <c r="D386" t="str">
        <v/>
      </c>
    </row>
    <row r="387" spans="1:4" x14ac:dyDescent="0.35">
      <c r="A387" t="str">
        <v>successful</v>
      </c>
      <c r="D387" t="str">
        <v/>
      </c>
    </row>
    <row r="388" spans="1:4" x14ac:dyDescent="0.35">
      <c r="A388" t="str">
        <v/>
      </c>
      <c r="D388" t="str">
        <v>failed</v>
      </c>
    </row>
    <row r="389" spans="1:4" x14ac:dyDescent="0.35">
      <c r="A389" t="str">
        <v/>
      </c>
      <c r="D389" t="str">
        <v>failed</v>
      </c>
    </row>
    <row r="390" spans="1:4" x14ac:dyDescent="0.35">
      <c r="A390" t="str">
        <v/>
      </c>
      <c r="D390" t="str">
        <v/>
      </c>
    </row>
    <row r="391" spans="1:4" x14ac:dyDescent="0.35">
      <c r="A391" t="str">
        <v>successful</v>
      </c>
      <c r="D391" t="str">
        <v/>
      </c>
    </row>
    <row r="392" spans="1:4" x14ac:dyDescent="0.35">
      <c r="A392" t="str">
        <v>successful</v>
      </c>
      <c r="D392" t="str">
        <v/>
      </c>
    </row>
    <row r="393" spans="1:4" x14ac:dyDescent="0.35">
      <c r="A393" t="str">
        <v/>
      </c>
      <c r="D393" t="str">
        <v>failed</v>
      </c>
    </row>
    <row r="394" spans="1:4" x14ac:dyDescent="0.35">
      <c r="A394" t="str">
        <v/>
      </c>
      <c r="D394" t="str">
        <v>failed</v>
      </c>
    </row>
    <row r="395" spans="1:4" x14ac:dyDescent="0.35">
      <c r="A395" t="str">
        <v>successful</v>
      </c>
      <c r="D395" t="str">
        <v/>
      </c>
    </row>
    <row r="396" spans="1:4" x14ac:dyDescent="0.35">
      <c r="A396" t="str">
        <v>successful</v>
      </c>
      <c r="D396" t="str">
        <v/>
      </c>
    </row>
    <row r="397" spans="1:4" x14ac:dyDescent="0.35">
      <c r="A397" t="str">
        <v>successful</v>
      </c>
      <c r="D397" t="str">
        <v/>
      </c>
    </row>
    <row r="398" spans="1:4" x14ac:dyDescent="0.35">
      <c r="A398" t="str">
        <v>successful</v>
      </c>
      <c r="D398" t="str">
        <v/>
      </c>
    </row>
    <row r="399" spans="1:4" x14ac:dyDescent="0.35">
      <c r="A399" t="str">
        <v>successful</v>
      </c>
      <c r="D399" t="str">
        <v/>
      </c>
    </row>
    <row r="400" spans="1:4" x14ac:dyDescent="0.35">
      <c r="A400" t="str">
        <v>successful</v>
      </c>
      <c r="D400" t="str">
        <v/>
      </c>
    </row>
    <row r="401" spans="1:4" x14ac:dyDescent="0.35">
      <c r="A401" t="str">
        <v/>
      </c>
      <c r="D401" t="str">
        <v>failed</v>
      </c>
    </row>
    <row r="402" spans="1:4" x14ac:dyDescent="0.35">
      <c r="A402" t="str">
        <v/>
      </c>
      <c r="D402" t="str">
        <v>failed</v>
      </c>
    </row>
    <row r="403" spans="1:4" x14ac:dyDescent="0.35">
      <c r="A403" t="str">
        <v>successful</v>
      </c>
      <c r="D403" t="str">
        <v/>
      </c>
    </row>
    <row r="404" spans="1:4" x14ac:dyDescent="0.35">
      <c r="A404" t="str">
        <v/>
      </c>
      <c r="D404" t="str">
        <v>failed</v>
      </c>
    </row>
    <row r="405" spans="1:4" x14ac:dyDescent="0.35">
      <c r="A405" t="str">
        <v/>
      </c>
      <c r="D405" t="str">
        <v>failed</v>
      </c>
    </row>
    <row r="406" spans="1:4" x14ac:dyDescent="0.35">
      <c r="A406" t="str">
        <v>successful</v>
      </c>
      <c r="D406" t="str">
        <v/>
      </c>
    </row>
    <row r="407" spans="1:4" x14ac:dyDescent="0.35">
      <c r="A407" t="str">
        <v/>
      </c>
      <c r="D407" t="str">
        <v>failed</v>
      </c>
    </row>
    <row r="408" spans="1:4" x14ac:dyDescent="0.35">
      <c r="A408" t="str">
        <v>successful</v>
      </c>
      <c r="D408" t="str">
        <v/>
      </c>
    </row>
    <row r="409" spans="1:4" x14ac:dyDescent="0.35">
      <c r="A409" t="str">
        <v>successful</v>
      </c>
      <c r="D409" t="str">
        <v/>
      </c>
    </row>
    <row r="410" spans="1:4" x14ac:dyDescent="0.35">
      <c r="A410" t="str">
        <v>successful</v>
      </c>
      <c r="D410" t="str">
        <v/>
      </c>
    </row>
    <row r="411" spans="1:4" x14ac:dyDescent="0.35">
      <c r="A411" t="str">
        <v/>
      </c>
      <c r="D411" t="str">
        <v>failed</v>
      </c>
    </row>
    <row r="412" spans="1:4" x14ac:dyDescent="0.35">
      <c r="A412" t="str">
        <v/>
      </c>
      <c r="D412" t="str">
        <v/>
      </c>
    </row>
    <row r="413" spans="1:4" x14ac:dyDescent="0.35">
      <c r="A413" t="str">
        <v>successful</v>
      </c>
      <c r="D413" t="str">
        <v/>
      </c>
    </row>
    <row r="414" spans="1:4" x14ac:dyDescent="0.35">
      <c r="A414" t="str">
        <v>successful</v>
      </c>
      <c r="D414" t="str">
        <v/>
      </c>
    </row>
    <row r="415" spans="1:4" x14ac:dyDescent="0.35">
      <c r="A415" t="str">
        <v/>
      </c>
      <c r="D415" t="str">
        <v/>
      </c>
    </row>
    <row r="416" spans="1:4" x14ac:dyDescent="0.35">
      <c r="A416" t="str">
        <v/>
      </c>
      <c r="D416" t="str">
        <v>failed</v>
      </c>
    </row>
    <row r="417" spans="1:4" x14ac:dyDescent="0.35">
      <c r="A417" t="str">
        <v/>
      </c>
      <c r="D417" t="str">
        <v>failed</v>
      </c>
    </row>
    <row r="418" spans="1:4" x14ac:dyDescent="0.35">
      <c r="A418" t="str">
        <v/>
      </c>
      <c r="D418" t="str">
        <v>failed</v>
      </c>
    </row>
    <row r="419" spans="1:4" x14ac:dyDescent="0.35">
      <c r="A419" t="str">
        <v/>
      </c>
      <c r="D419" t="str">
        <v>failed</v>
      </c>
    </row>
    <row r="420" spans="1:4" x14ac:dyDescent="0.35">
      <c r="A420" t="str">
        <v/>
      </c>
      <c r="D420" t="str">
        <v>failed</v>
      </c>
    </row>
    <row r="421" spans="1:4" x14ac:dyDescent="0.35">
      <c r="A421" t="str">
        <v>successful</v>
      </c>
      <c r="D421" t="str">
        <v/>
      </c>
    </row>
    <row r="422" spans="1:4" x14ac:dyDescent="0.35">
      <c r="A422" t="str">
        <v>successful</v>
      </c>
      <c r="D422" t="str">
        <v/>
      </c>
    </row>
    <row r="423" spans="1:4" x14ac:dyDescent="0.35">
      <c r="A423" t="str">
        <v/>
      </c>
      <c r="D423" t="str">
        <v>failed</v>
      </c>
    </row>
    <row r="424" spans="1:4" x14ac:dyDescent="0.35">
      <c r="A424" t="str">
        <v>successful</v>
      </c>
      <c r="D424" t="str">
        <v/>
      </c>
    </row>
    <row r="425" spans="1:4" x14ac:dyDescent="0.35">
      <c r="A425" t="str">
        <v/>
      </c>
      <c r="D425" t="str">
        <v>failed</v>
      </c>
    </row>
    <row r="426" spans="1:4" x14ac:dyDescent="0.35">
      <c r="A426" t="str">
        <v/>
      </c>
      <c r="D426" t="str">
        <v>failed</v>
      </c>
    </row>
    <row r="427" spans="1:4" x14ac:dyDescent="0.35">
      <c r="A427" t="str">
        <v>successful</v>
      </c>
      <c r="D427" t="str">
        <v/>
      </c>
    </row>
    <row r="428" spans="1:4" x14ac:dyDescent="0.35">
      <c r="A428" t="str">
        <v>successful</v>
      </c>
      <c r="D428" t="str">
        <v/>
      </c>
    </row>
    <row r="429" spans="1:4" x14ac:dyDescent="0.35">
      <c r="A429" t="str">
        <v>successful</v>
      </c>
      <c r="D429" t="str">
        <v/>
      </c>
    </row>
    <row r="430" spans="1:4" x14ac:dyDescent="0.35">
      <c r="A430" t="str">
        <v/>
      </c>
      <c r="D430" t="str">
        <v>failed</v>
      </c>
    </row>
    <row r="431" spans="1:4" x14ac:dyDescent="0.35">
      <c r="A431" t="str">
        <v/>
      </c>
      <c r="D431" t="str">
        <v/>
      </c>
    </row>
    <row r="432" spans="1:4" x14ac:dyDescent="0.35">
      <c r="A432" t="str">
        <v/>
      </c>
      <c r="D432" t="str">
        <v>failed</v>
      </c>
    </row>
    <row r="433" spans="1:4" x14ac:dyDescent="0.35">
      <c r="A433" t="str">
        <v>successful</v>
      </c>
      <c r="D433" t="str">
        <v/>
      </c>
    </row>
    <row r="434" spans="1:4" x14ac:dyDescent="0.35">
      <c r="A434" t="str">
        <v/>
      </c>
      <c r="D434" t="str">
        <v>failed</v>
      </c>
    </row>
    <row r="435" spans="1:4" x14ac:dyDescent="0.35">
      <c r="A435" t="str">
        <v/>
      </c>
      <c r="D435" t="str">
        <v>failed</v>
      </c>
    </row>
    <row r="436" spans="1:4" x14ac:dyDescent="0.35">
      <c r="A436" t="str">
        <v/>
      </c>
      <c r="D436" t="str">
        <v/>
      </c>
    </row>
    <row r="437" spans="1:4" x14ac:dyDescent="0.35">
      <c r="A437" t="str">
        <v>successful</v>
      </c>
      <c r="D437" t="str">
        <v/>
      </c>
    </row>
    <row r="438" spans="1:4" x14ac:dyDescent="0.35">
      <c r="A438" t="str">
        <v>successful</v>
      </c>
      <c r="D438" t="str">
        <v/>
      </c>
    </row>
    <row r="439" spans="1:4" x14ac:dyDescent="0.35">
      <c r="A439" t="str">
        <v>successful</v>
      </c>
      <c r="D439" t="str">
        <v/>
      </c>
    </row>
    <row r="440" spans="1:4" x14ac:dyDescent="0.35">
      <c r="A440" t="str">
        <v>successful</v>
      </c>
      <c r="D440" t="str">
        <v/>
      </c>
    </row>
    <row r="441" spans="1:4" x14ac:dyDescent="0.35">
      <c r="A441" t="str">
        <v>successful</v>
      </c>
      <c r="D441" t="str">
        <v/>
      </c>
    </row>
    <row r="442" spans="1:4" x14ac:dyDescent="0.35">
      <c r="A442" t="str">
        <v>successful</v>
      </c>
      <c r="D442" t="str">
        <v/>
      </c>
    </row>
    <row r="443" spans="1:4" x14ac:dyDescent="0.35">
      <c r="A443" t="str">
        <v/>
      </c>
      <c r="D443" t="str">
        <v>failed</v>
      </c>
    </row>
    <row r="444" spans="1:4" x14ac:dyDescent="0.35">
      <c r="A444" t="str">
        <v>successful</v>
      </c>
      <c r="D444" t="str">
        <v/>
      </c>
    </row>
    <row r="445" spans="1:4" x14ac:dyDescent="0.35">
      <c r="A445" t="str">
        <v/>
      </c>
      <c r="D445" t="str">
        <v/>
      </c>
    </row>
    <row r="446" spans="1:4" x14ac:dyDescent="0.35">
      <c r="A446" t="str">
        <v>successful</v>
      </c>
      <c r="D446" t="str">
        <v/>
      </c>
    </row>
    <row r="447" spans="1:4" x14ac:dyDescent="0.35">
      <c r="A447" t="str">
        <v>successful</v>
      </c>
      <c r="D447" t="str">
        <v/>
      </c>
    </row>
    <row r="448" spans="1:4" x14ac:dyDescent="0.35">
      <c r="A448" t="str">
        <v/>
      </c>
      <c r="D448" t="str">
        <v>failed</v>
      </c>
    </row>
    <row r="449" spans="1:4" x14ac:dyDescent="0.35">
      <c r="A449" t="str">
        <v/>
      </c>
      <c r="D449" t="str">
        <v/>
      </c>
    </row>
    <row r="450" spans="1:4" x14ac:dyDescent="0.35">
      <c r="A450" t="str">
        <v/>
      </c>
      <c r="D450" t="str">
        <v>failed</v>
      </c>
    </row>
    <row r="451" spans="1:4" x14ac:dyDescent="0.35">
      <c r="A451" t="str">
        <v>successful</v>
      </c>
      <c r="D451" t="str">
        <v/>
      </c>
    </row>
    <row r="452" spans="1:4" x14ac:dyDescent="0.35">
      <c r="A452" t="str">
        <v/>
      </c>
      <c r="D452" t="str">
        <v>failed</v>
      </c>
    </row>
    <row r="453" spans="1:4" x14ac:dyDescent="0.35">
      <c r="A453" t="str">
        <v>successful</v>
      </c>
      <c r="D453" t="str">
        <v/>
      </c>
    </row>
    <row r="454" spans="1:4" x14ac:dyDescent="0.35">
      <c r="A454" t="str">
        <v/>
      </c>
      <c r="D454" t="str">
        <v>failed</v>
      </c>
    </row>
    <row r="455" spans="1:4" x14ac:dyDescent="0.35">
      <c r="A455" t="str">
        <v/>
      </c>
      <c r="D455" t="str">
        <v>failed</v>
      </c>
    </row>
    <row r="456" spans="1:4" x14ac:dyDescent="0.35">
      <c r="A456" t="str">
        <v/>
      </c>
      <c r="D456" t="str">
        <v>failed</v>
      </c>
    </row>
    <row r="457" spans="1:4" x14ac:dyDescent="0.35">
      <c r="A457" t="str">
        <v>successful</v>
      </c>
      <c r="D457" t="str">
        <v/>
      </c>
    </row>
    <row r="458" spans="1:4" x14ac:dyDescent="0.35">
      <c r="A458" t="str">
        <v>successful</v>
      </c>
      <c r="D458" t="str">
        <v/>
      </c>
    </row>
    <row r="459" spans="1:4" x14ac:dyDescent="0.35">
      <c r="A459" t="str">
        <v/>
      </c>
      <c r="D459" t="str">
        <v>failed</v>
      </c>
    </row>
    <row r="460" spans="1:4" x14ac:dyDescent="0.35">
      <c r="A460" t="str">
        <v>successful</v>
      </c>
      <c r="D460" t="str">
        <v/>
      </c>
    </row>
    <row r="461" spans="1:4" x14ac:dyDescent="0.35">
      <c r="A461" t="str">
        <v/>
      </c>
      <c r="D461" t="str">
        <v>failed</v>
      </c>
    </row>
    <row r="462" spans="1:4" x14ac:dyDescent="0.35">
      <c r="A462" t="str">
        <v>successful</v>
      </c>
      <c r="D462" t="str">
        <v/>
      </c>
    </row>
    <row r="463" spans="1:4" x14ac:dyDescent="0.35">
      <c r="A463" t="str">
        <v>successful</v>
      </c>
      <c r="D463" t="str">
        <v/>
      </c>
    </row>
    <row r="464" spans="1:4" x14ac:dyDescent="0.35">
      <c r="A464" t="str">
        <v/>
      </c>
      <c r="D464" t="str">
        <v>failed</v>
      </c>
    </row>
    <row r="465" spans="1:4" x14ac:dyDescent="0.35">
      <c r="A465" t="str">
        <v>successful</v>
      </c>
      <c r="D465" t="str">
        <v/>
      </c>
    </row>
    <row r="466" spans="1:4" x14ac:dyDescent="0.35">
      <c r="A466" t="str">
        <v>successful</v>
      </c>
      <c r="D466" t="str">
        <v/>
      </c>
    </row>
    <row r="467" spans="1:4" x14ac:dyDescent="0.35">
      <c r="A467" t="str">
        <v>successful</v>
      </c>
      <c r="D467" t="str">
        <v/>
      </c>
    </row>
    <row r="468" spans="1:4" x14ac:dyDescent="0.35">
      <c r="A468" t="str">
        <v>successful</v>
      </c>
      <c r="D468" t="str">
        <v/>
      </c>
    </row>
    <row r="469" spans="1:4" x14ac:dyDescent="0.35">
      <c r="A469" t="str">
        <v>successful</v>
      </c>
      <c r="D469" t="str">
        <v/>
      </c>
    </row>
    <row r="470" spans="1:4" x14ac:dyDescent="0.35">
      <c r="A470" t="str">
        <v/>
      </c>
      <c r="D470" t="str">
        <v>failed</v>
      </c>
    </row>
    <row r="471" spans="1:4" x14ac:dyDescent="0.35">
      <c r="A471" t="str">
        <v>successful</v>
      </c>
      <c r="D471" t="str">
        <v/>
      </c>
    </row>
    <row r="472" spans="1:4" x14ac:dyDescent="0.35">
      <c r="A472" t="str">
        <v>successful</v>
      </c>
      <c r="D472" t="str">
        <v/>
      </c>
    </row>
    <row r="473" spans="1:4" x14ac:dyDescent="0.35">
      <c r="A473" t="str">
        <v>successful</v>
      </c>
      <c r="D473" t="str">
        <v/>
      </c>
    </row>
    <row r="474" spans="1:4" x14ac:dyDescent="0.35">
      <c r="A474" t="str">
        <v/>
      </c>
      <c r="D474" t="str">
        <v>failed</v>
      </c>
    </row>
    <row r="475" spans="1:4" x14ac:dyDescent="0.35">
      <c r="A475" t="str">
        <v>successful</v>
      </c>
      <c r="D475" t="str">
        <v/>
      </c>
    </row>
    <row r="476" spans="1:4" x14ac:dyDescent="0.35">
      <c r="A476" t="str">
        <v>successful</v>
      </c>
      <c r="D476" t="str">
        <v/>
      </c>
    </row>
    <row r="477" spans="1:4" x14ac:dyDescent="0.35">
      <c r="A477" t="str">
        <v>successful</v>
      </c>
      <c r="D477" t="str">
        <v/>
      </c>
    </row>
    <row r="478" spans="1:4" x14ac:dyDescent="0.35">
      <c r="A478" t="str">
        <v/>
      </c>
      <c r="D478" t="str">
        <v>failed</v>
      </c>
    </row>
    <row r="479" spans="1:4" x14ac:dyDescent="0.35">
      <c r="A479" t="str">
        <v/>
      </c>
      <c r="D479" t="str">
        <v>failed</v>
      </c>
    </row>
    <row r="480" spans="1:4" x14ac:dyDescent="0.35">
      <c r="A480" t="str">
        <v>successful</v>
      </c>
      <c r="D480" t="str">
        <v/>
      </c>
    </row>
    <row r="481" spans="1:4" x14ac:dyDescent="0.35">
      <c r="A481" t="str">
        <v>successful</v>
      </c>
      <c r="D481" t="str">
        <v/>
      </c>
    </row>
    <row r="482" spans="1:4" x14ac:dyDescent="0.35">
      <c r="A482" t="str">
        <v>successful</v>
      </c>
      <c r="D482" t="str">
        <v/>
      </c>
    </row>
    <row r="483" spans="1:4" x14ac:dyDescent="0.35">
      <c r="A483" t="str">
        <v/>
      </c>
      <c r="D483" t="str">
        <v>failed</v>
      </c>
    </row>
    <row r="484" spans="1:4" x14ac:dyDescent="0.35">
      <c r="A484" t="str">
        <v/>
      </c>
      <c r="D484" t="str">
        <v>failed</v>
      </c>
    </row>
    <row r="485" spans="1:4" x14ac:dyDescent="0.35">
      <c r="A485" t="str">
        <v/>
      </c>
      <c r="D485" t="str">
        <v>failed</v>
      </c>
    </row>
    <row r="486" spans="1:4" x14ac:dyDescent="0.35">
      <c r="A486" t="str">
        <v>successful</v>
      </c>
      <c r="D486" t="str">
        <v/>
      </c>
    </row>
    <row r="487" spans="1:4" x14ac:dyDescent="0.35">
      <c r="A487" t="str">
        <v/>
      </c>
      <c r="D487" t="str">
        <v>failed</v>
      </c>
    </row>
    <row r="488" spans="1:4" x14ac:dyDescent="0.35">
      <c r="A488" t="str">
        <v/>
      </c>
      <c r="D488" t="str">
        <v>failed</v>
      </c>
    </row>
    <row r="489" spans="1:4" x14ac:dyDescent="0.35">
      <c r="A489" t="str">
        <v>successful</v>
      </c>
      <c r="D489" t="str">
        <v/>
      </c>
    </row>
    <row r="490" spans="1:4" x14ac:dyDescent="0.35">
      <c r="A490" t="str">
        <v>successful</v>
      </c>
      <c r="D490" t="str">
        <v/>
      </c>
    </row>
    <row r="491" spans="1:4" x14ac:dyDescent="0.35">
      <c r="A491" t="str">
        <v>successful</v>
      </c>
      <c r="D491" t="str">
        <v/>
      </c>
    </row>
    <row r="492" spans="1:4" x14ac:dyDescent="0.35">
      <c r="A492" t="str">
        <v>successful</v>
      </c>
      <c r="D492" t="str">
        <v/>
      </c>
    </row>
    <row r="493" spans="1:4" x14ac:dyDescent="0.35">
      <c r="A493" t="str">
        <v>successful</v>
      </c>
      <c r="D493" t="str">
        <v/>
      </c>
    </row>
    <row r="494" spans="1:4" x14ac:dyDescent="0.35">
      <c r="A494" t="str">
        <v/>
      </c>
      <c r="D494" t="str">
        <v/>
      </c>
    </row>
    <row r="495" spans="1:4" x14ac:dyDescent="0.35">
      <c r="A495" t="str">
        <v>successful</v>
      </c>
      <c r="D495" t="str">
        <v/>
      </c>
    </row>
    <row r="496" spans="1:4" x14ac:dyDescent="0.35">
      <c r="A496" t="str">
        <v>successful</v>
      </c>
      <c r="D496" t="str">
        <v/>
      </c>
    </row>
    <row r="497" spans="1:4" x14ac:dyDescent="0.35">
      <c r="A497" t="str">
        <v>successful</v>
      </c>
      <c r="D497" t="str">
        <v/>
      </c>
    </row>
    <row r="498" spans="1:4" x14ac:dyDescent="0.35">
      <c r="A498" t="str">
        <v/>
      </c>
      <c r="D498" t="str">
        <v>failed</v>
      </c>
    </row>
    <row r="499" spans="1:4" x14ac:dyDescent="0.35">
      <c r="A499" t="str">
        <v/>
      </c>
      <c r="D499" t="str">
        <v>failed</v>
      </c>
    </row>
    <row r="500" spans="1:4" x14ac:dyDescent="0.35">
      <c r="A500" t="str">
        <v/>
      </c>
      <c r="D500" t="str">
        <v>failed</v>
      </c>
    </row>
    <row r="501" spans="1:4" x14ac:dyDescent="0.35">
      <c r="A501" t="str">
        <v/>
      </c>
      <c r="D501" t="str">
        <v>failed</v>
      </c>
    </row>
    <row r="502" spans="1:4" x14ac:dyDescent="0.35">
      <c r="A502" t="str">
        <v/>
      </c>
      <c r="D502" t="str">
        <v>failed</v>
      </c>
    </row>
    <row r="503" spans="1:4" x14ac:dyDescent="0.35">
      <c r="A503" t="str">
        <v/>
      </c>
      <c r="D503" t="str">
        <v>failed</v>
      </c>
    </row>
    <row r="504" spans="1:4" x14ac:dyDescent="0.35">
      <c r="A504" t="str">
        <v>successful</v>
      </c>
      <c r="D504" t="str">
        <v/>
      </c>
    </row>
    <row r="505" spans="1:4" x14ac:dyDescent="0.35">
      <c r="A505" t="str">
        <v>successful</v>
      </c>
      <c r="D505" t="str">
        <v/>
      </c>
    </row>
    <row r="506" spans="1:4" x14ac:dyDescent="0.35">
      <c r="A506" t="str">
        <v/>
      </c>
      <c r="D506" t="str">
        <v>failed</v>
      </c>
    </row>
    <row r="507" spans="1:4" x14ac:dyDescent="0.35">
      <c r="A507" t="str">
        <v/>
      </c>
      <c r="D507" t="str">
        <v>failed</v>
      </c>
    </row>
    <row r="508" spans="1:4" x14ac:dyDescent="0.35">
      <c r="A508" t="str">
        <v>successful</v>
      </c>
      <c r="D508" t="str">
        <v/>
      </c>
    </row>
    <row r="509" spans="1:4" x14ac:dyDescent="0.35">
      <c r="A509" t="str">
        <v/>
      </c>
      <c r="D509" t="str">
        <v>failed</v>
      </c>
    </row>
    <row r="510" spans="1:4" x14ac:dyDescent="0.35">
      <c r="A510" t="str">
        <v>successful</v>
      </c>
      <c r="D510" t="str">
        <v/>
      </c>
    </row>
    <row r="511" spans="1:4" x14ac:dyDescent="0.35">
      <c r="A511" t="str">
        <v/>
      </c>
      <c r="D511" t="str">
        <v>failed</v>
      </c>
    </row>
    <row r="512" spans="1:4" x14ac:dyDescent="0.35">
      <c r="A512" t="str">
        <v>successful</v>
      </c>
      <c r="D512" t="str">
        <v/>
      </c>
    </row>
    <row r="513" spans="1:4" x14ac:dyDescent="0.35">
      <c r="A513" t="str">
        <v/>
      </c>
      <c r="D513" t="str">
        <v>failed</v>
      </c>
    </row>
    <row r="514" spans="1:4" x14ac:dyDescent="0.35">
      <c r="A514" t="str">
        <v>successful</v>
      </c>
      <c r="D514" t="str">
        <v/>
      </c>
    </row>
    <row r="515" spans="1:4" x14ac:dyDescent="0.35">
      <c r="A515" t="str">
        <v/>
      </c>
      <c r="D515" t="str">
        <v/>
      </c>
    </row>
    <row r="516" spans="1:4" x14ac:dyDescent="0.35">
      <c r="A516" t="str">
        <v/>
      </c>
      <c r="D516" t="str">
        <v/>
      </c>
    </row>
    <row r="517" spans="1:4" x14ac:dyDescent="0.35">
      <c r="A517" t="str">
        <v/>
      </c>
      <c r="D517" t="str">
        <v>failed</v>
      </c>
    </row>
    <row r="518" spans="1:4" x14ac:dyDescent="0.35">
      <c r="A518" t="str">
        <v/>
      </c>
      <c r="D518" t="str">
        <v>failed</v>
      </c>
    </row>
    <row r="519" spans="1:4" x14ac:dyDescent="0.35">
      <c r="A519" t="str">
        <v>successful</v>
      </c>
      <c r="D519" t="str">
        <v/>
      </c>
    </row>
    <row r="520" spans="1:4" x14ac:dyDescent="0.35">
      <c r="A520" t="str">
        <v/>
      </c>
      <c r="D520" t="str">
        <v>failed</v>
      </c>
    </row>
    <row r="521" spans="1:4" x14ac:dyDescent="0.35">
      <c r="A521" t="str">
        <v>successful</v>
      </c>
      <c r="D521" t="str">
        <v/>
      </c>
    </row>
    <row r="522" spans="1:4" x14ac:dyDescent="0.35">
      <c r="A522" t="str">
        <v>successful</v>
      </c>
      <c r="D522" t="str">
        <v/>
      </c>
    </row>
    <row r="523" spans="1:4" x14ac:dyDescent="0.35">
      <c r="A523" t="str">
        <v>successful</v>
      </c>
      <c r="D523" t="str">
        <v/>
      </c>
    </row>
    <row r="524" spans="1:4" x14ac:dyDescent="0.35">
      <c r="A524" t="str">
        <v/>
      </c>
      <c r="D524" t="str">
        <v>failed</v>
      </c>
    </row>
    <row r="525" spans="1:4" x14ac:dyDescent="0.35">
      <c r="A525" t="str">
        <v>successful</v>
      </c>
      <c r="D525" t="str">
        <v/>
      </c>
    </row>
    <row r="526" spans="1:4" x14ac:dyDescent="0.35">
      <c r="A526" t="str">
        <v/>
      </c>
      <c r="D526" t="str">
        <v>failed</v>
      </c>
    </row>
    <row r="527" spans="1:4" x14ac:dyDescent="0.35">
      <c r="A527" t="str">
        <v/>
      </c>
      <c r="D527" t="str">
        <v>failed</v>
      </c>
    </row>
    <row r="528" spans="1:4" x14ac:dyDescent="0.35">
      <c r="A528" t="str">
        <v>successful</v>
      </c>
      <c r="D528" t="str">
        <v/>
      </c>
    </row>
    <row r="529" spans="1:4" x14ac:dyDescent="0.35">
      <c r="A529" t="str">
        <v/>
      </c>
      <c r="D529" t="str">
        <v>failed</v>
      </c>
    </row>
    <row r="530" spans="1:4" x14ac:dyDescent="0.35">
      <c r="A530" t="str">
        <v/>
      </c>
      <c r="D530" t="str">
        <v>failed</v>
      </c>
    </row>
    <row r="531" spans="1:4" x14ac:dyDescent="0.35">
      <c r="A531" t="str">
        <v/>
      </c>
      <c r="D531" t="str">
        <v>failed</v>
      </c>
    </row>
    <row r="532" spans="1:4" x14ac:dyDescent="0.35">
      <c r="A532" t="str">
        <v/>
      </c>
      <c r="D532" t="str">
        <v>failed</v>
      </c>
    </row>
    <row r="533" spans="1:4" x14ac:dyDescent="0.35">
      <c r="A533" t="str">
        <v/>
      </c>
      <c r="D533" t="str">
        <v/>
      </c>
    </row>
    <row r="534" spans="1:4" x14ac:dyDescent="0.35">
      <c r="A534" t="str">
        <v>successful</v>
      </c>
      <c r="D534" t="str">
        <v/>
      </c>
    </row>
    <row r="535" spans="1:4" x14ac:dyDescent="0.35">
      <c r="A535" t="str">
        <v>successful</v>
      </c>
      <c r="D535" t="str">
        <v/>
      </c>
    </row>
    <row r="536" spans="1:4" x14ac:dyDescent="0.35">
      <c r="A536" t="str">
        <v/>
      </c>
      <c r="D536" t="str">
        <v>failed</v>
      </c>
    </row>
    <row r="537" spans="1:4" x14ac:dyDescent="0.35">
      <c r="A537" t="str">
        <v>successful</v>
      </c>
      <c r="D537" t="str">
        <v/>
      </c>
    </row>
    <row r="538" spans="1:4" x14ac:dyDescent="0.35">
      <c r="A538" t="str">
        <v>successful</v>
      </c>
      <c r="D538" t="str">
        <v/>
      </c>
    </row>
    <row r="539" spans="1:4" x14ac:dyDescent="0.35">
      <c r="A539" t="str">
        <v>successful</v>
      </c>
      <c r="D539" t="str">
        <v/>
      </c>
    </row>
    <row r="540" spans="1:4" x14ac:dyDescent="0.35">
      <c r="A540" t="str">
        <v/>
      </c>
      <c r="D540" t="str">
        <v>failed</v>
      </c>
    </row>
    <row r="541" spans="1:4" x14ac:dyDescent="0.35">
      <c r="A541" t="str">
        <v/>
      </c>
      <c r="D541" t="str">
        <v>failed</v>
      </c>
    </row>
    <row r="542" spans="1:4" x14ac:dyDescent="0.35">
      <c r="A542" t="str">
        <v>successful</v>
      </c>
      <c r="D542" t="str">
        <v/>
      </c>
    </row>
    <row r="543" spans="1:4" x14ac:dyDescent="0.35">
      <c r="A543" t="str">
        <v/>
      </c>
      <c r="D543" t="str">
        <v>failed</v>
      </c>
    </row>
    <row r="544" spans="1:4" x14ac:dyDescent="0.35">
      <c r="A544" t="str">
        <v/>
      </c>
      <c r="D544" t="str">
        <v>failed</v>
      </c>
    </row>
    <row r="545" spans="1:4" x14ac:dyDescent="0.35">
      <c r="A545" t="str">
        <v/>
      </c>
      <c r="D545" t="str">
        <v>failed</v>
      </c>
    </row>
    <row r="546" spans="1:4" x14ac:dyDescent="0.35">
      <c r="A546" t="str">
        <v>successful</v>
      </c>
      <c r="D546" t="str">
        <v/>
      </c>
    </row>
    <row r="547" spans="1:4" x14ac:dyDescent="0.35">
      <c r="A547" t="str">
        <v/>
      </c>
      <c r="D547" t="str">
        <v>failed</v>
      </c>
    </row>
    <row r="548" spans="1:4" x14ac:dyDescent="0.35">
      <c r="A548" t="str">
        <v>successful</v>
      </c>
      <c r="D548" t="str">
        <v/>
      </c>
    </row>
    <row r="549" spans="1:4" x14ac:dyDescent="0.35">
      <c r="A549" t="str">
        <v>successful</v>
      </c>
      <c r="D549" t="str">
        <v/>
      </c>
    </row>
    <row r="550" spans="1:4" x14ac:dyDescent="0.35">
      <c r="A550" t="str">
        <v>successful</v>
      </c>
      <c r="D550" t="str">
        <v/>
      </c>
    </row>
    <row r="551" spans="1:4" x14ac:dyDescent="0.35">
      <c r="A551" t="str">
        <v>successful</v>
      </c>
      <c r="D551" t="str">
        <v/>
      </c>
    </row>
    <row r="552" spans="1:4" x14ac:dyDescent="0.35">
      <c r="A552" t="str">
        <v/>
      </c>
      <c r="D552" t="str">
        <v/>
      </c>
    </row>
    <row r="553" spans="1:4" x14ac:dyDescent="0.35">
      <c r="A553" t="str">
        <v/>
      </c>
      <c r="D553" t="str">
        <v>failed</v>
      </c>
    </row>
    <row r="554" spans="1:4" x14ac:dyDescent="0.35">
      <c r="A554" t="str">
        <v/>
      </c>
      <c r="D554" t="str">
        <v>failed</v>
      </c>
    </row>
    <row r="555" spans="1:4" x14ac:dyDescent="0.35">
      <c r="A555" t="str">
        <v/>
      </c>
      <c r="D555" t="str">
        <v>failed</v>
      </c>
    </row>
    <row r="556" spans="1:4" x14ac:dyDescent="0.35">
      <c r="A556" t="str">
        <v>successful</v>
      </c>
      <c r="D556" t="str">
        <v/>
      </c>
    </row>
    <row r="557" spans="1:4" x14ac:dyDescent="0.35">
      <c r="A557" t="str">
        <v>successful</v>
      </c>
      <c r="D557" t="str">
        <v/>
      </c>
    </row>
    <row r="558" spans="1:4" x14ac:dyDescent="0.35">
      <c r="A558" t="str">
        <v>successful</v>
      </c>
      <c r="D558" t="str">
        <v/>
      </c>
    </row>
    <row r="559" spans="1:4" x14ac:dyDescent="0.35">
      <c r="A559" t="str">
        <v>successful</v>
      </c>
      <c r="D559" t="str">
        <v/>
      </c>
    </row>
    <row r="560" spans="1:4" x14ac:dyDescent="0.35">
      <c r="A560" t="str">
        <v>successful</v>
      </c>
      <c r="D560" t="str">
        <v/>
      </c>
    </row>
    <row r="561" spans="1:4" x14ac:dyDescent="0.35">
      <c r="A561" t="str">
        <v>successful</v>
      </c>
      <c r="D561" t="str">
        <v/>
      </c>
    </row>
    <row r="562" spans="1:4" x14ac:dyDescent="0.35">
      <c r="A562" t="str">
        <v>successful</v>
      </c>
      <c r="D562" t="str">
        <v/>
      </c>
    </row>
    <row r="563" spans="1:4" x14ac:dyDescent="0.35">
      <c r="A563" t="str">
        <v>successful</v>
      </c>
      <c r="D563" t="str">
        <v/>
      </c>
    </row>
    <row r="564" spans="1:4" x14ac:dyDescent="0.35">
      <c r="A564" t="str">
        <v/>
      </c>
      <c r="D564" t="str">
        <v>failed</v>
      </c>
    </row>
    <row r="565" spans="1:4" x14ac:dyDescent="0.35">
      <c r="A565" t="str">
        <v>successful</v>
      </c>
      <c r="D565" t="str">
        <v/>
      </c>
    </row>
    <row r="566" spans="1:4" x14ac:dyDescent="0.35">
      <c r="A566" t="str">
        <v/>
      </c>
      <c r="D566" t="str">
        <v>failed</v>
      </c>
    </row>
    <row r="567" spans="1:4" x14ac:dyDescent="0.35">
      <c r="A567" t="str">
        <v>successful</v>
      </c>
      <c r="D567" t="str">
        <v/>
      </c>
    </row>
    <row r="568" spans="1:4" x14ac:dyDescent="0.35">
      <c r="A568" t="str">
        <v/>
      </c>
      <c r="D568" t="str">
        <v>failed</v>
      </c>
    </row>
    <row r="569" spans="1:4" x14ac:dyDescent="0.35">
      <c r="A569" t="str">
        <v>successful</v>
      </c>
      <c r="D569" t="str">
        <v/>
      </c>
    </row>
    <row r="570" spans="1:4" x14ac:dyDescent="0.35">
      <c r="A570" t="str">
        <v>successful</v>
      </c>
      <c r="D570" t="str">
        <v/>
      </c>
    </row>
    <row r="571" spans="1:4" x14ac:dyDescent="0.35">
      <c r="A571" t="str">
        <v>successful</v>
      </c>
      <c r="D571" t="str">
        <v/>
      </c>
    </row>
    <row r="572" spans="1:4" x14ac:dyDescent="0.35">
      <c r="A572" t="str">
        <v>successful</v>
      </c>
      <c r="D572" t="str">
        <v/>
      </c>
    </row>
    <row r="573" spans="1:4" x14ac:dyDescent="0.35">
      <c r="A573" t="str">
        <v/>
      </c>
      <c r="D573" t="str">
        <v>failed</v>
      </c>
    </row>
    <row r="574" spans="1:4" x14ac:dyDescent="0.35">
      <c r="A574" t="str">
        <v/>
      </c>
      <c r="D574" t="str">
        <v/>
      </c>
    </row>
    <row r="575" spans="1:4" x14ac:dyDescent="0.35">
      <c r="A575" t="str">
        <v>successful</v>
      </c>
      <c r="D575" t="str">
        <v/>
      </c>
    </row>
    <row r="576" spans="1:4" x14ac:dyDescent="0.35">
      <c r="A576" t="str">
        <v>successful</v>
      </c>
      <c r="D576" t="str">
        <v/>
      </c>
    </row>
    <row r="577" spans="1:4" x14ac:dyDescent="0.35">
      <c r="A577" t="str">
        <v/>
      </c>
      <c r="D577" t="str">
        <v>failed</v>
      </c>
    </row>
    <row r="578" spans="1:4" x14ac:dyDescent="0.35">
      <c r="A578" t="str">
        <v/>
      </c>
      <c r="D578" t="str">
        <v>failed</v>
      </c>
    </row>
    <row r="579" spans="1:4" x14ac:dyDescent="0.35">
      <c r="A579" t="str">
        <v/>
      </c>
      <c r="D579" t="str">
        <v/>
      </c>
    </row>
    <row r="580" spans="1:4" x14ac:dyDescent="0.35">
      <c r="A580" t="str">
        <v/>
      </c>
      <c r="D580" t="str">
        <v>failed</v>
      </c>
    </row>
    <row r="581" spans="1:4" x14ac:dyDescent="0.35">
      <c r="A581" t="str">
        <v>successful</v>
      </c>
      <c r="D581" t="str">
        <v/>
      </c>
    </row>
    <row r="582" spans="1:4" x14ac:dyDescent="0.35">
      <c r="A582" t="str">
        <v>successful</v>
      </c>
      <c r="D582" t="str">
        <v/>
      </c>
    </row>
    <row r="583" spans="1:4" x14ac:dyDescent="0.35">
      <c r="A583" t="str">
        <v/>
      </c>
      <c r="D583" t="str">
        <v>failed</v>
      </c>
    </row>
    <row r="584" spans="1:4" x14ac:dyDescent="0.35">
      <c r="A584" t="str">
        <v/>
      </c>
      <c r="D584" t="str">
        <v>failed</v>
      </c>
    </row>
    <row r="585" spans="1:4" x14ac:dyDescent="0.35">
      <c r="A585" t="str">
        <v>successful</v>
      </c>
      <c r="D585" t="str">
        <v/>
      </c>
    </row>
    <row r="586" spans="1:4" x14ac:dyDescent="0.35">
      <c r="A586" t="str">
        <v>successful</v>
      </c>
      <c r="D586" t="str">
        <v/>
      </c>
    </row>
    <row r="587" spans="1:4" x14ac:dyDescent="0.35">
      <c r="A587" t="str">
        <v>successful</v>
      </c>
      <c r="D587" t="str">
        <v/>
      </c>
    </row>
    <row r="588" spans="1:4" x14ac:dyDescent="0.35">
      <c r="A588" t="str">
        <v>successful</v>
      </c>
      <c r="D588" t="str">
        <v/>
      </c>
    </row>
    <row r="589" spans="1:4" x14ac:dyDescent="0.35">
      <c r="A589" t="str">
        <v/>
      </c>
      <c r="D589" t="str">
        <v>failed</v>
      </c>
    </row>
    <row r="590" spans="1:4" x14ac:dyDescent="0.35">
      <c r="A590" t="str">
        <v/>
      </c>
      <c r="D590" t="str">
        <v>failed</v>
      </c>
    </row>
    <row r="591" spans="1:4" x14ac:dyDescent="0.35">
      <c r="A591" t="str">
        <v/>
      </c>
      <c r="D591" t="str">
        <v>failed</v>
      </c>
    </row>
    <row r="592" spans="1:4" x14ac:dyDescent="0.35">
      <c r="A592" t="str">
        <v/>
      </c>
      <c r="D592" t="str">
        <v>failed</v>
      </c>
    </row>
    <row r="593" spans="1:4" x14ac:dyDescent="0.35">
      <c r="A593" t="str">
        <v>successful</v>
      </c>
      <c r="D593" t="str">
        <v/>
      </c>
    </row>
    <row r="594" spans="1:4" x14ac:dyDescent="0.35">
      <c r="A594" t="str">
        <v/>
      </c>
      <c r="D594" t="str">
        <v>failed</v>
      </c>
    </row>
    <row r="595" spans="1:4" x14ac:dyDescent="0.35">
      <c r="A595" t="str">
        <v>successful</v>
      </c>
      <c r="D595" t="str">
        <v/>
      </c>
    </row>
    <row r="596" spans="1:4" x14ac:dyDescent="0.35">
      <c r="A596" t="str">
        <v/>
      </c>
      <c r="D596" t="str">
        <v>failed</v>
      </c>
    </row>
    <row r="597" spans="1:4" x14ac:dyDescent="0.35">
      <c r="A597" t="str">
        <v>successful</v>
      </c>
      <c r="D597" t="str">
        <v/>
      </c>
    </row>
    <row r="598" spans="1:4" x14ac:dyDescent="0.35">
      <c r="A598" t="str">
        <v/>
      </c>
      <c r="D598" t="str">
        <v>failed</v>
      </c>
    </row>
    <row r="599" spans="1:4" x14ac:dyDescent="0.35">
      <c r="A599" t="str">
        <v>successful</v>
      </c>
      <c r="D599" t="str">
        <v/>
      </c>
    </row>
    <row r="600" spans="1:4" x14ac:dyDescent="0.35">
      <c r="A600" t="str">
        <v>successful</v>
      </c>
      <c r="D600" t="str">
        <v/>
      </c>
    </row>
    <row r="601" spans="1:4" x14ac:dyDescent="0.35">
      <c r="A601" t="str">
        <v/>
      </c>
      <c r="D601" t="str">
        <v>failed</v>
      </c>
    </row>
    <row r="602" spans="1:4" x14ac:dyDescent="0.35">
      <c r="A602" t="str">
        <v/>
      </c>
      <c r="D602" t="str">
        <v>failed</v>
      </c>
    </row>
    <row r="603" spans="1:4" x14ac:dyDescent="0.35">
      <c r="A603" t="str">
        <v>successful</v>
      </c>
      <c r="D603" t="str">
        <v/>
      </c>
    </row>
    <row r="604" spans="1:4" x14ac:dyDescent="0.35">
      <c r="A604" t="str">
        <v>successful</v>
      </c>
      <c r="D604" t="str">
        <v/>
      </c>
    </row>
    <row r="605" spans="1:4" x14ac:dyDescent="0.35">
      <c r="A605" t="str">
        <v>successful</v>
      </c>
      <c r="D605" t="str">
        <v/>
      </c>
    </row>
    <row r="606" spans="1:4" x14ac:dyDescent="0.35">
      <c r="A606" t="str">
        <v>successful</v>
      </c>
      <c r="D606" t="str">
        <v/>
      </c>
    </row>
    <row r="607" spans="1:4" x14ac:dyDescent="0.35">
      <c r="A607" t="str">
        <v>successful</v>
      </c>
      <c r="D607" t="str">
        <v/>
      </c>
    </row>
    <row r="608" spans="1:4" x14ac:dyDescent="0.35">
      <c r="A608" t="str">
        <v>successful</v>
      </c>
      <c r="D608" t="str">
        <v/>
      </c>
    </row>
    <row r="609" spans="1:4" x14ac:dyDescent="0.35">
      <c r="A609" t="str">
        <v>successful</v>
      </c>
      <c r="D609" t="str">
        <v/>
      </c>
    </row>
    <row r="610" spans="1:4" x14ac:dyDescent="0.35">
      <c r="A610" t="str">
        <v>successful</v>
      </c>
      <c r="D610" t="str">
        <v/>
      </c>
    </row>
    <row r="611" spans="1:4" x14ac:dyDescent="0.35">
      <c r="A611" t="str">
        <v>successful</v>
      </c>
      <c r="D611" t="str">
        <v/>
      </c>
    </row>
    <row r="612" spans="1:4" x14ac:dyDescent="0.35">
      <c r="A612" t="str">
        <v>successful</v>
      </c>
      <c r="D612" t="str">
        <v/>
      </c>
    </row>
    <row r="613" spans="1:4" x14ac:dyDescent="0.35">
      <c r="A613" t="str">
        <v/>
      </c>
      <c r="D613" t="str">
        <v/>
      </c>
    </row>
    <row r="614" spans="1:4" x14ac:dyDescent="0.35">
      <c r="A614" t="str">
        <v>successful</v>
      </c>
      <c r="D614" t="str">
        <v/>
      </c>
    </row>
    <row r="615" spans="1:4" x14ac:dyDescent="0.35">
      <c r="A615" t="str">
        <v>successful</v>
      </c>
      <c r="D615" t="str">
        <v/>
      </c>
    </row>
    <row r="616" spans="1:4" x14ac:dyDescent="0.35">
      <c r="A616" t="str">
        <v>successful</v>
      </c>
      <c r="D616" t="str">
        <v/>
      </c>
    </row>
    <row r="617" spans="1:4" x14ac:dyDescent="0.35">
      <c r="A617" t="str">
        <v>successful</v>
      </c>
      <c r="D617" t="str">
        <v/>
      </c>
    </row>
    <row r="618" spans="1:4" x14ac:dyDescent="0.35">
      <c r="A618" t="str">
        <v>successful</v>
      </c>
      <c r="D618" t="str">
        <v/>
      </c>
    </row>
    <row r="619" spans="1:4" x14ac:dyDescent="0.35">
      <c r="A619" t="str">
        <v>successful</v>
      </c>
      <c r="D619" t="str">
        <v/>
      </c>
    </row>
    <row r="620" spans="1:4" x14ac:dyDescent="0.35">
      <c r="A620" t="str">
        <v/>
      </c>
      <c r="D620" t="str">
        <v>failed</v>
      </c>
    </row>
    <row r="621" spans="1:4" x14ac:dyDescent="0.35">
      <c r="A621" t="str">
        <v/>
      </c>
      <c r="D621" t="str">
        <v>failed</v>
      </c>
    </row>
    <row r="622" spans="1:4" x14ac:dyDescent="0.35">
      <c r="A622" t="str">
        <v>successful</v>
      </c>
      <c r="D622" t="str">
        <v/>
      </c>
    </row>
    <row r="623" spans="1:4" x14ac:dyDescent="0.35">
      <c r="A623" t="str">
        <v>successful</v>
      </c>
      <c r="D623" t="str">
        <v/>
      </c>
    </row>
    <row r="624" spans="1:4" x14ac:dyDescent="0.35">
      <c r="A624" t="str">
        <v/>
      </c>
      <c r="D624" t="str">
        <v>failed</v>
      </c>
    </row>
    <row r="625" spans="1:4" x14ac:dyDescent="0.35">
      <c r="A625" t="str">
        <v>successful</v>
      </c>
      <c r="D625" t="str">
        <v/>
      </c>
    </row>
    <row r="626" spans="1:4" x14ac:dyDescent="0.35">
      <c r="A626" t="str">
        <v>successful</v>
      </c>
      <c r="D626" t="str">
        <v/>
      </c>
    </row>
    <row r="627" spans="1:4" x14ac:dyDescent="0.35">
      <c r="A627" t="str">
        <v/>
      </c>
      <c r="D627" t="str">
        <v>failed</v>
      </c>
    </row>
    <row r="628" spans="1:4" x14ac:dyDescent="0.35">
      <c r="A628" t="str">
        <v>successful</v>
      </c>
      <c r="D628" t="str">
        <v/>
      </c>
    </row>
    <row r="629" spans="1:4" x14ac:dyDescent="0.35">
      <c r="A629" t="str">
        <v>successful</v>
      </c>
      <c r="D629" t="str">
        <v/>
      </c>
    </row>
    <row r="630" spans="1:4" x14ac:dyDescent="0.35">
      <c r="A630" t="str">
        <v>successful</v>
      </c>
      <c r="D630" t="str">
        <v/>
      </c>
    </row>
    <row r="631" spans="1:4" x14ac:dyDescent="0.35">
      <c r="A631" t="str">
        <v/>
      </c>
      <c r="D631" t="str">
        <v>failed</v>
      </c>
    </row>
    <row r="632" spans="1:4" x14ac:dyDescent="0.35">
      <c r="A632" t="str">
        <v/>
      </c>
      <c r="D632" t="str">
        <v/>
      </c>
    </row>
    <row r="633" spans="1:4" x14ac:dyDescent="0.35">
      <c r="A633" t="str">
        <v>successful</v>
      </c>
      <c r="D633" t="str">
        <v/>
      </c>
    </row>
    <row r="634" spans="1:4" x14ac:dyDescent="0.35">
      <c r="A634" t="str">
        <v/>
      </c>
      <c r="D634" t="str">
        <v/>
      </c>
    </row>
    <row r="635" spans="1:4" x14ac:dyDescent="0.35">
      <c r="A635" t="str">
        <v/>
      </c>
      <c r="D635" t="str">
        <v>failed</v>
      </c>
    </row>
    <row r="636" spans="1:4" x14ac:dyDescent="0.35">
      <c r="A636" t="str">
        <v/>
      </c>
      <c r="D636" t="str">
        <v/>
      </c>
    </row>
    <row r="637" spans="1:4" x14ac:dyDescent="0.35">
      <c r="A637" t="str">
        <v>successful</v>
      </c>
      <c r="D637" t="str">
        <v/>
      </c>
    </row>
    <row r="638" spans="1:4" x14ac:dyDescent="0.35">
      <c r="A638" t="str">
        <v/>
      </c>
      <c r="D638" t="str">
        <v>failed</v>
      </c>
    </row>
    <row r="639" spans="1:4" x14ac:dyDescent="0.35">
      <c r="A639" t="str">
        <v/>
      </c>
      <c r="D639" t="str">
        <v>failed</v>
      </c>
    </row>
    <row r="640" spans="1:4" x14ac:dyDescent="0.35">
      <c r="A640" t="str">
        <v/>
      </c>
      <c r="D640" t="str">
        <v>failed</v>
      </c>
    </row>
    <row r="641" spans="1:4" x14ac:dyDescent="0.35">
      <c r="A641" t="str">
        <v/>
      </c>
      <c r="D641" t="str">
        <v/>
      </c>
    </row>
    <row r="642" spans="1:4" x14ac:dyDescent="0.35">
      <c r="A642" t="str">
        <v/>
      </c>
      <c r="D642" t="str">
        <v>failed</v>
      </c>
    </row>
    <row r="643" spans="1:4" x14ac:dyDescent="0.35">
      <c r="A643" t="str">
        <v>successful</v>
      </c>
      <c r="D643" t="str">
        <v/>
      </c>
    </row>
    <row r="644" spans="1:4" x14ac:dyDescent="0.35">
      <c r="A644" t="str">
        <v>successful</v>
      </c>
      <c r="D644" t="str">
        <v/>
      </c>
    </row>
    <row r="645" spans="1:4" x14ac:dyDescent="0.35">
      <c r="A645" t="str">
        <v>successful</v>
      </c>
      <c r="D645" t="str">
        <v/>
      </c>
    </row>
    <row r="646" spans="1:4" x14ac:dyDescent="0.35">
      <c r="A646" t="str">
        <v/>
      </c>
      <c r="D646" t="str">
        <v>failed</v>
      </c>
    </row>
    <row r="647" spans="1:4" x14ac:dyDescent="0.35">
      <c r="A647" t="str">
        <v/>
      </c>
      <c r="D647" t="str">
        <v>failed</v>
      </c>
    </row>
    <row r="648" spans="1:4" x14ac:dyDescent="0.35">
      <c r="A648" t="str">
        <v/>
      </c>
      <c r="D648" t="str">
        <v>failed</v>
      </c>
    </row>
    <row r="649" spans="1:4" x14ac:dyDescent="0.35">
      <c r="A649" t="str">
        <v/>
      </c>
      <c r="D649" t="str">
        <v>failed</v>
      </c>
    </row>
    <row r="650" spans="1:4" x14ac:dyDescent="0.35">
      <c r="A650" t="str">
        <v/>
      </c>
      <c r="D650" t="str">
        <v/>
      </c>
    </row>
    <row r="651" spans="1:4" x14ac:dyDescent="0.35">
      <c r="A651" t="str">
        <v/>
      </c>
      <c r="D651" t="str">
        <v>failed</v>
      </c>
    </row>
    <row r="652" spans="1:4" x14ac:dyDescent="0.35">
      <c r="A652" t="str">
        <v/>
      </c>
      <c r="D652" t="str">
        <v>failed</v>
      </c>
    </row>
    <row r="653" spans="1:4" x14ac:dyDescent="0.35">
      <c r="A653" t="str">
        <v/>
      </c>
      <c r="D653" t="str">
        <v>failed</v>
      </c>
    </row>
    <row r="654" spans="1:4" x14ac:dyDescent="0.35">
      <c r="A654" t="str">
        <v>successful</v>
      </c>
      <c r="D654" t="str">
        <v/>
      </c>
    </row>
    <row r="655" spans="1:4" x14ac:dyDescent="0.35">
      <c r="A655" t="str">
        <v>successful</v>
      </c>
      <c r="D655" t="str">
        <v/>
      </c>
    </row>
    <row r="656" spans="1:4" x14ac:dyDescent="0.35">
      <c r="A656" t="str">
        <v>successful</v>
      </c>
      <c r="D656" t="str">
        <v/>
      </c>
    </row>
    <row r="657" spans="1:4" x14ac:dyDescent="0.35">
      <c r="A657" t="str">
        <v>successful</v>
      </c>
      <c r="D657" t="str">
        <v/>
      </c>
    </row>
    <row r="658" spans="1:4" x14ac:dyDescent="0.35">
      <c r="A658" t="str">
        <v/>
      </c>
      <c r="D658" t="str">
        <v>failed</v>
      </c>
    </row>
    <row r="659" spans="1:4" x14ac:dyDescent="0.35">
      <c r="A659" t="str">
        <v/>
      </c>
      <c r="D659" t="str">
        <v>failed</v>
      </c>
    </row>
    <row r="660" spans="1:4" x14ac:dyDescent="0.35">
      <c r="A660" t="str">
        <v/>
      </c>
      <c r="D660" t="str">
        <v/>
      </c>
    </row>
    <row r="661" spans="1:4" x14ac:dyDescent="0.35">
      <c r="A661" t="str">
        <v/>
      </c>
      <c r="D661" t="str">
        <v>failed</v>
      </c>
    </row>
    <row r="662" spans="1:4" x14ac:dyDescent="0.35">
      <c r="A662" t="str">
        <v/>
      </c>
      <c r="D662" t="str">
        <v>failed</v>
      </c>
    </row>
    <row r="663" spans="1:4" x14ac:dyDescent="0.35">
      <c r="A663" t="str">
        <v/>
      </c>
      <c r="D663" t="str">
        <v>failed</v>
      </c>
    </row>
    <row r="664" spans="1:4" x14ac:dyDescent="0.35">
      <c r="A664" t="str">
        <v/>
      </c>
      <c r="D664" t="str">
        <v>failed</v>
      </c>
    </row>
    <row r="665" spans="1:4" x14ac:dyDescent="0.35">
      <c r="A665" t="str">
        <v/>
      </c>
      <c r="D665" t="str">
        <v>failed</v>
      </c>
    </row>
    <row r="666" spans="1:4" x14ac:dyDescent="0.35">
      <c r="A666" t="str">
        <v/>
      </c>
      <c r="D666" t="str">
        <v>failed</v>
      </c>
    </row>
    <row r="667" spans="1:4" x14ac:dyDescent="0.35">
      <c r="A667" t="str">
        <v>successful</v>
      </c>
      <c r="D667" t="str">
        <v/>
      </c>
    </row>
    <row r="668" spans="1:4" x14ac:dyDescent="0.35">
      <c r="A668" t="str">
        <v/>
      </c>
      <c r="D668" t="str">
        <v/>
      </c>
    </row>
    <row r="669" spans="1:4" x14ac:dyDescent="0.35">
      <c r="A669" t="str">
        <v>successful</v>
      </c>
      <c r="D669" t="str">
        <v/>
      </c>
    </row>
    <row r="670" spans="1:4" x14ac:dyDescent="0.35">
      <c r="A670" t="str">
        <v/>
      </c>
      <c r="D670" t="str">
        <v>failed</v>
      </c>
    </row>
    <row r="671" spans="1:4" x14ac:dyDescent="0.35">
      <c r="A671" t="str">
        <v>successful</v>
      </c>
      <c r="D671" t="str">
        <v/>
      </c>
    </row>
    <row r="672" spans="1:4" x14ac:dyDescent="0.35">
      <c r="A672" t="str">
        <v>successful</v>
      </c>
      <c r="D672" t="str">
        <v/>
      </c>
    </row>
    <row r="673" spans="1:4" x14ac:dyDescent="0.35">
      <c r="A673" t="str">
        <v>successful</v>
      </c>
      <c r="D673" t="str">
        <v/>
      </c>
    </row>
    <row r="674" spans="1:4" x14ac:dyDescent="0.35">
      <c r="A674" t="str">
        <v/>
      </c>
      <c r="D674" t="str">
        <v>failed</v>
      </c>
    </row>
    <row r="675" spans="1:4" x14ac:dyDescent="0.35">
      <c r="A675" t="str">
        <v/>
      </c>
      <c r="D675" t="str">
        <v>failed</v>
      </c>
    </row>
    <row r="676" spans="1:4" x14ac:dyDescent="0.35">
      <c r="A676" t="str">
        <v/>
      </c>
      <c r="D676" t="str">
        <v/>
      </c>
    </row>
    <row r="677" spans="1:4" x14ac:dyDescent="0.35">
      <c r="A677" t="str">
        <v>successful</v>
      </c>
      <c r="D677" t="str">
        <v/>
      </c>
    </row>
    <row r="678" spans="1:4" x14ac:dyDescent="0.35">
      <c r="A678" t="str">
        <v>successful</v>
      </c>
      <c r="D678" t="str">
        <v/>
      </c>
    </row>
    <row r="679" spans="1:4" x14ac:dyDescent="0.35">
      <c r="A679" t="str">
        <v/>
      </c>
      <c r="D679" t="str">
        <v>failed</v>
      </c>
    </row>
    <row r="680" spans="1:4" x14ac:dyDescent="0.35">
      <c r="A680" t="str">
        <v/>
      </c>
      <c r="D680" t="str">
        <v/>
      </c>
    </row>
    <row r="681" spans="1:4" x14ac:dyDescent="0.35">
      <c r="A681" t="str">
        <v>successful</v>
      </c>
      <c r="D681" t="str">
        <v/>
      </c>
    </row>
    <row r="682" spans="1:4" x14ac:dyDescent="0.35">
      <c r="A682" t="str">
        <v/>
      </c>
      <c r="D682" t="str">
        <v>failed</v>
      </c>
    </row>
    <row r="683" spans="1:4" x14ac:dyDescent="0.35">
      <c r="A683" t="str">
        <v/>
      </c>
      <c r="D683" t="str">
        <v>failed</v>
      </c>
    </row>
    <row r="684" spans="1:4" x14ac:dyDescent="0.35">
      <c r="A684" t="str">
        <v>successful</v>
      </c>
      <c r="D684" t="str">
        <v/>
      </c>
    </row>
    <row r="685" spans="1:4" x14ac:dyDescent="0.35">
      <c r="A685" t="str">
        <v>successful</v>
      </c>
      <c r="D685" t="str">
        <v/>
      </c>
    </row>
    <row r="686" spans="1:4" x14ac:dyDescent="0.35">
      <c r="A686" t="str">
        <v>successful</v>
      </c>
      <c r="D686" t="str">
        <v/>
      </c>
    </row>
    <row r="687" spans="1:4" x14ac:dyDescent="0.35">
      <c r="A687" t="str">
        <v/>
      </c>
      <c r="D687" t="str">
        <v>failed</v>
      </c>
    </row>
    <row r="688" spans="1:4" x14ac:dyDescent="0.35">
      <c r="A688" t="str">
        <v>successful</v>
      </c>
      <c r="D688" t="str">
        <v/>
      </c>
    </row>
    <row r="689" spans="1:4" x14ac:dyDescent="0.35">
      <c r="A689" t="str">
        <v>successful</v>
      </c>
      <c r="D689" t="str">
        <v/>
      </c>
    </row>
    <row r="690" spans="1:4" x14ac:dyDescent="0.35">
      <c r="A690" t="str">
        <v>successful</v>
      </c>
      <c r="D690" t="str">
        <v/>
      </c>
    </row>
    <row r="691" spans="1:4" x14ac:dyDescent="0.35">
      <c r="A691" t="str">
        <v>successful</v>
      </c>
      <c r="D691" t="str">
        <v/>
      </c>
    </row>
    <row r="692" spans="1:4" x14ac:dyDescent="0.35">
      <c r="A692" t="str">
        <v>successful</v>
      </c>
      <c r="D692" t="str">
        <v/>
      </c>
    </row>
    <row r="693" spans="1:4" x14ac:dyDescent="0.35">
      <c r="A693" t="str">
        <v>successful</v>
      </c>
      <c r="D693" t="str">
        <v/>
      </c>
    </row>
    <row r="694" spans="1:4" x14ac:dyDescent="0.35">
      <c r="A694" t="str">
        <v/>
      </c>
      <c r="D694" t="str">
        <v>failed</v>
      </c>
    </row>
    <row r="695" spans="1:4" x14ac:dyDescent="0.35">
      <c r="A695" t="str">
        <v/>
      </c>
      <c r="D695" t="str">
        <v>failed</v>
      </c>
    </row>
    <row r="696" spans="1:4" x14ac:dyDescent="0.35">
      <c r="A696" t="str">
        <v/>
      </c>
      <c r="D696" t="str">
        <v>failed</v>
      </c>
    </row>
    <row r="697" spans="1:4" x14ac:dyDescent="0.35">
      <c r="A697" t="str">
        <v>successful</v>
      </c>
      <c r="D697" t="str">
        <v/>
      </c>
    </row>
    <row r="698" spans="1:4" x14ac:dyDescent="0.35">
      <c r="A698" t="str">
        <v/>
      </c>
      <c r="D698" t="str">
        <v>failed</v>
      </c>
    </row>
    <row r="699" spans="1:4" x14ac:dyDescent="0.35">
      <c r="A699" t="str">
        <v>successful</v>
      </c>
      <c r="D699" t="str">
        <v/>
      </c>
    </row>
    <row r="700" spans="1:4" x14ac:dyDescent="0.35">
      <c r="A700" t="str">
        <v>successful</v>
      </c>
      <c r="D700" t="str">
        <v/>
      </c>
    </row>
    <row r="701" spans="1:4" x14ac:dyDescent="0.35">
      <c r="A701" t="str">
        <v/>
      </c>
      <c r="D701" t="str">
        <v>failed</v>
      </c>
    </row>
    <row r="702" spans="1:4" x14ac:dyDescent="0.35">
      <c r="A702" t="str">
        <v/>
      </c>
      <c r="D702" t="str">
        <v>failed</v>
      </c>
    </row>
    <row r="703" spans="1:4" x14ac:dyDescent="0.35">
      <c r="A703" t="str">
        <v>successful</v>
      </c>
      <c r="D703" t="str">
        <v/>
      </c>
    </row>
    <row r="704" spans="1:4" x14ac:dyDescent="0.35">
      <c r="A704" t="str">
        <v/>
      </c>
      <c r="D704" t="str">
        <v>failed</v>
      </c>
    </row>
    <row r="705" spans="1:4" x14ac:dyDescent="0.35">
      <c r="A705" t="str">
        <v>successful</v>
      </c>
      <c r="D705" t="str">
        <v/>
      </c>
    </row>
    <row r="706" spans="1:4" x14ac:dyDescent="0.35">
      <c r="A706" t="str">
        <v>successful</v>
      </c>
      <c r="D706" t="str">
        <v/>
      </c>
    </row>
    <row r="707" spans="1:4" x14ac:dyDescent="0.35">
      <c r="A707" t="str">
        <v/>
      </c>
      <c r="D707" t="str">
        <v>failed</v>
      </c>
    </row>
    <row r="708" spans="1:4" x14ac:dyDescent="0.35">
      <c r="A708" t="str">
        <v>successful</v>
      </c>
      <c r="D708" t="str">
        <v/>
      </c>
    </row>
    <row r="709" spans="1:4" x14ac:dyDescent="0.35">
      <c r="A709" t="str">
        <v>successful</v>
      </c>
      <c r="D709" t="str">
        <v/>
      </c>
    </row>
    <row r="710" spans="1:4" x14ac:dyDescent="0.35">
      <c r="A710" t="str">
        <v>successful</v>
      </c>
      <c r="D710" t="str">
        <v/>
      </c>
    </row>
    <row r="711" spans="1:4" x14ac:dyDescent="0.35">
      <c r="A711" t="str">
        <v>successful</v>
      </c>
      <c r="D711" t="str">
        <v/>
      </c>
    </row>
    <row r="712" spans="1:4" x14ac:dyDescent="0.35">
      <c r="A712" t="str">
        <v>successful</v>
      </c>
      <c r="D712" t="str">
        <v/>
      </c>
    </row>
    <row r="713" spans="1:4" x14ac:dyDescent="0.35">
      <c r="A713" t="str">
        <v/>
      </c>
      <c r="D713" t="str">
        <v>failed</v>
      </c>
    </row>
    <row r="714" spans="1:4" x14ac:dyDescent="0.35">
      <c r="A714" t="str">
        <v>successful</v>
      </c>
      <c r="D714" t="str">
        <v/>
      </c>
    </row>
    <row r="715" spans="1:4" x14ac:dyDescent="0.35">
      <c r="A715" t="str">
        <v>successful</v>
      </c>
      <c r="D715" t="str">
        <v/>
      </c>
    </row>
    <row r="716" spans="1:4" x14ac:dyDescent="0.35">
      <c r="A716" t="str">
        <v>successful</v>
      </c>
      <c r="D716" t="str">
        <v/>
      </c>
    </row>
    <row r="717" spans="1:4" x14ac:dyDescent="0.35">
      <c r="A717" t="str">
        <v/>
      </c>
      <c r="D717" t="str">
        <v>failed</v>
      </c>
    </row>
    <row r="718" spans="1:4" x14ac:dyDescent="0.35">
      <c r="A718" t="str">
        <v>successful</v>
      </c>
      <c r="D718" t="str">
        <v/>
      </c>
    </row>
    <row r="719" spans="1:4" x14ac:dyDescent="0.35">
      <c r="A719" t="str">
        <v>successful</v>
      </c>
      <c r="D719" t="str">
        <v/>
      </c>
    </row>
    <row r="720" spans="1:4" x14ac:dyDescent="0.35">
      <c r="A720" t="str">
        <v>successful</v>
      </c>
      <c r="D720" t="str">
        <v/>
      </c>
    </row>
    <row r="721" spans="1:4" x14ac:dyDescent="0.35">
      <c r="A721" t="str">
        <v>successful</v>
      </c>
      <c r="D721" t="str">
        <v/>
      </c>
    </row>
    <row r="722" spans="1:4" x14ac:dyDescent="0.35">
      <c r="A722" t="str">
        <v/>
      </c>
      <c r="D722" t="str">
        <v/>
      </c>
    </row>
    <row r="723" spans="1:4" x14ac:dyDescent="0.35">
      <c r="A723" t="str">
        <v/>
      </c>
      <c r="D723" t="str">
        <v/>
      </c>
    </row>
    <row r="724" spans="1:4" x14ac:dyDescent="0.35">
      <c r="A724" t="str">
        <v>successful</v>
      </c>
      <c r="D724" t="str">
        <v/>
      </c>
    </row>
    <row r="725" spans="1:4" x14ac:dyDescent="0.35">
      <c r="A725" t="str">
        <v>successful</v>
      </c>
      <c r="D725" t="str">
        <v/>
      </c>
    </row>
    <row r="726" spans="1:4" x14ac:dyDescent="0.35">
      <c r="A726" t="str">
        <v>successful</v>
      </c>
      <c r="D726" t="str">
        <v/>
      </c>
    </row>
    <row r="727" spans="1:4" x14ac:dyDescent="0.35">
      <c r="A727" t="str">
        <v/>
      </c>
      <c r="D727" t="str">
        <v>failed</v>
      </c>
    </row>
    <row r="728" spans="1:4" x14ac:dyDescent="0.35">
      <c r="A728" t="str">
        <v/>
      </c>
      <c r="D728" t="str">
        <v/>
      </c>
    </row>
    <row r="729" spans="1:4" x14ac:dyDescent="0.35">
      <c r="A729" t="str">
        <v>successful</v>
      </c>
      <c r="D729" t="str">
        <v/>
      </c>
    </row>
    <row r="730" spans="1:4" x14ac:dyDescent="0.35">
      <c r="A730" t="str">
        <v/>
      </c>
      <c r="D730" t="str">
        <v>failed</v>
      </c>
    </row>
    <row r="731" spans="1:4" x14ac:dyDescent="0.35">
      <c r="A731" t="str">
        <v>successful</v>
      </c>
      <c r="D731" t="str">
        <v/>
      </c>
    </row>
    <row r="732" spans="1:4" x14ac:dyDescent="0.35">
      <c r="A732" t="str">
        <v>successful</v>
      </c>
      <c r="D732" t="str">
        <v/>
      </c>
    </row>
    <row r="733" spans="1:4" x14ac:dyDescent="0.35">
      <c r="A733" t="str">
        <v/>
      </c>
      <c r="D733" t="str">
        <v/>
      </c>
    </row>
    <row r="734" spans="1:4" x14ac:dyDescent="0.35">
      <c r="A734" t="str">
        <v/>
      </c>
      <c r="D734" t="str">
        <v>failed</v>
      </c>
    </row>
    <row r="735" spans="1:4" x14ac:dyDescent="0.35">
      <c r="A735" t="str">
        <v>successful</v>
      </c>
      <c r="D735" t="str">
        <v/>
      </c>
    </row>
    <row r="736" spans="1:4" x14ac:dyDescent="0.35">
      <c r="A736" t="str">
        <v>successful</v>
      </c>
      <c r="D736" t="str">
        <v/>
      </c>
    </row>
    <row r="737" spans="1:4" x14ac:dyDescent="0.35">
      <c r="A737" t="str">
        <v>successful</v>
      </c>
      <c r="D737" t="str">
        <v/>
      </c>
    </row>
    <row r="738" spans="1:4" x14ac:dyDescent="0.35">
      <c r="A738" t="str">
        <v/>
      </c>
      <c r="D738" t="str">
        <v/>
      </c>
    </row>
    <row r="739" spans="1:4" x14ac:dyDescent="0.35">
      <c r="A739" t="str">
        <v>successful</v>
      </c>
      <c r="D739" t="str">
        <v/>
      </c>
    </row>
    <row r="740" spans="1:4" x14ac:dyDescent="0.35">
      <c r="A740" t="str">
        <v/>
      </c>
      <c r="D740" t="str">
        <v>failed</v>
      </c>
    </row>
    <row r="741" spans="1:4" x14ac:dyDescent="0.35">
      <c r="A741" t="str">
        <v/>
      </c>
      <c r="D741" t="str">
        <v>failed</v>
      </c>
    </row>
    <row r="742" spans="1:4" x14ac:dyDescent="0.35">
      <c r="A742" t="str">
        <v/>
      </c>
      <c r="D742" t="str">
        <v>failed</v>
      </c>
    </row>
    <row r="743" spans="1:4" x14ac:dyDescent="0.35">
      <c r="A743" t="str">
        <v>successful</v>
      </c>
      <c r="D743" t="str">
        <v/>
      </c>
    </row>
    <row r="744" spans="1:4" x14ac:dyDescent="0.35">
      <c r="A744" t="str">
        <v>successful</v>
      </c>
      <c r="D744" t="str">
        <v/>
      </c>
    </row>
    <row r="745" spans="1:4" x14ac:dyDescent="0.35">
      <c r="A745" t="str">
        <v/>
      </c>
      <c r="D745" t="str">
        <v>failed</v>
      </c>
    </row>
    <row r="746" spans="1:4" x14ac:dyDescent="0.35">
      <c r="A746" t="str">
        <v>successful</v>
      </c>
      <c r="D746" t="str">
        <v/>
      </c>
    </row>
    <row r="747" spans="1:4" x14ac:dyDescent="0.35">
      <c r="A747" t="str">
        <v/>
      </c>
      <c r="D747" t="str">
        <v>failed</v>
      </c>
    </row>
    <row r="748" spans="1:4" x14ac:dyDescent="0.35">
      <c r="A748" t="str">
        <v>successful</v>
      </c>
      <c r="D748" t="str">
        <v/>
      </c>
    </row>
    <row r="749" spans="1:4" x14ac:dyDescent="0.35">
      <c r="A749" t="str">
        <v>successful</v>
      </c>
      <c r="D749" t="str">
        <v/>
      </c>
    </row>
    <row r="750" spans="1:4" x14ac:dyDescent="0.35">
      <c r="A750" t="str">
        <v/>
      </c>
      <c r="D750" t="str">
        <v/>
      </c>
    </row>
    <row r="751" spans="1:4" x14ac:dyDescent="0.35">
      <c r="A751" t="str">
        <v>successful</v>
      </c>
      <c r="D751" t="str">
        <v/>
      </c>
    </row>
    <row r="752" spans="1:4" x14ac:dyDescent="0.35">
      <c r="A752" t="str">
        <v/>
      </c>
      <c r="D752" t="str">
        <v>failed</v>
      </c>
    </row>
    <row r="753" spans="1:4" x14ac:dyDescent="0.35">
      <c r="A753" t="str">
        <v>successful</v>
      </c>
      <c r="D753" t="str">
        <v/>
      </c>
    </row>
    <row r="754" spans="1:4" x14ac:dyDescent="0.35">
      <c r="A754" t="str">
        <v/>
      </c>
      <c r="D754" t="str">
        <v/>
      </c>
    </row>
    <row r="755" spans="1:4" x14ac:dyDescent="0.35">
      <c r="A755" t="str">
        <v>successful</v>
      </c>
      <c r="D755" t="str">
        <v/>
      </c>
    </row>
    <row r="756" spans="1:4" x14ac:dyDescent="0.35">
      <c r="A756" t="str">
        <v>successful</v>
      </c>
      <c r="D756" t="str">
        <v/>
      </c>
    </row>
    <row r="757" spans="1:4" x14ac:dyDescent="0.35">
      <c r="A757" t="str">
        <v>successful</v>
      </c>
      <c r="D757" t="str">
        <v/>
      </c>
    </row>
    <row r="758" spans="1:4" x14ac:dyDescent="0.35">
      <c r="A758" t="str">
        <v>successful</v>
      </c>
      <c r="D758" t="str">
        <v/>
      </c>
    </row>
    <row r="759" spans="1:4" x14ac:dyDescent="0.35">
      <c r="A759" t="str">
        <v>successful</v>
      </c>
      <c r="D759" t="str">
        <v/>
      </c>
    </row>
    <row r="760" spans="1:4" x14ac:dyDescent="0.35">
      <c r="A760" t="str">
        <v>successful</v>
      </c>
      <c r="D760" t="str">
        <v/>
      </c>
    </row>
    <row r="761" spans="1:4" x14ac:dyDescent="0.35">
      <c r="A761" t="str">
        <v/>
      </c>
      <c r="D761" t="str">
        <v>failed</v>
      </c>
    </row>
    <row r="762" spans="1:4" x14ac:dyDescent="0.35">
      <c r="A762" t="str">
        <v/>
      </c>
      <c r="D762" t="str">
        <v>failed</v>
      </c>
    </row>
    <row r="763" spans="1:4" x14ac:dyDescent="0.35">
      <c r="A763" t="str">
        <v>successful</v>
      </c>
      <c r="D763" t="str">
        <v/>
      </c>
    </row>
    <row r="764" spans="1:4" x14ac:dyDescent="0.35">
      <c r="A764" t="str">
        <v>successful</v>
      </c>
      <c r="D764" t="str">
        <v/>
      </c>
    </row>
    <row r="765" spans="1:4" x14ac:dyDescent="0.35">
      <c r="A765" t="str">
        <v>successful</v>
      </c>
      <c r="D765" t="str">
        <v/>
      </c>
    </row>
    <row r="766" spans="1:4" x14ac:dyDescent="0.35">
      <c r="A766" t="str">
        <v>successful</v>
      </c>
      <c r="D766" t="str">
        <v/>
      </c>
    </row>
    <row r="767" spans="1:4" x14ac:dyDescent="0.35">
      <c r="A767" t="str">
        <v>successful</v>
      </c>
      <c r="D767" t="str">
        <v/>
      </c>
    </row>
    <row r="768" spans="1:4" x14ac:dyDescent="0.35">
      <c r="A768" t="str">
        <v/>
      </c>
      <c r="D768" t="str">
        <v>failed</v>
      </c>
    </row>
    <row r="769" spans="1:4" x14ac:dyDescent="0.35">
      <c r="A769" t="str">
        <v/>
      </c>
      <c r="D769" t="str">
        <v>failed</v>
      </c>
    </row>
    <row r="770" spans="1:4" x14ac:dyDescent="0.35">
      <c r="A770" t="str">
        <v>successful</v>
      </c>
      <c r="D770" t="str">
        <v/>
      </c>
    </row>
    <row r="771" spans="1:4" x14ac:dyDescent="0.35">
      <c r="A771" t="str">
        <v/>
      </c>
      <c r="D771" t="str">
        <v>failed</v>
      </c>
    </row>
    <row r="772" spans="1:4" x14ac:dyDescent="0.35">
      <c r="A772" t="str">
        <v>successful</v>
      </c>
      <c r="D772" t="str">
        <v/>
      </c>
    </row>
    <row r="773" spans="1:4" x14ac:dyDescent="0.35">
      <c r="A773" t="str">
        <v/>
      </c>
      <c r="D773" t="str">
        <v/>
      </c>
    </row>
    <row r="774" spans="1:4" x14ac:dyDescent="0.35">
      <c r="A774" t="str">
        <v>successful</v>
      </c>
      <c r="D774" t="str">
        <v/>
      </c>
    </row>
    <row r="775" spans="1:4" x14ac:dyDescent="0.35">
      <c r="A775" t="str">
        <v>successful</v>
      </c>
      <c r="D775" t="str">
        <v/>
      </c>
    </row>
    <row r="776" spans="1:4" x14ac:dyDescent="0.35">
      <c r="A776" t="str">
        <v>successful</v>
      </c>
      <c r="D776" t="str">
        <v/>
      </c>
    </row>
    <row r="777" spans="1:4" x14ac:dyDescent="0.35">
      <c r="A777" t="str">
        <v/>
      </c>
      <c r="D777" t="str">
        <v>failed</v>
      </c>
    </row>
    <row r="778" spans="1:4" x14ac:dyDescent="0.35">
      <c r="A778" t="str">
        <v/>
      </c>
      <c r="D778" t="str">
        <v>failed</v>
      </c>
    </row>
    <row r="779" spans="1:4" x14ac:dyDescent="0.35">
      <c r="A779" t="str">
        <v/>
      </c>
      <c r="D779" t="str">
        <v>failed</v>
      </c>
    </row>
    <row r="780" spans="1:4" x14ac:dyDescent="0.35">
      <c r="A780" t="str">
        <v>successful</v>
      </c>
      <c r="D780" t="str">
        <v/>
      </c>
    </row>
    <row r="781" spans="1:4" x14ac:dyDescent="0.35">
      <c r="A781" t="str">
        <v/>
      </c>
      <c r="D781" t="str">
        <v>failed</v>
      </c>
    </row>
    <row r="782" spans="1:4" x14ac:dyDescent="0.35">
      <c r="A782" t="str">
        <v>successful</v>
      </c>
      <c r="D782" t="str">
        <v/>
      </c>
    </row>
    <row r="783" spans="1:4" x14ac:dyDescent="0.35">
      <c r="A783" t="str">
        <v/>
      </c>
      <c r="D783" t="str">
        <v/>
      </c>
    </row>
    <row r="784" spans="1:4" x14ac:dyDescent="0.35">
      <c r="A784" t="str">
        <v>successful</v>
      </c>
      <c r="D784" t="str">
        <v/>
      </c>
    </row>
    <row r="785" spans="1:4" x14ac:dyDescent="0.35">
      <c r="A785" t="str">
        <v>successful</v>
      </c>
      <c r="D785" t="str">
        <v/>
      </c>
    </row>
    <row r="786" spans="1:4" x14ac:dyDescent="0.35">
      <c r="A786" t="str">
        <v>successful</v>
      </c>
      <c r="D786" t="str">
        <v/>
      </c>
    </row>
    <row r="787" spans="1:4" x14ac:dyDescent="0.35">
      <c r="A787" t="str">
        <v>successful</v>
      </c>
      <c r="D787" t="str">
        <v/>
      </c>
    </row>
    <row r="788" spans="1:4" x14ac:dyDescent="0.35">
      <c r="A788" t="str">
        <v>successful</v>
      </c>
      <c r="D788" t="str">
        <v/>
      </c>
    </row>
    <row r="789" spans="1:4" x14ac:dyDescent="0.35">
      <c r="A789" t="str">
        <v/>
      </c>
      <c r="D789" t="str">
        <v>failed</v>
      </c>
    </row>
    <row r="790" spans="1:4" x14ac:dyDescent="0.35">
      <c r="A790" t="str">
        <v/>
      </c>
      <c r="D790" t="str">
        <v/>
      </c>
    </row>
    <row r="791" spans="1:4" x14ac:dyDescent="0.35">
      <c r="A791" t="str">
        <v/>
      </c>
      <c r="D791" t="str">
        <v>failed</v>
      </c>
    </row>
    <row r="792" spans="1:4" x14ac:dyDescent="0.35">
      <c r="A792" t="str">
        <v/>
      </c>
      <c r="D792" t="str">
        <v/>
      </c>
    </row>
    <row r="793" spans="1:4" x14ac:dyDescent="0.35">
      <c r="A793" t="str">
        <v/>
      </c>
      <c r="D793" t="str">
        <v>failed</v>
      </c>
    </row>
    <row r="794" spans="1:4" x14ac:dyDescent="0.35">
      <c r="A794" t="str">
        <v/>
      </c>
      <c r="D794" t="str">
        <v>failed</v>
      </c>
    </row>
    <row r="795" spans="1:4" x14ac:dyDescent="0.35">
      <c r="A795" t="str">
        <v>successful</v>
      </c>
      <c r="D795" t="str">
        <v/>
      </c>
    </row>
    <row r="796" spans="1:4" x14ac:dyDescent="0.35">
      <c r="A796" t="str">
        <v>successful</v>
      </c>
      <c r="D796" t="str">
        <v/>
      </c>
    </row>
    <row r="797" spans="1:4" x14ac:dyDescent="0.35">
      <c r="A797" t="str">
        <v/>
      </c>
      <c r="D797" t="str">
        <v>failed</v>
      </c>
    </row>
    <row r="798" spans="1:4" x14ac:dyDescent="0.35">
      <c r="A798" t="str">
        <v/>
      </c>
      <c r="D798" t="str">
        <v>failed</v>
      </c>
    </row>
    <row r="799" spans="1:4" x14ac:dyDescent="0.35">
      <c r="A799" t="str">
        <v>successful</v>
      </c>
      <c r="D799" t="str">
        <v/>
      </c>
    </row>
    <row r="800" spans="1:4" x14ac:dyDescent="0.35">
      <c r="A800" t="str">
        <v>successful</v>
      </c>
      <c r="D800" t="str">
        <v/>
      </c>
    </row>
    <row r="801" spans="1:4" x14ac:dyDescent="0.35">
      <c r="A801" t="str">
        <v/>
      </c>
      <c r="D801" t="str">
        <v>failed</v>
      </c>
    </row>
    <row r="802" spans="1:4" x14ac:dyDescent="0.35">
      <c r="A802" t="str">
        <v/>
      </c>
      <c r="D802" t="str">
        <v>failed</v>
      </c>
    </row>
    <row r="803" spans="1:4" x14ac:dyDescent="0.35">
      <c r="A803" t="str">
        <v>successful</v>
      </c>
      <c r="D803" t="str">
        <v/>
      </c>
    </row>
    <row r="804" spans="1:4" x14ac:dyDescent="0.35">
      <c r="A804" t="str">
        <v>successful</v>
      </c>
      <c r="D804" t="str">
        <v/>
      </c>
    </row>
    <row r="805" spans="1:4" x14ac:dyDescent="0.35">
      <c r="A805" t="str">
        <v>successful</v>
      </c>
      <c r="D805" t="str">
        <v/>
      </c>
    </row>
    <row r="806" spans="1:4" x14ac:dyDescent="0.35">
      <c r="A806" t="str">
        <v>successful</v>
      </c>
      <c r="D806" t="str">
        <v/>
      </c>
    </row>
    <row r="807" spans="1:4" x14ac:dyDescent="0.35">
      <c r="A807" t="str">
        <v/>
      </c>
      <c r="D807" t="str">
        <v>failed</v>
      </c>
    </row>
    <row r="808" spans="1:4" x14ac:dyDescent="0.35">
      <c r="A808" t="str">
        <v>successful</v>
      </c>
      <c r="D808" t="str">
        <v/>
      </c>
    </row>
    <row r="809" spans="1:4" x14ac:dyDescent="0.35">
      <c r="A809" t="str">
        <v>successful</v>
      </c>
      <c r="D809" t="str">
        <v/>
      </c>
    </row>
    <row r="810" spans="1:4" x14ac:dyDescent="0.35">
      <c r="A810" t="str">
        <v/>
      </c>
      <c r="D810" t="str">
        <v>failed</v>
      </c>
    </row>
    <row r="811" spans="1:4" x14ac:dyDescent="0.35">
      <c r="A811" t="str">
        <v/>
      </c>
      <c r="D811" t="str">
        <v>failed</v>
      </c>
    </row>
    <row r="812" spans="1:4" x14ac:dyDescent="0.35">
      <c r="A812" t="str">
        <v>successful</v>
      </c>
      <c r="D812" t="str">
        <v/>
      </c>
    </row>
    <row r="813" spans="1:4" x14ac:dyDescent="0.35">
      <c r="A813" t="str">
        <v/>
      </c>
      <c r="D813" t="str">
        <v>failed</v>
      </c>
    </row>
    <row r="814" spans="1:4" x14ac:dyDescent="0.35">
      <c r="A814" t="str">
        <v>successful</v>
      </c>
      <c r="D814" t="str">
        <v/>
      </c>
    </row>
    <row r="815" spans="1:4" x14ac:dyDescent="0.35">
      <c r="A815" t="str">
        <v>successful</v>
      </c>
      <c r="D815" t="str">
        <v/>
      </c>
    </row>
    <row r="816" spans="1:4" x14ac:dyDescent="0.35">
      <c r="A816" t="str">
        <v/>
      </c>
      <c r="D816" t="str">
        <v>failed</v>
      </c>
    </row>
    <row r="817" spans="1:4" x14ac:dyDescent="0.35">
      <c r="A817" t="str">
        <v>successful</v>
      </c>
      <c r="D817" t="str">
        <v/>
      </c>
    </row>
    <row r="818" spans="1:4" x14ac:dyDescent="0.35">
      <c r="A818" t="str">
        <v>successful</v>
      </c>
      <c r="D818" t="str">
        <v/>
      </c>
    </row>
    <row r="819" spans="1:4" x14ac:dyDescent="0.35">
      <c r="A819" t="str">
        <v>successful</v>
      </c>
      <c r="D819" t="str">
        <v/>
      </c>
    </row>
    <row r="820" spans="1:4" x14ac:dyDescent="0.35">
      <c r="A820" t="str">
        <v>successful</v>
      </c>
      <c r="D820" t="str">
        <v/>
      </c>
    </row>
    <row r="821" spans="1:4" x14ac:dyDescent="0.35">
      <c r="A821" t="str">
        <v/>
      </c>
      <c r="D821" t="str">
        <v>failed</v>
      </c>
    </row>
    <row r="822" spans="1:4" x14ac:dyDescent="0.35">
      <c r="A822" t="str">
        <v>successful</v>
      </c>
      <c r="D822" t="str">
        <v/>
      </c>
    </row>
    <row r="823" spans="1:4" x14ac:dyDescent="0.35">
      <c r="A823" t="str">
        <v>successful</v>
      </c>
      <c r="D823" t="str">
        <v/>
      </c>
    </row>
    <row r="824" spans="1:4" x14ac:dyDescent="0.35">
      <c r="A824" t="str">
        <v>successful</v>
      </c>
      <c r="D824" t="str">
        <v/>
      </c>
    </row>
    <row r="825" spans="1:4" x14ac:dyDescent="0.35">
      <c r="A825" t="str">
        <v>successful</v>
      </c>
      <c r="D825" t="str">
        <v/>
      </c>
    </row>
    <row r="826" spans="1:4" x14ac:dyDescent="0.35">
      <c r="A826" t="str">
        <v>successful</v>
      </c>
      <c r="D826" t="str">
        <v/>
      </c>
    </row>
    <row r="827" spans="1:4" x14ac:dyDescent="0.35">
      <c r="A827" t="str">
        <v>successful</v>
      </c>
      <c r="D827" t="str">
        <v/>
      </c>
    </row>
    <row r="828" spans="1:4" x14ac:dyDescent="0.35">
      <c r="A828" t="str">
        <v>successful</v>
      </c>
      <c r="D828" t="str">
        <v/>
      </c>
    </row>
    <row r="829" spans="1:4" x14ac:dyDescent="0.35">
      <c r="A829" t="str">
        <v>successful</v>
      </c>
      <c r="D829" t="str">
        <v/>
      </c>
    </row>
    <row r="830" spans="1:4" x14ac:dyDescent="0.35">
      <c r="A830" t="str">
        <v/>
      </c>
      <c r="D830" t="str">
        <v>failed</v>
      </c>
    </row>
    <row r="831" spans="1:4" x14ac:dyDescent="0.35">
      <c r="A831" t="str">
        <v/>
      </c>
      <c r="D831" t="str">
        <v>failed</v>
      </c>
    </row>
    <row r="832" spans="1:4" x14ac:dyDescent="0.35">
      <c r="A832" t="str">
        <v/>
      </c>
      <c r="D832" t="str">
        <v>failed</v>
      </c>
    </row>
    <row r="833" spans="1:4" x14ac:dyDescent="0.35">
      <c r="A833" t="str">
        <v>successful</v>
      </c>
      <c r="D833" t="str">
        <v/>
      </c>
    </row>
    <row r="834" spans="1:4" x14ac:dyDescent="0.35">
      <c r="A834" t="str">
        <v>successful</v>
      </c>
      <c r="D834" t="str">
        <v/>
      </c>
    </row>
    <row r="835" spans="1:4" x14ac:dyDescent="0.35">
      <c r="A835" t="str">
        <v>successful</v>
      </c>
      <c r="D835" t="str">
        <v/>
      </c>
    </row>
    <row r="836" spans="1:4" x14ac:dyDescent="0.35">
      <c r="A836" t="str">
        <v>successful</v>
      </c>
      <c r="D836" t="str">
        <v/>
      </c>
    </row>
    <row r="837" spans="1:4" x14ac:dyDescent="0.35">
      <c r="A837" t="str">
        <v/>
      </c>
      <c r="D837" t="str">
        <v>failed</v>
      </c>
    </row>
    <row r="838" spans="1:4" x14ac:dyDescent="0.35">
      <c r="A838" t="str">
        <v/>
      </c>
      <c r="D838" t="str">
        <v>failed</v>
      </c>
    </row>
    <row r="839" spans="1:4" x14ac:dyDescent="0.35">
      <c r="A839" t="str">
        <v>successful</v>
      </c>
      <c r="D839" t="str">
        <v/>
      </c>
    </row>
    <row r="840" spans="1:4" x14ac:dyDescent="0.35">
      <c r="A840" t="str">
        <v>successful</v>
      </c>
      <c r="D840" t="str">
        <v/>
      </c>
    </row>
    <row r="841" spans="1:4" x14ac:dyDescent="0.35">
      <c r="A841" t="str">
        <v>successful</v>
      </c>
      <c r="D841" t="str">
        <v/>
      </c>
    </row>
    <row r="842" spans="1:4" x14ac:dyDescent="0.35">
      <c r="A842" t="str">
        <v>successful</v>
      </c>
      <c r="D842" t="str">
        <v/>
      </c>
    </row>
    <row r="843" spans="1:4" x14ac:dyDescent="0.35">
      <c r="A843" t="str">
        <v>successful</v>
      </c>
      <c r="D843" t="str">
        <v/>
      </c>
    </row>
    <row r="844" spans="1:4" x14ac:dyDescent="0.35">
      <c r="A844" t="str">
        <v>successful</v>
      </c>
      <c r="D844" t="str">
        <v/>
      </c>
    </row>
    <row r="845" spans="1:4" x14ac:dyDescent="0.35">
      <c r="A845" t="str">
        <v/>
      </c>
      <c r="D845" t="str">
        <v>failed</v>
      </c>
    </row>
    <row r="846" spans="1:4" x14ac:dyDescent="0.35">
      <c r="A846" t="str">
        <v/>
      </c>
      <c r="D846" t="str">
        <v/>
      </c>
    </row>
    <row r="847" spans="1:4" x14ac:dyDescent="0.35">
      <c r="A847" t="str">
        <v>successful</v>
      </c>
      <c r="D847" t="str">
        <v/>
      </c>
    </row>
    <row r="848" spans="1:4" x14ac:dyDescent="0.35">
      <c r="A848" t="str">
        <v>successful</v>
      </c>
      <c r="D848" t="str">
        <v/>
      </c>
    </row>
    <row r="849" spans="1:4" x14ac:dyDescent="0.35">
      <c r="A849" t="str">
        <v>successful</v>
      </c>
      <c r="D849" t="str">
        <v/>
      </c>
    </row>
    <row r="850" spans="1:4" x14ac:dyDescent="0.35">
      <c r="A850" t="str">
        <v>successful</v>
      </c>
      <c r="D850" t="str">
        <v/>
      </c>
    </row>
    <row r="851" spans="1:4" x14ac:dyDescent="0.35">
      <c r="A851" t="str">
        <v>successful</v>
      </c>
      <c r="D851" t="str">
        <v/>
      </c>
    </row>
    <row r="852" spans="1:4" x14ac:dyDescent="0.35">
      <c r="A852" t="str">
        <v/>
      </c>
      <c r="D852" t="str">
        <v>failed</v>
      </c>
    </row>
    <row r="853" spans="1:4" x14ac:dyDescent="0.35">
      <c r="A853" t="str">
        <v>successful</v>
      </c>
      <c r="D853" t="str">
        <v/>
      </c>
    </row>
    <row r="854" spans="1:4" x14ac:dyDescent="0.35">
      <c r="A854" t="str">
        <v/>
      </c>
      <c r="D854" t="str">
        <v>failed</v>
      </c>
    </row>
    <row r="855" spans="1:4" x14ac:dyDescent="0.35">
      <c r="A855" t="str">
        <v>successful</v>
      </c>
      <c r="D855" t="str">
        <v/>
      </c>
    </row>
    <row r="856" spans="1:4" x14ac:dyDescent="0.35">
      <c r="A856" t="str">
        <v>successful</v>
      </c>
      <c r="D856" t="str">
        <v/>
      </c>
    </row>
    <row r="857" spans="1:4" x14ac:dyDescent="0.35">
      <c r="A857" t="str">
        <v>successful</v>
      </c>
      <c r="D857" t="str">
        <v/>
      </c>
    </row>
    <row r="858" spans="1:4" x14ac:dyDescent="0.35">
      <c r="A858" t="str">
        <v>successful</v>
      </c>
      <c r="D858" t="str">
        <v/>
      </c>
    </row>
    <row r="859" spans="1:4" x14ac:dyDescent="0.35">
      <c r="A859" t="str">
        <v>successful</v>
      </c>
      <c r="D859" t="str">
        <v/>
      </c>
    </row>
    <row r="860" spans="1:4" x14ac:dyDescent="0.35">
      <c r="A860" t="str">
        <v/>
      </c>
      <c r="D860" t="str">
        <v>failed</v>
      </c>
    </row>
    <row r="861" spans="1:4" x14ac:dyDescent="0.35">
      <c r="A861" t="str">
        <v/>
      </c>
      <c r="D861" t="str">
        <v>failed</v>
      </c>
    </row>
    <row r="862" spans="1:4" x14ac:dyDescent="0.35">
      <c r="A862" t="str">
        <v>successful</v>
      </c>
      <c r="D862" t="str">
        <v/>
      </c>
    </row>
    <row r="863" spans="1:4" x14ac:dyDescent="0.35">
      <c r="A863" t="str">
        <v>successful</v>
      </c>
      <c r="D863" t="str">
        <v/>
      </c>
    </row>
    <row r="864" spans="1:4" x14ac:dyDescent="0.35">
      <c r="A864" t="str">
        <v>successful</v>
      </c>
      <c r="D864" t="str">
        <v/>
      </c>
    </row>
    <row r="865" spans="1:4" x14ac:dyDescent="0.35">
      <c r="A865" t="str">
        <v>successful</v>
      </c>
      <c r="D865" t="str">
        <v/>
      </c>
    </row>
    <row r="866" spans="1:4" x14ac:dyDescent="0.35">
      <c r="A866" t="str">
        <v>successful</v>
      </c>
      <c r="D866" t="str">
        <v/>
      </c>
    </row>
    <row r="867" spans="1:4" x14ac:dyDescent="0.35">
      <c r="A867" t="str">
        <v>successful</v>
      </c>
      <c r="D867" t="str">
        <v/>
      </c>
    </row>
    <row r="868" spans="1:4" x14ac:dyDescent="0.35">
      <c r="A868" t="str">
        <v/>
      </c>
      <c r="D868" t="str">
        <v/>
      </c>
    </row>
    <row r="869" spans="1:4" x14ac:dyDescent="0.35">
      <c r="A869" t="str">
        <v>successful</v>
      </c>
      <c r="D869" t="str">
        <v/>
      </c>
    </row>
    <row r="870" spans="1:4" x14ac:dyDescent="0.35">
      <c r="A870" t="str">
        <v>successful</v>
      </c>
      <c r="D870" t="str">
        <v/>
      </c>
    </row>
    <row r="871" spans="1:4" x14ac:dyDescent="0.35">
      <c r="A871" t="str">
        <v/>
      </c>
      <c r="D871" t="str">
        <v>failed</v>
      </c>
    </row>
    <row r="872" spans="1:4" x14ac:dyDescent="0.35">
      <c r="A872" t="str">
        <v/>
      </c>
      <c r="D872" t="str">
        <v>failed</v>
      </c>
    </row>
    <row r="873" spans="1:4" x14ac:dyDescent="0.35">
      <c r="A873" t="str">
        <v>successful</v>
      </c>
      <c r="D873" t="str">
        <v/>
      </c>
    </row>
    <row r="874" spans="1:4" x14ac:dyDescent="0.35">
      <c r="A874" t="str">
        <v>successful</v>
      </c>
      <c r="D874" t="str">
        <v/>
      </c>
    </row>
    <row r="875" spans="1:4" x14ac:dyDescent="0.35">
      <c r="A875" t="str">
        <v>successful</v>
      </c>
      <c r="D875" t="str">
        <v/>
      </c>
    </row>
    <row r="876" spans="1:4" x14ac:dyDescent="0.35">
      <c r="A876" t="str">
        <v>successful</v>
      </c>
      <c r="D876" t="str">
        <v/>
      </c>
    </row>
    <row r="877" spans="1:4" x14ac:dyDescent="0.35">
      <c r="A877" t="str">
        <v/>
      </c>
      <c r="D877" t="str">
        <v>failed</v>
      </c>
    </row>
    <row r="878" spans="1:4" x14ac:dyDescent="0.35">
      <c r="A878" t="str">
        <v/>
      </c>
      <c r="D878" t="str">
        <v>failed</v>
      </c>
    </row>
    <row r="879" spans="1:4" x14ac:dyDescent="0.35">
      <c r="A879" t="str">
        <v/>
      </c>
      <c r="D879" t="str">
        <v>failed</v>
      </c>
    </row>
    <row r="880" spans="1:4" x14ac:dyDescent="0.35">
      <c r="A880" t="str">
        <v/>
      </c>
      <c r="D880" t="str">
        <v>failed</v>
      </c>
    </row>
    <row r="881" spans="1:4" x14ac:dyDescent="0.35">
      <c r="A881" t="str">
        <v>successful</v>
      </c>
      <c r="D881" t="str">
        <v/>
      </c>
    </row>
    <row r="882" spans="1:4" x14ac:dyDescent="0.35">
      <c r="A882" t="str">
        <v>successful</v>
      </c>
      <c r="D882" t="str">
        <v/>
      </c>
    </row>
    <row r="883" spans="1:4" x14ac:dyDescent="0.35">
      <c r="A883" t="str">
        <v/>
      </c>
      <c r="D883" t="str">
        <v>failed</v>
      </c>
    </row>
    <row r="884" spans="1:4" x14ac:dyDescent="0.35">
      <c r="A884" t="str">
        <v>successful</v>
      </c>
      <c r="D884" t="str">
        <v/>
      </c>
    </row>
    <row r="885" spans="1:4" x14ac:dyDescent="0.35">
      <c r="A885" t="str">
        <v>successful</v>
      </c>
      <c r="D885" t="str">
        <v/>
      </c>
    </row>
    <row r="886" spans="1:4" x14ac:dyDescent="0.35">
      <c r="A886" t="str">
        <v/>
      </c>
      <c r="D886" t="str">
        <v>failed</v>
      </c>
    </row>
    <row r="887" spans="1:4" x14ac:dyDescent="0.35">
      <c r="A887" t="str">
        <v>successful</v>
      </c>
      <c r="D887" t="str">
        <v/>
      </c>
    </row>
    <row r="888" spans="1:4" x14ac:dyDescent="0.35">
      <c r="A888" t="str">
        <v/>
      </c>
      <c r="D888" t="str">
        <v>failed</v>
      </c>
    </row>
    <row r="889" spans="1:4" x14ac:dyDescent="0.35">
      <c r="A889" t="str">
        <v/>
      </c>
      <c r="D889" t="str">
        <v>failed</v>
      </c>
    </row>
    <row r="890" spans="1:4" x14ac:dyDescent="0.35">
      <c r="A890" t="str">
        <v>successful</v>
      </c>
      <c r="D890" t="str">
        <v/>
      </c>
    </row>
    <row r="891" spans="1:4" x14ac:dyDescent="0.35">
      <c r="A891" t="str">
        <v>successful</v>
      </c>
      <c r="D891" t="str">
        <v/>
      </c>
    </row>
    <row r="892" spans="1:4" x14ac:dyDescent="0.35">
      <c r="A892" t="str">
        <v>successful</v>
      </c>
      <c r="D892" t="str">
        <v/>
      </c>
    </row>
    <row r="893" spans="1:4" x14ac:dyDescent="0.35">
      <c r="A893" t="str">
        <v>successful</v>
      </c>
      <c r="D893" t="str">
        <v/>
      </c>
    </row>
    <row r="894" spans="1:4" x14ac:dyDescent="0.35">
      <c r="A894" t="str">
        <v>successful</v>
      </c>
      <c r="D894" t="str">
        <v/>
      </c>
    </row>
    <row r="895" spans="1:4" x14ac:dyDescent="0.35">
      <c r="A895" t="str">
        <v>successful</v>
      </c>
      <c r="D895" t="str">
        <v/>
      </c>
    </row>
    <row r="896" spans="1:4" x14ac:dyDescent="0.35">
      <c r="A896" t="str">
        <v>successful</v>
      </c>
      <c r="D896" t="str">
        <v/>
      </c>
    </row>
    <row r="897" spans="1:4" x14ac:dyDescent="0.35">
      <c r="A897" t="str">
        <v/>
      </c>
      <c r="D897" t="str">
        <v>failed</v>
      </c>
    </row>
    <row r="898" spans="1:4" x14ac:dyDescent="0.35">
      <c r="A898" t="str">
        <v>successful</v>
      </c>
      <c r="D898" t="str">
        <v/>
      </c>
    </row>
    <row r="899" spans="1:4" x14ac:dyDescent="0.35">
      <c r="A899" t="str">
        <v/>
      </c>
      <c r="D899" t="str">
        <v>failed</v>
      </c>
    </row>
    <row r="900" spans="1:4" x14ac:dyDescent="0.35">
      <c r="A900" t="str">
        <v/>
      </c>
      <c r="D900" t="str">
        <v>failed</v>
      </c>
    </row>
    <row r="901" spans="1:4" x14ac:dyDescent="0.35">
      <c r="A901" t="str">
        <v>successful</v>
      </c>
      <c r="D901" t="str">
        <v/>
      </c>
    </row>
    <row r="902" spans="1:4" x14ac:dyDescent="0.35">
      <c r="A902" t="str">
        <v/>
      </c>
      <c r="D902" t="str">
        <v>failed</v>
      </c>
    </row>
    <row r="903" spans="1:4" x14ac:dyDescent="0.35">
      <c r="A903" t="str">
        <v>successful</v>
      </c>
      <c r="D903" t="str">
        <v/>
      </c>
    </row>
    <row r="904" spans="1:4" x14ac:dyDescent="0.35">
      <c r="A904" t="str">
        <v>successful</v>
      </c>
      <c r="D904" t="str">
        <v/>
      </c>
    </row>
    <row r="905" spans="1:4" x14ac:dyDescent="0.35">
      <c r="A905" t="str">
        <v/>
      </c>
      <c r="D905" t="str">
        <v/>
      </c>
    </row>
    <row r="906" spans="1:4" x14ac:dyDescent="0.35">
      <c r="A906" t="str">
        <v/>
      </c>
      <c r="D906" t="str">
        <v>failed</v>
      </c>
    </row>
    <row r="907" spans="1:4" x14ac:dyDescent="0.35">
      <c r="A907" t="str">
        <v>successful</v>
      </c>
      <c r="D907" t="str">
        <v/>
      </c>
    </row>
    <row r="908" spans="1:4" x14ac:dyDescent="0.35">
      <c r="A908" t="str">
        <v>successful</v>
      </c>
      <c r="D908" t="str">
        <v/>
      </c>
    </row>
    <row r="909" spans="1:4" x14ac:dyDescent="0.35">
      <c r="A909" t="str">
        <v/>
      </c>
      <c r="D909" t="str">
        <v>failed</v>
      </c>
    </row>
    <row r="910" spans="1:4" x14ac:dyDescent="0.35">
      <c r="A910" t="str">
        <v>successful</v>
      </c>
      <c r="D910" t="str">
        <v/>
      </c>
    </row>
    <row r="911" spans="1:4" x14ac:dyDescent="0.35">
      <c r="A911" t="str">
        <v>successful</v>
      </c>
      <c r="D911" t="str">
        <v/>
      </c>
    </row>
    <row r="912" spans="1:4" x14ac:dyDescent="0.35">
      <c r="A912" t="str">
        <v/>
      </c>
      <c r="D912" t="str">
        <v/>
      </c>
    </row>
    <row r="913" spans="1:4" x14ac:dyDescent="0.35">
      <c r="A913" t="str">
        <v>successful</v>
      </c>
      <c r="D913" t="str">
        <v/>
      </c>
    </row>
    <row r="914" spans="1:4" x14ac:dyDescent="0.35">
      <c r="A914" t="str">
        <v>successful</v>
      </c>
      <c r="D914" t="str">
        <v/>
      </c>
    </row>
    <row r="915" spans="1:4" x14ac:dyDescent="0.35">
      <c r="A915" t="str">
        <v/>
      </c>
      <c r="D915" t="str">
        <v>failed</v>
      </c>
    </row>
    <row r="916" spans="1:4" x14ac:dyDescent="0.35">
      <c r="A916" t="str">
        <v/>
      </c>
      <c r="D916" t="str">
        <v>failed</v>
      </c>
    </row>
    <row r="917" spans="1:4" x14ac:dyDescent="0.35">
      <c r="A917" t="str">
        <v>successful</v>
      </c>
      <c r="D917" t="str">
        <v/>
      </c>
    </row>
    <row r="918" spans="1:4" x14ac:dyDescent="0.35">
      <c r="A918" t="str">
        <v/>
      </c>
      <c r="D918" t="str">
        <v>failed</v>
      </c>
    </row>
    <row r="919" spans="1:4" x14ac:dyDescent="0.35">
      <c r="A919" t="str">
        <v/>
      </c>
      <c r="D919" t="str">
        <v/>
      </c>
    </row>
    <row r="920" spans="1:4" x14ac:dyDescent="0.35">
      <c r="A920" t="str">
        <v>successful</v>
      </c>
      <c r="D920" t="str">
        <v/>
      </c>
    </row>
    <row r="921" spans="1:4" x14ac:dyDescent="0.35">
      <c r="A921" t="str">
        <v/>
      </c>
      <c r="D921" t="str">
        <v>failed</v>
      </c>
    </row>
    <row r="922" spans="1:4" x14ac:dyDescent="0.35">
      <c r="A922" t="str">
        <v>successful</v>
      </c>
      <c r="D922" t="str">
        <v/>
      </c>
    </row>
    <row r="923" spans="1:4" x14ac:dyDescent="0.35">
      <c r="A923" t="str">
        <v/>
      </c>
      <c r="D923" t="str">
        <v>failed</v>
      </c>
    </row>
    <row r="924" spans="1:4" x14ac:dyDescent="0.35">
      <c r="A924" t="str">
        <v>successful</v>
      </c>
      <c r="D924" t="str">
        <v/>
      </c>
    </row>
    <row r="925" spans="1:4" x14ac:dyDescent="0.35">
      <c r="A925" t="str">
        <v>successful</v>
      </c>
      <c r="D925" t="str">
        <v/>
      </c>
    </row>
    <row r="926" spans="1:4" x14ac:dyDescent="0.35">
      <c r="A926" t="str">
        <v>successful</v>
      </c>
      <c r="D926" t="str">
        <v/>
      </c>
    </row>
    <row r="927" spans="1:4" x14ac:dyDescent="0.35">
      <c r="A927" t="str">
        <v>successful</v>
      </c>
      <c r="D927" t="str">
        <v/>
      </c>
    </row>
    <row r="928" spans="1:4" x14ac:dyDescent="0.35">
      <c r="A928" t="str">
        <v/>
      </c>
      <c r="D928" t="str">
        <v>failed</v>
      </c>
    </row>
    <row r="929" spans="1:4" x14ac:dyDescent="0.35">
      <c r="A929" t="str">
        <v/>
      </c>
      <c r="D929" t="str">
        <v>failed</v>
      </c>
    </row>
    <row r="930" spans="1:4" x14ac:dyDescent="0.35">
      <c r="A930" t="str">
        <v>successful</v>
      </c>
      <c r="D930" t="str">
        <v/>
      </c>
    </row>
    <row r="931" spans="1:4" x14ac:dyDescent="0.35">
      <c r="A931" t="str">
        <v>successful</v>
      </c>
      <c r="D931" t="str">
        <v/>
      </c>
    </row>
    <row r="932" spans="1:4" x14ac:dyDescent="0.35">
      <c r="A932" t="str">
        <v>successful</v>
      </c>
      <c r="D932" t="str">
        <v/>
      </c>
    </row>
    <row r="933" spans="1:4" x14ac:dyDescent="0.35">
      <c r="A933" t="str">
        <v/>
      </c>
      <c r="D933" t="str">
        <v>failed</v>
      </c>
    </row>
    <row r="934" spans="1:4" x14ac:dyDescent="0.35">
      <c r="A934" t="str">
        <v>successful</v>
      </c>
      <c r="D934" t="str">
        <v/>
      </c>
    </row>
    <row r="935" spans="1:4" x14ac:dyDescent="0.35">
      <c r="A935" t="str">
        <v>successful</v>
      </c>
      <c r="D935" t="str">
        <v/>
      </c>
    </row>
    <row r="936" spans="1:4" x14ac:dyDescent="0.35">
      <c r="A936" t="str">
        <v>successful</v>
      </c>
      <c r="D936" t="str">
        <v/>
      </c>
    </row>
    <row r="937" spans="1:4" x14ac:dyDescent="0.35">
      <c r="A937" t="str">
        <v>successful</v>
      </c>
      <c r="D937" t="str">
        <v/>
      </c>
    </row>
    <row r="938" spans="1:4" x14ac:dyDescent="0.35">
      <c r="A938" t="str">
        <v/>
      </c>
      <c r="D938" t="str">
        <v>failed</v>
      </c>
    </row>
    <row r="939" spans="1:4" x14ac:dyDescent="0.35">
      <c r="A939" t="str">
        <v/>
      </c>
      <c r="D939" t="str">
        <v/>
      </c>
    </row>
    <row r="940" spans="1:4" x14ac:dyDescent="0.35">
      <c r="A940" t="str">
        <v>successful</v>
      </c>
      <c r="D940" t="str">
        <v/>
      </c>
    </row>
    <row r="941" spans="1:4" x14ac:dyDescent="0.35">
      <c r="A941" t="str">
        <v/>
      </c>
      <c r="D941" t="str">
        <v>failed</v>
      </c>
    </row>
    <row r="942" spans="1:4" x14ac:dyDescent="0.35">
      <c r="A942" t="str">
        <v/>
      </c>
      <c r="D942" t="str">
        <v/>
      </c>
    </row>
    <row r="943" spans="1:4" x14ac:dyDescent="0.35">
      <c r="A943" t="str">
        <v/>
      </c>
      <c r="D943" t="str">
        <v>failed</v>
      </c>
    </row>
    <row r="944" spans="1:4" x14ac:dyDescent="0.35">
      <c r="A944" t="str">
        <v/>
      </c>
      <c r="D944" t="str">
        <v>failed</v>
      </c>
    </row>
    <row r="945" spans="1:4" x14ac:dyDescent="0.35">
      <c r="A945" t="str">
        <v>successful</v>
      </c>
      <c r="D945" t="str">
        <v/>
      </c>
    </row>
    <row r="946" spans="1:4" x14ac:dyDescent="0.35">
      <c r="A946" t="str">
        <v/>
      </c>
      <c r="D946" t="str">
        <v>failed</v>
      </c>
    </row>
    <row r="947" spans="1:4" x14ac:dyDescent="0.35">
      <c r="A947" t="str">
        <v/>
      </c>
      <c r="D947" t="str">
        <v>failed</v>
      </c>
    </row>
    <row r="948" spans="1:4" x14ac:dyDescent="0.35">
      <c r="A948" t="str">
        <v/>
      </c>
      <c r="D948" t="str">
        <v>failed</v>
      </c>
    </row>
    <row r="949" spans="1:4" x14ac:dyDescent="0.35">
      <c r="A949" t="str">
        <v/>
      </c>
      <c r="D949" t="str">
        <v>failed</v>
      </c>
    </row>
    <row r="950" spans="1:4" x14ac:dyDescent="0.35">
      <c r="A950" t="str">
        <v/>
      </c>
      <c r="D950" t="str">
        <v/>
      </c>
    </row>
    <row r="951" spans="1:4" x14ac:dyDescent="0.35">
      <c r="A951" t="str">
        <v>successful</v>
      </c>
      <c r="D951" t="str">
        <v/>
      </c>
    </row>
    <row r="952" spans="1:4" x14ac:dyDescent="0.35">
      <c r="A952" t="str">
        <v/>
      </c>
      <c r="D952" t="str">
        <v>failed</v>
      </c>
    </row>
    <row r="953" spans="1:4" x14ac:dyDescent="0.35">
      <c r="A953" t="str">
        <v>successful</v>
      </c>
      <c r="D953" t="str">
        <v/>
      </c>
    </row>
    <row r="954" spans="1:4" x14ac:dyDescent="0.35">
      <c r="A954" t="str">
        <v/>
      </c>
      <c r="D954" t="str">
        <v/>
      </c>
    </row>
    <row r="955" spans="1:4" x14ac:dyDescent="0.35">
      <c r="A955" t="str">
        <v/>
      </c>
      <c r="D955" t="str">
        <v>failed</v>
      </c>
    </row>
    <row r="956" spans="1:4" x14ac:dyDescent="0.35">
      <c r="A956" t="str">
        <v>successful</v>
      </c>
      <c r="D956" t="str">
        <v/>
      </c>
    </row>
    <row r="957" spans="1:4" x14ac:dyDescent="0.35">
      <c r="A957" t="str">
        <v>successful</v>
      </c>
      <c r="D957" t="str">
        <v/>
      </c>
    </row>
    <row r="958" spans="1:4" x14ac:dyDescent="0.35">
      <c r="A958" t="str">
        <v/>
      </c>
      <c r="D958" t="str">
        <v>failed</v>
      </c>
    </row>
    <row r="959" spans="1:4" x14ac:dyDescent="0.35">
      <c r="A959" t="str">
        <v>successful</v>
      </c>
      <c r="D959" t="str">
        <v/>
      </c>
    </row>
    <row r="960" spans="1:4" x14ac:dyDescent="0.35">
      <c r="A960" t="str">
        <v>successful</v>
      </c>
      <c r="D960" t="str">
        <v/>
      </c>
    </row>
    <row r="961" spans="1:4" x14ac:dyDescent="0.35">
      <c r="A961" t="str">
        <v/>
      </c>
      <c r="D961" t="str">
        <v>failed</v>
      </c>
    </row>
    <row r="962" spans="1:4" x14ac:dyDescent="0.35">
      <c r="A962" t="str">
        <v/>
      </c>
      <c r="D962" t="str">
        <v>failed</v>
      </c>
    </row>
    <row r="963" spans="1:4" x14ac:dyDescent="0.35">
      <c r="A963" t="str">
        <v>successful</v>
      </c>
      <c r="D963" t="str">
        <v/>
      </c>
    </row>
    <row r="964" spans="1:4" x14ac:dyDescent="0.35">
      <c r="A964" t="str">
        <v>successful</v>
      </c>
      <c r="D964" t="str">
        <v/>
      </c>
    </row>
    <row r="965" spans="1:4" x14ac:dyDescent="0.35">
      <c r="A965" t="str">
        <v/>
      </c>
      <c r="D965" t="str">
        <v>failed</v>
      </c>
    </row>
    <row r="966" spans="1:4" x14ac:dyDescent="0.35">
      <c r="A966" t="str">
        <v>successful</v>
      </c>
      <c r="D966" t="str">
        <v/>
      </c>
    </row>
    <row r="967" spans="1:4" x14ac:dyDescent="0.35">
      <c r="A967" t="str">
        <v>successful</v>
      </c>
      <c r="D967" t="str">
        <v/>
      </c>
    </row>
    <row r="968" spans="1:4" x14ac:dyDescent="0.35">
      <c r="A968" t="str">
        <v>successful</v>
      </c>
      <c r="D968" t="str">
        <v/>
      </c>
    </row>
    <row r="969" spans="1:4" x14ac:dyDescent="0.35">
      <c r="A969" t="str">
        <v>successful</v>
      </c>
      <c r="D969" t="str">
        <v/>
      </c>
    </row>
    <row r="970" spans="1:4" x14ac:dyDescent="0.35">
      <c r="A970" t="str">
        <v>successful</v>
      </c>
      <c r="D970" t="str">
        <v/>
      </c>
    </row>
    <row r="971" spans="1:4" x14ac:dyDescent="0.35">
      <c r="A971" t="str">
        <v>successful</v>
      </c>
      <c r="D971" t="str">
        <v/>
      </c>
    </row>
    <row r="972" spans="1:4" x14ac:dyDescent="0.35">
      <c r="A972" t="str">
        <v/>
      </c>
      <c r="D972" t="str">
        <v>failed</v>
      </c>
    </row>
    <row r="973" spans="1:4" x14ac:dyDescent="0.35">
      <c r="A973" t="str">
        <v/>
      </c>
      <c r="D973" t="str">
        <v>failed</v>
      </c>
    </row>
    <row r="974" spans="1:4" x14ac:dyDescent="0.35">
      <c r="A974" t="str">
        <v>successful</v>
      </c>
      <c r="D974" t="str">
        <v/>
      </c>
    </row>
    <row r="975" spans="1:4" x14ac:dyDescent="0.35">
      <c r="A975" t="str">
        <v/>
      </c>
      <c r="D975" t="str">
        <v>failed</v>
      </c>
    </row>
    <row r="976" spans="1:4" x14ac:dyDescent="0.35">
      <c r="A976" t="str">
        <v>successful</v>
      </c>
      <c r="D976" t="str">
        <v/>
      </c>
    </row>
    <row r="977" spans="1:4" x14ac:dyDescent="0.35">
      <c r="A977" t="str">
        <v>successful</v>
      </c>
      <c r="D977" t="str">
        <v/>
      </c>
    </row>
    <row r="978" spans="1:4" x14ac:dyDescent="0.35">
      <c r="A978" t="str">
        <v>successful</v>
      </c>
      <c r="D978" t="str">
        <v/>
      </c>
    </row>
    <row r="979" spans="1:4" x14ac:dyDescent="0.35">
      <c r="A979" t="str">
        <v/>
      </c>
      <c r="D979" t="str">
        <v>failed</v>
      </c>
    </row>
    <row r="980" spans="1:4" x14ac:dyDescent="0.35">
      <c r="A980" t="str">
        <v>successful</v>
      </c>
      <c r="D980" t="str">
        <v/>
      </c>
    </row>
    <row r="981" spans="1:4" x14ac:dyDescent="0.35">
      <c r="A981" t="str">
        <v>successful</v>
      </c>
      <c r="D981" t="str">
        <v/>
      </c>
    </row>
    <row r="982" spans="1:4" x14ac:dyDescent="0.35">
      <c r="A982" t="str">
        <v/>
      </c>
      <c r="D982" t="str">
        <v>failed</v>
      </c>
    </row>
    <row r="983" spans="1:4" x14ac:dyDescent="0.35">
      <c r="A983" t="str">
        <v>successful</v>
      </c>
      <c r="D983" t="str">
        <v/>
      </c>
    </row>
    <row r="984" spans="1:4" x14ac:dyDescent="0.35">
      <c r="A984" t="str">
        <v/>
      </c>
      <c r="D984" t="str">
        <v>failed</v>
      </c>
    </row>
    <row r="985" spans="1:4" x14ac:dyDescent="0.35">
      <c r="A985" t="str">
        <v>successful</v>
      </c>
      <c r="D985" t="str">
        <v/>
      </c>
    </row>
    <row r="986" spans="1:4" x14ac:dyDescent="0.35">
      <c r="A986" t="str">
        <v>successful</v>
      </c>
      <c r="D986" t="str">
        <v/>
      </c>
    </row>
    <row r="987" spans="1:4" x14ac:dyDescent="0.35">
      <c r="A987" t="str">
        <v/>
      </c>
      <c r="D987" t="str">
        <v>failed</v>
      </c>
    </row>
    <row r="988" spans="1:4" x14ac:dyDescent="0.35">
      <c r="A988" t="str">
        <v/>
      </c>
      <c r="D988" t="str">
        <v>failed</v>
      </c>
    </row>
    <row r="989" spans="1:4" x14ac:dyDescent="0.35">
      <c r="A989" t="str">
        <v>successful</v>
      </c>
      <c r="D989" t="str">
        <v/>
      </c>
    </row>
    <row r="990" spans="1:4" x14ac:dyDescent="0.35">
      <c r="A990" t="str">
        <v/>
      </c>
      <c r="D990" t="str">
        <v>failed</v>
      </c>
    </row>
    <row r="991" spans="1:4" x14ac:dyDescent="0.35">
      <c r="A991" t="str">
        <v>successful</v>
      </c>
      <c r="D991" t="str">
        <v/>
      </c>
    </row>
    <row r="992" spans="1:4" x14ac:dyDescent="0.35">
      <c r="A992" t="str">
        <v/>
      </c>
      <c r="D992" t="str">
        <v>failed</v>
      </c>
    </row>
    <row r="993" spans="1:4" x14ac:dyDescent="0.35">
      <c r="A993" t="str">
        <v>successful</v>
      </c>
      <c r="D993" t="str">
        <v/>
      </c>
    </row>
    <row r="994" spans="1:4" x14ac:dyDescent="0.35">
      <c r="A994" t="str">
        <v>successful</v>
      </c>
      <c r="D994" t="str">
        <v/>
      </c>
    </row>
    <row r="995" spans="1:4" x14ac:dyDescent="0.35">
      <c r="A995" t="str">
        <v/>
      </c>
      <c r="D995" t="str">
        <v/>
      </c>
    </row>
    <row r="996" spans="1:4" x14ac:dyDescent="0.35">
      <c r="A996" t="str">
        <v/>
      </c>
      <c r="D996" t="str">
        <v>failed</v>
      </c>
    </row>
    <row r="997" spans="1:4" x14ac:dyDescent="0.35">
      <c r="A997" t="str">
        <v>successful</v>
      </c>
      <c r="D997" t="str">
        <v/>
      </c>
    </row>
    <row r="998" spans="1:4" x14ac:dyDescent="0.35">
      <c r="A998" t="str">
        <v/>
      </c>
      <c r="D998" t="str">
        <v>failed</v>
      </c>
    </row>
    <row r="999" spans="1:4" x14ac:dyDescent="0.35">
      <c r="A999" t="str">
        <v/>
      </c>
      <c r="D999" t="str">
        <v/>
      </c>
    </row>
    <row r="1000" spans="1:4" x14ac:dyDescent="0.35">
      <c r="A1000" t="str">
        <v/>
      </c>
      <c r="D1000" t="str">
        <v>failed</v>
      </c>
    </row>
    <row r="1001" spans="1:4" x14ac:dyDescent="0.35">
      <c r="A1001" t="str">
        <v/>
      </c>
      <c r="D1001" t="str">
        <v/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S1003"/>
  <sheetViews>
    <sheetView topLeftCell="D1" workbookViewId="0">
      <selection activeCell="F8" sqref="F8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1.1640625" bestFit="1" customWidth="1"/>
    <col min="11" max="11" width="21.75" customWidth="1"/>
    <col min="12" max="12" width="11.1640625" bestFit="1" customWidth="1"/>
    <col min="13" max="13" width="21.5" customWidth="1"/>
    <col min="16" max="17" width="28" customWidth="1"/>
    <col min="18" max="18" width="13.58203125" customWidth="1"/>
    <col min="19" max="19" width="17.5" customWidth="1"/>
    <col min="20" max="20" width="14.08203125" customWidth="1"/>
    <col min="21" max="21" width="13.83203125" customWidth="1"/>
  </cols>
  <sheetData>
    <row r="1" spans="1:19" s="1" customFormat="1" x14ac:dyDescent="0.35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2046</v>
      </c>
      <c r="L1" s="1" t="s">
        <v>9</v>
      </c>
      <c r="M1" s="1" t="s">
        <v>2047</v>
      </c>
      <c r="N1" s="1" t="s">
        <v>10</v>
      </c>
      <c r="O1" s="1" t="s">
        <v>11</v>
      </c>
      <c r="P1" s="1" t="s">
        <v>2040</v>
      </c>
      <c r="Q1" s="1" t="s">
        <v>2006</v>
      </c>
      <c r="R1" s="4" t="s">
        <v>2004</v>
      </c>
      <c r="S1" s="1" t="s">
        <v>2005</v>
      </c>
    </row>
    <row r="2" spans="1:19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2">
        <f>(((J2/60)/60)/24)+DATE(1970,1,1)</f>
        <v>42336.25</v>
      </c>
      <c r="L2">
        <v>1450159200</v>
      </c>
      <c r="M2" s="13">
        <f>(((L2/60)/60)/24)+DATE(1970,1,1)</f>
        <v>42353.25</v>
      </c>
      <c r="N2" t="b">
        <v>0</v>
      </c>
      <c r="O2" t="b">
        <v>0</v>
      </c>
      <c r="P2" t="s">
        <v>2007</v>
      </c>
      <c r="Q2" t="s">
        <v>2008</v>
      </c>
      <c r="R2">
        <v>0</v>
      </c>
      <c r="S2">
        <f>AVERAGE(G2,E2)</f>
        <v>0</v>
      </c>
    </row>
    <row r="3" spans="1:19" x14ac:dyDescent="0.35">
      <c r="A3">
        <v>1</v>
      </c>
      <c r="B3" t="s">
        <v>17</v>
      </c>
      <c r="C3" s="3" t="s">
        <v>18</v>
      </c>
      <c r="D3">
        <v>1400</v>
      </c>
      <c r="E3">
        <v>14560</v>
      </c>
      <c r="F3" t="s">
        <v>19</v>
      </c>
      <c r="G3">
        <v>158</v>
      </c>
      <c r="H3" t="s">
        <v>20</v>
      </c>
      <c r="I3" t="s">
        <v>21</v>
      </c>
      <c r="J3">
        <v>1408424400</v>
      </c>
      <c r="K3" s="12">
        <f t="shared" ref="K3:K66" si="0">(((J3/60)/60)/24)+DATE(1970,1,1)</f>
        <v>41870.208333333336</v>
      </c>
      <c r="L3">
        <v>1408597200</v>
      </c>
      <c r="M3" s="13">
        <f t="shared" ref="M3:M66" si="1">(((L3/60)/60)/24)+DATE(1970,1,1)</f>
        <v>41872.208333333336</v>
      </c>
      <c r="N3" t="b">
        <v>0</v>
      </c>
      <c r="O3" t="b">
        <v>1</v>
      </c>
      <c r="P3" t="s">
        <v>2009</v>
      </c>
      <c r="Q3" t="s">
        <v>2010</v>
      </c>
      <c r="R3" s="6">
        <f>D3/E3*100</f>
        <v>9.6153846153846168</v>
      </c>
      <c r="S3" s="7">
        <f>E3/G3</f>
        <v>92.151898734177209</v>
      </c>
    </row>
    <row r="4" spans="1:19" ht="31" x14ac:dyDescent="0.35">
      <c r="A4">
        <v>2</v>
      </c>
      <c r="B4" t="s">
        <v>22</v>
      </c>
      <c r="C4" s="3" t="s">
        <v>23</v>
      </c>
      <c r="D4">
        <v>108400</v>
      </c>
      <c r="E4">
        <v>142523</v>
      </c>
      <c r="F4" t="s">
        <v>19</v>
      </c>
      <c r="G4">
        <v>1425</v>
      </c>
      <c r="H4" t="s">
        <v>24</v>
      </c>
      <c r="I4" t="s">
        <v>25</v>
      </c>
      <c r="J4">
        <v>1384668000</v>
      </c>
      <c r="K4" s="12">
        <f t="shared" si="0"/>
        <v>41595.25</v>
      </c>
      <c r="L4">
        <v>1384840800</v>
      </c>
      <c r="M4" s="13">
        <f t="shared" si="1"/>
        <v>41597.25</v>
      </c>
      <c r="N4" t="b">
        <v>0</v>
      </c>
      <c r="O4" t="b">
        <v>0</v>
      </c>
      <c r="P4" t="s">
        <v>2011</v>
      </c>
      <c r="Q4" t="s">
        <v>2012</v>
      </c>
      <c r="R4" s="6">
        <f t="shared" ref="R4:R67" si="2">D4/E4*100</f>
        <v>76.057899426759192</v>
      </c>
      <c r="S4" s="7">
        <f t="shared" ref="S4:S67" si="3">E4/G4</f>
        <v>100.01614035087719</v>
      </c>
    </row>
    <row r="5" spans="1:19" ht="31" x14ac:dyDescent="0.35">
      <c r="A5">
        <v>3</v>
      </c>
      <c r="B5" t="s">
        <v>26</v>
      </c>
      <c r="C5" s="3" t="s">
        <v>27</v>
      </c>
      <c r="D5">
        <v>4200</v>
      </c>
      <c r="E5">
        <v>2477</v>
      </c>
      <c r="F5" t="s">
        <v>14</v>
      </c>
      <c r="G5">
        <v>24</v>
      </c>
      <c r="H5" t="s">
        <v>20</v>
      </c>
      <c r="I5" t="s">
        <v>21</v>
      </c>
      <c r="J5">
        <v>1565499600</v>
      </c>
      <c r="K5" s="12">
        <f t="shared" si="0"/>
        <v>43688.208333333328</v>
      </c>
      <c r="L5">
        <v>1568955600</v>
      </c>
      <c r="M5" s="13">
        <f t="shared" si="1"/>
        <v>43728.208333333328</v>
      </c>
      <c r="N5" t="b">
        <v>0</v>
      </c>
      <c r="O5" t="b">
        <v>0</v>
      </c>
      <c r="P5" t="s">
        <v>2009</v>
      </c>
      <c r="Q5" t="s">
        <v>2010</v>
      </c>
      <c r="R5" s="6">
        <f t="shared" si="2"/>
        <v>169.55995155429954</v>
      </c>
      <c r="S5" s="7">
        <f t="shared" si="3"/>
        <v>103.20833333333333</v>
      </c>
    </row>
    <row r="6" spans="1:19" x14ac:dyDescent="0.35">
      <c r="A6">
        <v>4</v>
      </c>
      <c r="B6" t="s">
        <v>28</v>
      </c>
      <c r="C6" s="3" t="s">
        <v>29</v>
      </c>
      <c r="D6">
        <v>7600</v>
      </c>
      <c r="E6">
        <v>5265</v>
      </c>
      <c r="F6" t="s">
        <v>14</v>
      </c>
      <c r="G6">
        <v>53</v>
      </c>
      <c r="H6" t="s">
        <v>20</v>
      </c>
      <c r="I6" t="s">
        <v>21</v>
      </c>
      <c r="J6">
        <v>1547964000</v>
      </c>
      <c r="K6" s="12">
        <f t="shared" si="0"/>
        <v>43485.25</v>
      </c>
      <c r="L6">
        <v>1548309600</v>
      </c>
      <c r="M6" s="13">
        <f t="shared" si="1"/>
        <v>43489.25</v>
      </c>
      <c r="N6" t="b">
        <v>0</v>
      </c>
      <c r="O6" t="b">
        <v>0</v>
      </c>
      <c r="P6" t="s">
        <v>2013</v>
      </c>
      <c r="Q6" t="s">
        <v>2014</v>
      </c>
      <c r="R6" s="6">
        <f t="shared" si="2"/>
        <v>144.349477682811</v>
      </c>
      <c r="S6" s="7">
        <f t="shared" si="3"/>
        <v>99.339622641509436</v>
      </c>
    </row>
    <row r="7" spans="1:19" x14ac:dyDescent="0.35">
      <c r="A7">
        <v>5</v>
      </c>
      <c r="B7" t="s">
        <v>30</v>
      </c>
      <c r="C7" s="3" t="s">
        <v>31</v>
      </c>
      <c r="D7">
        <v>7600</v>
      </c>
      <c r="E7">
        <v>13195</v>
      </c>
      <c r="F7" t="s">
        <v>19</v>
      </c>
      <c r="G7">
        <v>174</v>
      </c>
      <c r="H7" t="s">
        <v>32</v>
      </c>
      <c r="I7" t="s">
        <v>33</v>
      </c>
      <c r="J7">
        <v>1346130000</v>
      </c>
      <c r="K7" s="12">
        <f t="shared" si="0"/>
        <v>41149.208333333336</v>
      </c>
      <c r="L7">
        <v>1347080400</v>
      </c>
      <c r="M7" s="13">
        <f t="shared" si="1"/>
        <v>41160.208333333336</v>
      </c>
      <c r="N7" t="b">
        <v>0</v>
      </c>
      <c r="O7" t="b">
        <v>0</v>
      </c>
      <c r="P7" t="s">
        <v>2013</v>
      </c>
      <c r="Q7" t="s">
        <v>2014</v>
      </c>
      <c r="R7" s="6">
        <f t="shared" si="2"/>
        <v>57.597574838954145</v>
      </c>
      <c r="S7" s="7">
        <f t="shared" si="3"/>
        <v>75.833333333333329</v>
      </c>
    </row>
    <row r="8" spans="1:19" x14ac:dyDescent="0.35">
      <c r="A8">
        <v>6</v>
      </c>
      <c r="B8" t="s">
        <v>34</v>
      </c>
      <c r="C8" s="3" t="s">
        <v>35</v>
      </c>
      <c r="D8">
        <v>5200</v>
      </c>
      <c r="E8">
        <v>1090</v>
      </c>
      <c r="F8" t="s">
        <v>14</v>
      </c>
      <c r="G8">
        <v>18</v>
      </c>
      <c r="H8" t="s">
        <v>36</v>
      </c>
      <c r="I8" t="s">
        <v>37</v>
      </c>
      <c r="J8">
        <v>1505278800</v>
      </c>
      <c r="K8" s="12">
        <f t="shared" si="0"/>
        <v>42991.208333333328</v>
      </c>
      <c r="L8">
        <v>1505365200</v>
      </c>
      <c r="M8" s="13">
        <f t="shared" si="1"/>
        <v>42992.208333333328</v>
      </c>
      <c r="N8" t="b">
        <v>0</v>
      </c>
      <c r="O8" t="b">
        <v>0</v>
      </c>
      <c r="P8" t="s">
        <v>2015</v>
      </c>
      <c r="Q8" t="s">
        <v>2016</v>
      </c>
      <c r="R8" s="6">
        <f t="shared" si="2"/>
        <v>477.06422018348621</v>
      </c>
      <c r="S8" s="7">
        <f t="shared" si="3"/>
        <v>60.555555555555557</v>
      </c>
    </row>
    <row r="9" spans="1:19" x14ac:dyDescent="0.35">
      <c r="A9">
        <v>7</v>
      </c>
      <c r="B9" t="s">
        <v>38</v>
      </c>
      <c r="C9" s="3" t="s">
        <v>39</v>
      </c>
      <c r="D9">
        <v>4500</v>
      </c>
      <c r="E9">
        <v>14741</v>
      </c>
      <c r="F9" t="s">
        <v>19</v>
      </c>
      <c r="G9">
        <v>227</v>
      </c>
      <c r="H9" t="s">
        <v>32</v>
      </c>
      <c r="I9" t="s">
        <v>33</v>
      </c>
      <c r="J9">
        <v>1439442000</v>
      </c>
      <c r="K9" s="12">
        <f t="shared" si="0"/>
        <v>42229.208333333328</v>
      </c>
      <c r="L9">
        <v>1439614800</v>
      </c>
      <c r="M9" s="13">
        <f t="shared" si="1"/>
        <v>42231.208333333328</v>
      </c>
      <c r="N9" t="b">
        <v>0</v>
      </c>
      <c r="O9" t="b">
        <v>0</v>
      </c>
      <c r="P9" t="s">
        <v>2013</v>
      </c>
      <c r="Q9" t="s">
        <v>2014</v>
      </c>
      <c r="R9" s="6">
        <f t="shared" si="2"/>
        <v>30.527101282138254</v>
      </c>
      <c r="S9" s="7">
        <f t="shared" si="3"/>
        <v>64.93832599118943</v>
      </c>
    </row>
    <row r="10" spans="1:19" x14ac:dyDescent="0.35">
      <c r="A10">
        <v>8</v>
      </c>
      <c r="B10" t="s">
        <v>40</v>
      </c>
      <c r="C10" s="3" t="s">
        <v>41</v>
      </c>
      <c r="D10">
        <v>110100</v>
      </c>
      <c r="E10">
        <v>21946</v>
      </c>
      <c r="F10" t="s">
        <v>42</v>
      </c>
      <c r="G10">
        <v>708</v>
      </c>
      <c r="H10" t="s">
        <v>32</v>
      </c>
      <c r="I10" t="s">
        <v>33</v>
      </c>
      <c r="J10">
        <v>1281330000</v>
      </c>
      <c r="K10" s="12">
        <f t="shared" si="0"/>
        <v>40399.208333333336</v>
      </c>
      <c r="L10">
        <v>1281502800</v>
      </c>
      <c r="M10" s="13">
        <f t="shared" si="1"/>
        <v>40401.208333333336</v>
      </c>
      <c r="N10" t="b">
        <v>0</v>
      </c>
      <c r="O10" t="b">
        <v>0</v>
      </c>
      <c r="P10" t="s">
        <v>2013</v>
      </c>
      <c r="Q10" t="s">
        <v>2014</v>
      </c>
      <c r="R10" s="6">
        <f t="shared" si="2"/>
        <v>501.68595643853092</v>
      </c>
      <c r="S10" s="7">
        <f t="shared" si="3"/>
        <v>30.997175141242938</v>
      </c>
    </row>
    <row r="11" spans="1:19" x14ac:dyDescent="0.35">
      <c r="A11">
        <v>9</v>
      </c>
      <c r="B11" t="s">
        <v>43</v>
      </c>
      <c r="C11" s="3" t="s">
        <v>44</v>
      </c>
      <c r="D11">
        <v>6200</v>
      </c>
      <c r="E11">
        <v>3208</v>
      </c>
      <c r="F11" t="s">
        <v>14</v>
      </c>
      <c r="G11">
        <v>44</v>
      </c>
      <c r="H11" t="s">
        <v>20</v>
      </c>
      <c r="I11" t="s">
        <v>21</v>
      </c>
      <c r="J11">
        <v>1379566800</v>
      </c>
      <c r="K11" s="12">
        <f t="shared" si="0"/>
        <v>41536.208333333336</v>
      </c>
      <c r="L11">
        <v>1383804000</v>
      </c>
      <c r="M11" s="13">
        <f t="shared" si="1"/>
        <v>41585.25</v>
      </c>
      <c r="N11" t="b">
        <v>0</v>
      </c>
      <c r="O11" t="b">
        <v>0</v>
      </c>
      <c r="P11" t="s">
        <v>2009</v>
      </c>
      <c r="Q11" t="s">
        <v>2017</v>
      </c>
      <c r="R11" s="6">
        <f t="shared" si="2"/>
        <v>193.26683291770576</v>
      </c>
      <c r="S11" s="7">
        <f t="shared" si="3"/>
        <v>72.909090909090907</v>
      </c>
    </row>
    <row r="12" spans="1:19" x14ac:dyDescent="0.35">
      <c r="A12">
        <v>10</v>
      </c>
      <c r="B12" t="s">
        <v>45</v>
      </c>
      <c r="C12" s="3" t="s">
        <v>46</v>
      </c>
      <c r="D12">
        <v>5200</v>
      </c>
      <c r="E12">
        <v>13838</v>
      </c>
      <c r="F12" t="s">
        <v>19</v>
      </c>
      <c r="G12">
        <v>220</v>
      </c>
      <c r="H12" t="s">
        <v>20</v>
      </c>
      <c r="I12" t="s">
        <v>21</v>
      </c>
      <c r="J12">
        <v>1281762000</v>
      </c>
      <c r="K12" s="12">
        <f t="shared" si="0"/>
        <v>40404.208333333336</v>
      </c>
      <c r="L12">
        <v>1285909200</v>
      </c>
      <c r="M12" s="13">
        <f t="shared" si="1"/>
        <v>40452.208333333336</v>
      </c>
      <c r="N12" t="b">
        <v>0</v>
      </c>
      <c r="O12" t="b">
        <v>0</v>
      </c>
      <c r="P12" t="s">
        <v>2015</v>
      </c>
      <c r="Q12" t="s">
        <v>2018</v>
      </c>
      <c r="R12" s="6">
        <f t="shared" si="2"/>
        <v>37.577684636508167</v>
      </c>
      <c r="S12" s="7">
        <f t="shared" si="3"/>
        <v>62.9</v>
      </c>
    </row>
    <row r="13" spans="1:19" ht="31" x14ac:dyDescent="0.35">
      <c r="A13">
        <v>11</v>
      </c>
      <c r="B13" t="s">
        <v>47</v>
      </c>
      <c r="C13" s="3" t="s">
        <v>48</v>
      </c>
      <c r="D13">
        <v>6300</v>
      </c>
      <c r="E13">
        <v>3030</v>
      </c>
      <c r="F13" t="s">
        <v>14</v>
      </c>
      <c r="G13">
        <v>27</v>
      </c>
      <c r="H13" t="s">
        <v>20</v>
      </c>
      <c r="I13" t="s">
        <v>21</v>
      </c>
      <c r="J13">
        <v>1285045200</v>
      </c>
      <c r="K13" s="12">
        <f t="shared" si="0"/>
        <v>40442.208333333336</v>
      </c>
      <c r="L13">
        <v>1285563600</v>
      </c>
      <c r="M13" s="13">
        <f t="shared" si="1"/>
        <v>40448.208333333336</v>
      </c>
      <c r="N13" t="b">
        <v>0</v>
      </c>
      <c r="O13" t="b">
        <v>1</v>
      </c>
      <c r="P13" t="s">
        <v>2013</v>
      </c>
      <c r="Q13" t="s">
        <v>2014</v>
      </c>
      <c r="R13" s="6">
        <f t="shared" si="2"/>
        <v>207.92079207920793</v>
      </c>
      <c r="S13" s="7">
        <f t="shared" si="3"/>
        <v>112.22222222222223</v>
      </c>
    </row>
    <row r="14" spans="1:19" x14ac:dyDescent="0.35">
      <c r="A14">
        <v>12</v>
      </c>
      <c r="B14" t="s">
        <v>49</v>
      </c>
      <c r="C14" s="3" t="s">
        <v>50</v>
      </c>
      <c r="D14">
        <v>6300</v>
      </c>
      <c r="E14">
        <v>5629</v>
      </c>
      <c r="F14" t="s">
        <v>14</v>
      </c>
      <c r="G14">
        <v>55</v>
      </c>
      <c r="H14" t="s">
        <v>20</v>
      </c>
      <c r="I14" t="s">
        <v>21</v>
      </c>
      <c r="J14">
        <v>1571720400</v>
      </c>
      <c r="K14" s="12">
        <f t="shared" si="0"/>
        <v>43760.208333333328</v>
      </c>
      <c r="L14">
        <v>1572411600</v>
      </c>
      <c r="M14" s="13">
        <f t="shared" si="1"/>
        <v>43768.208333333328</v>
      </c>
      <c r="N14" t="b">
        <v>0</v>
      </c>
      <c r="O14" t="b">
        <v>0</v>
      </c>
      <c r="P14" t="s">
        <v>2015</v>
      </c>
      <c r="Q14" t="s">
        <v>2018</v>
      </c>
      <c r="R14" s="6">
        <f t="shared" si="2"/>
        <v>111.92041215135905</v>
      </c>
      <c r="S14" s="7">
        <f t="shared" si="3"/>
        <v>102.34545454545454</v>
      </c>
    </row>
    <row r="15" spans="1:19" ht="31" x14ac:dyDescent="0.35">
      <c r="A15">
        <v>13</v>
      </c>
      <c r="B15" t="s">
        <v>51</v>
      </c>
      <c r="C15" s="3" t="s">
        <v>52</v>
      </c>
      <c r="D15">
        <v>4200</v>
      </c>
      <c r="E15">
        <v>10295</v>
      </c>
      <c r="F15" t="s">
        <v>19</v>
      </c>
      <c r="G15">
        <v>98</v>
      </c>
      <c r="H15" t="s">
        <v>20</v>
      </c>
      <c r="I15" t="s">
        <v>21</v>
      </c>
      <c r="J15">
        <v>1465621200</v>
      </c>
      <c r="K15" s="12">
        <f t="shared" si="0"/>
        <v>42532.208333333328</v>
      </c>
      <c r="L15">
        <v>1466658000</v>
      </c>
      <c r="M15" s="13">
        <f t="shared" si="1"/>
        <v>42544.208333333328</v>
      </c>
      <c r="N15" t="b">
        <v>0</v>
      </c>
      <c r="O15" t="b">
        <v>0</v>
      </c>
      <c r="P15" t="s">
        <v>2009</v>
      </c>
      <c r="Q15" t="s">
        <v>2019</v>
      </c>
      <c r="R15" s="6">
        <f t="shared" si="2"/>
        <v>40.796503156872262</v>
      </c>
      <c r="S15" s="7">
        <f t="shared" si="3"/>
        <v>105.05102040816327</v>
      </c>
    </row>
    <row r="16" spans="1:19" x14ac:dyDescent="0.35">
      <c r="A16">
        <v>14</v>
      </c>
      <c r="B16" t="s">
        <v>53</v>
      </c>
      <c r="C16" s="3" t="s">
        <v>54</v>
      </c>
      <c r="D16">
        <v>28200</v>
      </c>
      <c r="E16">
        <v>18829</v>
      </c>
      <c r="F16" t="s">
        <v>14</v>
      </c>
      <c r="G16">
        <v>200</v>
      </c>
      <c r="H16" t="s">
        <v>20</v>
      </c>
      <c r="I16" t="s">
        <v>21</v>
      </c>
      <c r="J16">
        <v>1331013600</v>
      </c>
      <c r="K16" s="12">
        <f t="shared" si="0"/>
        <v>40974.25</v>
      </c>
      <c r="L16">
        <v>1333342800</v>
      </c>
      <c r="M16" s="13">
        <f t="shared" si="1"/>
        <v>41001.208333333336</v>
      </c>
      <c r="N16" t="b">
        <v>0</v>
      </c>
      <c r="O16" t="b">
        <v>0</v>
      </c>
      <c r="P16" t="s">
        <v>2009</v>
      </c>
      <c r="Q16" t="s">
        <v>2019</v>
      </c>
      <c r="R16" s="6">
        <f t="shared" si="2"/>
        <v>149.76897339210794</v>
      </c>
      <c r="S16" s="7">
        <f t="shared" si="3"/>
        <v>94.144999999999996</v>
      </c>
    </row>
    <row r="17" spans="1:19" x14ac:dyDescent="0.35">
      <c r="A17">
        <v>15</v>
      </c>
      <c r="B17" t="s">
        <v>55</v>
      </c>
      <c r="C17" s="3" t="s">
        <v>56</v>
      </c>
      <c r="D17">
        <v>81200</v>
      </c>
      <c r="E17">
        <v>38414</v>
      </c>
      <c r="F17" t="s">
        <v>14</v>
      </c>
      <c r="G17">
        <v>452</v>
      </c>
      <c r="H17" t="s">
        <v>20</v>
      </c>
      <c r="I17" t="s">
        <v>21</v>
      </c>
      <c r="J17">
        <v>1575957600</v>
      </c>
      <c r="K17" s="12">
        <f t="shared" si="0"/>
        <v>43809.25</v>
      </c>
      <c r="L17">
        <v>1576303200</v>
      </c>
      <c r="M17" s="13">
        <f t="shared" si="1"/>
        <v>43813.25</v>
      </c>
      <c r="N17" t="b">
        <v>0</v>
      </c>
      <c r="O17" t="b">
        <v>0</v>
      </c>
      <c r="P17" t="s">
        <v>2011</v>
      </c>
      <c r="Q17" t="s">
        <v>2020</v>
      </c>
      <c r="R17" s="6">
        <f t="shared" si="2"/>
        <v>211.38126724631644</v>
      </c>
      <c r="S17" s="7">
        <f t="shared" si="3"/>
        <v>84.986725663716811</v>
      </c>
    </row>
    <row r="18" spans="1:19" x14ac:dyDescent="0.35">
      <c r="A18">
        <v>16</v>
      </c>
      <c r="B18" t="s">
        <v>57</v>
      </c>
      <c r="C18" s="3" t="s">
        <v>58</v>
      </c>
      <c r="D18">
        <v>1700</v>
      </c>
      <c r="E18">
        <v>11041</v>
      </c>
      <c r="F18" t="s">
        <v>19</v>
      </c>
      <c r="G18">
        <v>100</v>
      </c>
      <c r="H18" t="s">
        <v>20</v>
      </c>
      <c r="I18" t="s">
        <v>21</v>
      </c>
      <c r="J18">
        <v>1390370400</v>
      </c>
      <c r="K18" s="12">
        <f t="shared" si="0"/>
        <v>41661.25</v>
      </c>
      <c r="L18">
        <v>1392271200</v>
      </c>
      <c r="M18" s="13">
        <f t="shared" si="1"/>
        <v>41683.25</v>
      </c>
      <c r="N18" t="b">
        <v>0</v>
      </c>
      <c r="O18" t="b">
        <v>0</v>
      </c>
      <c r="P18" t="s">
        <v>2021</v>
      </c>
      <c r="Q18" t="s">
        <v>2022</v>
      </c>
      <c r="R18" s="6">
        <f t="shared" si="2"/>
        <v>15.39715605470519</v>
      </c>
      <c r="S18" s="7">
        <f t="shared" si="3"/>
        <v>110.41</v>
      </c>
    </row>
    <row r="19" spans="1:19" x14ac:dyDescent="0.35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t="s">
        <v>19</v>
      </c>
      <c r="G19">
        <v>1249</v>
      </c>
      <c r="H19" t="s">
        <v>20</v>
      </c>
      <c r="I19" t="s">
        <v>21</v>
      </c>
      <c r="J19">
        <v>1294812000</v>
      </c>
      <c r="K19" s="12">
        <f t="shared" si="0"/>
        <v>40555.25</v>
      </c>
      <c r="L19">
        <v>1294898400</v>
      </c>
      <c r="M19" s="13">
        <f t="shared" si="1"/>
        <v>40556.25</v>
      </c>
      <c r="N19" t="b">
        <v>0</v>
      </c>
      <c r="O19" t="b">
        <v>0</v>
      </c>
      <c r="P19" t="s">
        <v>2015</v>
      </c>
      <c r="Q19" t="s">
        <v>2023</v>
      </c>
      <c r="R19" s="6">
        <f t="shared" si="2"/>
        <v>62.738699988876114</v>
      </c>
      <c r="S19" s="7">
        <f t="shared" si="3"/>
        <v>107.96236989591674</v>
      </c>
    </row>
    <row r="20" spans="1:19" x14ac:dyDescent="0.35">
      <c r="A20">
        <v>18</v>
      </c>
      <c r="B20" t="s">
        <v>61</v>
      </c>
      <c r="C20" s="3" t="s">
        <v>62</v>
      </c>
      <c r="D20">
        <v>9100</v>
      </c>
      <c r="E20">
        <v>6089</v>
      </c>
      <c r="F20" t="s">
        <v>63</v>
      </c>
      <c r="G20">
        <v>135</v>
      </c>
      <c r="H20" t="s">
        <v>20</v>
      </c>
      <c r="I20" t="s">
        <v>21</v>
      </c>
      <c r="J20">
        <v>1536382800</v>
      </c>
      <c r="K20" s="12">
        <f t="shared" si="0"/>
        <v>43351.208333333328</v>
      </c>
      <c r="L20">
        <v>1537074000</v>
      </c>
      <c r="M20" s="13">
        <f t="shared" si="1"/>
        <v>43359.208333333328</v>
      </c>
      <c r="N20" t="b">
        <v>0</v>
      </c>
      <c r="O20" t="b">
        <v>0</v>
      </c>
      <c r="P20" t="s">
        <v>2013</v>
      </c>
      <c r="Q20" t="s">
        <v>2014</v>
      </c>
      <c r="R20" s="6">
        <f t="shared" si="2"/>
        <v>149.44982755789127</v>
      </c>
      <c r="S20" s="7">
        <f t="shared" si="3"/>
        <v>45.103703703703701</v>
      </c>
    </row>
    <row r="21" spans="1:19" x14ac:dyDescent="0.35">
      <c r="A21">
        <v>19</v>
      </c>
      <c r="B21" t="s">
        <v>64</v>
      </c>
      <c r="C21" s="3" t="s">
        <v>65</v>
      </c>
      <c r="D21">
        <v>62500</v>
      </c>
      <c r="E21">
        <v>30331</v>
      </c>
      <c r="F21" t="s">
        <v>14</v>
      </c>
      <c r="G21">
        <v>674</v>
      </c>
      <c r="H21" t="s">
        <v>20</v>
      </c>
      <c r="I21" t="s">
        <v>21</v>
      </c>
      <c r="J21">
        <v>1551679200</v>
      </c>
      <c r="K21" s="12">
        <f t="shared" si="0"/>
        <v>43528.25</v>
      </c>
      <c r="L21">
        <v>1553490000</v>
      </c>
      <c r="M21" s="13">
        <f t="shared" si="1"/>
        <v>43549.208333333328</v>
      </c>
      <c r="N21" t="b">
        <v>0</v>
      </c>
      <c r="O21" t="b">
        <v>1</v>
      </c>
      <c r="P21" t="s">
        <v>2013</v>
      </c>
      <c r="Q21" t="s">
        <v>2014</v>
      </c>
      <c r="R21" s="6">
        <f t="shared" si="2"/>
        <v>206.05980679832516</v>
      </c>
      <c r="S21" s="7">
        <f t="shared" si="3"/>
        <v>45.001483679525222</v>
      </c>
    </row>
    <row r="22" spans="1:19" x14ac:dyDescent="0.35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t="s">
        <v>19</v>
      </c>
      <c r="G22">
        <v>1396</v>
      </c>
      <c r="H22" t="s">
        <v>20</v>
      </c>
      <c r="I22" t="s">
        <v>21</v>
      </c>
      <c r="J22">
        <v>1406523600</v>
      </c>
      <c r="K22" s="12">
        <f t="shared" si="0"/>
        <v>41848.208333333336</v>
      </c>
      <c r="L22">
        <v>1406523600</v>
      </c>
      <c r="M22" s="13">
        <f t="shared" si="1"/>
        <v>41848.208333333336</v>
      </c>
      <c r="N22" t="b">
        <v>0</v>
      </c>
      <c r="O22" t="b">
        <v>0</v>
      </c>
      <c r="P22" t="s">
        <v>2015</v>
      </c>
      <c r="Q22" t="s">
        <v>2018</v>
      </c>
      <c r="R22" s="6">
        <f t="shared" si="2"/>
        <v>89.092580575383948</v>
      </c>
      <c r="S22" s="7">
        <f t="shared" si="3"/>
        <v>105.97134670487107</v>
      </c>
    </row>
    <row r="23" spans="1:19" x14ac:dyDescent="0.35">
      <c r="A23">
        <v>21</v>
      </c>
      <c r="B23" t="s">
        <v>68</v>
      </c>
      <c r="C23" s="3" t="s">
        <v>69</v>
      </c>
      <c r="D23">
        <v>94000</v>
      </c>
      <c r="E23">
        <v>38533</v>
      </c>
      <c r="F23" t="s">
        <v>14</v>
      </c>
      <c r="G23">
        <v>558</v>
      </c>
      <c r="H23" t="s">
        <v>20</v>
      </c>
      <c r="I23" t="s">
        <v>21</v>
      </c>
      <c r="J23">
        <v>1313384400</v>
      </c>
      <c r="K23" s="12">
        <f t="shared" si="0"/>
        <v>40770.208333333336</v>
      </c>
      <c r="L23">
        <v>1316322000</v>
      </c>
      <c r="M23" s="13">
        <f t="shared" si="1"/>
        <v>40804.208333333336</v>
      </c>
      <c r="N23" t="b">
        <v>0</v>
      </c>
      <c r="O23" t="b">
        <v>0</v>
      </c>
      <c r="P23" t="s">
        <v>2013</v>
      </c>
      <c r="Q23" t="s">
        <v>2014</v>
      </c>
      <c r="R23" s="6">
        <f t="shared" si="2"/>
        <v>243.9467469441777</v>
      </c>
      <c r="S23" s="7">
        <f t="shared" si="3"/>
        <v>69.055555555555557</v>
      </c>
    </row>
    <row r="24" spans="1:19" x14ac:dyDescent="0.35">
      <c r="A24">
        <v>22</v>
      </c>
      <c r="B24" t="s">
        <v>70</v>
      </c>
      <c r="C24" s="3" t="s">
        <v>71</v>
      </c>
      <c r="D24">
        <v>59100</v>
      </c>
      <c r="E24">
        <v>75690</v>
      </c>
      <c r="F24" t="s">
        <v>19</v>
      </c>
      <c r="G24">
        <v>890</v>
      </c>
      <c r="H24" t="s">
        <v>20</v>
      </c>
      <c r="I24" t="s">
        <v>21</v>
      </c>
      <c r="J24">
        <v>1522731600</v>
      </c>
      <c r="K24" s="12">
        <f t="shared" si="0"/>
        <v>43193.208333333328</v>
      </c>
      <c r="L24">
        <v>1524027600</v>
      </c>
      <c r="M24" s="13">
        <f t="shared" si="1"/>
        <v>43208.208333333328</v>
      </c>
      <c r="N24" t="b">
        <v>0</v>
      </c>
      <c r="O24" t="b">
        <v>0</v>
      </c>
      <c r="P24" t="s">
        <v>2013</v>
      </c>
      <c r="Q24" t="s">
        <v>2014</v>
      </c>
      <c r="R24" s="6">
        <f t="shared" si="2"/>
        <v>78.081648830757032</v>
      </c>
      <c r="S24" s="7">
        <f t="shared" si="3"/>
        <v>85.044943820224717</v>
      </c>
    </row>
    <row r="25" spans="1:19" x14ac:dyDescent="0.35">
      <c r="A25">
        <v>23</v>
      </c>
      <c r="B25" t="s">
        <v>72</v>
      </c>
      <c r="C25" s="3" t="s">
        <v>73</v>
      </c>
      <c r="D25">
        <v>4500</v>
      </c>
      <c r="E25">
        <v>14942</v>
      </c>
      <c r="F25" t="s">
        <v>19</v>
      </c>
      <c r="G25">
        <v>142</v>
      </c>
      <c r="H25" t="s">
        <v>36</v>
      </c>
      <c r="I25" t="s">
        <v>37</v>
      </c>
      <c r="J25">
        <v>1550124000</v>
      </c>
      <c r="K25" s="12">
        <f t="shared" si="0"/>
        <v>43510.25</v>
      </c>
      <c r="L25">
        <v>1554699600</v>
      </c>
      <c r="M25" s="13">
        <f t="shared" si="1"/>
        <v>43563.208333333328</v>
      </c>
      <c r="N25" t="b">
        <v>0</v>
      </c>
      <c r="O25" t="b">
        <v>0</v>
      </c>
      <c r="P25" t="s">
        <v>2015</v>
      </c>
      <c r="Q25" t="s">
        <v>2016</v>
      </c>
      <c r="R25" s="6">
        <f t="shared" si="2"/>
        <v>30.116450274394325</v>
      </c>
      <c r="S25" s="7">
        <f t="shared" si="3"/>
        <v>105.22535211267606</v>
      </c>
    </row>
    <row r="26" spans="1:19" x14ac:dyDescent="0.35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t="s">
        <v>19</v>
      </c>
      <c r="G26">
        <v>2673</v>
      </c>
      <c r="H26" t="s">
        <v>20</v>
      </c>
      <c r="I26" t="s">
        <v>21</v>
      </c>
      <c r="J26">
        <v>1403326800</v>
      </c>
      <c r="K26" s="12">
        <f t="shared" si="0"/>
        <v>41811.208333333336</v>
      </c>
      <c r="L26">
        <v>1403499600</v>
      </c>
      <c r="M26" s="13">
        <f t="shared" si="1"/>
        <v>41813.208333333336</v>
      </c>
      <c r="N26" t="b">
        <v>0</v>
      </c>
      <c r="O26" t="b">
        <v>0</v>
      </c>
      <c r="P26" t="s">
        <v>2011</v>
      </c>
      <c r="Q26" t="s">
        <v>2020</v>
      </c>
      <c r="R26" s="6">
        <f t="shared" si="2"/>
        <v>88.627142541987595</v>
      </c>
      <c r="S26" s="7">
        <f t="shared" si="3"/>
        <v>39.003741114852225</v>
      </c>
    </row>
    <row r="27" spans="1:19" x14ac:dyDescent="0.35">
      <c r="A27">
        <v>25</v>
      </c>
      <c r="B27" t="s">
        <v>76</v>
      </c>
      <c r="C27" s="3" t="s">
        <v>77</v>
      </c>
      <c r="D27">
        <v>5500</v>
      </c>
      <c r="E27">
        <v>11904</v>
      </c>
      <c r="F27" t="s">
        <v>19</v>
      </c>
      <c r="G27">
        <v>163</v>
      </c>
      <c r="H27" t="s">
        <v>20</v>
      </c>
      <c r="I27" t="s">
        <v>21</v>
      </c>
      <c r="J27">
        <v>1305694800</v>
      </c>
      <c r="K27" s="12">
        <f t="shared" si="0"/>
        <v>40681.208333333336</v>
      </c>
      <c r="L27">
        <v>1307422800</v>
      </c>
      <c r="M27" s="13">
        <f t="shared" si="1"/>
        <v>40701.208333333336</v>
      </c>
      <c r="N27" t="b">
        <v>0</v>
      </c>
      <c r="O27" t="b">
        <v>1</v>
      </c>
      <c r="P27" t="s">
        <v>2024</v>
      </c>
      <c r="Q27" t="s">
        <v>2025</v>
      </c>
      <c r="R27" s="6">
        <f t="shared" si="2"/>
        <v>46.202956989247312</v>
      </c>
      <c r="S27" s="7">
        <f t="shared" si="3"/>
        <v>73.030674846625772</v>
      </c>
    </row>
    <row r="28" spans="1:19" x14ac:dyDescent="0.35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t="s">
        <v>63</v>
      </c>
      <c r="G28">
        <v>1480</v>
      </c>
      <c r="H28" t="s">
        <v>20</v>
      </c>
      <c r="I28" t="s">
        <v>21</v>
      </c>
      <c r="J28">
        <v>1533013200</v>
      </c>
      <c r="K28" s="12">
        <f t="shared" si="0"/>
        <v>43312.208333333328</v>
      </c>
      <c r="L28">
        <v>1535346000</v>
      </c>
      <c r="M28" s="13">
        <f t="shared" si="1"/>
        <v>43339.208333333328</v>
      </c>
      <c r="N28" t="b">
        <v>0</v>
      </c>
      <c r="O28" t="b">
        <v>0</v>
      </c>
      <c r="P28" t="s">
        <v>2013</v>
      </c>
      <c r="Q28" t="s">
        <v>2014</v>
      </c>
      <c r="R28" s="6">
        <f t="shared" si="2"/>
        <v>207.47288377658549</v>
      </c>
      <c r="S28" s="7">
        <f t="shared" si="3"/>
        <v>35.009459459459457</v>
      </c>
    </row>
    <row r="29" spans="1:19" x14ac:dyDescent="0.35">
      <c r="A29">
        <v>27</v>
      </c>
      <c r="B29" t="s">
        <v>80</v>
      </c>
      <c r="C29" s="3" t="s">
        <v>81</v>
      </c>
      <c r="D29">
        <v>2000</v>
      </c>
      <c r="E29">
        <v>1599</v>
      </c>
      <c r="F29" t="s">
        <v>14</v>
      </c>
      <c r="G29">
        <v>15</v>
      </c>
      <c r="H29" t="s">
        <v>20</v>
      </c>
      <c r="I29" t="s">
        <v>21</v>
      </c>
      <c r="J29">
        <v>1443848400</v>
      </c>
      <c r="K29" s="12">
        <f t="shared" si="0"/>
        <v>42280.208333333328</v>
      </c>
      <c r="L29">
        <v>1444539600</v>
      </c>
      <c r="M29" s="13">
        <f t="shared" si="1"/>
        <v>42288.208333333328</v>
      </c>
      <c r="N29" t="b">
        <v>0</v>
      </c>
      <c r="O29" t="b">
        <v>0</v>
      </c>
      <c r="P29" t="s">
        <v>2009</v>
      </c>
      <c r="Q29" t="s">
        <v>2010</v>
      </c>
      <c r="R29" s="6">
        <f t="shared" si="2"/>
        <v>125.07817385866167</v>
      </c>
      <c r="S29" s="7">
        <f t="shared" si="3"/>
        <v>106.6</v>
      </c>
    </row>
    <row r="30" spans="1:19" x14ac:dyDescent="0.35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t="s">
        <v>19</v>
      </c>
      <c r="G30">
        <v>2220</v>
      </c>
      <c r="H30" t="s">
        <v>20</v>
      </c>
      <c r="I30" t="s">
        <v>21</v>
      </c>
      <c r="J30">
        <v>1265695200</v>
      </c>
      <c r="K30" s="12">
        <f t="shared" si="0"/>
        <v>40218.25</v>
      </c>
      <c r="L30">
        <v>1267682400</v>
      </c>
      <c r="M30" s="13">
        <f t="shared" si="1"/>
        <v>40241.25</v>
      </c>
      <c r="N30" t="b">
        <v>0</v>
      </c>
      <c r="O30" t="b">
        <v>1</v>
      </c>
      <c r="P30" t="s">
        <v>2013</v>
      </c>
      <c r="Q30" t="s">
        <v>2014</v>
      </c>
      <c r="R30" s="6">
        <f t="shared" si="2"/>
        <v>95.033966650924555</v>
      </c>
      <c r="S30" s="7">
        <f t="shared" si="3"/>
        <v>61.997747747747745</v>
      </c>
    </row>
    <row r="31" spans="1:19" x14ac:dyDescent="0.35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t="s">
        <v>19</v>
      </c>
      <c r="G31">
        <v>1606</v>
      </c>
      <c r="H31" t="s">
        <v>86</v>
      </c>
      <c r="I31" t="s">
        <v>87</v>
      </c>
      <c r="J31">
        <v>1532062800</v>
      </c>
      <c r="K31" s="12">
        <f t="shared" si="0"/>
        <v>43301.208333333328</v>
      </c>
      <c r="L31">
        <v>1535518800</v>
      </c>
      <c r="M31" s="13">
        <f t="shared" si="1"/>
        <v>43341.208333333328</v>
      </c>
      <c r="N31" t="b">
        <v>0</v>
      </c>
      <c r="O31" t="b">
        <v>0</v>
      </c>
      <c r="P31" t="s">
        <v>2015</v>
      </c>
      <c r="Q31" t="s">
        <v>2026</v>
      </c>
      <c r="R31" s="6">
        <f t="shared" si="2"/>
        <v>30.404398370483225</v>
      </c>
      <c r="S31" s="7">
        <f t="shared" si="3"/>
        <v>94.000622665006233</v>
      </c>
    </row>
    <row r="32" spans="1:19" x14ac:dyDescent="0.35">
      <c r="A32">
        <v>30</v>
      </c>
      <c r="B32" t="s">
        <v>88</v>
      </c>
      <c r="C32" s="3" t="s">
        <v>89</v>
      </c>
      <c r="D32">
        <v>9000</v>
      </c>
      <c r="E32">
        <v>14455</v>
      </c>
      <c r="F32" t="s">
        <v>19</v>
      </c>
      <c r="G32">
        <v>129</v>
      </c>
      <c r="H32" t="s">
        <v>20</v>
      </c>
      <c r="I32" t="s">
        <v>21</v>
      </c>
      <c r="J32">
        <v>1558674000</v>
      </c>
      <c r="K32" s="12">
        <f t="shared" si="0"/>
        <v>43609.208333333328</v>
      </c>
      <c r="L32">
        <v>1559106000</v>
      </c>
      <c r="M32" s="13">
        <f t="shared" si="1"/>
        <v>43614.208333333328</v>
      </c>
      <c r="N32" t="b">
        <v>0</v>
      </c>
      <c r="O32" t="b">
        <v>0</v>
      </c>
      <c r="P32" t="s">
        <v>2015</v>
      </c>
      <c r="Q32" t="s">
        <v>2023</v>
      </c>
      <c r="R32" s="6">
        <f t="shared" si="2"/>
        <v>62.262193012798342</v>
      </c>
      <c r="S32" s="7">
        <f t="shared" si="3"/>
        <v>112.05426356589147</v>
      </c>
    </row>
    <row r="33" spans="1:19" x14ac:dyDescent="0.35">
      <c r="A33">
        <v>31</v>
      </c>
      <c r="B33" t="s">
        <v>90</v>
      </c>
      <c r="C33" s="3" t="s">
        <v>91</v>
      </c>
      <c r="D33">
        <v>3500</v>
      </c>
      <c r="E33">
        <v>10850</v>
      </c>
      <c r="F33" t="s">
        <v>19</v>
      </c>
      <c r="G33">
        <v>226</v>
      </c>
      <c r="H33" t="s">
        <v>36</v>
      </c>
      <c r="I33" t="s">
        <v>37</v>
      </c>
      <c r="J33">
        <v>1451973600</v>
      </c>
      <c r="K33" s="12">
        <f t="shared" si="0"/>
        <v>42374.25</v>
      </c>
      <c r="L33">
        <v>1454392800</v>
      </c>
      <c r="M33" s="13">
        <f t="shared" si="1"/>
        <v>42402.25</v>
      </c>
      <c r="N33" t="b">
        <v>0</v>
      </c>
      <c r="O33" t="b">
        <v>0</v>
      </c>
      <c r="P33" t="s">
        <v>2024</v>
      </c>
      <c r="Q33" t="s">
        <v>2025</v>
      </c>
      <c r="R33" s="6">
        <f t="shared" si="2"/>
        <v>32.258064516129032</v>
      </c>
      <c r="S33" s="7">
        <f t="shared" si="3"/>
        <v>48.008849557522126</v>
      </c>
    </row>
    <row r="34" spans="1:19" x14ac:dyDescent="0.35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t="s">
        <v>14</v>
      </c>
      <c r="G34">
        <v>2307</v>
      </c>
      <c r="H34" t="s">
        <v>94</v>
      </c>
      <c r="I34" t="s">
        <v>95</v>
      </c>
      <c r="J34">
        <v>1515564000</v>
      </c>
      <c r="K34" s="12">
        <f t="shared" si="0"/>
        <v>43110.25</v>
      </c>
      <c r="L34">
        <v>1517896800</v>
      </c>
      <c r="M34" s="13">
        <f t="shared" si="1"/>
        <v>43137.25</v>
      </c>
      <c r="N34" t="b">
        <v>0</v>
      </c>
      <c r="O34" t="b">
        <v>0</v>
      </c>
      <c r="P34" t="s">
        <v>2015</v>
      </c>
      <c r="Q34" t="s">
        <v>2016</v>
      </c>
      <c r="R34" s="6">
        <f t="shared" si="2"/>
        <v>115.19686117067384</v>
      </c>
      <c r="S34" s="7">
        <f t="shared" si="3"/>
        <v>38.004334633723452</v>
      </c>
    </row>
    <row r="35" spans="1:19" x14ac:dyDescent="0.35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t="s">
        <v>19</v>
      </c>
      <c r="G35">
        <v>5419</v>
      </c>
      <c r="H35" t="s">
        <v>20</v>
      </c>
      <c r="I35" t="s">
        <v>21</v>
      </c>
      <c r="J35">
        <v>1412485200</v>
      </c>
      <c r="K35" s="12">
        <f t="shared" si="0"/>
        <v>41917.208333333336</v>
      </c>
      <c r="L35">
        <v>1415685600</v>
      </c>
      <c r="M35" s="13">
        <f t="shared" si="1"/>
        <v>41954.25</v>
      </c>
      <c r="N35" t="b">
        <v>0</v>
      </c>
      <c r="O35" t="b">
        <v>0</v>
      </c>
      <c r="P35" t="s">
        <v>2013</v>
      </c>
      <c r="Q35" t="s">
        <v>2014</v>
      </c>
      <c r="R35" s="6">
        <f t="shared" si="2"/>
        <v>26.467579850895785</v>
      </c>
      <c r="S35" s="7">
        <f t="shared" si="3"/>
        <v>35.000184535892231</v>
      </c>
    </row>
    <row r="36" spans="1:19" ht="31" x14ac:dyDescent="0.35">
      <c r="A36">
        <v>34</v>
      </c>
      <c r="B36" t="s">
        <v>98</v>
      </c>
      <c r="C36" s="3" t="s">
        <v>99</v>
      </c>
      <c r="D36">
        <v>9300</v>
      </c>
      <c r="E36">
        <v>14025</v>
      </c>
      <c r="F36" t="s">
        <v>19</v>
      </c>
      <c r="G36">
        <v>165</v>
      </c>
      <c r="H36" t="s">
        <v>20</v>
      </c>
      <c r="I36" t="s">
        <v>21</v>
      </c>
      <c r="J36">
        <v>1490245200</v>
      </c>
      <c r="K36" s="12">
        <f t="shared" si="0"/>
        <v>42817.208333333328</v>
      </c>
      <c r="L36">
        <v>1490677200</v>
      </c>
      <c r="M36" s="13">
        <f t="shared" si="1"/>
        <v>42822.208333333328</v>
      </c>
      <c r="N36" t="b">
        <v>0</v>
      </c>
      <c r="O36" t="b">
        <v>0</v>
      </c>
      <c r="P36" t="s">
        <v>2015</v>
      </c>
      <c r="Q36" t="s">
        <v>2016</v>
      </c>
      <c r="R36" s="6">
        <f t="shared" si="2"/>
        <v>66.310160427807489</v>
      </c>
      <c r="S36" s="7">
        <f t="shared" si="3"/>
        <v>85</v>
      </c>
    </row>
    <row r="37" spans="1:19" x14ac:dyDescent="0.35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t="s">
        <v>19</v>
      </c>
      <c r="G37">
        <v>1965</v>
      </c>
      <c r="H37" t="s">
        <v>32</v>
      </c>
      <c r="I37" t="s">
        <v>33</v>
      </c>
      <c r="J37">
        <v>1547877600</v>
      </c>
      <c r="K37" s="12">
        <f t="shared" si="0"/>
        <v>43484.25</v>
      </c>
      <c r="L37">
        <v>1551506400</v>
      </c>
      <c r="M37" s="13">
        <f t="shared" si="1"/>
        <v>43526.25</v>
      </c>
      <c r="N37" t="b">
        <v>0</v>
      </c>
      <c r="O37" t="b">
        <v>1</v>
      </c>
      <c r="P37" t="s">
        <v>2015</v>
      </c>
      <c r="Q37" t="s">
        <v>2018</v>
      </c>
      <c r="R37" s="6">
        <f t="shared" si="2"/>
        <v>66.533070381915721</v>
      </c>
      <c r="S37" s="7">
        <f t="shared" si="3"/>
        <v>95.993893129770996</v>
      </c>
    </row>
    <row r="38" spans="1:19" x14ac:dyDescent="0.35">
      <c r="A38">
        <v>36</v>
      </c>
      <c r="B38" t="s">
        <v>102</v>
      </c>
      <c r="C38" s="3" t="s">
        <v>103</v>
      </c>
      <c r="D38">
        <v>700</v>
      </c>
      <c r="E38">
        <v>1101</v>
      </c>
      <c r="F38" t="s">
        <v>19</v>
      </c>
      <c r="G38">
        <v>16</v>
      </c>
      <c r="H38" t="s">
        <v>20</v>
      </c>
      <c r="I38" t="s">
        <v>21</v>
      </c>
      <c r="J38">
        <v>1298700000</v>
      </c>
      <c r="K38" s="12">
        <f t="shared" si="0"/>
        <v>40600.25</v>
      </c>
      <c r="L38">
        <v>1300856400</v>
      </c>
      <c r="M38" s="13">
        <f t="shared" si="1"/>
        <v>40625.208333333336</v>
      </c>
      <c r="N38" t="b">
        <v>0</v>
      </c>
      <c r="O38" t="b">
        <v>0</v>
      </c>
      <c r="P38" t="s">
        <v>2013</v>
      </c>
      <c r="Q38" t="s">
        <v>2014</v>
      </c>
      <c r="R38" s="6">
        <f t="shared" si="2"/>
        <v>63.578564940962757</v>
      </c>
      <c r="S38" s="7">
        <f t="shared" si="3"/>
        <v>68.8125</v>
      </c>
    </row>
    <row r="39" spans="1:19" ht="31" x14ac:dyDescent="0.35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t="s">
        <v>19</v>
      </c>
      <c r="G39">
        <v>107</v>
      </c>
      <c r="H39" t="s">
        <v>20</v>
      </c>
      <c r="I39" t="s">
        <v>21</v>
      </c>
      <c r="J39">
        <v>1570338000</v>
      </c>
      <c r="K39" s="12">
        <f t="shared" si="0"/>
        <v>43744.208333333328</v>
      </c>
      <c r="L39">
        <v>1573192800</v>
      </c>
      <c r="M39" s="13">
        <f t="shared" si="1"/>
        <v>43777.25</v>
      </c>
      <c r="N39" t="b">
        <v>0</v>
      </c>
      <c r="O39" t="b">
        <v>1</v>
      </c>
      <c r="P39" t="s">
        <v>2021</v>
      </c>
      <c r="Q39" t="s">
        <v>2027</v>
      </c>
      <c r="R39" s="6">
        <f t="shared" si="2"/>
        <v>71.434870799894171</v>
      </c>
      <c r="S39" s="7">
        <f t="shared" si="3"/>
        <v>105.97196261682242</v>
      </c>
    </row>
    <row r="40" spans="1:19" x14ac:dyDescent="0.35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t="s">
        <v>19</v>
      </c>
      <c r="G40">
        <v>134</v>
      </c>
      <c r="H40" t="s">
        <v>20</v>
      </c>
      <c r="I40" t="s">
        <v>21</v>
      </c>
      <c r="J40">
        <v>1287378000</v>
      </c>
      <c r="K40" s="12">
        <f t="shared" si="0"/>
        <v>40469.208333333336</v>
      </c>
      <c r="L40">
        <v>1287810000</v>
      </c>
      <c r="M40" s="13">
        <f t="shared" si="1"/>
        <v>40474.208333333336</v>
      </c>
      <c r="N40" t="b">
        <v>0</v>
      </c>
      <c r="O40" t="b">
        <v>0</v>
      </c>
      <c r="P40" t="s">
        <v>2028</v>
      </c>
      <c r="Q40" t="s">
        <v>2029</v>
      </c>
      <c r="R40" s="6">
        <f t="shared" si="2"/>
        <v>30.738720872583041</v>
      </c>
      <c r="S40" s="7">
        <f t="shared" si="3"/>
        <v>75.261194029850742</v>
      </c>
    </row>
    <row r="41" spans="1:19" x14ac:dyDescent="0.35">
      <c r="A41">
        <v>39</v>
      </c>
      <c r="B41" t="s">
        <v>108</v>
      </c>
      <c r="C41" s="3" t="s">
        <v>109</v>
      </c>
      <c r="D41">
        <v>9900</v>
      </c>
      <c r="E41">
        <v>5027</v>
      </c>
      <c r="F41" t="s">
        <v>14</v>
      </c>
      <c r="G41">
        <v>88</v>
      </c>
      <c r="H41" t="s">
        <v>32</v>
      </c>
      <c r="I41" t="s">
        <v>33</v>
      </c>
      <c r="J41">
        <v>1361772000</v>
      </c>
      <c r="K41" s="12">
        <f t="shared" si="0"/>
        <v>41330.25</v>
      </c>
      <c r="L41">
        <v>1362978000</v>
      </c>
      <c r="M41" s="13">
        <f t="shared" si="1"/>
        <v>41344.208333333336</v>
      </c>
      <c r="N41" t="b">
        <v>0</v>
      </c>
      <c r="O41" t="b">
        <v>0</v>
      </c>
      <c r="P41" t="s">
        <v>2013</v>
      </c>
      <c r="Q41" t="s">
        <v>2014</v>
      </c>
      <c r="R41" s="6">
        <f t="shared" si="2"/>
        <v>196.93654266958424</v>
      </c>
      <c r="S41" s="7">
        <f t="shared" si="3"/>
        <v>57.125</v>
      </c>
    </row>
    <row r="42" spans="1:19" x14ac:dyDescent="0.35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t="s">
        <v>19</v>
      </c>
      <c r="G42">
        <v>198</v>
      </c>
      <c r="H42" t="s">
        <v>20</v>
      </c>
      <c r="I42" t="s">
        <v>21</v>
      </c>
      <c r="J42">
        <v>1275714000</v>
      </c>
      <c r="K42" s="12">
        <f t="shared" si="0"/>
        <v>40334.208333333336</v>
      </c>
      <c r="L42">
        <v>1277355600</v>
      </c>
      <c r="M42" s="13">
        <f t="shared" si="1"/>
        <v>40353.208333333336</v>
      </c>
      <c r="N42" t="b">
        <v>0</v>
      </c>
      <c r="O42" t="b">
        <v>1</v>
      </c>
      <c r="P42" t="s">
        <v>2011</v>
      </c>
      <c r="Q42" t="s">
        <v>2020</v>
      </c>
      <c r="R42" s="6">
        <f t="shared" si="2"/>
        <v>59.147734910606268</v>
      </c>
      <c r="S42" s="7">
        <f t="shared" si="3"/>
        <v>75.141414141414145</v>
      </c>
    </row>
    <row r="43" spans="1:19" x14ac:dyDescent="0.35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t="s">
        <v>19</v>
      </c>
      <c r="G43">
        <v>111</v>
      </c>
      <c r="H43" t="s">
        <v>94</v>
      </c>
      <c r="I43" t="s">
        <v>95</v>
      </c>
      <c r="J43">
        <v>1346734800</v>
      </c>
      <c r="K43" s="12">
        <f t="shared" si="0"/>
        <v>41156.208333333336</v>
      </c>
      <c r="L43">
        <v>1348981200</v>
      </c>
      <c r="M43" s="13">
        <f t="shared" si="1"/>
        <v>41182.208333333336</v>
      </c>
      <c r="N43" t="b">
        <v>0</v>
      </c>
      <c r="O43" t="b">
        <v>1</v>
      </c>
      <c r="P43" t="s">
        <v>2009</v>
      </c>
      <c r="Q43" t="s">
        <v>2010</v>
      </c>
      <c r="R43" s="6">
        <f t="shared" si="2"/>
        <v>46.964106004696411</v>
      </c>
      <c r="S43" s="7">
        <f t="shared" si="3"/>
        <v>107.42342342342343</v>
      </c>
    </row>
    <row r="44" spans="1:19" x14ac:dyDescent="0.35">
      <c r="A44">
        <v>42</v>
      </c>
      <c r="B44" t="s">
        <v>114</v>
      </c>
      <c r="C44" s="3" t="s">
        <v>115</v>
      </c>
      <c r="D44">
        <v>1800</v>
      </c>
      <c r="E44">
        <v>7991</v>
      </c>
      <c r="F44" t="s">
        <v>19</v>
      </c>
      <c r="G44">
        <v>222</v>
      </c>
      <c r="H44" t="s">
        <v>20</v>
      </c>
      <c r="I44" t="s">
        <v>21</v>
      </c>
      <c r="J44">
        <v>1309755600</v>
      </c>
      <c r="K44" s="12">
        <f t="shared" si="0"/>
        <v>40728.208333333336</v>
      </c>
      <c r="L44">
        <v>1310533200</v>
      </c>
      <c r="M44" s="13">
        <f t="shared" si="1"/>
        <v>40737.208333333336</v>
      </c>
      <c r="N44" t="b">
        <v>0</v>
      </c>
      <c r="O44" t="b">
        <v>0</v>
      </c>
      <c r="P44" t="s">
        <v>2007</v>
      </c>
      <c r="Q44" t="s">
        <v>2008</v>
      </c>
      <c r="R44" s="6">
        <f t="shared" si="2"/>
        <v>22.525341008634715</v>
      </c>
      <c r="S44" s="7">
        <f t="shared" si="3"/>
        <v>35.995495495495497</v>
      </c>
    </row>
    <row r="45" spans="1:19" x14ac:dyDescent="0.35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t="s">
        <v>19</v>
      </c>
      <c r="G45">
        <v>6212</v>
      </c>
      <c r="H45" t="s">
        <v>20</v>
      </c>
      <c r="I45" t="s">
        <v>21</v>
      </c>
      <c r="J45">
        <v>1406178000</v>
      </c>
      <c r="K45" s="12">
        <f t="shared" si="0"/>
        <v>41844.208333333336</v>
      </c>
      <c r="L45">
        <v>1407560400</v>
      </c>
      <c r="M45" s="13">
        <f t="shared" si="1"/>
        <v>41860.208333333336</v>
      </c>
      <c r="N45" t="b">
        <v>0</v>
      </c>
      <c r="O45" t="b">
        <v>0</v>
      </c>
      <c r="P45" t="s">
        <v>2021</v>
      </c>
      <c r="Q45" t="s">
        <v>2030</v>
      </c>
      <c r="R45" s="6">
        <f t="shared" si="2"/>
        <v>53.781071686233361</v>
      </c>
      <c r="S45" s="7">
        <f t="shared" si="3"/>
        <v>26.998873148744366</v>
      </c>
    </row>
    <row r="46" spans="1:19" x14ac:dyDescent="0.35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t="s">
        <v>19</v>
      </c>
      <c r="G46">
        <v>98</v>
      </c>
      <c r="H46" t="s">
        <v>32</v>
      </c>
      <c r="I46" t="s">
        <v>33</v>
      </c>
      <c r="J46">
        <v>1552798800</v>
      </c>
      <c r="K46" s="12">
        <f t="shared" si="0"/>
        <v>43541.208333333328</v>
      </c>
      <c r="L46">
        <v>1552885200</v>
      </c>
      <c r="M46" s="13">
        <f t="shared" si="1"/>
        <v>43542.208333333328</v>
      </c>
      <c r="N46" t="b">
        <v>0</v>
      </c>
      <c r="O46" t="b">
        <v>0</v>
      </c>
      <c r="P46" t="s">
        <v>2021</v>
      </c>
      <c r="Q46" t="s">
        <v>2027</v>
      </c>
      <c r="R46" s="6">
        <f t="shared" si="2"/>
        <v>15.178825538373969</v>
      </c>
      <c r="S46" s="7">
        <f t="shared" si="3"/>
        <v>107.56122448979592</v>
      </c>
    </row>
    <row r="47" spans="1:19" ht="31" x14ac:dyDescent="0.35">
      <c r="A47">
        <v>45</v>
      </c>
      <c r="B47" t="s">
        <v>120</v>
      </c>
      <c r="C47" s="3" t="s">
        <v>121</v>
      </c>
      <c r="D47">
        <v>9500</v>
      </c>
      <c r="E47">
        <v>4530</v>
      </c>
      <c r="F47" t="s">
        <v>14</v>
      </c>
      <c r="G47">
        <v>48</v>
      </c>
      <c r="H47" t="s">
        <v>20</v>
      </c>
      <c r="I47" t="s">
        <v>21</v>
      </c>
      <c r="J47">
        <v>1478062800</v>
      </c>
      <c r="K47" s="12">
        <f t="shared" si="0"/>
        <v>42676.208333333328</v>
      </c>
      <c r="L47">
        <v>1479362400</v>
      </c>
      <c r="M47" s="13">
        <f t="shared" si="1"/>
        <v>42691.25</v>
      </c>
      <c r="N47" t="b">
        <v>0</v>
      </c>
      <c r="O47" t="b">
        <v>1</v>
      </c>
      <c r="P47" t="s">
        <v>2013</v>
      </c>
      <c r="Q47" t="s">
        <v>2014</v>
      </c>
      <c r="R47" s="6">
        <f t="shared" si="2"/>
        <v>209.71302428256072</v>
      </c>
      <c r="S47" s="7">
        <f t="shared" si="3"/>
        <v>94.375</v>
      </c>
    </row>
    <row r="48" spans="1:19" x14ac:dyDescent="0.35">
      <c r="A48">
        <v>46</v>
      </c>
      <c r="B48" t="s">
        <v>122</v>
      </c>
      <c r="C48" s="3" t="s">
        <v>123</v>
      </c>
      <c r="D48">
        <v>3700</v>
      </c>
      <c r="E48">
        <v>4247</v>
      </c>
      <c r="F48" t="s">
        <v>19</v>
      </c>
      <c r="G48">
        <v>92</v>
      </c>
      <c r="H48" t="s">
        <v>20</v>
      </c>
      <c r="I48" t="s">
        <v>21</v>
      </c>
      <c r="J48">
        <v>1278565200</v>
      </c>
      <c r="K48" s="12">
        <f t="shared" si="0"/>
        <v>40367.208333333336</v>
      </c>
      <c r="L48">
        <v>1280552400</v>
      </c>
      <c r="M48" s="13">
        <f t="shared" si="1"/>
        <v>40390.208333333336</v>
      </c>
      <c r="N48" t="b">
        <v>0</v>
      </c>
      <c r="O48" t="b">
        <v>0</v>
      </c>
      <c r="P48" t="s">
        <v>2009</v>
      </c>
      <c r="Q48" t="s">
        <v>2010</v>
      </c>
      <c r="R48" s="6">
        <f t="shared" si="2"/>
        <v>87.120320226041912</v>
      </c>
      <c r="S48" s="7">
        <f t="shared" si="3"/>
        <v>46.163043478260867</v>
      </c>
    </row>
    <row r="49" spans="1:19" x14ac:dyDescent="0.35">
      <c r="A49">
        <v>47</v>
      </c>
      <c r="B49" t="s">
        <v>124</v>
      </c>
      <c r="C49" s="3" t="s">
        <v>125</v>
      </c>
      <c r="D49">
        <v>1500</v>
      </c>
      <c r="E49">
        <v>7129</v>
      </c>
      <c r="F49" t="s">
        <v>19</v>
      </c>
      <c r="G49">
        <v>149</v>
      </c>
      <c r="H49" t="s">
        <v>20</v>
      </c>
      <c r="I49" t="s">
        <v>21</v>
      </c>
      <c r="J49">
        <v>1396069200</v>
      </c>
      <c r="K49" s="12">
        <f t="shared" si="0"/>
        <v>41727.208333333336</v>
      </c>
      <c r="L49">
        <v>1398661200</v>
      </c>
      <c r="M49" s="13">
        <f t="shared" si="1"/>
        <v>41757.208333333336</v>
      </c>
      <c r="N49" t="b">
        <v>0</v>
      </c>
      <c r="O49" t="b">
        <v>0</v>
      </c>
      <c r="P49" t="s">
        <v>2013</v>
      </c>
      <c r="Q49" t="s">
        <v>2014</v>
      </c>
      <c r="R49" s="6">
        <f t="shared" si="2"/>
        <v>21.040819189227101</v>
      </c>
      <c r="S49" s="7">
        <f t="shared" si="3"/>
        <v>47.845637583892618</v>
      </c>
    </row>
    <row r="50" spans="1:19" x14ac:dyDescent="0.35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t="s">
        <v>19</v>
      </c>
      <c r="G50">
        <v>2431</v>
      </c>
      <c r="H50" t="s">
        <v>20</v>
      </c>
      <c r="I50" t="s">
        <v>21</v>
      </c>
      <c r="J50">
        <v>1435208400</v>
      </c>
      <c r="K50" s="12">
        <f t="shared" si="0"/>
        <v>42180.208333333328</v>
      </c>
      <c r="L50">
        <v>1436245200</v>
      </c>
      <c r="M50" s="13">
        <f t="shared" si="1"/>
        <v>42192.208333333328</v>
      </c>
      <c r="N50" t="b">
        <v>0</v>
      </c>
      <c r="O50" t="b">
        <v>0</v>
      </c>
      <c r="P50" t="s">
        <v>2013</v>
      </c>
      <c r="Q50" t="s">
        <v>2014</v>
      </c>
      <c r="R50" s="6">
        <f t="shared" si="2"/>
        <v>25.841597988545885</v>
      </c>
      <c r="S50" s="7">
        <f t="shared" si="3"/>
        <v>53.007815713698065</v>
      </c>
    </row>
    <row r="51" spans="1:19" x14ac:dyDescent="0.35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t="s">
        <v>19</v>
      </c>
      <c r="G51">
        <v>303</v>
      </c>
      <c r="H51" t="s">
        <v>20</v>
      </c>
      <c r="I51" t="s">
        <v>21</v>
      </c>
      <c r="J51">
        <v>1571547600</v>
      </c>
      <c r="K51" s="12">
        <f t="shared" si="0"/>
        <v>43758.208333333328</v>
      </c>
      <c r="L51">
        <v>1575439200</v>
      </c>
      <c r="M51" s="13">
        <f t="shared" si="1"/>
        <v>43803.25</v>
      </c>
      <c r="N51" t="b">
        <v>0</v>
      </c>
      <c r="O51" t="b">
        <v>0</v>
      </c>
      <c r="P51" t="s">
        <v>2009</v>
      </c>
      <c r="Q51" t="s">
        <v>2010</v>
      </c>
      <c r="R51" s="6">
        <f t="shared" si="2"/>
        <v>52.735662491760053</v>
      </c>
      <c r="S51" s="7">
        <f t="shared" si="3"/>
        <v>45.059405940594061</v>
      </c>
    </row>
    <row r="52" spans="1:19" ht="31" x14ac:dyDescent="0.35">
      <c r="A52">
        <v>50</v>
      </c>
      <c r="B52" t="s">
        <v>130</v>
      </c>
      <c r="C52" s="3" t="s">
        <v>131</v>
      </c>
      <c r="D52">
        <v>100</v>
      </c>
      <c r="E52">
        <v>2</v>
      </c>
      <c r="F52" t="s">
        <v>14</v>
      </c>
      <c r="G52">
        <v>1</v>
      </c>
      <c r="H52" t="s">
        <v>94</v>
      </c>
      <c r="I52" t="s">
        <v>95</v>
      </c>
      <c r="J52">
        <v>1375333200</v>
      </c>
      <c r="K52" s="12">
        <f t="shared" si="0"/>
        <v>41487.208333333336</v>
      </c>
      <c r="L52">
        <v>1377752400</v>
      </c>
      <c r="M52" s="13">
        <f t="shared" si="1"/>
        <v>41515.208333333336</v>
      </c>
      <c r="N52" t="b">
        <v>0</v>
      </c>
      <c r="O52" t="b">
        <v>0</v>
      </c>
      <c r="P52" t="s">
        <v>2009</v>
      </c>
      <c r="Q52" t="s">
        <v>2031</v>
      </c>
      <c r="R52" s="6">
        <f t="shared" si="2"/>
        <v>5000</v>
      </c>
      <c r="S52" s="7">
        <f t="shared" si="3"/>
        <v>2</v>
      </c>
    </row>
    <row r="53" spans="1:19" x14ac:dyDescent="0.35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t="s">
        <v>14</v>
      </c>
      <c r="G53">
        <v>1467</v>
      </c>
      <c r="H53" t="s">
        <v>36</v>
      </c>
      <c r="I53" t="s">
        <v>37</v>
      </c>
      <c r="J53">
        <v>1332824400</v>
      </c>
      <c r="K53" s="12">
        <f t="shared" si="0"/>
        <v>40995.208333333336</v>
      </c>
      <c r="L53">
        <v>1334206800</v>
      </c>
      <c r="M53" s="13">
        <f t="shared" si="1"/>
        <v>41011.208333333336</v>
      </c>
      <c r="N53" t="b">
        <v>0</v>
      </c>
      <c r="O53" t="b">
        <v>1</v>
      </c>
      <c r="P53" t="s">
        <v>2011</v>
      </c>
      <c r="Q53" t="s">
        <v>2020</v>
      </c>
      <c r="R53" s="6">
        <f t="shared" si="2"/>
        <v>108.85206171726003</v>
      </c>
      <c r="S53" s="7">
        <f t="shared" si="3"/>
        <v>99.006816632583508</v>
      </c>
    </row>
    <row r="54" spans="1:19" x14ac:dyDescent="0.35">
      <c r="A54">
        <v>52</v>
      </c>
      <c r="B54" t="s">
        <v>134</v>
      </c>
      <c r="C54" s="3" t="s">
        <v>135</v>
      </c>
      <c r="D54">
        <v>7200</v>
      </c>
      <c r="E54">
        <v>2459</v>
      </c>
      <c r="F54" t="s">
        <v>14</v>
      </c>
      <c r="G54">
        <v>75</v>
      </c>
      <c r="H54" t="s">
        <v>20</v>
      </c>
      <c r="I54" t="s">
        <v>21</v>
      </c>
      <c r="J54">
        <v>1284526800</v>
      </c>
      <c r="K54" s="12">
        <f t="shared" si="0"/>
        <v>40436.208333333336</v>
      </c>
      <c r="L54">
        <v>1284872400</v>
      </c>
      <c r="M54" s="13">
        <f t="shared" si="1"/>
        <v>40440.208333333336</v>
      </c>
      <c r="N54" t="b">
        <v>0</v>
      </c>
      <c r="O54" t="b">
        <v>0</v>
      </c>
      <c r="P54" t="s">
        <v>2013</v>
      </c>
      <c r="Q54" t="s">
        <v>2014</v>
      </c>
      <c r="R54" s="6">
        <f t="shared" si="2"/>
        <v>292.80195201301342</v>
      </c>
      <c r="S54" s="7">
        <f t="shared" si="3"/>
        <v>32.786666666666669</v>
      </c>
    </row>
    <row r="55" spans="1:19" x14ac:dyDescent="0.35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t="s">
        <v>19</v>
      </c>
      <c r="G55">
        <v>209</v>
      </c>
      <c r="H55" t="s">
        <v>20</v>
      </c>
      <c r="I55" t="s">
        <v>21</v>
      </c>
      <c r="J55">
        <v>1400562000</v>
      </c>
      <c r="K55" s="12">
        <f t="shared" si="0"/>
        <v>41779.208333333336</v>
      </c>
      <c r="L55">
        <v>1403931600</v>
      </c>
      <c r="M55" s="13">
        <f t="shared" si="1"/>
        <v>41818.208333333336</v>
      </c>
      <c r="N55" t="b">
        <v>0</v>
      </c>
      <c r="O55" t="b">
        <v>0</v>
      </c>
      <c r="P55" t="s">
        <v>2015</v>
      </c>
      <c r="Q55" t="s">
        <v>2018</v>
      </c>
      <c r="R55" s="6">
        <f t="shared" si="2"/>
        <v>71.220459695694402</v>
      </c>
      <c r="S55" s="7">
        <f t="shared" si="3"/>
        <v>59.119617224880386</v>
      </c>
    </row>
    <row r="56" spans="1:19" ht="31" x14ac:dyDescent="0.35">
      <c r="A56">
        <v>54</v>
      </c>
      <c r="B56" t="s">
        <v>138</v>
      </c>
      <c r="C56" s="3" t="s">
        <v>139</v>
      </c>
      <c r="D56">
        <v>6000</v>
      </c>
      <c r="E56">
        <v>5392</v>
      </c>
      <c r="F56" t="s">
        <v>14</v>
      </c>
      <c r="G56">
        <v>120</v>
      </c>
      <c r="H56" t="s">
        <v>20</v>
      </c>
      <c r="I56" t="s">
        <v>21</v>
      </c>
      <c r="J56">
        <v>1520748000</v>
      </c>
      <c r="K56" s="12">
        <f t="shared" si="0"/>
        <v>43170.25</v>
      </c>
      <c r="L56">
        <v>1521262800</v>
      </c>
      <c r="M56" s="13">
        <f t="shared" si="1"/>
        <v>43176.208333333328</v>
      </c>
      <c r="N56" t="b">
        <v>0</v>
      </c>
      <c r="O56" t="b">
        <v>0</v>
      </c>
      <c r="P56" t="s">
        <v>2011</v>
      </c>
      <c r="Q56" t="s">
        <v>2020</v>
      </c>
      <c r="R56" s="6">
        <f t="shared" si="2"/>
        <v>111.27596439169139</v>
      </c>
      <c r="S56" s="7">
        <f t="shared" si="3"/>
        <v>44.93333333333333</v>
      </c>
    </row>
    <row r="57" spans="1:19" x14ac:dyDescent="0.35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t="s">
        <v>19</v>
      </c>
      <c r="G57">
        <v>131</v>
      </c>
      <c r="H57" t="s">
        <v>20</v>
      </c>
      <c r="I57" t="s">
        <v>21</v>
      </c>
      <c r="J57">
        <v>1532926800</v>
      </c>
      <c r="K57" s="12">
        <f t="shared" si="0"/>
        <v>43311.208333333328</v>
      </c>
      <c r="L57">
        <v>1533358800</v>
      </c>
      <c r="M57" s="13">
        <f t="shared" si="1"/>
        <v>43316.208333333328</v>
      </c>
      <c r="N57" t="b">
        <v>0</v>
      </c>
      <c r="O57" t="b">
        <v>0</v>
      </c>
      <c r="P57" t="s">
        <v>2009</v>
      </c>
      <c r="Q57" t="s">
        <v>2032</v>
      </c>
      <c r="R57" s="6">
        <f t="shared" si="2"/>
        <v>56.189341052273114</v>
      </c>
      <c r="S57" s="7">
        <f t="shared" si="3"/>
        <v>89.664122137404576</v>
      </c>
    </row>
    <row r="58" spans="1:19" ht="31" x14ac:dyDescent="0.35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t="s">
        <v>19</v>
      </c>
      <c r="G58">
        <v>164</v>
      </c>
      <c r="H58" t="s">
        <v>20</v>
      </c>
      <c r="I58" t="s">
        <v>21</v>
      </c>
      <c r="J58">
        <v>1420869600</v>
      </c>
      <c r="K58" s="12">
        <f t="shared" si="0"/>
        <v>42014.25</v>
      </c>
      <c r="L58">
        <v>1421474400</v>
      </c>
      <c r="M58" s="13">
        <f t="shared" si="1"/>
        <v>42021.25</v>
      </c>
      <c r="N58" t="b">
        <v>0</v>
      </c>
      <c r="O58" t="b">
        <v>0</v>
      </c>
      <c r="P58" t="s">
        <v>2011</v>
      </c>
      <c r="Q58" t="s">
        <v>2020</v>
      </c>
      <c r="R58" s="6">
        <f t="shared" si="2"/>
        <v>69.607587227007741</v>
      </c>
      <c r="S58" s="7">
        <f t="shared" si="3"/>
        <v>70.079268292682926</v>
      </c>
    </row>
    <row r="59" spans="1:19" x14ac:dyDescent="0.35">
      <c r="A59">
        <v>57</v>
      </c>
      <c r="B59" t="s">
        <v>144</v>
      </c>
      <c r="C59" s="3" t="s">
        <v>145</v>
      </c>
      <c r="D59">
        <v>2900</v>
      </c>
      <c r="E59">
        <v>6243</v>
      </c>
      <c r="F59" t="s">
        <v>19</v>
      </c>
      <c r="G59">
        <v>201</v>
      </c>
      <c r="H59" t="s">
        <v>20</v>
      </c>
      <c r="I59" t="s">
        <v>21</v>
      </c>
      <c r="J59">
        <v>1504242000</v>
      </c>
      <c r="K59" s="12">
        <f t="shared" si="0"/>
        <v>42979.208333333328</v>
      </c>
      <c r="L59">
        <v>1505278800</v>
      </c>
      <c r="M59" s="13">
        <f t="shared" si="1"/>
        <v>42991.208333333328</v>
      </c>
      <c r="N59" t="b">
        <v>0</v>
      </c>
      <c r="O59" t="b">
        <v>0</v>
      </c>
      <c r="P59" t="s">
        <v>2024</v>
      </c>
      <c r="Q59" t="s">
        <v>2025</v>
      </c>
      <c r="R59" s="6">
        <f t="shared" si="2"/>
        <v>46.452026269421751</v>
      </c>
      <c r="S59" s="7">
        <f t="shared" si="3"/>
        <v>31.059701492537314</v>
      </c>
    </row>
    <row r="60" spans="1:19" x14ac:dyDescent="0.35">
      <c r="A60">
        <v>58</v>
      </c>
      <c r="B60" t="s">
        <v>146</v>
      </c>
      <c r="C60" s="3" t="s">
        <v>147</v>
      </c>
      <c r="D60">
        <v>2700</v>
      </c>
      <c r="E60">
        <v>6132</v>
      </c>
      <c r="F60" t="s">
        <v>19</v>
      </c>
      <c r="G60">
        <v>211</v>
      </c>
      <c r="H60" t="s">
        <v>20</v>
      </c>
      <c r="I60" t="s">
        <v>21</v>
      </c>
      <c r="J60">
        <v>1442811600</v>
      </c>
      <c r="K60" s="12">
        <f t="shared" si="0"/>
        <v>42268.208333333328</v>
      </c>
      <c r="L60">
        <v>1443934800</v>
      </c>
      <c r="M60" s="13">
        <f t="shared" si="1"/>
        <v>42281.208333333328</v>
      </c>
      <c r="N60" t="b">
        <v>0</v>
      </c>
      <c r="O60" t="b">
        <v>0</v>
      </c>
      <c r="P60" t="s">
        <v>2013</v>
      </c>
      <c r="Q60" t="s">
        <v>2014</v>
      </c>
      <c r="R60" s="6">
        <f t="shared" si="2"/>
        <v>44.031311154598825</v>
      </c>
      <c r="S60" s="7">
        <f t="shared" si="3"/>
        <v>29.061611374407583</v>
      </c>
    </row>
    <row r="61" spans="1:19" x14ac:dyDescent="0.35">
      <c r="A61">
        <v>59</v>
      </c>
      <c r="B61" t="s">
        <v>148</v>
      </c>
      <c r="C61" s="3" t="s">
        <v>149</v>
      </c>
      <c r="D61">
        <v>1400</v>
      </c>
      <c r="E61">
        <v>3851</v>
      </c>
      <c r="F61" t="s">
        <v>19</v>
      </c>
      <c r="G61">
        <v>128</v>
      </c>
      <c r="H61" t="s">
        <v>20</v>
      </c>
      <c r="I61" t="s">
        <v>21</v>
      </c>
      <c r="J61">
        <v>1497243600</v>
      </c>
      <c r="K61" s="12">
        <f t="shared" si="0"/>
        <v>42898.208333333328</v>
      </c>
      <c r="L61">
        <v>1498539600</v>
      </c>
      <c r="M61" s="13">
        <f t="shared" si="1"/>
        <v>42913.208333333328</v>
      </c>
      <c r="N61" t="b">
        <v>0</v>
      </c>
      <c r="O61" t="b">
        <v>1</v>
      </c>
      <c r="P61" t="s">
        <v>2013</v>
      </c>
      <c r="Q61" t="s">
        <v>2014</v>
      </c>
      <c r="R61" s="6">
        <f t="shared" si="2"/>
        <v>36.354193715917944</v>
      </c>
      <c r="S61" s="7">
        <f t="shared" si="3"/>
        <v>30.0859375</v>
      </c>
    </row>
    <row r="62" spans="1:19" x14ac:dyDescent="0.35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t="s">
        <v>19</v>
      </c>
      <c r="G62">
        <v>1600</v>
      </c>
      <c r="H62" t="s">
        <v>15</v>
      </c>
      <c r="I62" t="s">
        <v>16</v>
      </c>
      <c r="J62">
        <v>1342501200</v>
      </c>
      <c r="K62" s="12">
        <f t="shared" si="0"/>
        <v>41107.208333333336</v>
      </c>
      <c r="L62">
        <v>1342760400</v>
      </c>
      <c r="M62" s="13">
        <f t="shared" si="1"/>
        <v>41110.208333333336</v>
      </c>
      <c r="N62" t="b">
        <v>0</v>
      </c>
      <c r="O62" t="b">
        <v>0</v>
      </c>
      <c r="P62" t="s">
        <v>2013</v>
      </c>
      <c r="Q62" t="s">
        <v>2014</v>
      </c>
      <c r="R62" s="6">
        <f t="shared" si="2"/>
        <v>69.266233813981188</v>
      </c>
      <c r="S62" s="7">
        <f t="shared" si="3"/>
        <v>84.998125000000002</v>
      </c>
    </row>
    <row r="63" spans="1:19" ht="31" x14ac:dyDescent="0.35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2">
        <f t="shared" si="0"/>
        <v>40595.25</v>
      </c>
      <c r="L63">
        <v>1301720400</v>
      </c>
      <c r="M63" s="13">
        <f t="shared" si="1"/>
        <v>40635.208333333336</v>
      </c>
      <c r="N63" t="b">
        <v>0</v>
      </c>
      <c r="O63" t="b">
        <v>0</v>
      </c>
      <c r="P63" t="s">
        <v>2013</v>
      </c>
      <c r="Q63" t="s">
        <v>2014</v>
      </c>
      <c r="R63" s="6">
        <f t="shared" si="2"/>
        <v>107.82138024357239</v>
      </c>
      <c r="S63" s="7">
        <f t="shared" si="3"/>
        <v>82.001775410563695</v>
      </c>
    </row>
    <row r="64" spans="1:19" x14ac:dyDescent="0.35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t="s">
        <v>19</v>
      </c>
      <c r="G64">
        <v>249</v>
      </c>
      <c r="H64" t="s">
        <v>20</v>
      </c>
      <c r="I64" t="s">
        <v>21</v>
      </c>
      <c r="J64">
        <v>1433480400</v>
      </c>
      <c r="K64" s="12">
        <f t="shared" si="0"/>
        <v>42160.208333333328</v>
      </c>
      <c r="L64">
        <v>1433566800</v>
      </c>
      <c r="M64" s="13">
        <f t="shared" si="1"/>
        <v>42161.208333333328</v>
      </c>
      <c r="N64" t="b">
        <v>0</v>
      </c>
      <c r="O64" t="b">
        <v>0</v>
      </c>
      <c r="P64" t="s">
        <v>2011</v>
      </c>
      <c r="Q64" t="s">
        <v>2012</v>
      </c>
      <c r="R64" s="6">
        <f t="shared" si="2"/>
        <v>13.838915029061722</v>
      </c>
      <c r="S64" s="7">
        <f t="shared" si="3"/>
        <v>58.040160642570278</v>
      </c>
    </row>
    <row r="65" spans="1:19" x14ac:dyDescent="0.35">
      <c r="A65">
        <v>63</v>
      </c>
      <c r="B65" t="s">
        <v>156</v>
      </c>
      <c r="C65" s="3" t="s">
        <v>157</v>
      </c>
      <c r="D65">
        <v>4700</v>
      </c>
      <c r="E65">
        <v>557</v>
      </c>
      <c r="F65" t="s">
        <v>14</v>
      </c>
      <c r="G65">
        <v>5</v>
      </c>
      <c r="H65" t="s">
        <v>20</v>
      </c>
      <c r="I65" t="s">
        <v>21</v>
      </c>
      <c r="J65">
        <v>1493355600</v>
      </c>
      <c r="K65" s="12">
        <f t="shared" si="0"/>
        <v>42853.208333333328</v>
      </c>
      <c r="L65">
        <v>1493874000</v>
      </c>
      <c r="M65" s="13">
        <f t="shared" si="1"/>
        <v>42859.208333333328</v>
      </c>
      <c r="N65" t="b">
        <v>0</v>
      </c>
      <c r="O65" t="b">
        <v>0</v>
      </c>
      <c r="P65" t="s">
        <v>2013</v>
      </c>
      <c r="Q65" t="s">
        <v>2014</v>
      </c>
      <c r="R65" s="6">
        <f t="shared" si="2"/>
        <v>843.80610412926399</v>
      </c>
      <c r="S65" s="7">
        <f t="shared" si="3"/>
        <v>111.4</v>
      </c>
    </row>
    <row r="66" spans="1:19" x14ac:dyDescent="0.35">
      <c r="A66">
        <v>64</v>
      </c>
      <c r="B66" t="s">
        <v>158</v>
      </c>
      <c r="C66" s="3" t="s">
        <v>159</v>
      </c>
      <c r="D66">
        <v>2800</v>
      </c>
      <c r="E66">
        <v>2734</v>
      </c>
      <c r="F66" t="s">
        <v>14</v>
      </c>
      <c r="G66">
        <v>38</v>
      </c>
      <c r="H66" t="s">
        <v>20</v>
      </c>
      <c r="I66" t="s">
        <v>21</v>
      </c>
      <c r="J66">
        <v>1530507600</v>
      </c>
      <c r="K66" s="12">
        <f t="shared" si="0"/>
        <v>43283.208333333328</v>
      </c>
      <c r="L66">
        <v>1531803600</v>
      </c>
      <c r="M66" s="13">
        <f t="shared" si="1"/>
        <v>43298.208333333328</v>
      </c>
      <c r="N66" t="b">
        <v>0</v>
      </c>
      <c r="O66" t="b">
        <v>1</v>
      </c>
      <c r="P66" t="s">
        <v>2011</v>
      </c>
      <c r="Q66" t="s">
        <v>2012</v>
      </c>
      <c r="R66" s="6">
        <f t="shared" si="2"/>
        <v>102.41404535479151</v>
      </c>
      <c r="S66" s="7">
        <f t="shared" si="3"/>
        <v>71.94736842105263</v>
      </c>
    </row>
    <row r="67" spans="1:19" x14ac:dyDescent="0.35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t="s">
        <v>19</v>
      </c>
      <c r="G67">
        <v>236</v>
      </c>
      <c r="H67" t="s">
        <v>20</v>
      </c>
      <c r="I67" t="s">
        <v>21</v>
      </c>
      <c r="J67">
        <v>1296108000</v>
      </c>
      <c r="K67" s="12">
        <f t="shared" ref="K67:K130" si="4">(((J67/60)/60)/24)+DATE(1970,1,1)</f>
        <v>40570.25</v>
      </c>
      <c r="L67">
        <v>1296712800</v>
      </c>
      <c r="M67" s="13">
        <f t="shared" ref="M67:M130" si="5">(((L67/60)/60)/24)+DATE(1970,1,1)</f>
        <v>40577.25</v>
      </c>
      <c r="N67" t="b">
        <v>0</v>
      </c>
      <c r="O67" t="b">
        <v>0</v>
      </c>
      <c r="P67" t="s">
        <v>2013</v>
      </c>
      <c r="Q67" t="s">
        <v>2014</v>
      </c>
      <c r="R67" s="6">
        <f t="shared" si="2"/>
        <v>42.34640749739674</v>
      </c>
      <c r="S67" s="7">
        <f t="shared" si="3"/>
        <v>61.038135593220339</v>
      </c>
    </row>
    <row r="68" spans="1:19" x14ac:dyDescent="0.35">
      <c r="A68">
        <v>66</v>
      </c>
      <c r="B68" t="s">
        <v>162</v>
      </c>
      <c r="C68" s="3" t="s">
        <v>163</v>
      </c>
      <c r="D68">
        <v>2900</v>
      </c>
      <c r="E68">
        <v>1307</v>
      </c>
      <c r="F68" t="s">
        <v>14</v>
      </c>
      <c r="G68">
        <v>12</v>
      </c>
      <c r="H68" t="s">
        <v>20</v>
      </c>
      <c r="I68" t="s">
        <v>21</v>
      </c>
      <c r="J68">
        <v>1428469200</v>
      </c>
      <c r="K68" s="12">
        <f t="shared" si="4"/>
        <v>42102.208333333328</v>
      </c>
      <c r="L68">
        <v>1428901200</v>
      </c>
      <c r="M68" s="13">
        <f t="shared" si="5"/>
        <v>42107.208333333328</v>
      </c>
      <c r="N68" t="b">
        <v>0</v>
      </c>
      <c r="O68" t="b">
        <v>1</v>
      </c>
      <c r="P68" t="s">
        <v>2013</v>
      </c>
      <c r="Q68" t="s">
        <v>2014</v>
      </c>
      <c r="R68" s="6">
        <f t="shared" ref="R68:R131" si="6">D68/E68*100</f>
        <v>221.88217291507272</v>
      </c>
      <c r="S68" s="7">
        <f t="shared" ref="S68:S131" si="7">E68/G68</f>
        <v>108.91666666666667</v>
      </c>
    </row>
    <row r="69" spans="1:19" ht="31" x14ac:dyDescent="0.35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t="s">
        <v>19</v>
      </c>
      <c r="G69">
        <v>4065</v>
      </c>
      <c r="H69" t="s">
        <v>36</v>
      </c>
      <c r="I69" t="s">
        <v>37</v>
      </c>
      <c r="J69">
        <v>1264399200</v>
      </c>
      <c r="K69" s="12">
        <f t="shared" si="4"/>
        <v>40203.25</v>
      </c>
      <c r="L69">
        <v>1264831200</v>
      </c>
      <c r="M69" s="13">
        <f t="shared" si="5"/>
        <v>40208.25</v>
      </c>
      <c r="N69" t="b">
        <v>0</v>
      </c>
      <c r="O69" t="b">
        <v>1</v>
      </c>
      <c r="P69" t="s">
        <v>2011</v>
      </c>
      <c r="Q69" t="s">
        <v>2020</v>
      </c>
      <c r="R69" s="6">
        <f t="shared" si="6"/>
        <v>61.581786720048861</v>
      </c>
      <c r="S69" s="7">
        <f t="shared" si="7"/>
        <v>29.001722017220171</v>
      </c>
    </row>
    <row r="70" spans="1:19" x14ac:dyDescent="0.35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t="s">
        <v>19</v>
      </c>
      <c r="G70">
        <v>246</v>
      </c>
      <c r="H70" t="s">
        <v>94</v>
      </c>
      <c r="I70" t="s">
        <v>95</v>
      </c>
      <c r="J70">
        <v>1501131600</v>
      </c>
      <c r="K70" s="12">
        <f t="shared" si="4"/>
        <v>42943.208333333328</v>
      </c>
      <c r="L70">
        <v>1505192400</v>
      </c>
      <c r="M70" s="13">
        <f t="shared" si="5"/>
        <v>42990.208333333328</v>
      </c>
      <c r="N70" t="b">
        <v>0</v>
      </c>
      <c r="O70" t="b">
        <v>1</v>
      </c>
      <c r="P70" t="s">
        <v>2013</v>
      </c>
      <c r="Q70" t="s">
        <v>2014</v>
      </c>
      <c r="R70" s="6">
        <f t="shared" si="6"/>
        <v>39.288668320926384</v>
      </c>
      <c r="S70" s="7">
        <f t="shared" si="7"/>
        <v>58.975609756097562</v>
      </c>
    </row>
    <row r="71" spans="1:19" x14ac:dyDescent="0.35">
      <c r="A71">
        <v>69</v>
      </c>
      <c r="B71" t="s">
        <v>168</v>
      </c>
      <c r="C71" s="3" t="s">
        <v>169</v>
      </c>
      <c r="D71">
        <v>7900</v>
      </c>
      <c r="E71">
        <v>1901</v>
      </c>
      <c r="F71" t="s">
        <v>63</v>
      </c>
      <c r="G71">
        <v>17</v>
      </c>
      <c r="H71" t="s">
        <v>20</v>
      </c>
      <c r="I71" t="s">
        <v>21</v>
      </c>
      <c r="J71">
        <v>1292738400</v>
      </c>
      <c r="K71" s="12">
        <f t="shared" si="4"/>
        <v>40531.25</v>
      </c>
      <c r="L71">
        <v>1295676000</v>
      </c>
      <c r="M71" s="13">
        <f t="shared" si="5"/>
        <v>40565.25</v>
      </c>
      <c r="N71" t="b">
        <v>0</v>
      </c>
      <c r="O71" t="b">
        <v>0</v>
      </c>
      <c r="P71" t="s">
        <v>2013</v>
      </c>
      <c r="Q71" t="s">
        <v>2014</v>
      </c>
      <c r="R71" s="6">
        <f t="shared" si="6"/>
        <v>415.57075223566545</v>
      </c>
      <c r="S71" s="7">
        <f t="shared" si="7"/>
        <v>111.82352941176471</v>
      </c>
    </row>
    <row r="72" spans="1:19" x14ac:dyDescent="0.35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t="s">
        <v>19</v>
      </c>
      <c r="G72">
        <v>2475</v>
      </c>
      <c r="H72" t="s">
        <v>94</v>
      </c>
      <c r="I72" t="s">
        <v>95</v>
      </c>
      <c r="J72">
        <v>1288674000</v>
      </c>
      <c r="K72" s="12">
        <f t="shared" si="4"/>
        <v>40484.208333333336</v>
      </c>
      <c r="L72">
        <v>1292911200</v>
      </c>
      <c r="M72" s="13">
        <f t="shared" si="5"/>
        <v>40533.25</v>
      </c>
      <c r="N72" t="b">
        <v>0</v>
      </c>
      <c r="O72" t="b">
        <v>1</v>
      </c>
      <c r="P72" t="s">
        <v>2013</v>
      </c>
      <c r="Q72" t="s">
        <v>2014</v>
      </c>
      <c r="R72" s="6">
        <f t="shared" si="6"/>
        <v>80.813692870085674</v>
      </c>
      <c r="S72" s="7">
        <f t="shared" si="7"/>
        <v>63.995555555555555</v>
      </c>
    </row>
    <row r="73" spans="1:19" ht="31" x14ac:dyDescent="0.35">
      <c r="A73">
        <v>71</v>
      </c>
      <c r="B73" t="s">
        <v>172</v>
      </c>
      <c r="C73" s="3" t="s">
        <v>173</v>
      </c>
      <c r="D73">
        <v>6000</v>
      </c>
      <c r="E73">
        <v>6484</v>
      </c>
      <c r="F73" t="s">
        <v>19</v>
      </c>
      <c r="G73">
        <v>76</v>
      </c>
      <c r="H73" t="s">
        <v>20</v>
      </c>
      <c r="I73" t="s">
        <v>21</v>
      </c>
      <c r="J73">
        <v>1575093600</v>
      </c>
      <c r="K73" s="12">
        <f t="shared" si="4"/>
        <v>43799.25</v>
      </c>
      <c r="L73">
        <v>1575439200</v>
      </c>
      <c r="M73" s="13">
        <f t="shared" si="5"/>
        <v>43803.25</v>
      </c>
      <c r="N73" t="b">
        <v>0</v>
      </c>
      <c r="O73" t="b">
        <v>0</v>
      </c>
      <c r="P73" t="s">
        <v>2013</v>
      </c>
      <c r="Q73" t="s">
        <v>2014</v>
      </c>
      <c r="R73" s="6">
        <f t="shared" si="6"/>
        <v>92.535471930906837</v>
      </c>
      <c r="S73" s="7">
        <f t="shared" si="7"/>
        <v>85.315789473684205</v>
      </c>
    </row>
    <row r="74" spans="1:19" x14ac:dyDescent="0.35">
      <c r="A74">
        <v>72</v>
      </c>
      <c r="B74" t="s">
        <v>174</v>
      </c>
      <c r="C74" s="3" t="s">
        <v>175</v>
      </c>
      <c r="D74">
        <v>600</v>
      </c>
      <c r="E74">
        <v>4022</v>
      </c>
      <c r="F74" t="s">
        <v>19</v>
      </c>
      <c r="G74">
        <v>54</v>
      </c>
      <c r="H74" t="s">
        <v>20</v>
      </c>
      <c r="I74" t="s">
        <v>21</v>
      </c>
      <c r="J74">
        <v>1435726800</v>
      </c>
      <c r="K74" s="12">
        <f t="shared" si="4"/>
        <v>42186.208333333328</v>
      </c>
      <c r="L74">
        <v>1438837200</v>
      </c>
      <c r="M74" s="13">
        <f t="shared" si="5"/>
        <v>42222.208333333328</v>
      </c>
      <c r="N74" t="b">
        <v>0</v>
      </c>
      <c r="O74" t="b">
        <v>0</v>
      </c>
      <c r="P74" t="s">
        <v>2015</v>
      </c>
      <c r="Q74" t="s">
        <v>2023</v>
      </c>
      <c r="R74" s="6">
        <f t="shared" si="6"/>
        <v>14.917951268025858</v>
      </c>
      <c r="S74" s="7">
        <f t="shared" si="7"/>
        <v>74.481481481481481</v>
      </c>
    </row>
    <row r="75" spans="1:19" x14ac:dyDescent="0.35">
      <c r="A75">
        <v>73</v>
      </c>
      <c r="B75" t="s">
        <v>176</v>
      </c>
      <c r="C75" s="3" t="s">
        <v>177</v>
      </c>
      <c r="D75">
        <v>1400</v>
      </c>
      <c r="E75">
        <v>9253</v>
      </c>
      <c r="F75" t="s">
        <v>19</v>
      </c>
      <c r="G75">
        <v>88</v>
      </c>
      <c r="H75" t="s">
        <v>20</v>
      </c>
      <c r="I75" t="s">
        <v>21</v>
      </c>
      <c r="J75">
        <v>1480226400</v>
      </c>
      <c r="K75" s="12">
        <f t="shared" si="4"/>
        <v>42701.25</v>
      </c>
      <c r="L75">
        <v>1480485600</v>
      </c>
      <c r="M75" s="13">
        <f t="shared" si="5"/>
        <v>42704.25</v>
      </c>
      <c r="N75" t="b">
        <v>0</v>
      </c>
      <c r="O75" t="b">
        <v>0</v>
      </c>
      <c r="P75" t="s">
        <v>2009</v>
      </c>
      <c r="Q75" t="s">
        <v>2032</v>
      </c>
      <c r="R75" s="6">
        <f t="shared" si="6"/>
        <v>15.130228034151086</v>
      </c>
      <c r="S75" s="7">
        <f t="shared" si="7"/>
        <v>105.14772727272727</v>
      </c>
    </row>
    <row r="76" spans="1:19" x14ac:dyDescent="0.35">
      <c r="A76">
        <v>74</v>
      </c>
      <c r="B76" t="s">
        <v>178</v>
      </c>
      <c r="C76" s="3" t="s">
        <v>179</v>
      </c>
      <c r="D76">
        <v>3900</v>
      </c>
      <c r="E76">
        <v>4776</v>
      </c>
      <c r="F76" t="s">
        <v>19</v>
      </c>
      <c r="G76">
        <v>85</v>
      </c>
      <c r="H76" t="s">
        <v>36</v>
      </c>
      <c r="I76" t="s">
        <v>37</v>
      </c>
      <c r="J76">
        <v>1459054800</v>
      </c>
      <c r="K76" s="12">
        <f t="shared" si="4"/>
        <v>42456.208333333328</v>
      </c>
      <c r="L76">
        <v>1459141200</v>
      </c>
      <c r="M76" s="13">
        <f t="shared" si="5"/>
        <v>42457.208333333328</v>
      </c>
      <c r="N76" t="b">
        <v>0</v>
      </c>
      <c r="O76" t="b">
        <v>0</v>
      </c>
      <c r="P76" t="s">
        <v>2009</v>
      </c>
      <c r="Q76" t="s">
        <v>2031</v>
      </c>
      <c r="R76" s="6">
        <f t="shared" si="6"/>
        <v>81.658291457286438</v>
      </c>
      <c r="S76" s="7">
        <f t="shared" si="7"/>
        <v>56.188235294117646</v>
      </c>
    </row>
    <row r="77" spans="1:19" x14ac:dyDescent="0.35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t="s">
        <v>19</v>
      </c>
      <c r="G77">
        <v>170</v>
      </c>
      <c r="H77" t="s">
        <v>20</v>
      </c>
      <c r="I77" t="s">
        <v>21</v>
      </c>
      <c r="J77">
        <v>1531630800</v>
      </c>
      <c r="K77" s="12">
        <f t="shared" si="4"/>
        <v>43296.208333333328</v>
      </c>
      <c r="L77">
        <v>1532322000</v>
      </c>
      <c r="M77" s="13">
        <f t="shared" si="5"/>
        <v>43304.208333333328</v>
      </c>
      <c r="N77" t="b">
        <v>0</v>
      </c>
      <c r="O77" t="b">
        <v>0</v>
      </c>
      <c r="P77" t="s">
        <v>2028</v>
      </c>
      <c r="Q77" t="s">
        <v>2029</v>
      </c>
      <c r="R77" s="6">
        <f t="shared" si="6"/>
        <v>66.411063946323438</v>
      </c>
      <c r="S77" s="7">
        <f t="shared" si="7"/>
        <v>85.917647058823533</v>
      </c>
    </row>
    <row r="78" spans="1:19" x14ac:dyDescent="0.35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t="s">
        <v>14</v>
      </c>
      <c r="G78">
        <v>1684</v>
      </c>
      <c r="H78" t="s">
        <v>20</v>
      </c>
      <c r="I78" t="s">
        <v>21</v>
      </c>
      <c r="J78">
        <v>1421992800</v>
      </c>
      <c r="K78" s="12">
        <f t="shared" si="4"/>
        <v>42027.25</v>
      </c>
      <c r="L78">
        <v>1426222800</v>
      </c>
      <c r="M78" s="13">
        <f t="shared" si="5"/>
        <v>42076.208333333328</v>
      </c>
      <c r="N78" t="b">
        <v>1</v>
      </c>
      <c r="O78" t="b">
        <v>1</v>
      </c>
      <c r="P78" t="s">
        <v>2013</v>
      </c>
      <c r="Q78" t="s">
        <v>2014</v>
      </c>
      <c r="R78" s="6">
        <f t="shared" si="6"/>
        <v>128.03016886647984</v>
      </c>
      <c r="S78" s="7">
        <f t="shared" si="7"/>
        <v>57.00296912114014</v>
      </c>
    </row>
    <row r="79" spans="1:19" x14ac:dyDescent="0.35">
      <c r="A79">
        <v>77</v>
      </c>
      <c r="B79" t="s">
        <v>184</v>
      </c>
      <c r="C79" s="3" t="s">
        <v>185</v>
      </c>
      <c r="D79">
        <v>9500</v>
      </c>
      <c r="E79">
        <v>4460</v>
      </c>
      <c r="F79" t="s">
        <v>14</v>
      </c>
      <c r="G79">
        <v>56</v>
      </c>
      <c r="H79" t="s">
        <v>20</v>
      </c>
      <c r="I79" t="s">
        <v>21</v>
      </c>
      <c r="J79">
        <v>1285563600</v>
      </c>
      <c r="K79" s="12">
        <f t="shared" si="4"/>
        <v>40448.208333333336</v>
      </c>
      <c r="L79">
        <v>1286773200</v>
      </c>
      <c r="M79" s="13">
        <f t="shared" si="5"/>
        <v>40462.208333333336</v>
      </c>
      <c r="N79" t="b">
        <v>0</v>
      </c>
      <c r="O79" t="b">
        <v>1</v>
      </c>
      <c r="P79" t="s">
        <v>2015</v>
      </c>
      <c r="Q79" t="s">
        <v>2023</v>
      </c>
      <c r="R79" s="6">
        <f t="shared" si="6"/>
        <v>213.00448430493276</v>
      </c>
      <c r="S79" s="7">
        <f t="shared" si="7"/>
        <v>79.642857142857139</v>
      </c>
    </row>
    <row r="80" spans="1:19" x14ac:dyDescent="0.35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t="s">
        <v>19</v>
      </c>
      <c r="G80">
        <v>330</v>
      </c>
      <c r="H80" t="s">
        <v>20</v>
      </c>
      <c r="I80" t="s">
        <v>21</v>
      </c>
      <c r="J80">
        <v>1523854800</v>
      </c>
      <c r="K80" s="12">
        <f t="shared" si="4"/>
        <v>43206.208333333328</v>
      </c>
      <c r="L80">
        <v>1523941200</v>
      </c>
      <c r="M80" s="13">
        <f t="shared" si="5"/>
        <v>43207.208333333328</v>
      </c>
      <c r="N80" t="b">
        <v>0</v>
      </c>
      <c r="O80" t="b">
        <v>0</v>
      </c>
      <c r="P80" t="s">
        <v>2021</v>
      </c>
      <c r="Q80" t="s">
        <v>2033</v>
      </c>
      <c r="R80" s="6">
        <f t="shared" si="6"/>
        <v>33.244680851063826</v>
      </c>
      <c r="S80" s="7">
        <f t="shared" si="7"/>
        <v>41.018181818181816</v>
      </c>
    </row>
    <row r="81" spans="1:19" x14ac:dyDescent="0.35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t="s">
        <v>14</v>
      </c>
      <c r="G81">
        <v>838</v>
      </c>
      <c r="H81" t="s">
        <v>20</v>
      </c>
      <c r="I81" t="s">
        <v>21</v>
      </c>
      <c r="J81">
        <v>1529125200</v>
      </c>
      <c r="K81" s="12">
        <f t="shared" si="4"/>
        <v>43267.208333333328</v>
      </c>
      <c r="L81">
        <v>1529557200</v>
      </c>
      <c r="M81" s="13">
        <f t="shared" si="5"/>
        <v>43272.208333333328</v>
      </c>
      <c r="N81" t="b">
        <v>0</v>
      </c>
      <c r="O81" t="b">
        <v>0</v>
      </c>
      <c r="P81" t="s">
        <v>2013</v>
      </c>
      <c r="Q81" t="s">
        <v>2014</v>
      </c>
      <c r="R81" s="6">
        <f t="shared" si="6"/>
        <v>143.6810181962812</v>
      </c>
      <c r="S81" s="7">
        <f t="shared" si="7"/>
        <v>48.004773269689736</v>
      </c>
    </row>
    <row r="82" spans="1:19" x14ac:dyDescent="0.35">
      <c r="A82">
        <v>80</v>
      </c>
      <c r="B82" t="s">
        <v>190</v>
      </c>
      <c r="C82" s="3" t="s">
        <v>191</v>
      </c>
      <c r="D82">
        <v>1100</v>
      </c>
      <c r="E82">
        <v>7012</v>
      </c>
      <c r="F82" t="s">
        <v>19</v>
      </c>
      <c r="G82">
        <v>127</v>
      </c>
      <c r="H82" t="s">
        <v>20</v>
      </c>
      <c r="I82" t="s">
        <v>21</v>
      </c>
      <c r="J82">
        <v>1503982800</v>
      </c>
      <c r="K82" s="12">
        <f t="shared" si="4"/>
        <v>42976.208333333328</v>
      </c>
      <c r="L82">
        <v>1506574800</v>
      </c>
      <c r="M82" s="13">
        <f t="shared" si="5"/>
        <v>43006.208333333328</v>
      </c>
      <c r="N82" t="b">
        <v>0</v>
      </c>
      <c r="O82" t="b">
        <v>0</v>
      </c>
      <c r="P82" t="s">
        <v>2024</v>
      </c>
      <c r="Q82" t="s">
        <v>2025</v>
      </c>
      <c r="R82" s="6">
        <f t="shared" si="6"/>
        <v>15.687393040501995</v>
      </c>
      <c r="S82" s="7">
        <f t="shared" si="7"/>
        <v>55.212598425196852</v>
      </c>
    </row>
    <row r="83" spans="1:19" x14ac:dyDescent="0.35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t="s">
        <v>19</v>
      </c>
      <c r="G83">
        <v>411</v>
      </c>
      <c r="H83" t="s">
        <v>20</v>
      </c>
      <c r="I83" t="s">
        <v>21</v>
      </c>
      <c r="J83">
        <v>1511416800</v>
      </c>
      <c r="K83" s="12">
        <f t="shared" si="4"/>
        <v>43062.25</v>
      </c>
      <c r="L83">
        <v>1513576800</v>
      </c>
      <c r="M83" s="13">
        <f t="shared" si="5"/>
        <v>43087.25</v>
      </c>
      <c r="N83" t="b">
        <v>0</v>
      </c>
      <c r="O83" t="b">
        <v>0</v>
      </c>
      <c r="P83" t="s">
        <v>2009</v>
      </c>
      <c r="Q83" t="s">
        <v>2010</v>
      </c>
      <c r="R83" s="6">
        <f t="shared" si="6"/>
        <v>44.377525952928124</v>
      </c>
      <c r="S83" s="7">
        <f t="shared" si="7"/>
        <v>92.109489051094897</v>
      </c>
    </row>
    <row r="84" spans="1:19" x14ac:dyDescent="0.35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t="s">
        <v>19</v>
      </c>
      <c r="G84">
        <v>180</v>
      </c>
      <c r="H84" t="s">
        <v>36</v>
      </c>
      <c r="I84" t="s">
        <v>37</v>
      </c>
      <c r="J84">
        <v>1547704800</v>
      </c>
      <c r="K84" s="12">
        <f t="shared" si="4"/>
        <v>43482.25</v>
      </c>
      <c r="L84">
        <v>1548309600</v>
      </c>
      <c r="M84" s="13">
        <f t="shared" si="5"/>
        <v>43489.25</v>
      </c>
      <c r="N84" t="b">
        <v>0</v>
      </c>
      <c r="O84" t="b">
        <v>1</v>
      </c>
      <c r="P84" t="s">
        <v>2024</v>
      </c>
      <c r="Q84" t="s">
        <v>2025</v>
      </c>
      <c r="R84" s="6">
        <f t="shared" si="6"/>
        <v>6.6786883056167774</v>
      </c>
      <c r="S84" s="7">
        <f t="shared" si="7"/>
        <v>83.183333333333337</v>
      </c>
    </row>
    <row r="85" spans="1:19" x14ac:dyDescent="0.35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t="s">
        <v>14</v>
      </c>
      <c r="G85">
        <v>1000</v>
      </c>
      <c r="H85" t="s">
        <v>20</v>
      </c>
      <c r="I85" t="s">
        <v>21</v>
      </c>
      <c r="J85">
        <v>1469682000</v>
      </c>
      <c r="K85" s="12">
        <f t="shared" si="4"/>
        <v>42579.208333333328</v>
      </c>
      <c r="L85">
        <v>1471582800</v>
      </c>
      <c r="M85" s="13">
        <f t="shared" si="5"/>
        <v>42601.208333333328</v>
      </c>
      <c r="N85" t="b">
        <v>0</v>
      </c>
      <c r="O85" t="b">
        <v>0</v>
      </c>
      <c r="P85" t="s">
        <v>2009</v>
      </c>
      <c r="Q85" t="s">
        <v>2017</v>
      </c>
      <c r="R85" s="6">
        <f t="shared" si="6"/>
        <v>266.02660266026601</v>
      </c>
      <c r="S85" s="7">
        <f t="shared" si="7"/>
        <v>39.996000000000002</v>
      </c>
    </row>
    <row r="86" spans="1:19" x14ac:dyDescent="0.35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t="s">
        <v>19</v>
      </c>
      <c r="G86">
        <v>374</v>
      </c>
      <c r="H86" t="s">
        <v>20</v>
      </c>
      <c r="I86" t="s">
        <v>21</v>
      </c>
      <c r="J86">
        <v>1343451600</v>
      </c>
      <c r="K86" s="12">
        <f t="shared" si="4"/>
        <v>41118.208333333336</v>
      </c>
      <c r="L86">
        <v>1344315600</v>
      </c>
      <c r="M86" s="13">
        <f t="shared" si="5"/>
        <v>41128.208333333336</v>
      </c>
      <c r="N86" t="b">
        <v>0</v>
      </c>
      <c r="O86" t="b">
        <v>0</v>
      </c>
      <c r="P86" t="s">
        <v>2011</v>
      </c>
      <c r="Q86" t="s">
        <v>2020</v>
      </c>
      <c r="R86" s="6">
        <f t="shared" si="6"/>
        <v>75.546145703012229</v>
      </c>
      <c r="S86" s="7">
        <f t="shared" si="7"/>
        <v>111.1336898395722</v>
      </c>
    </row>
    <row r="87" spans="1:19" x14ac:dyDescent="0.35">
      <c r="A87">
        <v>85</v>
      </c>
      <c r="B87" t="s">
        <v>200</v>
      </c>
      <c r="C87" s="3" t="s">
        <v>201</v>
      </c>
      <c r="D87">
        <v>4900</v>
      </c>
      <c r="E87">
        <v>6430</v>
      </c>
      <c r="F87" t="s">
        <v>19</v>
      </c>
      <c r="G87">
        <v>71</v>
      </c>
      <c r="H87" t="s">
        <v>24</v>
      </c>
      <c r="I87" t="s">
        <v>25</v>
      </c>
      <c r="J87">
        <v>1315717200</v>
      </c>
      <c r="K87" s="12">
        <f t="shared" si="4"/>
        <v>40797.208333333336</v>
      </c>
      <c r="L87">
        <v>1316408400</v>
      </c>
      <c r="M87" s="13">
        <f t="shared" si="5"/>
        <v>40805.208333333336</v>
      </c>
      <c r="N87" t="b">
        <v>0</v>
      </c>
      <c r="O87" t="b">
        <v>0</v>
      </c>
      <c r="P87" t="s">
        <v>2009</v>
      </c>
      <c r="Q87" t="s">
        <v>2019</v>
      </c>
      <c r="R87" s="6">
        <f t="shared" si="6"/>
        <v>76.205287713841358</v>
      </c>
      <c r="S87" s="7">
        <f t="shared" si="7"/>
        <v>90.563380281690144</v>
      </c>
    </row>
    <row r="88" spans="1:19" x14ac:dyDescent="0.35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t="s">
        <v>19</v>
      </c>
      <c r="G88">
        <v>203</v>
      </c>
      <c r="H88" t="s">
        <v>20</v>
      </c>
      <c r="I88" t="s">
        <v>21</v>
      </c>
      <c r="J88">
        <v>1430715600</v>
      </c>
      <c r="K88" s="12">
        <f t="shared" si="4"/>
        <v>42128.208333333328</v>
      </c>
      <c r="L88">
        <v>1431838800</v>
      </c>
      <c r="M88" s="13">
        <f t="shared" si="5"/>
        <v>42141.208333333328</v>
      </c>
      <c r="N88" t="b">
        <v>1</v>
      </c>
      <c r="O88" t="b">
        <v>0</v>
      </c>
      <c r="P88" t="s">
        <v>2013</v>
      </c>
      <c r="Q88" t="s">
        <v>2014</v>
      </c>
      <c r="R88" s="6">
        <f t="shared" si="6"/>
        <v>59.653365578395814</v>
      </c>
      <c r="S88" s="7">
        <f t="shared" si="7"/>
        <v>61.108374384236456</v>
      </c>
    </row>
    <row r="89" spans="1:19" ht="31" x14ac:dyDescent="0.35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t="s">
        <v>14</v>
      </c>
      <c r="G89">
        <v>1482</v>
      </c>
      <c r="H89" t="s">
        <v>24</v>
      </c>
      <c r="I89" t="s">
        <v>25</v>
      </c>
      <c r="J89">
        <v>1299564000</v>
      </c>
      <c r="K89" s="12">
        <f t="shared" si="4"/>
        <v>40610.25</v>
      </c>
      <c r="L89">
        <v>1300510800</v>
      </c>
      <c r="M89" s="13">
        <f t="shared" si="5"/>
        <v>40621.208333333336</v>
      </c>
      <c r="N89" t="b">
        <v>0</v>
      </c>
      <c r="O89" t="b">
        <v>1</v>
      </c>
      <c r="P89" t="s">
        <v>2009</v>
      </c>
      <c r="Q89" t="s">
        <v>2010</v>
      </c>
      <c r="R89" s="6">
        <f t="shared" si="6"/>
        <v>161.32964889466842</v>
      </c>
      <c r="S89" s="7">
        <f t="shared" si="7"/>
        <v>83.022941970310384</v>
      </c>
    </row>
    <row r="90" spans="1:19" x14ac:dyDescent="0.35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t="s">
        <v>19</v>
      </c>
      <c r="G90">
        <v>113</v>
      </c>
      <c r="H90" t="s">
        <v>20</v>
      </c>
      <c r="I90" t="s">
        <v>21</v>
      </c>
      <c r="J90">
        <v>1429160400</v>
      </c>
      <c r="K90" s="12">
        <f t="shared" si="4"/>
        <v>42110.208333333328</v>
      </c>
      <c r="L90">
        <v>1431061200</v>
      </c>
      <c r="M90" s="13">
        <f t="shared" si="5"/>
        <v>42132.208333333328</v>
      </c>
      <c r="N90" t="b">
        <v>0</v>
      </c>
      <c r="O90" t="b">
        <v>0</v>
      </c>
      <c r="P90" t="s">
        <v>2021</v>
      </c>
      <c r="Q90" t="s">
        <v>2033</v>
      </c>
      <c r="R90" s="6">
        <f t="shared" si="6"/>
        <v>38.350910834132314</v>
      </c>
      <c r="S90" s="7">
        <f t="shared" si="7"/>
        <v>110.76106194690266</v>
      </c>
    </row>
    <row r="91" spans="1:19" x14ac:dyDescent="0.35">
      <c r="A91">
        <v>89</v>
      </c>
      <c r="B91" t="s">
        <v>208</v>
      </c>
      <c r="C91" s="3" t="s">
        <v>209</v>
      </c>
      <c r="D91">
        <v>3400</v>
      </c>
      <c r="E91">
        <v>8588</v>
      </c>
      <c r="F91" t="s">
        <v>19</v>
      </c>
      <c r="G91">
        <v>96</v>
      </c>
      <c r="H91" t="s">
        <v>20</v>
      </c>
      <c r="I91" t="s">
        <v>21</v>
      </c>
      <c r="J91">
        <v>1271307600</v>
      </c>
      <c r="K91" s="12">
        <f t="shared" si="4"/>
        <v>40283.208333333336</v>
      </c>
      <c r="L91">
        <v>1271480400</v>
      </c>
      <c r="M91" s="13">
        <f t="shared" si="5"/>
        <v>40285.208333333336</v>
      </c>
      <c r="N91" t="b">
        <v>0</v>
      </c>
      <c r="O91" t="b">
        <v>0</v>
      </c>
      <c r="P91" t="s">
        <v>2013</v>
      </c>
      <c r="Q91" t="s">
        <v>2014</v>
      </c>
      <c r="R91" s="6">
        <f t="shared" si="6"/>
        <v>39.590125756870052</v>
      </c>
      <c r="S91" s="7">
        <f t="shared" si="7"/>
        <v>89.458333333333329</v>
      </c>
    </row>
    <row r="92" spans="1:19" x14ac:dyDescent="0.35">
      <c r="A92">
        <v>90</v>
      </c>
      <c r="B92" t="s">
        <v>210</v>
      </c>
      <c r="C92" s="3" t="s">
        <v>211</v>
      </c>
      <c r="D92">
        <v>7800</v>
      </c>
      <c r="E92">
        <v>6132</v>
      </c>
      <c r="F92" t="s">
        <v>14</v>
      </c>
      <c r="G92">
        <v>106</v>
      </c>
      <c r="H92" t="s">
        <v>20</v>
      </c>
      <c r="I92" t="s">
        <v>21</v>
      </c>
      <c r="J92">
        <v>1456380000</v>
      </c>
      <c r="K92" s="12">
        <f t="shared" si="4"/>
        <v>42425.25</v>
      </c>
      <c r="L92">
        <v>1456380000</v>
      </c>
      <c r="M92" s="13">
        <f t="shared" si="5"/>
        <v>42425.25</v>
      </c>
      <c r="N92" t="b">
        <v>0</v>
      </c>
      <c r="O92" t="b">
        <v>1</v>
      </c>
      <c r="P92" t="s">
        <v>2013</v>
      </c>
      <c r="Q92" t="s">
        <v>2014</v>
      </c>
      <c r="R92" s="6">
        <f t="shared" si="6"/>
        <v>127.20156555772995</v>
      </c>
      <c r="S92" s="7">
        <f t="shared" si="7"/>
        <v>57.849056603773583</v>
      </c>
    </row>
    <row r="93" spans="1:19" x14ac:dyDescent="0.35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t="s">
        <v>14</v>
      </c>
      <c r="G93">
        <v>679</v>
      </c>
      <c r="H93" t="s">
        <v>94</v>
      </c>
      <c r="I93" t="s">
        <v>95</v>
      </c>
      <c r="J93">
        <v>1470459600</v>
      </c>
      <c r="K93" s="12">
        <f t="shared" si="4"/>
        <v>42588.208333333328</v>
      </c>
      <c r="L93">
        <v>1472878800</v>
      </c>
      <c r="M93" s="13">
        <f t="shared" si="5"/>
        <v>42616.208333333328</v>
      </c>
      <c r="N93" t="b">
        <v>0</v>
      </c>
      <c r="O93" t="b">
        <v>0</v>
      </c>
      <c r="P93" t="s">
        <v>2021</v>
      </c>
      <c r="Q93" t="s">
        <v>2033</v>
      </c>
      <c r="R93" s="6">
        <f t="shared" si="6"/>
        <v>206.59275921165383</v>
      </c>
      <c r="S93" s="7">
        <f t="shared" si="7"/>
        <v>109.99705449189985</v>
      </c>
    </row>
    <row r="94" spans="1:19" ht="31" x14ac:dyDescent="0.35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t="s">
        <v>19</v>
      </c>
      <c r="G94">
        <v>498</v>
      </c>
      <c r="H94" t="s">
        <v>86</v>
      </c>
      <c r="I94" t="s">
        <v>87</v>
      </c>
      <c r="J94">
        <v>1277269200</v>
      </c>
      <c r="K94" s="12">
        <f t="shared" si="4"/>
        <v>40352.208333333336</v>
      </c>
      <c r="L94">
        <v>1277355600</v>
      </c>
      <c r="M94" s="13">
        <f t="shared" si="5"/>
        <v>40353.208333333336</v>
      </c>
      <c r="N94" t="b">
        <v>0</v>
      </c>
      <c r="O94" t="b">
        <v>1</v>
      </c>
      <c r="P94" t="s">
        <v>2024</v>
      </c>
      <c r="Q94" t="s">
        <v>2025</v>
      </c>
      <c r="R94" s="6">
        <f t="shared" si="6"/>
        <v>38.628681796233707</v>
      </c>
      <c r="S94" s="7">
        <f t="shared" si="7"/>
        <v>103.96586345381526</v>
      </c>
    </row>
    <row r="95" spans="1:19" x14ac:dyDescent="0.35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t="s">
        <v>63</v>
      </c>
      <c r="G95">
        <v>610</v>
      </c>
      <c r="H95" t="s">
        <v>20</v>
      </c>
      <c r="I95" t="s">
        <v>21</v>
      </c>
      <c r="J95">
        <v>1350709200</v>
      </c>
      <c r="K95" s="12">
        <f t="shared" si="4"/>
        <v>41202.208333333336</v>
      </c>
      <c r="L95">
        <v>1351054800</v>
      </c>
      <c r="M95" s="13">
        <f t="shared" si="5"/>
        <v>41206.208333333336</v>
      </c>
      <c r="N95" t="b">
        <v>0</v>
      </c>
      <c r="O95" t="b">
        <v>1</v>
      </c>
      <c r="P95" t="s">
        <v>2013</v>
      </c>
      <c r="Q95" t="s">
        <v>2014</v>
      </c>
      <c r="R95" s="6">
        <f t="shared" si="6"/>
        <v>165.15627609028948</v>
      </c>
      <c r="S95" s="7">
        <f t="shared" si="7"/>
        <v>107.99508196721311</v>
      </c>
    </row>
    <row r="96" spans="1:19" x14ac:dyDescent="0.35">
      <c r="A96">
        <v>94</v>
      </c>
      <c r="B96" t="s">
        <v>218</v>
      </c>
      <c r="C96" s="3" t="s">
        <v>219</v>
      </c>
      <c r="D96">
        <v>2900</v>
      </c>
      <c r="E96">
        <v>8807</v>
      </c>
      <c r="F96" t="s">
        <v>19</v>
      </c>
      <c r="G96">
        <v>180</v>
      </c>
      <c r="H96" t="s">
        <v>36</v>
      </c>
      <c r="I96" t="s">
        <v>37</v>
      </c>
      <c r="J96">
        <v>1554613200</v>
      </c>
      <c r="K96" s="12">
        <f t="shared" si="4"/>
        <v>43562.208333333328</v>
      </c>
      <c r="L96">
        <v>1555563600</v>
      </c>
      <c r="M96" s="13">
        <f t="shared" si="5"/>
        <v>43573.208333333328</v>
      </c>
      <c r="N96" t="b">
        <v>0</v>
      </c>
      <c r="O96" t="b">
        <v>0</v>
      </c>
      <c r="P96" t="s">
        <v>2011</v>
      </c>
      <c r="Q96" t="s">
        <v>2012</v>
      </c>
      <c r="R96" s="6">
        <f t="shared" si="6"/>
        <v>32.928352446917224</v>
      </c>
      <c r="S96" s="7">
        <f t="shared" si="7"/>
        <v>48.927777777777777</v>
      </c>
    </row>
    <row r="97" spans="1:19" ht="31" x14ac:dyDescent="0.35">
      <c r="A97">
        <v>95</v>
      </c>
      <c r="B97" t="s">
        <v>220</v>
      </c>
      <c r="C97" s="3" t="s">
        <v>221</v>
      </c>
      <c r="D97">
        <v>900</v>
      </c>
      <c r="E97">
        <v>1017</v>
      </c>
      <c r="F97" t="s">
        <v>19</v>
      </c>
      <c r="G97">
        <v>27</v>
      </c>
      <c r="H97" t="s">
        <v>20</v>
      </c>
      <c r="I97" t="s">
        <v>21</v>
      </c>
      <c r="J97">
        <v>1571029200</v>
      </c>
      <c r="K97" s="12">
        <f t="shared" si="4"/>
        <v>43752.208333333328</v>
      </c>
      <c r="L97">
        <v>1571634000</v>
      </c>
      <c r="M97" s="13">
        <f t="shared" si="5"/>
        <v>43759.208333333328</v>
      </c>
      <c r="N97" t="b">
        <v>0</v>
      </c>
      <c r="O97" t="b">
        <v>0</v>
      </c>
      <c r="P97" t="s">
        <v>2015</v>
      </c>
      <c r="Q97" t="s">
        <v>2016</v>
      </c>
      <c r="R97" s="6">
        <f t="shared" si="6"/>
        <v>88.495575221238937</v>
      </c>
      <c r="S97" s="7">
        <f t="shared" si="7"/>
        <v>37.666666666666664</v>
      </c>
    </row>
    <row r="98" spans="1:19" x14ac:dyDescent="0.35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t="s">
        <v>19</v>
      </c>
      <c r="G98">
        <v>2331</v>
      </c>
      <c r="H98" t="s">
        <v>20</v>
      </c>
      <c r="I98" t="s">
        <v>21</v>
      </c>
      <c r="J98">
        <v>1299736800</v>
      </c>
      <c r="K98" s="12">
        <f t="shared" si="4"/>
        <v>40612.25</v>
      </c>
      <c r="L98">
        <v>1300856400</v>
      </c>
      <c r="M98" s="13">
        <f t="shared" si="5"/>
        <v>40625.208333333336</v>
      </c>
      <c r="N98" t="b">
        <v>0</v>
      </c>
      <c r="O98" t="b">
        <v>0</v>
      </c>
      <c r="P98" t="s">
        <v>2013</v>
      </c>
      <c r="Q98" t="s">
        <v>2014</v>
      </c>
      <c r="R98" s="6">
        <f t="shared" si="6"/>
        <v>46.002653237675972</v>
      </c>
      <c r="S98" s="7">
        <f t="shared" si="7"/>
        <v>64.999141999141997</v>
      </c>
    </row>
    <row r="99" spans="1:19" x14ac:dyDescent="0.35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t="s">
        <v>19</v>
      </c>
      <c r="G99">
        <v>113</v>
      </c>
      <c r="H99" t="s">
        <v>20</v>
      </c>
      <c r="I99" t="s">
        <v>21</v>
      </c>
      <c r="J99">
        <v>1435208400</v>
      </c>
      <c r="K99" s="12">
        <f t="shared" si="4"/>
        <v>42180.208333333328</v>
      </c>
      <c r="L99">
        <v>1439874000</v>
      </c>
      <c r="M99" s="13">
        <f t="shared" si="5"/>
        <v>42234.208333333328</v>
      </c>
      <c r="N99" t="b">
        <v>0</v>
      </c>
      <c r="O99" t="b">
        <v>0</v>
      </c>
      <c r="P99" t="s">
        <v>2007</v>
      </c>
      <c r="Q99" t="s">
        <v>2008</v>
      </c>
      <c r="R99" s="6">
        <f t="shared" si="6"/>
        <v>10.79106831576326</v>
      </c>
      <c r="S99" s="7">
        <f t="shared" si="7"/>
        <v>106.61061946902655</v>
      </c>
    </row>
    <row r="100" spans="1:19" x14ac:dyDescent="0.35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t="s">
        <v>14</v>
      </c>
      <c r="G100">
        <v>1220</v>
      </c>
      <c r="H100" t="s">
        <v>24</v>
      </c>
      <c r="I100" t="s">
        <v>25</v>
      </c>
      <c r="J100">
        <v>1437973200</v>
      </c>
      <c r="K100" s="12">
        <f t="shared" si="4"/>
        <v>42212.208333333328</v>
      </c>
      <c r="L100">
        <v>1438318800</v>
      </c>
      <c r="M100" s="13">
        <f t="shared" si="5"/>
        <v>42216.208333333328</v>
      </c>
      <c r="N100" t="b">
        <v>0</v>
      </c>
      <c r="O100" t="b">
        <v>0</v>
      </c>
      <c r="P100" t="s">
        <v>2024</v>
      </c>
      <c r="Q100" t="s">
        <v>2025</v>
      </c>
      <c r="R100" s="6">
        <f t="shared" si="6"/>
        <v>296.8043458468635</v>
      </c>
      <c r="S100" s="7">
        <f t="shared" si="7"/>
        <v>27.009016393442622</v>
      </c>
    </row>
    <row r="101" spans="1:19" ht="31" x14ac:dyDescent="0.35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t="s">
        <v>19</v>
      </c>
      <c r="G101">
        <v>164</v>
      </c>
      <c r="H101" t="s">
        <v>20</v>
      </c>
      <c r="I101" t="s">
        <v>21</v>
      </c>
      <c r="J101">
        <v>1416895200</v>
      </c>
      <c r="K101" s="12">
        <f t="shared" si="4"/>
        <v>41968.25</v>
      </c>
      <c r="L101">
        <v>1419400800</v>
      </c>
      <c r="M101" s="13">
        <f t="shared" si="5"/>
        <v>41997.25</v>
      </c>
      <c r="N101" t="b">
        <v>0</v>
      </c>
      <c r="O101" t="b">
        <v>0</v>
      </c>
      <c r="P101" t="s">
        <v>2013</v>
      </c>
      <c r="Q101" t="s">
        <v>2014</v>
      </c>
      <c r="R101" s="6">
        <f t="shared" si="6"/>
        <v>50.832720219383319</v>
      </c>
      <c r="S101" s="7">
        <f t="shared" si="7"/>
        <v>91.16463414634147</v>
      </c>
    </row>
    <row r="102" spans="1:19" x14ac:dyDescent="0.35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t="s">
        <v>14</v>
      </c>
      <c r="G102">
        <v>1</v>
      </c>
      <c r="H102" t="s">
        <v>20</v>
      </c>
      <c r="I102" t="s">
        <v>21</v>
      </c>
      <c r="J102">
        <v>1319000400</v>
      </c>
      <c r="K102" s="12">
        <f t="shared" si="4"/>
        <v>40835.208333333336</v>
      </c>
      <c r="L102">
        <v>1320555600</v>
      </c>
      <c r="M102" s="13">
        <f t="shared" si="5"/>
        <v>40853.208333333336</v>
      </c>
      <c r="N102" t="b">
        <v>0</v>
      </c>
      <c r="O102" t="b">
        <v>0</v>
      </c>
      <c r="P102" t="s">
        <v>2013</v>
      </c>
      <c r="Q102" t="s">
        <v>2014</v>
      </c>
      <c r="R102" s="6">
        <f t="shared" si="6"/>
        <v>10000</v>
      </c>
      <c r="S102" s="7">
        <f t="shared" si="7"/>
        <v>1</v>
      </c>
    </row>
    <row r="103" spans="1:19" x14ac:dyDescent="0.35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t="s">
        <v>19</v>
      </c>
      <c r="G103">
        <v>164</v>
      </c>
      <c r="H103" t="s">
        <v>20</v>
      </c>
      <c r="I103" t="s">
        <v>21</v>
      </c>
      <c r="J103">
        <v>1424498400</v>
      </c>
      <c r="K103" s="12">
        <f t="shared" si="4"/>
        <v>42056.25</v>
      </c>
      <c r="L103">
        <v>1425103200</v>
      </c>
      <c r="M103" s="13">
        <f t="shared" si="5"/>
        <v>42063.25</v>
      </c>
      <c r="N103" t="b">
        <v>0</v>
      </c>
      <c r="O103" t="b">
        <v>1</v>
      </c>
      <c r="P103" t="s">
        <v>2009</v>
      </c>
      <c r="Q103" t="s">
        <v>2017</v>
      </c>
      <c r="R103" s="6">
        <f t="shared" si="6"/>
        <v>9.7900576525617318</v>
      </c>
      <c r="S103" s="7">
        <f t="shared" si="7"/>
        <v>56.054878048780488</v>
      </c>
    </row>
    <row r="104" spans="1:19" x14ac:dyDescent="0.35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t="s">
        <v>19</v>
      </c>
      <c r="G104">
        <v>336</v>
      </c>
      <c r="H104" t="s">
        <v>20</v>
      </c>
      <c r="I104" t="s">
        <v>21</v>
      </c>
      <c r="J104">
        <v>1526274000</v>
      </c>
      <c r="K104" s="12">
        <f t="shared" si="4"/>
        <v>43234.208333333328</v>
      </c>
      <c r="L104">
        <v>1526878800</v>
      </c>
      <c r="M104" s="13">
        <f t="shared" si="5"/>
        <v>43241.208333333328</v>
      </c>
      <c r="N104" t="b">
        <v>0</v>
      </c>
      <c r="O104" t="b">
        <v>1</v>
      </c>
      <c r="P104" t="s">
        <v>2011</v>
      </c>
      <c r="Q104" t="s">
        <v>2020</v>
      </c>
      <c r="R104" s="6">
        <f t="shared" si="6"/>
        <v>35.501823066589907</v>
      </c>
      <c r="S104" s="7">
        <f t="shared" si="7"/>
        <v>31.017857142857142</v>
      </c>
    </row>
    <row r="105" spans="1:19" x14ac:dyDescent="0.35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t="s">
        <v>14</v>
      </c>
      <c r="G105">
        <v>37</v>
      </c>
      <c r="H105" t="s">
        <v>94</v>
      </c>
      <c r="I105" t="s">
        <v>95</v>
      </c>
      <c r="J105">
        <v>1287896400</v>
      </c>
      <c r="K105" s="12">
        <f t="shared" si="4"/>
        <v>40475.208333333336</v>
      </c>
      <c r="L105">
        <v>1288674000</v>
      </c>
      <c r="M105" s="13">
        <f t="shared" si="5"/>
        <v>40484.208333333336</v>
      </c>
      <c r="N105" t="b">
        <v>0</v>
      </c>
      <c r="O105" t="b">
        <v>0</v>
      </c>
      <c r="P105" t="s">
        <v>2009</v>
      </c>
      <c r="Q105" t="s">
        <v>2017</v>
      </c>
      <c r="R105" s="6">
        <f t="shared" si="6"/>
        <v>406.33888663145063</v>
      </c>
      <c r="S105" s="7">
        <f t="shared" si="7"/>
        <v>66.513513513513516</v>
      </c>
    </row>
    <row r="106" spans="1:19" x14ac:dyDescent="0.35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t="s">
        <v>19</v>
      </c>
      <c r="G106">
        <v>1917</v>
      </c>
      <c r="H106" t="s">
        <v>20</v>
      </c>
      <c r="I106" t="s">
        <v>21</v>
      </c>
      <c r="J106">
        <v>1495515600</v>
      </c>
      <c r="K106" s="12">
        <f t="shared" si="4"/>
        <v>42878.208333333328</v>
      </c>
      <c r="L106">
        <v>1495602000</v>
      </c>
      <c r="M106" s="13">
        <f t="shared" si="5"/>
        <v>42879.208333333328</v>
      </c>
      <c r="N106" t="b">
        <v>0</v>
      </c>
      <c r="O106" t="b">
        <v>0</v>
      </c>
      <c r="P106" t="s">
        <v>2009</v>
      </c>
      <c r="Q106" t="s">
        <v>2019</v>
      </c>
      <c r="R106" s="6">
        <f t="shared" si="6"/>
        <v>69.861624751645451</v>
      </c>
      <c r="S106" s="7">
        <f t="shared" si="7"/>
        <v>89.005216484089729</v>
      </c>
    </row>
    <row r="107" spans="1:19" x14ac:dyDescent="0.35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t="s">
        <v>19</v>
      </c>
      <c r="G107">
        <v>95</v>
      </c>
      <c r="H107" t="s">
        <v>20</v>
      </c>
      <c r="I107" t="s">
        <v>21</v>
      </c>
      <c r="J107">
        <v>1364878800</v>
      </c>
      <c r="K107" s="12">
        <f t="shared" si="4"/>
        <v>41366.208333333336</v>
      </c>
      <c r="L107">
        <v>1366434000</v>
      </c>
      <c r="M107" s="13">
        <f t="shared" si="5"/>
        <v>41384.208333333336</v>
      </c>
      <c r="N107" t="b">
        <v>0</v>
      </c>
      <c r="O107" t="b">
        <v>0</v>
      </c>
      <c r="P107" t="s">
        <v>2011</v>
      </c>
      <c r="Q107" t="s">
        <v>2012</v>
      </c>
      <c r="R107" s="6">
        <f t="shared" si="6"/>
        <v>69.183029809746671</v>
      </c>
      <c r="S107" s="7">
        <f t="shared" si="7"/>
        <v>103.46315789473684</v>
      </c>
    </row>
    <row r="108" spans="1:19" x14ac:dyDescent="0.35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t="s">
        <v>19</v>
      </c>
      <c r="G108">
        <v>147</v>
      </c>
      <c r="H108" t="s">
        <v>20</v>
      </c>
      <c r="I108" t="s">
        <v>21</v>
      </c>
      <c r="J108">
        <v>1567918800</v>
      </c>
      <c r="K108" s="12">
        <f t="shared" si="4"/>
        <v>43716.208333333328</v>
      </c>
      <c r="L108">
        <v>1568350800</v>
      </c>
      <c r="M108" s="13">
        <f t="shared" si="5"/>
        <v>43721.208333333328</v>
      </c>
      <c r="N108" t="b">
        <v>0</v>
      </c>
      <c r="O108" t="b">
        <v>0</v>
      </c>
      <c r="P108" t="s">
        <v>2013</v>
      </c>
      <c r="Q108" t="s">
        <v>2014</v>
      </c>
      <c r="R108" s="6">
        <f t="shared" si="6"/>
        <v>27.845209196058835</v>
      </c>
      <c r="S108" s="7">
        <f t="shared" si="7"/>
        <v>95.278911564625844</v>
      </c>
    </row>
    <row r="109" spans="1:19" ht="31" x14ac:dyDescent="0.35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t="s">
        <v>19</v>
      </c>
      <c r="G109">
        <v>86</v>
      </c>
      <c r="H109" t="s">
        <v>20</v>
      </c>
      <c r="I109" t="s">
        <v>21</v>
      </c>
      <c r="J109">
        <v>1524459600</v>
      </c>
      <c r="K109" s="12">
        <f t="shared" si="4"/>
        <v>43213.208333333328</v>
      </c>
      <c r="L109">
        <v>1525928400</v>
      </c>
      <c r="M109" s="13">
        <f t="shared" si="5"/>
        <v>43230.208333333328</v>
      </c>
      <c r="N109" t="b">
        <v>0</v>
      </c>
      <c r="O109" t="b">
        <v>1</v>
      </c>
      <c r="P109" t="s">
        <v>2013</v>
      </c>
      <c r="Q109" t="s">
        <v>2014</v>
      </c>
      <c r="R109" s="6">
        <f t="shared" si="6"/>
        <v>53.623410448904551</v>
      </c>
      <c r="S109" s="7">
        <f t="shared" si="7"/>
        <v>75.895348837209298</v>
      </c>
    </row>
    <row r="110" spans="1:19" ht="31" x14ac:dyDescent="0.35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t="s">
        <v>19</v>
      </c>
      <c r="G110">
        <v>83</v>
      </c>
      <c r="H110" t="s">
        <v>20</v>
      </c>
      <c r="I110" t="s">
        <v>21</v>
      </c>
      <c r="J110">
        <v>1333688400</v>
      </c>
      <c r="K110" s="12">
        <f t="shared" si="4"/>
        <v>41005.208333333336</v>
      </c>
      <c r="L110">
        <v>1336885200</v>
      </c>
      <c r="M110" s="13">
        <f t="shared" si="5"/>
        <v>41042.208333333336</v>
      </c>
      <c r="N110" t="b">
        <v>0</v>
      </c>
      <c r="O110" t="b">
        <v>0</v>
      </c>
      <c r="P110" t="s">
        <v>2015</v>
      </c>
      <c r="Q110" t="s">
        <v>2016</v>
      </c>
      <c r="R110" s="6">
        <f t="shared" si="6"/>
        <v>16.799193638705344</v>
      </c>
      <c r="S110" s="7">
        <f t="shared" si="7"/>
        <v>107.57831325301204</v>
      </c>
    </row>
    <row r="111" spans="1:19" x14ac:dyDescent="0.35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t="s">
        <v>14</v>
      </c>
      <c r="G111">
        <v>60</v>
      </c>
      <c r="H111" t="s">
        <v>20</v>
      </c>
      <c r="I111" t="s">
        <v>21</v>
      </c>
      <c r="J111">
        <v>1389506400</v>
      </c>
      <c r="K111" s="12">
        <f t="shared" si="4"/>
        <v>41651.25</v>
      </c>
      <c r="L111">
        <v>1389679200</v>
      </c>
      <c r="M111" s="13">
        <f t="shared" si="5"/>
        <v>41653.25</v>
      </c>
      <c r="N111" t="b">
        <v>0</v>
      </c>
      <c r="O111" t="b">
        <v>0</v>
      </c>
      <c r="P111" t="s">
        <v>2015</v>
      </c>
      <c r="Q111" t="s">
        <v>2034</v>
      </c>
      <c r="R111" s="6">
        <f t="shared" si="6"/>
        <v>168.88600194868465</v>
      </c>
      <c r="S111" s="7">
        <f t="shared" si="7"/>
        <v>51.31666666666667</v>
      </c>
    </row>
    <row r="112" spans="1:19" ht="31" x14ac:dyDescent="0.35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t="s">
        <v>14</v>
      </c>
      <c r="G112">
        <v>296</v>
      </c>
      <c r="H112" t="s">
        <v>20</v>
      </c>
      <c r="I112" t="s">
        <v>21</v>
      </c>
      <c r="J112">
        <v>1536642000</v>
      </c>
      <c r="K112" s="12">
        <f t="shared" si="4"/>
        <v>43354.208333333328</v>
      </c>
      <c r="L112">
        <v>1538283600</v>
      </c>
      <c r="M112" s="13">
        <f t="shared" si="5"/>
        <v>43373.208333333328</v>
      </c>
      <c r="N112" t="b">
        <v>0</v>
      </c>
      <c r="O112" t="b">
        <v>0</v>
      </c>
      <c r="P112" t="s">
        <v>2007</v>
      </c>
      <c r="Q112" t="s">
        <v>2008</v>
      </c>
      <c r="R112" s="6">
        <f t="shared" si="6"/>
        <v>668.32496362697702</v>
      </c>
      <c r="S112" s="7">
        <f t="shared" si="7"/>
        <v>71.983108108108112</v>
      </c>
    </row>
    <row r="113" spans="1:19" x14ac:dyDescent="0.35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t="s">
        <v>19</v>
      </c>
      <c r="G113">
        <v>676</v>
      </c>
      <c r="H113" t="s">
        <v>20</v>
      </c>
      <c r="I113" t="s">
        <v>21</v>
      </c>
      <c r="J113">
        <v>1348290000</v>
      </c>
      <c r="K113" s="12">
        <f t="shared" si="4"/>
        <v>41174.208333333336</v>
      </c>
      <c r="L113">
        <v>1348808400</v>
      </c>
      <c r="M113" s="13">
        <f t="shared" si="5"/>
        <v>41180.208333333336</v>
      </c>
      <c r="N113" t="b">
        <v>0</v>
      </c>
      <c r="O113" t="b">
        <v>0</v>
      </c>
      <c r="P113" t="s">
        <v>2021</v>
      </c>
      <c r="Q113" t="s">
        <v>2030</v>
      </c>
      <c r="R113" s="6">
        <f t="shared" si="6"/>
        <v>83.363881987155992</v>
      </c>
      <c r="S113" s="7">
        <f t="shared" si="7"/>
        <v>108.95414201183432</v>
      </c>
    </row>
    <row r="114" spans="1:19" x14ac:dyDescent="0.35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t="s">
        <v>19</v>
      </c>
      <c r="G114">
        <v>361</v>
      </c>
      <c r="H114" t="s">
        <v>24</v>
      </c>
      <c r="I114" t="s">
        <v>25</v>
      </c>
      <c r="J114">
        <v>1408856400</v>
      </c>
      <c r="K114" s="12">
        <f t="shared" si="4"/>
        <v>41875.208333333336</v>
      </c>
      <c r="L114">
        <v>1410152400</v>
      </c>
      <c r="M114" s="13">
        <f t="shared" si="5"/>
        <v>41890.208333333336</v>
      </c>
      <c r="N114" t="b">
        <v>0</v>
      </c>
      <c r="O114" t="b">
        <v>0</v>
      </c>
      <c r="P114" t="s">
        <v>2011</v>
      </c>
      <c r="Q114" t="s">
        <v>2012</v>
      </c>
      <c r="R114" s="6">
        <f t="shared" si="6"/>
        <v>37.198258804907006</v>
      </c>
      <c r="S114" s="7">
        <f t="shared" si="7"/>
        <v>35</v>
      </c>
    </row>
    <row r="115" spans="1:19" x14ac:dyDescent="0.35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t="s">
        <v>19</v>
      </c>
      <c r="G115">
        <v>131</v>
      </c>
      <c r="H115" t="s">
        <v>20</v>
      </c>
      <c r="I115" t="s">
        <v>21</v>
      </c>
      <c r="J115">
        <v>1505192400</v>
      </c>
      <c r="K115" s="12">
        <f t="shared" si="4"/>
        <v>42990.208333333328</v>
      </c>
      <c r="L115">
        <v>1505797200</v>
      </c>
      <c r="M115" s="13">
        <f t="shared" si="5"/>
        <v>42997.208333333328</v>
      </c>
      <c r="N115" t="b">
        <v>0</v>
      </c>
      <c r="O115" t="b">
        <v>0</v>
      </c>
      <c r="P115" t="s">
        <v>2007</v>
      </c>
      <c r="Q115" t="s">
        <v>2008</v>
      </c>
      <c r="R115" s="6">
        <f t="shared" si="6"/>
        <v>26.533729999195948</v>
      </c>
      <c r="S115" s="7">
        <f t="shared" si="7"/>
        <v>94.938931297709928</v>
      </c>
    </row>
    <row r="116" spans="1:19" x14ac:dyDescent="0.35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t="s">
        <v>19</v>
      </c>
      <c r="G116">
        <v>126</v>
      </c>
      <c r="H116" t="s">
        <v>20</v>
      </c>
      <c r="I116" t="s">
        <v>21</v>
      </c>
      <c r="J116">
        <v>1554786000</v>
      </c>
      <c r="K116" s="12">
        <f t="shared" si="4"/>
        <v>43564.208333333328</v>
      </c>
      <c r="L116">
        <v>1554872400</v>
      </c>
      <c r="M116" s="13">
        <f t="shared" si="5"/>
        <v>43565.208333333328</v>
      </c>
      <c r="N116" t="b">
        <v>0</v>
      </c>
      <c r="O116" t="b">
        <v>1</v>
      </c>
      <c r="P116" t="s">
        <v>2011</v>
      </c>
      <c r="Q116" t="s">
        <v>2020</v>
      </c>
      <c r="R116" s="6">
        <f t="shared" si="6"/>
        <v>13.752171395483497</v>
      </c>
      <c r="S116" s="7">
        <f t="shared" si="7"/>
        <v>109.65079365079364</v>
      </c>
    </row>
    <row r="117" spans="1:19" x14ac:dyDescent="0.35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t="s">
        <v>14</v>
      </c>
      <c r="G117">
        <v>3304</v>
      </c>
      <c r="H117" t="s">
        <v>94</v>
      </c>
      <c r="I117" t="s">
        <v>95</v>
      </c>
      <c r="J117">
        <v>1510898400</v>
      </c>
      <c r="K117" s="12">
        <f t="shared" si="4"/>
        <v>43056.25</v>
      </c>
      <c r="L117">
        <v>1513922400</v>
      </c>
      <c r="M117" s="13">
        <f t="shared" si="5"/>
        <v>43091.25</v>
      </c>
      <c r="N117" t="b">
        <v>0</v>
      </c>
      <c r="O117" t="b">
        <v>0</v>
      </c>
      <c r="P117" t="s">
        <v>2021</v>
      </c>
      <c r="Q117" t="s">
        <v>2027</v>
      </c>
      <c r="R117" s="6">
        <f t="shared" si="6"/>
        <v>114.66343838989697</v>
      </c>
      <c r="S117" s="7">
        <f t="shared" si="7"/>
        <v>44.001815980629537</v>
      </c>
    </row>
    <row r="118" spans="1:19" ht="31" x14ac:dyDescent="0.35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t="s">
        <v>14</v>
      </c>
      <c r="G118">
        <v>73</v>
      </c>
      <c r="H118" t="s">
        <v>20</v>
      </c>
      <c r="I118" t="s">
        <v>21</v>
      </c>
      <c r="J118">
        <v>1442552400</v>
      </c>
      <c r="K118" s="12">
        <f t="shared" si="4"/>
        <v>42265.208333333328</v>
      </c>
      <c r="L118">
        <v>1442638800</v>
      </c>
      <c r="M118" s="13">
        <f t="shared" si="5"/>
        <v>42266.208333333328</v>
      </c>
      <c r="N118" t="b">
        <v>0</v>
      </c>
      <c r="O118" t="b">
        <v>0</v>
      </c>
      <c r="P118" t="s">
        <v>2013</v>
      </c>
      <c r="Q118" t="s">
        <v>2014</v>
      </c>
      <c r="R118" s="6">
        <f t="shared" si="6"/>
        <v>113.63636363636364</v>
      </c>
      <c r="S118" s="7">
        <f t="shared" si="7"/>
        <v>86.794520547945211</v>
      </c>
    </row>
    <row r="119" spans="1:19" x14ac:dyDescent="0.35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t="s">
        <v>19</v>
      </c>
      <c r="G119">
        <v>275</v>
      </c>
      <c r="H119" t="s">
        <v>20</v>
      </c>
      <c r="I119" t="s">
        <v>21</v>
      </c>
      <c r="J119">
        <v>1316667600</v>
      </c>
      <c r="K119" s="12">
        <f t="shared" si="4"/>
        <v>40808.208333333336</v>
      </c>
      <c r="L119">
        <v>1317186000</v>
      </c>
      <c r="M119" s="13">
        <f t="shared" si="5"/>
        <v>40814.208333333336</v>
      </c>
      <c r="N119" t="b">
        <v>0</v>
      </c>
      <c r="O119" t="b">
        <v>0</v>
      </c>
      <c r="P119" t="s">
        <v>2015</v>
      </c>
      <c r="Q119" t="s">
        <v>2034</v>
      </c>
      <c r="R119" s="6">
        <f t="shared" si="6"/>
        <v>57.491493605537954</v>
      </c>
      <c r="S119" s="7">
        <f t="shared" si="7"/>
        <v>30.992727272727272</v>
      </c>
    </row>
    <row r="120" spans="1:19" x14ac:dyDescent="0.35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t="s">
        <v>19</v>
      </c>
      <c r="G120">
        <v>67</v>
      </c>
      <c r="H120" t="s">
        <v>20</v>
      </c>
      <c r="I120" t="s">
        <v>21</v>
      </c>
      <c r="J120">
        <v>1390716000</v>
      </c>
      <c r="K120" s="12">
        <f t="shared" si="4"/>
        <v>41665.25</v>
      </c>
      <c r="L120">
        <v>1391234400</v>
      </c>
      <c r="M120" s="13">
        <f t="shared" si="5"/>
        <v>41671.25</v>
      </c>
      <c r="N120" t="b">
        <v>0</v>
      </c>
      <c r="O120" t="b">
        <v>0</v>
      </c>
      <c r="P120" t="s">
        <v>2028</v>
      </c>
      <c r="Q120" t="s">
        <v>2029</v>
      </c>
      <c r="R120" s="6">
        <f t="shared" si="6"/>
        <v>85.025980160604632</v>
      </c>
      <c r="S120" s="7">
        <f t="shared" si="7"/>
        <v>94.791044776119406</v>
      </c>
    </row>
    <row r="121" spans="1:19" ht="31" x14ac:dyDescent="0.35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t="s">
        <v>19</v>
      </c>
      <c r="G121">
        <v>154</v>
      </c>
      <c r="H121" t="s">
        <v>20</v>
      </c>
      <c r="I121" t="s">
        <v>21</v>
      </c>
      <c r="J121">
        <v>1402894800</v>
      </c>
      <c r="K121" s="12">
        <f t="shared" si="4"/>
        <v>41806.208333333336</v>
      </c>
      <c r="L121">
        <v>1404363600</v>
      </c>
      <c r="M121" s="13">
        <f t="shared" si="5"/>
        <v>41823.208333333336</v>
      </c>
      <c r="N121" t="b">
        <v>0</v>
      </c>
      <c r="O121" t="b">
        <v>1</v>
      </c>
      <c r="P121" t="s">
        <v>2015</v>
      </c>
      <c r="Q121" t="s">
        <v>2016</v>
      </c>
      <c r="R121" s="6">
        <f t="shared" si="6"/>
        <v>46.520282843319691</v>
      </c>
      <c r="S121" s="7">
        <f t="shared" si="7"/>
        <v>69.79220779220779</v>
      </c>
    </row>
    <row r="122" spans="1:19" x14ac:dyDescent="0.35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t="s">
        <v>19</v>
      </c>
      <c r="G122">
        <v>1782</v>
      </c>
      <c r="H122" t="s">
        <v>20</v>
      </c>
      <c r="I122" t="s">
        <v>21</v>
      </c>
      <c r="J122">
        <v>1429246800</v>
      </c>
      <c r="K122" s="12">
        <f t="shared" si="4"/>
        <v>42111.208333333328</v>
      </c>
      <c r="L122">
        <v>1429592400</v>
      </c>
      <c r="M122" s="13">
        <f t="shared" si="5"/>
        <v>42115.208333333328</v>
      </c>
      <c r="N122" t="b">
        <v>0</v>
      </c>
      <c r="O122" t="b">
        <v>1</v>
      </c>
      <c r="P122" t="s">
        <v>2024</v>
      </c>
      <c r="Q122" t="s">
        <v>2035</v>
      </c>
      <c r="R122" s="6">
        <f t="shared" si="6"/>
        <v>66.891121561921054</v>
      </c>
      <c r="S122" s="7">
        <f t="shared" si="7"/>
        <v>63.003367003367003</v>
      </c>
    </row>
    <row r="123" spans="1:19" x14ac:dyDescent="0.35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t="s">
        <v>19</v>
      </c>
      <c r="G123">
        <v>903</v>
      </c>
      <c r="H123" t="s">
        <v>20</v>
      </c>
      <c r="I123" t="s">
        <v>21</v>
      </c>
      <c r="J123">
        <v>1412485200</v>
      </c>
      <c r="K123" s="12">
        <f t="shared" si="4"/>
        <v>41917.208333333336</v>
      </c>
      <c r="L123">
        <v>1413608400</v>
      </c>
      <c r="M123" s="13">
        <f t="shared" si="5"/>
        <v>41930.208333333336</v>
      </c>
      <c r="N123" t="b">
        <v>0</v>
      </c>
      <c r="O123" t="b">
        <v>0</v>
      </c>
      <c r="P123" t="s">
        <v>2024</v>
      </c>
      <c r="Q123" t="s">
        <v>2025</v>
      </c>
      <c r="R123" s="6">
        <f t="shared" si="6"/>
        <v>45.591328589688104</v>
      </c>
      <c r="S123" s="7">
        <f t="shared" si="7"/>
        <v>110.0343300110742</v>
      </c>
    </row>
    <row r="124" spans="1:19" x14ac:dyDescent="0.35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t="s">
        <v>14</v>
      </c>
      <c r="G124">
        <v>3387</v>
      </c>
      <c r="H124" t="s">
        <v>20</v>
      </c>
      <c r="I124" t="s">
        <v>21</v>
      </c>
      <c r="J124">
        <v>1417068000</v>
      </c>
      <c r="K124" s="12">
        <f t="shared" si="4"/>
        <v>41970.25</v>
      </c>
      <c r="L124">
        <v>1419400800</v>
      </c>
      <c r="M124" s="13">
        <f t="shared" si="5"/>
        <v>41997.25</v>
      </c>
      <c r="N124" t="b">
        <v>0</v>
      </c>
      <c r="O124" t="b">
        <v>0</v>
      </c>
      <c r="P124" t="s">
        <v>2021</v>
      </c>
      <c r="Q124" t="s">
        <v>2027</v>
      </c>
      <c r="R124" s="6">
        <f t="shared" si="6"/>
        <v>155.35744705013911</v>
      </c>
      <c r="S124" s="7">
        <f t="shared" si="7"/>
        <v>25.997933274284026</v>
      </c>
    </row>
    <row r="125" spans="1:19" x14ac:dyDescent="0.35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2">
        <f t="shared" si="4"/>
        <v>42332.25</v>
      </c>
      <c r="L125">
        <v>1448604000</v>
      </c>
      <c r="M125" s="13">
        <f t="shared" si="5"/>
        <v>42335.25</v>
      </c>
      <c r="N125" t="b">
        <v>1</v>
      </c>
      <c r="O125" t="b">
        <v>0</v>
      </c>
      <c r="P125" t="s">
        <v>2013</v>
      </c>
      <c r="Q125" t="s">
        <v>2014</v>
      </c>
      <c r="R125" s="6">
        <f t="shared" si="6"/>
        <v>536.98779161126561</v>
      </c>
      <c r="S125" s="7">
        <f t="shared" si="7"/>
        <v>49.987915407854985</v>
      </c>
    </row>
    <row r="126" spans="1:19" x14ac:dyDescent="0.35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t="s">
        <v>19</v>
      </c>
      <c r="G126">
        <v>94</v>
      </c>
      <c r="H126" t="s">
        <v>94</v>
      </c>
      <c r="I126" t="s">
        <v>95</v>
      </c>
      <c r="J126">
        <v>1557723600</v>
      </c>
      <c r="K126" s="12">
        <f t="shared" si="4"/>
        <v>43598.208333333328</v>
      </c>
      <c r="L126">
        <v>1562302800</v>
      </c>
      <c r="M126" s="13">
        <f t="shared" si="5"/>
        <v>43651.208333333328</v>
      </c>
      <c r="N126" t="b">
        <v>0</v>
      </c>
      <c r="O126" t="b">
        <v>0</v>
      </c>
      <c r="P126" t="s">
        <v>2028</v>
      </c>
      <c r="Q126" t="s">
        <v>2029</v>
      </c>
      <c r="R126" s="6">
        <f t="shared" si="6"/>
        <v>27.190964233423969</v>
      </c>
      <c r="S126" s="7">
        <f t="shared" si="7"/>
        <v>101.72340425531915</v>
      </c>
    </row>
    <row r="127" spans="1:19" x14ac:dyDescent="0.35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t="s">
        <v>19</v>
      </c>
      <c r="G127">
        <v>180</v>
      </c>
      <c r="H127" t="s">
        <v>20</v>
      </c>
      <c r="I127" t="s">
        <v>21</v>
      </c>
      <c r="J127">
        <v>1537333200</v>
      </c>
      <c r="K127" s="12">
        <f t="shared" si="4"/>
        <v>43362.208333333328</v>
      </c>
      <c r="L127">
        <v>1537678800</v>
      </c>
      <c r="M127" s="13">
        <f t="shared" si="5"/>
        <v>43366.208333333328</v>
      </c>
      <c r="N127" t="b">
        <v>0</v>
      </c>
      <c r="O127" t="b">
        <v>0</v>
      </c>
      <c r="P127" t="s">
        <v>2013</v>
      </c>
      <c r="Q127" t="s">
        <v>2014</v>
      </c>
      <c r="R127" s="6">
        <f t="shared" si="6"/>
        <v>62.536873156342189</v>
      </c>
      <c r="S127" s="7">
        <f t="shared" si="7"/>
        <v>47.083333333333336</v>
      </c>
    </row>
    <row r="128" spans="1:19" x14ac:dyDescent="0.35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t="s">
        <v>14</v>
      </c>
      <c r="G128">
        <v>774</v>
      </c>
      <c r="H128" t="s">
        <v>20</v>
      </c>
      <c r="I128" t="s">
        <v>21</v>
      </c>
      <c r="J128">
        <v>1471150800</v>
      </c>
      <c r="K128" s="12">
        <f t="shared" si="4"/>
        <v>42596.208333333328</v>
      </c>
      <c r="L128">
        <v>1473570000</v>
      </c>
      <c r="M128" s="13">
        <f t="shared" si="5"/>
        <v>42624.208333333328</v>
      </c>
      <c r="N128" t="b">
        <v>0</v>
      </c>
      <c r="O128" t="b">
        <v>1</v>
      </c>
      <c r="P128" t="s">
        <v>2013</v>
      </c>
      <c r="Q128" t="s">
        <v>2014</v>
      </c>
      <c r="R128" s="6">
        <f t="shared" si="6"/>
        <v>258.8448223853369</v>
      </c>
      <c r="S128" s="7">
        <f t="shared" si="7"/>
        <v>89.944444444444443</v>
      </c>
    </row>
    <row r="129" spans="1:19" x14ac:dyDescent="0.35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2">
        <f t="shared" si="4"/>
        <v>40310.208333333336</v>
      </c>
      <c r="L129">
        <v>1273899600</v>
      </c>
      <c r="M129" s="13">
        <f t="shared" si="5"/>
        <v>40313.208333333336</v>
      </c>
      <c r="N129" t="b">
        <v>0</v>
      </c>
      <c r="O129" t="b">
        <v>0</v>
      </c>
      <c r="P129" t="s">
        <v>2013</v>
      </c>
      <c r="Q129" t="s">
        <v>2014</v>
      </c>
      <c r="R129" s="6">
        <f t="shared" si="6"/>
        <v>194.4711402566567</v>
      </c>
      <c r="S129" s="7">
        <f t="shared" si="7"/>
        <v>78.96875</v>
      </c>
    </row>
    <row r="130" spans="1:19" x14ac:dyDescent="0.35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t="s">
        <v>63</v>
      </c>
      <c r="G130">
        <v>532</v>
      </c>
      <c r="H130" t="s">
        <v>20</v>
      </c>
      <c r="I130" t="s">
        <v>21</v>
      </c>
      <c r="J130">
        <v>1282885200</v>
      </c>
      <c r="K130" s="12">
        <f t="shared" si="4"/>
        <v>40417.208333333336</v>
      </c>
      <c r="L130">
        <v>1284008400</v>
      </c>
      <c r="M130" s="13">
        <f t="shared" si="5"/>
        <v>40430.208333333336</v>
      </c>
      <c r="N130" t="b">
        <v>0</v>
      </c>
      <c r="O130" t="b">
        <v>0</v>
      </c>
      <c r="P130" t="s">
        <v>2009</v>
      </c>
      <c r="Q130" t="s">
        <v>2010</v>
      </c>
      <c r="R130" s="6">
        <f t="shared" si="6"/>
        <v>165.74326227814817</v>
      </c>
      <c r="S130" s="7">
        <f t="shared" si="7"/>
        <v>80.067669172932327</v>
      </c>
    </row>
    <row r="131" spans="1:19" x14ac:dyDescent="0.35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t="s">
        <v>63</v>
      </c>
      <c r="G131">
        <v>55</v>
      </c>
      <c r="H131" t="s">
        <v>24</v>
      </c>
      <c r="I131" t="s">
        <v>25</v>
      </c>
      <c r="J131">
        <v>1422943200</v>
      </c>
      <c r="K131" s="12">
        <f t="shared" ref="K131:K194" si="8">(((J131/60)/60)/24)+DATE(1970,1,1)</f>
        <v>42038.25</v>
      </c>
      <c r="L131">
        <v>1425103200</v>
      </c>
      <c r="M131" s="13">
        <f t="shared" ref="M131:M194" si="9">(((L131/60)/60)/24)+DATE(1970,1,1)</f>
        <v>42063.25</v>
      </c>
      <c r="N131" t="b">
        <v>0</v>
      </c>
      <c r="O131" t="b">
        <v>0</v>
      </c>
      <c r="P131" t="s">
        <v>2007</v>
      </c>
      <c r="Q131" t="s">
        <v>2008</v>
      </c>
      <c r="R131" s="6">
        <f t="shared" si="6"/>
        <v>3122.3717409587889</v>
      </c>
      <c r="S131" s="7">
        <f t="shared" si="7"/>
        <v>86.472727272727269</v>
      </c>
    </row>
    <row r="132" spans="1:19" x14ac:dyDescent="0.35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t="s">
        <v>19</v>
      </c>
      <c r="G132">
        <v>533</v>
      </c>
      <c r="H132" t="s">
        <v>32</v>
      </c>
      <c r="I132" t="s">
        <v>33</v>
      </c>
      <c r="J132">
        <v>1319605200</v>
      </c>
      <c r="K132" s="12">
        <f t="shared" si="8"/>
        <v>40842.208333333336</v>
      </c>
      <c r="L132">
        <v>1320991200</v>
      </c>
      <c r="M132" s="13">
        <f t="shared" si="9"/>
        <v>40858.25</v>
      </c>
      <c r="N132" t="b">
        <v>0</v>
      </c>
      <c r="O132" t="b">
        <v>0</v>
      </c>
      <c r="P132" t="s">
        <v>2015</v>
      </c>
      <c r="Q132" t="s">
        <v>2018</v>
      </c>
      <c r="R132" s="6">
        <f t="shared" ref="R132:R195" si="10">D132/E132*100</f>
        <v>64.321608040200999</v>
      </c>
      <c r="S132" s="7">
        <f t="shared" ref="S132:S195" si="11">E132/G132</f>
        <v>28.001876172607879</v>
      </c>
    </row>
    <row r="133" spans="1:19" ht="31" x14ac:dyDescent="0.35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t="s">
        <v>19</v>
      </c>
      <c r="G133">
        <v>2443</v>
      </c>
      <c r="H133" t="s">
        <v>36</v>
      </c>
      <c r="I133" t="s">
        <v>37</v>
      </c>
      <c r="J133">
        <v>1385704800</v>
      </c>
      <c r="K133" s="12">
        <f t="shared" si="8"/>
        <v>41607.25</v>
      </c>
      <c r="L133">
        <v>1386828000</v>
      </c>
      <c r="M133" s="13">
        <f t="shared" si="9"/>
        <v>41620.25</v>
      </c>
      <c r="N133" t="b">
        <v>0</v>
      </c>
      <c r="O133" t="b">
        <v>0</v>
      </c>
      <c r="P133" t="s">
        <v>2011</v>
      </c>
      <c r="Q133" t="s">
        <v>2012</v>
      </c>
      <c r="R133" s="6">
        <f t="shared" si="10"/>
        <v>99.14758361626815</v>
      </c>
      <c r="S133" s="7">
        <f t="shared" si="11"/>
        <v>67.996725337699544</v>
      </c>
    </row>
    <row r="134" spans="1:19" x14ac:dyDescent="0.35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t="s">
        <v>19</v>
      </c>
      <c r="G134">
        <v>89</v>
      </c>
      <c r="H134" t="s">
        <v>20</v>
      </c>
      <c r="I134" t="s">
        <v>21</v>
      </c>
      <c r="J134">
        <v>1515736800</v>
      </c>
      <c r="K134" s="12">
        <f t="shared" si="8"/>
        <v>43112.25</v>
      </c>
      <c r="L134">
        <v>1517119200</v>
      </c>
      <c r="M134" s="13">
        <f t="shared" si="9"/>
        <v>43128.25</v>
      </c>
      <c r="N134" t="b">
        <v>0</v>
      </c>
      <c r="O134" t="b">
        <v>1</v>
      </c>
      <c r="P134" t="s">
        <v>2013</v>
      </c>
      <c r="Q134" t="s">
        <v>2014</v>
      </c>
      <c r="R134" s="6">
        <f t="shared" si="10"/>
        <v>86.071987480438182</v>
      </c>
      <c r="S134" s="7">
        <f t="shared" si="11"/>
        <v>43.078651685393261</v>
      </c>
    </row>
    <row r="135" spans="1:19" x14ac:dyDescent="0.35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t="s">
        <v>19</v>
      </c>
      <c r="G135">
        <v>159</v>
      </c>
      <c r="H135" t="s">
        <v>20</v>
      </c>
      <c r="I135" t="s">
        <v>21</v>
      </c>
      <c r="J135">
        <v>1313125200</v>
      </c>
      <c r="K135" s="12">
        <f t="shared" si="8"/>
        <v>40767.208333333336</v>
      </c>
      <c r="L135">
        <v>1315026000</v>
      </c>
      <c r="M135" s="13">
        <f t="shared" si="9"/>
        <v>40789.208333333336</v>
      </c>
      <c r="N135" t="b">
        <v>0</v>
      </c>
      <c r="O135" t="b">
        <v>0</v>
      </c>
      <c r="P135" t="s">
        <v>2009</v>
      </c>
      <c r="Q135" t="s">
        <v>2036</v>
      </c>
      <c r="R135" s="6">
        <f t="shared" si="10"/>
        <v>32.177332856632106</v>
      </c>
      <c r="S135" s="7">
        <f t="shared" si="11"/>
        <v>87.95597484276729</v>
      </c>
    </row>
    <row r="136" spans="1:19" x14ac:dyDescent="0.35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t="s">
        <v>14</v>
      </c>
      <c r="G136">
        <v>940</v>
      </c>
      <c r="H136" t="s">
        <v>86</v>
      </c>
      <c r="I136" t="s">
        <v>87</v>
      </c>
      <c r="J136">
        <v>1308459600</v>
      </c>
      <c r="K136" s="12">
        <f t="shared" si="8"/>
        <v>40713.208333333336</v>
      </c>
      <c r="L136">
        <v>1312693200</v>
      </c>
      <c r="M136" s="13">
        <f t="shared" si="9"/>
        <v>40762.208333333336</v>
      </c>
      <c r="N136" t="b">
        <v>0</v>
      </c>
      <c r="O136" t="b">
        <v>1</v>
      </c>
      <c r="P136" t="s">
        <v>2015</v>
      </c>
      <c r="Q136" t="s">
        <v>2016</v>
      </c>
      <c r="R136" s="6">
        <f t="shared" si="10"/>
        <v>111.43714720903144</v>
      </c>
      <c r="S136" s="7">
        <f t="shared" si="11"/>
        <v>94.987234042553197</v>
      </c>
    </row>
    <row r="137" spans="1:19" x14ac:dyDescent="0.35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t="s">
        <v>14</v>
      </c>
      <c r="G137">
        <v>117</v>
      </c>
      <c r="H137" t="s">
        <v>20</v>
      </c>
      <c r="I137" t="s">
        <v>21</v>
      </c>
      <c r="J137">
        <v>1362636000</v>
      </c>
      <c r="K137" s="12">
        <f t="shared" si="8"/>
        <v>41340.25</v>
      </c>
      <c r="L137">
        <v>1363064400</v>
      </c>
      <c r="M137" s="13">
        <f t="shared" si="9"/>
        <v>41345.208333333336</v>
      </c>
      <c r="N137" t="b">
        <v>0</v>
      </c>
      <c r="O137" t="b">
        <v>1</v>
      </c>
      <c r="P137" t="s">
        <v>2013</v>
      </c>
      <c r="Q137" t="s">
        <v>2014</v>
      </c>
      <c r="R137" s="6">
        <f t="shared" si="10"/>
        <v>140.30612244897961</v>
      </c>
      <c r="S137" s="7">
        <f t="shared" si="11"/>
        <v>46.905982905982903</v>
      </c>
    </row>
    <row r="138" spans="1:19" x14ac:dyDescent="0.35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t="s">
        <v>63</v>
      </c>
      <c r="G138">
        <v>58</v>
      </c>
      <c r="H138" t="s">
        <v>20</v>
      </c>
      <c r="I138" t="s">
        <v>21</v>
      </c>
      <c r="J138">
        <v>1402117200</v>
      </c>
      <c r="K138" s="12">
        <f t="shared" si="8"/>
        <v>41797.208333333336</v>
      </c>
      <c r="L138">
        <v>1403154000</v>
      </c>
      <c r="M138" s="13">
        <f t="shared" si="9"/>
        <v>41809.208333333336</v>
      </c>
      <c r="N138" t="b">
        <v>0</v>
      </c>
      <c r="O138" t="b">
        <v>1</v>
      </c>
      <c r="P138" t="s">
        <v>2015</v>
      </c>
      <c r="Q138" t="s">
        <v>2018</v>
      </c>
      <c r="R138" s="6">
        <f t="shared" si="10"/>
        <v>3042.9988974641678</v>
      </c>
      <c r="S138" s="7">
        <f t="shared" si="11"/>
        <v>46.913793103448278</v>
      </c>
    </row>
    <row r="139" spans="1:19" x14ac:dyDescent="0.35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t="s">
        <v>19</v>
      </c>
      <c r="G139">
        <v>50</v>
      </c>
      <c r="H139" t="s">
        <v>20</v>
      </c>
      <c r="I139" t="s">
        <v>21</v>
      </c>
      <c r="J139">
        <v>1286341200</v>
      </c>
      <c r="K139" s="12">
        <f t="shared" si="8"/>
        <v>40457.208333333336</v>
      </c>
      <c r="L139">
        <v>1286859600</v>
      </c>
      <c r="M139" s="13">
        <f t="shared" si="9"/>
        <v>40463.208333333336</v>
      </c>
      <c r="N139" t="b">
        <v>0</v>
      </c>
      <c r="O139" t="b">
        <v>0</v>
      </c>
      <c r="P139" t="s">
        <v>2021</v>
      </c>
      <c r="Q139" t="s">
        <v>2022</v>
      </c>
      <c r="R139" s="6">
        <f t="shared" si="10"/>
        <v>38.200339558573852</v>
      </c>
      <c r="S139" s="7">
        <f t="shared" si="11"/>
        <v>94.24</v>
      </c>
    </row>
    <row r="140" spans="1:19" ht="31" x14ac:dyDescent="0.35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t="s">
        <v>14</v>
      </c>
      <c r="G140">
        <v>115</v>
      </c>
      <c r="H140" t="s">
        <v>20</v>
      </c>
      <c r="I140" t="s">
        <v>21</v>
      </c>
      <c r="J140">
        <v>1348808400</v>
      </c>
      <c r="K140" s="12">
        <f t="shared" si="8"/>
        <v>41180.208333333336</v>
      </c>
      <c r="L140">
        <v>1349326800</v>
      </c>
      <c r="M140" s="13">
        <f t="shared" si="9"/>
        <v>41186.208333333336</v>
      </c>
      <c r="N140" t="b">
        <v>0</v>
      </c>
      <c r="O140" t="b">
        <v>0</v>
      </c>
      <c r="P140" t="s">
        <v>2024</v>
      </c>
      <c r="Q140" t="s">
        <v>2035</v>
      </c>
      <c r="R140" s="6">
        <f t="shared" si="10"/>
        <v>104.16666666666667</v>
      </c>
      <c r="S140" s="7">
        <f t="shared" si="11"/>
        <v>80.139130434782615</v>
      </c>
    </row>
    <row r="141" spans="1:19" x14ac:dyDescent="0.35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t="s">
        <v>14</v>
      </c>
      <c r="G141">
        <v>326</v>
      </c>
      <c r="H141" t="s">
        <v>20</v>
      </c>
      <c r="I141" t="s">
        <v>21</v>
      </c>
      <c r="J141">
        <v>1429592400</v>
      </c>
      <c r="K141" s="12">
        <f t="shared" si="8"/>
        <v>42115.208333333328</v>
      </c>
      <c r="L141">
        <v>1430974800</v>
      </c>
      <c r="M141" s="13">
        <f t="shared" si="9"/>
        <v>42131.208333333328</v>
      </c>
      <c r="N141" t="b">
        <v>0</v>
      </c>
      <c r="O141" t="b">
        <v>1</v>
      </c>
      <c r="P141" t="s">
        <v>2011</v>
      </c>
      <c r="Q141" t="s">
        <v>2020</v>
      </c>
      <c r="R141" s="6">
        <f t="shared" si="10"/>
        <v>478.54099553153901</v>
      </c>
      <c r="S141" s="7">
        <f t="shared" si="11"/>
        <v>59.036809815950917</v>
      </c>
    </row>
    <row r="142" spans="1:19" ht="31" x14ac:dyDescent="0.35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t="s">
        <v>19</v>
      </c>
      <c r="G142">
        <v>186</v>
      </c>
      <c r="H142" t="s">
        <v>20</v>
      </c>
      <c r="I142" t="s">
        <v>21</v>
      </c>
      <c r="J142">
        <v>1519538400</v>
      </c>
      <c r="K142" s="12">
        <f t="shared" si="8"/>
        <v>43156.25</v>
      </c>
      <c r="L142">
        <v>1519970400</v>
      </c>
      <c r="M142" s="13">
        <f t="shared" si="9"/>
        <v>43161.25</v>
      </c>
      <c r="N142" t="b">
        <v>0</v>
      </c>
      <c r="O142" t="b">
        <v>0</v>
      </c>
      <c r="P142" t="s">
        <v>2015</v>
      </c>
      <c r="Q142" t="s">
        <v>2016</v>
      </c>
      <c r="R142" s="6">
        <f t="shared" si="10"/>
        <v>44.810167834446794</v>
      </c>
      <c r="S142" s="7">
        <f t="shared" si="11"/>
        <v>65.989247311827953</v>
      </c>
    </row>
    <row r="143" spans="1:19" x14ac:dyDescent="0.35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t="s">
        <v>19</v>
      </c>
      <c r="G143">
        <v>1071</v>
      </c>
      <c r="H143" t="s">
        <v>20</v>
      </c>
      <c r="I143" t="s">
        <v>21</v>
      </c>
      <c r="J143">
        <v>1434085200</v>
      </c>
      <c r="K143" s="12">
        <f t="shared" si="8"/>
        <v>42167.208333333328</v>
      </c>
      <c r="L143">
        <v>1434603600</v>
      </c>
      <c r="M143" s="13">
        <f t="shared" si="9"/>
        <v>42173.208333333328</v>
      </c>
      <c r="N143" t="b">
        <v>0</v>
      </c>
      <c r="O143" t="b">
        <v>0</v>
      </c>
      <c r="P143" t="s">
        <v>2011</v>
      </c>
      <c r="Q143" t="s">
        <v>2012</v>
      </c>
      <c r="R143" s="6">
        <f t="shared" si="10"/>
        <v>98.433935979670252</v>
      </c>
      <c r="S143" s="7">
        <f t="shared" si="11"/>
        <v>60.992530345471522</v>
      </c>
    </row>
    <row r="144" spans="1:19" ht="31" x14ac:dyDescent="0.35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t="s">
        <v>19</v>
      </c>
      <c r="G144">
        <v>117</v>
      </c>
      <c r="H144" t="s">
        <v>20</v>
      </c>
      <c r="I144" t="s">
        <v>21</v>
      </c>
      <c r="J144">
        <v>1333688400</v>
      </c>
      <c r="K144" s="12">
        <f t="shared" si="8"/>
        <v>41005.208333333336</v>
      </c>
      <c r="L144">
        <v>1337230800</v>
      </c>
      <c r="M144" s="13">
        <f t="shared" si="9"/>
        <v>41046.208333333336</v>
      </c>
      <c r="N144" t="b">
        <v>0</v>
      </c>
      <c r="O144" t="b">
        <v>0</v>
      </c>
      <c r="P144" t="s">
        <v>2011</v>
      </c>
      <c r="Q144" t="s">
        <v>2012</v>
      </c>
      <c r="R144" s="6">
        <f t="shared" si="10"/>
        <v>43.47070074769605</v>
      </c>
      <c r="S144" s="7">
        <f t="shared" si="11"/>
        <v>98.307692307692307</v>
      </c>
    </row>
    <row r="145" spans="1:19" x14ac:dyDescent="0.35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t="s">
        <v>19</v>
      </c>
      <c r="G145">
        <v>70</v>
      </c>
      <c r="H145" t="s">
        <v>20</v>
      </c>
      <c r="I145" t="s">
        <v>21</v>
      </c>
      <c r="J145">
        <v>1277701200</v>
      </c>
      <c r="K145" s="12">
        <f t="shared" si="8"/>
        <v>40357.208333333336</v>
      </c>
      <c r="L145">
        <v>1279429200</v>
      </c>
      <c r="M145" s="13">
        <f t="shared" si="9"/>
        <v>40377.208333333336</v>
      </c>
      <c r="N145" t="b">
        <v>0</v>
      </c>
      <c r="O145" t="b">
        <v>0</v>
      </c>
      <c r="P145" t="s">
        <v>2009</v>
      </c>
      <c r="Q145" t="s">
        <v>2019</v>
      </c>
      <c r="R145" s="6">
        <f t="shared" si="10"/>
        <v>73.750341436765908</v>
      </c>
      <c r="S145" s="7">
        <f t="shared" si="11"/>
        <v>104.6</v>
      </c>
    </row>
    <row r="146" spans="1:19" x14ac:dyDescent="0.35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t="s">
        <v>19</v>
      </c>
      <c r="G146">
        <v>135</v>
      </c>
      <c r="H146" t="s">
        <v>20</v>
      </c>
      <c r="I146" t="s">
        <v>21</v>
      </c>
      <c r="J146">
        <v>1560747600</v>
      </c>
      <c r="K146" s="12">
        <f t="shared" si="8"/>
        <v>43633.208333333328</v>
      </c>
      <c r="L146">
        <v>1561438800</v>
      </c>
      <c r="M146" s="13">
        <f t="shared" si="9"/>
        <v>43641.208333333328</v>
      </c>
      <c r="N146" t="b">
        <v>0</v>
      </c>
      <c r="O146" t="b">
        <v>0</v>
      </c>
      <c r="P146" t="s">
        <v>2013</v>
      </c>
      <c r="Q146" t="s">
        <v>2014</v>
      </c>
      <c r="R146" s="6">
        <f t="shared" si="10"/>
        <v>77.459333849728893</v>
      </c>
      <c r="S146" s="7">
        <f t="shared" si="11"/>
        <v>86.066666666666663</v>
      </c>
    </row>
    <row r="147" spans="1:19" x14ac:dyDescent="0.35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t="s">
        <v>19</v>
      </c>
      <c r="G147">
        <v>768</v>
      </c>
      <c r="H147" t="s">
        <v>86</v>
      </c>
      <c r="I147" t="s">
        <v>87</v>
      </c>
      <c r="J147">
        <v>1410066000</v>
      </c>
      <c r="K147" s="12">
        <f t="shared" si="8"/>
        <v>41889.208333333336</v>
      </c>
      <c r="L147">
        <v>1410498000</v>
      </c>
      <c r="M147" s="13">
        <f t="shared" si="9"/>
        <v>41894.208333333336</v>
      </c>
      <c r="N147" t="b">
        <v>0</v>
      </c>
      <c r="O147" t="b">
        <v>0</v>
      </c>
      <c r="P147" t="s">
        <v>2011</v>
      </c>
      <c r="Q147" t="s">
        <v>2020</v>
      </c>
      <c r="R147" s="6">
        <f t="shared" si="10"/>
        <v>42.281152753348664</v>
      </c>
      <c r="S147" s="7">
        <f t="shared" si="11"/>
        <v>76.989583333333329</v>
      </c>
    </row>
    <row r="148" spans="1:19" ht="31" x14ac:dyDescent="0.35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t="s">
        <v>63</v>
      </c>
      <c r="G148">
        <v>51</v>
      </c>
      <c r="H148" t="s">
        <v>20</v>
      </c>
      <c r="I148" t="s">
        <v>21</v>
      </c>
      <c r="J148">
        <v>1320732000</v>
      </c>
      <c r="K148" s="12">
        <f t="shared" si="8"/>
        <v>40855.25</v>
      </c>
      <c r="L148">
        <v>1322460000</v>
      </c>
      <c r="M148" s="13">
        <f t="shared" si="9"/>
        <v>40875.25</v>
      </c>
      <c r="N148" t="b">
        <v>0</v>
      </c>
      <c r="O148" t="b">
        <v>0</v>
      </c>
      <c r="P148" t="s">
        <v>2013</v>
      </c>
      <c r="Q148" t="s">
        <v>2014</v>
      </c>
      <c r="R148" s="6">
        <f t="shared" si="10"/>
        <v>579.71014492753625</v>
      </c>
      <c r="S148" s="7">
        <f t="shared" si="11"/>
        <v>29.764705882352942</v>
      </c>
    </row>
    <row r="149" spans="1:19" ht="31" x14ac:dyDescent="0.35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t="s">
        <v>19</v>
      </c>
      <c r="G149">
        <v>199</v>
      </c>
      <c r="H149" t="s">
        <v>20</v>
      </c>
      <c r="I149" t="s">
        <v>21</v>
      </c>
      <c r="J149">
        <v>1465794000</v>
      </c>
      <c r="K149" s="12">
        <f t="shared" si="8"/>
        <v>42534.208333333328</v>
      </c>
      <c r="L149">
        <v>1466312400</v>
      </c>
      <c r="M149" s="13">
        <f t="shared" si="9"/>
        <v>42540.208333333328</v>
      </c>
      <c r="N149" t="b">
        <v>0</v>
      </c>
      <c r="O149" t="b">
        <v>1</v>
      </c>
      <c r="P149" t="s">
        <v>2013</v>
      </c>
      <c r="Q149" t="s">
        <v>2014</v>
      </c>
      <c r="R149" s="6">
        <f t="shared" si="10"/>
        <v>88.893648923637144</v>
      </c>
      <c r="S149" s="7">
        <f t="shared" si="11"/>
        <v>46.91959798994975</v>
      </c>
    </row>
    <row r="150" spans="1:19" x14ac:dyDescent="0.35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t="s">
        <v>19</v>
      </c>
      <c r="G150">
        <v>107</v>
      </c>
      <c r="H150" t="s">
        <v>20</v>
      </c>
      <c r="I150" t="s">
        <v>21</v>
      </c>
      <c r="J150">
        <v>1500958800</v>
      </c>
      <c r="K150" s="12">
        <f t="shared" si="8"/>
        <v>42941.208333333328</v>
      </c>
      <c r="L150">
        <v>1501736400</v>
      </c>
      <c r="M150" s="13">
        <f t="shared" si="9"/>
        <v>42950.208333333328</v>
      </c>
      <c r="N150" t="b">
        <v>0</v>
      </c>
      <c r="O150" t="b">
        <v>0</v>
      </c>
      <c r="P150" t="s">
        <v>2011</v>
      </c>
      <c r="Q150" t="s">
        <v>2020</v>
      </c>
      <c r="R150" s="6">
        <f t="shared" si="10"/>
        <v>82.629942247889829</v>
      </c>
      <c r="S150" s="7">
        <f t="shared" si="11"/>
        <v>105.18691588785046</v>
      </c>
    </row>
    <row r="151" spans="1:19" x14ac:dyDescent="0.35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t="s">
        <v>19</v>
      </c>
      <c r="G151">
        <v>195</v>
      </c>
      <c r="H151" t="s">
        <v>20</v>
      </c>
      <c r="I151" t="s">
        <v>21</v>
      </c>
      <c r="J151">
        <v>1357020000</v>
      </c>
      <c r="K151" s="12">
        <f t="shared" si="8"/>
        <v>41275.25</v>
      </c>
      <c r="L151">
        <v>1361512800</v>
      </c>
      <c r="M151" s="13">
        <f t="shared" si="9"/>
        <v>41327.25</v>
      </c>
      <c r="N151" t="b">
        <v>0</v>
      </c>
      <c r="O151" t="b">
        <v>0</v>
      </c>
      <c r="P151" t="s">
        <v>2009</v>
      </c>
      <c r="Q151" t="s">
        <v>2019</v>
      </c>
      <c r="R151" s="6">
        <f t="shared" si="10"/>
        <v>45.481220657276992</v>
      </c>
      <c r="S151" s="7">
        <f t="shared" si="11"/>
        <v>69.907692307692301</v>
      </c>
    </row>
    <row r="152" spans="1:19" x14ac:dyDescent="0.35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t="s">
        <v>14</v>
      </c>
      <c r="G152">
        <v>1</v>
      </c>
      <c r="H152" t="s">
        <v>20</v>
      </c>
      <c r="I152" t="s">
        <v>21</v>
      </c>
      <c r="J152">
        <v>1544940000</v>
      </c>
      <c r="K152" s="12">
        <f t="shared" si="8"/>
        <v>43450.25</v>
      </c>
      <c r="L152">
        <v>1545026400</v>
      </c>
      <c r="M152" s="13">
        <f t="shared" si="9"/>
        <v>43451.25</v>
      </c>
      <c r="N152" t="b">
        <v>0</v>
      </c>
      <c r="O152" t="b">
        <v>0</v>
      </c>
      <c r="P152" t="s">
        <v>2009</v>
      </c>
      <c r="Q152" t="s">
        <v>2010</v>
      </c>
      <c r="R152" s="6">
        <f t="shared" si="10"/>
        <v>10000</v>
      </c>
      <c r="S152" s="7">
        <f t="shared" si="11"/>
        <v>1</v>
      </c>
    </row>
    <row r="153" spans="1:19" x14ac:dyDescent="0.35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t="s">
        <v>14</v>
      </c>
      <c r="G153">
        <v>1467</v>
      </c>
      <c r="H153" t="s">
        <v>20</v>
      </c>
      <c r="I153" t="s">
        <v>21</v>
      </c>
      <c r="J153">
        <v>1402290000</v>
      </c>
      <c r="K153" s="12">
        <f t="shared" si="8"/>
        <v>41799.208333333336</v>
      </c>
      <c r="L153">
        <v>1406696400</v>
      </c>
      <c r="M153" s="13">
        <f t="shared" si="9"/>
        <v>41850.208333333336</v>
      </c>
      <c r="N153" t="b">
        <v>0</v>
      </c>
      <c r="O153" t="b">
        <v>0</v>
      </c>
      <c r="P153" t="s">
        <v>2009</v>
      </c>
      <c r="Q153" t="s">
        <v>2017</v>
      </c>
      <c r="R153" s="6">
        <f t="shared" si="10"/>
        <v>155.8435657734816</v>
      </c>
      <c r="S153" s="7">
        <f t="shared" si="11"/>
        <v>60.011588275391958</v>
      </c>
    </row>
    <row r="154" spans="1:19" x14ac:dyDescent="0.35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t="s">
        <v>19</v>
      </c>
      <c r="G154">
        <v>3376</v>
      </c>
      <c r="H154" t="s">
        <v>20</v>
      </c>
      <c r="I154" t="s">
        <v>21</v>
      </c>
      <c r="J154">
        <v>1487311200</v>
      </c>
      <c r="K154" s="12">
        <f t="shared" si="8"/>
        <v>42783.25</v>
      </c>
      <c r="L154">
        <v>1487916000</v>
      </c>
      <c r="M154" s="13">
        <f t="shared" si="9"/>
        <v>42790.25</v>
      </c>
      <c r="N154" t="b">
        <v>0</v>
      </c>
      <c r="O154" t="b">
        <v>0</v>
      </c>
      <c r="P154" t="s">
        <v>2009</v>
      </c>
      <c r="Q154" t="s">
        <v>2019</v>
      </c>
      <c r="R154" s="6">
        <f t="shared" si="10"/>
        <v>23.636891777209478</v>
      </c>
      <c r="S154" s="7">
        <f t="shared" si="11"/>
        <v>52.006220379146917</v>
      </c>
    </row>
    <row r="155" spans="1:19" x14ac:dyDescent="0.35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t="s">
        <v>14</v>
      </c>
      <c r="G155">
        <v>5681</v>
      </c>
      <c r="H155" t="s">
        <v>20</v>
      </c>
      <c r="I155" t="s">
        <v>21</v>
      </c>
      <c r="J155">
        <v>1350622800</v>
      </c>
      <c r="K155" s="12">
        <f t="shared" si="8"/>
        <v>41201.208333333336</v>
      </c>
      <c r="L155">
        <v>1351141200</v>
      </c>
      <c r="M155" s="13">
        <f t="shared" si="9"/>
        <v>41207.208333333336</v>
      </c>
      <c r="N155" t="b">
        <v>0</v>
      </c>
      <c r="O155" t="b">
        <v>0</v>
      </c>
      <c r="P155" t="s">
        <v>2013</v>
      </c>
      <c r="Q155" t="s">
        <v>2014</v>
      </c>
      <c r="R155" s="6">
        <f t="shared" si="10"/>
        <v>107.54519851003907</v>
      </c>
      <c r="S155" s="7">
        <f t="shared" si="11"/>
        <v>31.000176025347649</v>
      </c>
    </row>
    <row r="156" spans="1:19" x14ac:dyDescent="0.35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t="s">
        <v>14</v>
      </c>
      <c r="G156">
        <v>1059</v>
      </c>
      <c r="H156" t="s">
        <v>20</v>
      </c>
      <c r="I156" t="s">
        <v>21</v>
      </c>
      <c r="J156">
        <v>1463029200</v>
      </c>
      <c r="K156" s="12">
        <f t="shared" si="8"/>
        <v>42502.208333333328</v>
      </c>
      <c r="L156">
        <v>1465016400</v>
      </c>
      <c r="M156" s="13">
        <f t="shared" si="9"/>
        <v>42525.208333333328</v>
      </c>
      <c r="N156" t="b">
        <v>0</v>
      </c>
      <c r="O156" t="b">
        <v>1</v>
      </c>
      <c r="P156" t="s">
        <v>2009</v>
      </c>
      <c r="Q156" t="s">
        <v>2019</v>
      </c>
      <c r="R156" s="6">
        <f t="shared" si="10"/>
        <v>170.19374068554396</v>
      </c>
      <c r="S156" s="7">
        <f t="shared" si="11"/>
        <v>95.042492917847028</v>
      </c>
    </row>
    <row r="157" spans="1:19" x14ac:dyDescent="0.35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t="s">
        <v>14</v>
      </c>
      <c r="G157">
        <v>1194</v>
      </c>
      <c r="H157" t="s">
        <v>20</v>
      </c>
      <c r="I157" t="s">
        <v>21</v>
      </c>
      <c r="J157">
        <v>1269493200</v>
      </c>
      <c r="K157" s="12">
        <f t="shared" si="8"/>
        <v>40262.208333333336</v>
      </c>
      <c r="L157">
        <v>1270789200</v>
      </c>
      <c r="M157" s="13">
        <f t="shared" si="9"/>
        <v>40277.208333333336</v>
      </c>
      <c r="N157" t="b">
        <v>0</v>
      </c>
      <c r="O157" t="b">
        <v>0</v>
      </c>
      <c r="P157" t="s">
        <v>2013</v>
      </c>
      <c r="Q157" t="s">
        <v>2014</v>
      </c>
      <c r="R157" s="6">
        <f t="shared" si="10"/>
        <v>153.79357484620641</v>
      </c>
      <c r="S157" s="7">
        <f t="shared" si="11"/>
        <v>75.968174204355108</v>
      </c>
    </row>
    <row r="158" spans="1:19" x14ac:dyDescent="0.35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t="s">
        <v>63</v>
      </c>
      <c r="G158">
        <v>379</v>
      </c>
      <c r="H158" t="s">
        <v>24</v>
      </c>
      <c r="I158" t="s">
        <v>25</v>
      </c>
      <c r="J158">
        <v>1570251600</v>
      </c>
      <c r="K158" s="12">
        <f t="shared" si="8"/>
        <v>43743.208333333328</v>
      </c>
      <c r="L158">
        <v>1572325200</v>
      </c>
      <c r="M158" s="13">
        <f t="shared" si="9"/>
        <v>43767.208333333328</v>
      </c>
      <c r="N158" t="b">
        <v>0</v>
      </c>
      <c r="O158" t="b">
        <v>0</v>
      </c>
      <c r="P158" t="s">
        <v>2009</v>
      </c>
      <c r="Q158" t="s">
        <v>2010</v>
      </c>
      <c r="R158" s="6">
        <f t="shared" si="10"/>
        <v>135.2455970870179</v>
      </c>
      <c r="S158" s="7">
        <f t="shared" si="11"/>
        <v>71.013192612137203</v>
      </c>
    </row>
    <row r="159" spans="1:19" x14ac:dyDescent="0.35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t="s">
        <v>14</v>
      </c>
      <c r="G159">
        <v>30</v>
      </c>
      <c r="H159" t="s">
        <v>24</v>
      </c>
      <c r="I159" t="s">
        <v>25</v>
      </c>
      <c r="J159">
        <v>1388383200</v>
      </c>
      <c r="K159" s="12">
        <f t="shared" si="8"/>
        <v>41638.25</v>
      </c>
      <c r="L159">
        <v>1389420000</v>
      </c>
      <c r="M159" s="13">
        <f t="shared" si="9"/>
        <v>41650.25</v>
      </c>
      <c r="N159" t="b">
        <v>0</v>
      </c>
      <c r="O159" t="b">
        <v>0</v>
      </c>
      <c r="P159" t="s">
        <v>2028</v>
      </c>
      <c r="Q159" t="s">
        <v>2029</v>
      </c>
      <c r="R159" s="6">
        <f t="shared" si="10"/>
        <v>189.87341772151899</v>
      </c>
      <c r="S159" s="7">
        <f t="shared" si="11"/>
        <v>73.733333333333334</v>
      </c>
    </row>
    <row r="160" spans="1:19" x14ac:dyDescent="0.35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t="s">
        <v>19</v>
      </c>
      <c r="G160">
        <v>41</v>
      </c>
      <c r="H160" t="s">
        <v>20</v>
      </c>
      <c r="I160" t="s">
        <v>21</v>
      </c>
      <c r="J160">
        <v>1449554400</v>
      </c>
      <c r="K160" s="12">
        <f t="shared" si="8"/>
        <v>42346.25</v>
      </c>
      <c r="L160">
        <v>1449640800</v>
      </c>
      <c r="M160" s="13">
        <f t="shared" si="9"/>
        <v>42347.25</v>
      </c>
      <c r="N160" t="b">
        <v>0</v>
      </c>
      <c r="O160" t="b">
        <v>0</v>
      </c>
      <c r="P160" t="s">
        <v>2009</v>
      </c>
      <c r="Q160" t="s">
        <v>2010</v>
      </c>
      <c r="R160" s="6">
        <f t="shared" si="10"/>
        <v>45.258620689655174</v>
      </c>
      <c r="S160" s="7">
        <f t="shared" si="11"/>
        <v>113.17073170731707</v>
      </c>
    </row>
    <row r="161" spans="1:19" x14ac:dyDescent="0.35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t="s">
        <v>19</v>
      </c>
      <c r="G161">
        <v>1821</v>
      </c>
      <c r="H161" t="s">
        <v>20</v>
      </c>
      <c r="I161" t="s">
        <v>21</v>
      </c>
      <c r="J161">
        <v>1553662800</v>
      </c>
      <c r="K161" s="12">
        <f t="shared" si="8"/>
        <v>43551.208333333328</v>
      </c>
      <c r="L161">
        <v>1555218000</v>
      </c>
      <c r="M161" s="13">
        <f t="shared" si="9"/>
        <v>43569.208333333328</v>
      </c>
      <c r="N161" t="b">
        <v>0</v>
      </c>
      <c r="O161" t="b">
        <v>1</v>
      </c>
      <c r="P161" t="s">
        <v>2013</v>
      </c>
      <c r="Q161" t="s">
        <v>2014</v>
      </c>
      <c r="R161" s="6">
        <f t="shared" si="10"/>
        <v>99.988495047640953</v>
      </c>
      <c r="S161" s="7">
        <f t="shared" si="11"/>
        <v>105.00933552992861</v>
      </c>
    </row>
    <row r="162" spans="1:19" x14ac:dyDescent="0.35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t="s">
        <v>19</v>
      </c>
      <c r="G162">
        <v>164</v>
      </c>
      <c r="H162" t="s">
        <v>20</v>
      </c>
      <c r="I162" t="s">
        <v>21</v>
      </c>
      <c r="J162">
        <v>1556341200</v>
      </c>
      <c r="K162" s="12">
        <f t="shared" si="8"/>
        <v>43582.208333333328</v>
      </c>
      <c r="L162">
        <v>1557723600</v>
      </c>
      <c r="M162" s="13">
        <f t="shared" si="9"/>
        <v>43598.208333333328</v>
      </c>
      <c r="N162" t="b">
        <v>0</v>
      </c>
      <c r="O162" t="b">
        <v>0</v>
      </c>
      <c r="P162" t="s">
        <v>2011</v>
      </c>
      <c r="Q162" t="s">
        <v>2020</v>
      </c>
      <c r="R162" s="6">
        <f t="shared" si="10"/>
        <v>61.60954948016942</v>
      </c>
      <c r="S162" s="7">
        <f t="shared" si="11"/>
        <v>79.176829268292678</v>
      </c>
    </row>
    <row r="163" spans="1:19" ht="31" x14ac:dyDescent="0.35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t="s">
        <v>14</v>
      </c>
      <c r="G163">
        <v>75</v>
      </c>
      <c r="H163" t="s">
        <v>20</v>
      </c>
      <c r="I163" t="s">
        <v>21</v>
      </c>
      <c r="J163">
        <v>1442984400</v>
      </c>
      <c r="K163" s="12">
        <f t="shared" si="8"/>
        <v>42270.208333333328</v>
      </c>
      <c r="L163">
        <v>1443502800</v>
      </c>
      <c r="M163" s="13">
        <f t="shared" si="9"/>
        <v>42276.208333333328</v>
      </c>
      <c r="N163" t="b">
        <v>0</v>
      </c>
      <c r="O163" t="b">
        <v>1</v>
      </c>
      <c r="P163" t="s">
        <v>2011</v>
      </c>
      <c r="Q163" t="s">
        <v>2012</v>
      </c>
      <c r="R163" s="6">
        <f t="shared" si="10"/>
        <v>127.90697674418605</v>
      </c>
      <c r="S163" s="7">
        <f t="shared" si="11"/>
        <v>57.333333333333336</v>
      </c>
    </row>
    <row r="164" spans="1:19" ht="31" x14ac:dyDescent="0.35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t="s">
        <v>19</v>
      </c>
      <c r="G164">
        <v>157</v>
      </c>
      <c r="H164" t="s">
        <v>86</v>
      </c>
      <c r="I164" t="s">
        <v>87</v>
      </c>
      <c r="J164">
        <v>1544248800</v>
      </c>
      <c r="K164" s="12">
        <f t="shared" si="8"/>
        <v>43442.25</v>
      </c>
      <c r="L164">
        <v>1546840800</v>
      </c>
      <c r="M164" s="13">
        <f t="shared" si="9"/>
        <v>43472.25</v>
      </c>
      <c r="N164" t="b">
        <v>0</v>
      </c>
      <c r="O164" t="b">
        <v>0</v>
      </c>
      <c r="P164" t="s">
        <v>2009</v>
      </c>
      <c r="Q164" t="s">
        <v>2010</v>
      </c>
      <c r="R164" s="6">
        <f t="shared" si="10"/>
        <v>66.783446463761763</v>
      </c>
      <c r="S164" s="7">
        <f t="shared" si="11"/>
        <v>58.178343949044589</v>
      </c>
    </row>
    <row r="165" spans="1:19" x14ac:dyDescent="0.35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t="s">
        <v>19</v>
      </c>
      <c r="G165">
        <v>246</v>
      </c>
      <c r="H165" t="s">
        <v>20</v>
      </c>
      <c r="I165" t="s">
        <v>21</v>
      </c>
      <c r="J165">
        <v>1508475600</v>
      </c>
      <c r="K165" s="12">
        <f t="shared" si="8"/>
        <v>43028.208333333328</v>
      </c>
      <c r="L165">
        <v>1512712800</v>
      </c>
      <c r="M165" s="13">
        <f t="shared" si="9"/>
        <v>43077.25</v>
      </c>
      <c r="N165" t="b">
        <v>0</v>
      </c>
      <c r="O165" t="b">
        <v>1</v>
      </c>
      <c r="P165" t="s">
        <v>2028</v>
      </c>
      <c r="Q165" t="s">
        <v>2029</v>
      </c>
      <c r="R165" s="6">
        <f t="shared" si="10"/>
        <v>39.485559566787003</v>
      </c>
      <c r="S165" s="7">
        <f t="shared" si="11"/>
        <v>36.032520325203251</v>
      </c>
    </row>
    <row r="166" spans="1:19" x14ac:dyDescent="0.35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t="s">
        <v>19</v>
      </c>
      <c r="G166">
        <v>1396</v>
      </c>
      <c r="H166" t="s">
        <v>20</v>
      </c>
      <c r="I166" t="s">
        <v>21</v>
      </c>
      <c r="J166">
        <v>1507438800</v>
      </c>
      <c r="K166" s="12">
        <f t="shared" si="8"/>
        <v>43016.208333333328</v>
      </c>
      <c r="L166">
        <v>1507525200</v>
      </c>
      <c r="M166" s="13">
        <f t="shared" si="9"/>
        <v>43017.208333333328</v>
      </c>
      <c r="N166" t="b">
        <v>0</v>
      </c>
      <c r="O166" t="b">
        <v>0</v>
      </c>
      <c r="P166" t="s">
        <v>2013</v>
      </c>
      <c r="Q166" t="s">
        <v>2014</v>
      </c>
      <c r="R166" s="6">
        <f t="shared" si="10"/>
        <v>99.830851381380384</v>
      </c>
      <c r="S166" s="7">
        <f t="shared" si="11"/>
        <v>107.99068767908309</v>
      </c>
    </row>
    <row r="167" spans="1:19" x14ac:dyDescent="0.35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t="s">
        <v>19</v>
      </c>
      <c r="G167">
        <v>2506</v>
      </c>
      <c r="H167" t="s">
        <v>20</v>
      </c>
      <c r="I167" t="s">
        <v>21</v>
      </c>
      <c r="J167">
        <v>1501563600</v>
      </c>
      <c r="K167" s="12">
        <f t="shared" si="8"/>
        <v>42948.208333333328</v>
      </c>
      <c r="L167">
        <v>1504328400</v>
      </c>
      <c r="M167" s="13">
        <f t="shared" si="9"/>
        <v>42980.208333333328</v>
      </c>
      <c r="N167" t="b">
        <v>0</v>
      </c>
      <c r="O167" t="b">
        <v>0</v>
      </c>
      <c r="P167" t="s">
        <v>2011</v>
      </c>
      <c r="Q167" t="s">
        <v>2012</v>
      </c>
      <c r="R167" s="6">
        <f t="shared" si="10"/>
        <v>81.973902556243701</v>
      </c>
      <c r="S167" s="7">
        <f t="shared" si="11"/>
        <v>44.005985634477256</v>
      </c>
    </row>
    <row r="168" spans="1:19" x14ac:dyDescent="0.35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t="s">
        <v>19</v>
      </c>
      <c r="G168">
        <v>244</v>
      </c>
      <c r="H168" t="s">
        <v>20</v>
      </c>
      <c r="I168" t="s">
        <v>21</v>
      </c>
      <c r="J168">
        <v>1292997600</v>
      </c>
      <c r="K168" s="12">
        <f t="shared" si="8"/>
        <v>40534.25</v>
      </c>
      <c r="L168">
        <v>1293343200</v>
      </c>
      <c r="M168" s="13">
        <f t="shared" si="9"/>
        <v>40538.25</v>
      </c>
      <c r="N168" t="b">
        <v>0</v>
      </c>
      <c r="O168" t="b">
        <v>0</v>
      </c>
      <c r="P168" t="s">
        <v>2028</v>
      </c>
      <c r="Q168" t="s">
        <v>2029</v>
      </c>
      <c r="R168" s="6">
        <f t="shared" si="10"/>
        <v>72.922092417590591</v>
      </c>
      <c r="S168" s="7">
        <f t="shared" si="11"/>
        <v>55.077868852459019</v>
      </c>
    </row>
    <row r="169" spans="1:19" x14ac:dyDescent="0.35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t="s">
        <v>19</v>
      </c>
      <c r="G169">
        <v>146</v>
      </c>
      <c r="H169" t="s">
        <v>24</v>
      </c>
      <c r="I169" t="s">
        <v>25</v>
      </c>
      <c r="J169">
        <v>1370840400</v>
      </c>
      <c r="K169" s="12">
        <f t="shared" si="8"/>
        <v>41435.208333333336</v>
      </c>
      <c r="L169">
        <v>1371704400</v>
      </c>
      <c r="M169" s="13">
        <f t="shared" si="9"/>
        <v>41445.208333333336</v>
      </c>
      <c r="N169" t="b">
        <v>0</v>
      </c>
      <c r="O169" t="b">
        <v>0</v>
      </c>
      <c r="P169" t="s">
        <v>2013</v>
      </c>
      <c r="Q169" t="s">
        <v>2014</v>
      </c>
      <c r="R169" s="6">
        <f t="shared" si="10"/>
        <v>24.065161051462422</v>
      </c>
      <c r="S169" s="7">
        <f t="shared" si="11"/>
        <v>74</v>
      </c>
    </row>
    <row r="170" spans="1:19" x14ac:dyDescent="0.35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t="s">
        <v>14</v>
      </c>
      <c r="G170">
        <v>955</v>
      </c>
      <c r="H170" t="s">
        <v>32</v>
      </c>
      <c r="I170" t="s">
        <v>33</v>
      </c>
      <c r="J170">
        <v>1550815200</v>
      </c>
      <c r="K170" s="12">
        <f t="shared" si="8"/>
        <v>43518.25</v>
      </c>
      <c r="L170">
        <v>1552798800</v>
      </c>
      <c r="M170" s="13">
        <f t="shared" si="9"/>
        <v>43541.208333333328</v>
      </c>
      <c r="N170" t="b">
        <v>0</v>
      </c>
      <c r="O170" t="b">
        <v>1</v>
      </c>
      <c r="P170" t="s">
        <v>2009</v>
      </c>
      <c r="Q170" t="s">
        <v>2019</v>
      </c>
      <c r="R170" s="6">
        <f t="shared" si="10"/>
        <v>319.39561672525991</v>
      </c>
      <c r="S170" s="7">
        <f t="shared" si="11"/>
        <v>41.996858638743454</v>
      </c>
    </row>
    <row r="171" spans="1:19" x14ac:dyDescent="0.35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t="s">
        <v>19</v>
      </c>
      <c r="G171">
        <v>1267</v>
      </c>
      <c r="H171" t="s">
        <v>20</v>
      </c>
      <c r="I171" t="s">
        <v>21</v>
      </c>
      <c r="J171">
        <v>1339909200</v>
      </c>
      <c r="K171" s="12">
        <f t="shared" si="8"/>
        <v>41077.208333333336</v>
      </c>
      <c r="L171">
        <v>1342328400</v>
      </c>
      <c r="M171" s="13">
        <f t="shared" si="9"/>
        <v>41105.208333333336</v>
      </c>
      <c r="N171" t="b">
        <v>0</v>
      </c>
      <c r="O171" t="b">
        <v>1</v>
      </c>
      <c r="P171" t="s">
        <v>2015</v>
      </c>
      <c r="Q171" t="s">
        <v>2026</v>
      </c>
      <c r="R171" s="6">
        <f t="shared" si="10"/>
        <v>23.580370606511423</v>
      </c>
      <c r="S171" s="7">
        <f t="shared" si="11"/>
        <v>77.988161010260455</v>
      </c>
    </row>
    <row r="172" spans="1:19" x14ac:dyDescent="0.35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t="s">
        <v>14</v>
      </c>
      <c r="G172">
        <v>67</v>
      </c>
      <c r="H172" t="s">
        <v>20</v>
      </c>
      <c r="I172" t="s">
        <v>21</v>
      </c>
      <c r="J172">
        <v>1501736400</v>
      </c>
      <c r="K172" s="12">
        <f t="shared" si="8"/>
        <v>42950.208333333328</v>
      </c>
      <c r="L172">
        <v>1502341200</v>
      </c>
      <c r="M172" s="13">
        <f t="shared" si="9"/>
        <v>42957.208333333328</v>
      </c>
      <c r="N172" t="b">
        <v>0</v>
      </c>
      <c r="O172" t="b">
        <v>0</v>
      </c>
      <c r="P172" t="s">
        <v>2009</v>
      </c>
      <c r="Q172" t="s">
        <v>2019</v>
      </c>
      <c r="R172" s="6">
        <f t="shared" si="10"/>
        <v>3402.6772793053547</v>
      </c>
      <c r="S172" s="7">
        <f t="shared" si="11"/>
        <v>82.507462686567166</v>
      </c>
    </row>
    <row r="173" spans="1:19" ht="31" x14ac:dyDescent="0.35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t="s">
        <v>14</v>
      </c>
      <c r="G173">
        <v>5</v>
      </c>
      <c r="H173" t="s">
        <v>20</v>
      </c>
      <c r="I173" t="s">
        <v>21</v>
      </c>
      <c r="J173">
        <v>1395291600</v>
      </c>
      <c r="K173" s="12">
        <f t="shared" si="8"/>
        <v>41718.208333333336</v>
      </c>
      <c r="L173">
        <v>1397192400</v>
      </c>
      <c r="M173" s="13">
        <f t="shared" si="9"/>
        <v>41740.208333333336</v>
      </c>
      <c r="N173" t="b">
        <v>0</v>
      </c>
      <c r="O173" t="b">
        <v>0</v>
      </c>
      <c r="P173" t="s">
        <v>2021</v>
      </c>
      <c r="Q173" t="s">
        <v>2033</v>
      </c>
      <c r="R173" s="6">
        <f t="shared" si="10"/>
        <v>940.49904030710184</v>
      </c>
      <c r="S173" s="7">
        <f t="shared" si="11"/>
        <v>104.2</v>
      </c>
    </row>
    <row r="174" spans="1:19" x14ac:dyDescent="0.35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t="s">
        <v>14</v>
      </c>
      <c r="G174">
        <v>26</v>
      </c>
      <c r="H174" t="s">
        <v>20</v>
      </c>
      <c r="I174" t="s">
        <v>21</v>
      </c>
      <c r="J174">
        <v>1405746000</v>
      </c>
      <c r="K174" s="12">
        <f t="shared" si="8"/>
        <v>41839.208333333336</v>
      </c>
      <c r="L174">
        <v>1407042000</v>
      </c>
      <c r="M174" s="13">
        <f t="shared" si="9"/>
        <v>41854.208333333336</v>
      </c>
      <c r="N174" t="b">
        <v>0</v>
      </c>
      <c r="O174" t="b">
        <v>1</v>
      </c>
      <c r="P174" t="s">
        <v>2015</v>
      </c>
      <c r="Q174" t="s">
        <v>2016</v>
      </c>
      <c r="R174" s="6">
        <f t="shared" si="10"/>
        <v>120.66365007541478</v>
      </c>
      <c r="S174" s="7">
        <f t="shared" si="11"/>
        <v>25.5</v>
      </c>
    </row>
    <row r="175" spans="1:19" x14ac:dyDescent="0.35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t="s">
        <v>19</v>
      </c>
      <c r="G175">
        <v>1561</v>
      </c>
      <c r="H175" t="s">
        <v>20</v>
      </c>
      <c r="I175" t="s">
        <v>21</v>
      </c>
      <c r="J175">
        <v>1368853200</v>
      </c>
      <c r="K175" s="12">
        <f t="shared" si="8"/>
        <v>41412.208333333336</v>
      </c>
      <c r="L175">
        <v>1369371600</v>
      </c>
      <c r="M175" s="13">
        <f t="shared" si="9"/>
        <v>41418.208333333336</v>
      </c>
      <c r="N175" t="b">
        <v>0</v>
      </c>
      <c r="O175" t="b">
        <v>0</v>
      </c>
      <c r="P175" t="s">
        <v>2013</v>
      </c>
      <c r="Q175" t="s">
        <v>2014</v>
      </c>
      <c r="R175" s="6">
        <f t="shared" si="10"/>
        <v>61.344244615726204</v>
      </c>
      <c r="S175" s="7">
        <f t="shared" si="11"/>
        <v>100.98334401024984</v>
      </c>
    </row>
    <row r="176" spans="1:19" x14ac:dyDescent="0.35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t="s">
        <v>19</v>
      </c>
      <c r="G176">
        <v>48</v>
      </c>
      <c r="H176" t="s">
        <v>20</v>
      </c>
      <c r="I176" t="s">
        <v>21</v>
      </c>
      <c r="J176">
        <v>1444021200</v>
      </c>
      <c r="K176" s="12">
        <f t="shared" si="8"/>
        <v>42282.208333333328</v>
      </c>
      <c r="L176">
        <v>1444107600</v>
      </c>
      <c r="M176" s="13">
        <f t="shared" si="9"/>
        <v>42283.208333333328</v>
      </c>
      <c r="N176" t="b">
        <v>0</v>
      </c>
      <c r="O176" t="b">
        <v>1</v>
      </c>
      <c r="P176" t="s">
        <v>2011</v>
      </c>
      <c r="Q176" t="s">
        <v>2020</v>
      </c>
      <c r="R176" s="6">
        <f t="shared" si="10"/>
        <v>11.177347242921014</v>
      </c>
      <c r="S176" s="7">
        <f t="shared" si="11"/>
        <v>111.83333333333333</v>
      </c>
    </row>
    <row r="177" spans="1:19" x14ac:dyDescent="0.35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t="s">
        <v>14</v>
      </c>
      <c r="G177">
        <v>1130</v>
      </c>
      <c r="H177" t="s">
        <v>20</v>
      </c>
      <c r="I177" t="s">
        <v>21</v>
      </c>
      <c r="J177">
        <v>1472619600</v>
      </c>
      <c r="K177" s="12">
        <f t="shared" si="8"/>
        <v>42613.208333333328</v>
      </c>
      <c r="L177">
        <v>1474261200</v>
      </c>
      <c r="M177" s="13">
        <f t="shared" si="9"/>
        <v>42632.208333333328</v>
      </c>
      <c r="N177" t="b">
        <v>0</v>
      </c>
      <c r="O177" t="b">
        <v>0</v>
      </c>
      <c r="P177" t="s">
        <v>2013</v>
      </c>
      <c r="Q177" t="s">
        <v>2014</v>
      </c>
      <c r="R177" s="6">
        <f t="shared" si="10"/>
        <v>381.8032406919657</v>
      </c>
      <c r="S177" s="7">
        <f t="shared" si="11"/>
        <v>41.999115044247787</v>
      </c>
    </row>
    <row r="178" spans="1:19" ht="31" x14ac:dyDescent="0.35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t="s">
        <v>14</v>
      </c>
      <c r="G178">
        <v>782</v>
      </c>
      <c r="H178" t="s">
        <v>20</v>
      </c>
      <c r="I178" t="s">
        <v>21</v>
      </c>
      <c r="J178">
        <v>1472878800</v>
      </c>
      <c r="K178" s="12">
        <f t="shared" si="8"/>
        <v>42616.208333333328</v>
      </c>
      <c r="L178">
        <v>1473656400</v>
      </c>
      <c r="M178" s="13">
        <f t="shared" si="9"/>
        <v>42625.208333333328</v>
      </c>
      <c r="N178" t="b">
        <v>0</v>
      </c>
      <c r="O178" t="b">
        <v>0</v>
      </c>
      <c r="P178" t="s">
        <v>2013</v>
      </c>
      <c r="Q178" t="s">
        <v>2014</v>
      </c>
      <c r="R178" s="6">
        <f t="shared" si="10"/>
        <v>133.62770160353242</v>
      </c>
      <c r="S178" s="7">
        <f t="shared" si="11"/>
        <v>110.05115089514067</v>
      </c>
    </row>
    <row r="179" spans="1:19" x14ac:dyDescent="0.35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t="s">
        <v>19</v>
      </c>
      <c r="G179">
        <v>2739</v>
      </c>
      <c r="H179" t="s">
        <v>20</v>
      </c>
      <c r="I179" t="s">
        <v>21</v>
      </c>
      <c r="J179">
        <v>1289800800</v>
      </c>
      <c r="K179" s="12">
        <f t="shared" si="8"/>
        <v>40497.25</v>
      </c>
      <c r="L179">
        <v>1291960800</v>
      </c>
      <c r="M179" s="13">
        <f t="shared" si="9"/>
        <v>40522.25</v>
      </c>
      <c r="N179" t="b">
        <v>0</v>
      </c>
      <c r="O179" t="b">
        <v>0</v>
      </c>
      <c r="P179" t="s">
        <v>2013</v>
      </c>
      <c r="Q179" t="s">
        <v>2014</v>
      </c>
      <c r="R179" s="6">
        <f t="shared" si="10"/>
        <v>24.010941067991805</v>
      </c>
      <c r="S179" s="7">
        <f t="shared" si="11"/>
        <v>58.997079225994888</v>
      </c>
    </row>
    <row r="180" spans="1:19" x14ac:dyDescent="0.35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t="s">
        <v>14</v>
      </c>
      <c r="G180">
        <v>210</v>
      </c>
      <c r="H180" t="s">
        <v>20</v>
      </c>
      <c r="I180" t="s">
        <v>21</v>
      </c>
      <c r="J180">
        <v>1505970000</v>
      </c>
      <c r="K180" s="12">
        <f t="shared" si="8"/>
        <v>42999.208333333328</v>
      </c>
      <c r="L180">
        <v>1506747600</v>
      </c>
      <c r="M180" s="13">
        <f t="shared" si="9"/>
        <v>43008.208333333328</v>
      </c>
      <c r="N180" t="b">
        <v>0</v>
      </c>
      <c r="O180" t="b">
        <v>0</v>
      </c>
      <c r="P180" t="s">
        <v>2007</v>
      </c>
      <c r="Q180" t="s">
        <v>2008</v>
      </c>
      <c r="R180" s="6">
        <f t="shared" si="10"/>
        <v>103.94110004330879</v>
      </c>
      <c r="S180" s="7">
        <f t="shared" si="11"/>
        <v>32.985714285714288</v>
      </c>
    </row>
    <row r="181" spans="1:19" ht="31" x14ac:dyDescent="0.35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t="s">
        <v>19</v>
      </c>
      <c r="G181">
        <v>3537</v>
      </c>
      <c r="H181" t="s">
        <v>15</v>
      </c>
      <c r="I181" t="s">
        <v>16</v>
      </c>
      <c r="J181">
        <v>1363496400</v>
      </c>
      <c r="K181" s="12">
        <f t="shared" si="8"/>
        <v>41350.208333333336</v>
      </c>
      <c r="L181">
        <v>1363582800</v>
      </c>
      <c r="M181" s="13">
        <f t="shared" si="9"/>
        <v>41351.208333333336</v>
      </c>
      <c r="N181" t="b">
        <v>0</v>
      </c>
      <c r="O181" t="b">
        <v>1</v>
      </c>
      <c r="P181" t="s">
        <v>2013</v>
      </c>
      <c r="Q181" t="s">
        <v>2014</v>
      </c>
      <c r="R181" s="6">
        <f t="shared" si="10"/>
        <v>27.95489524766781</v>
      </c>
      <c r="S181" s="7">
        <f t="shared" si="11"/>
        <v>45.005654509471306</v>
      </c>
    </row>
    <row r="182" spans="1:19" x14ac:dyDescent="0.35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t="s">
        <v>19</v>
      </c>
      <c r="G182">
        <v>2107</v>
      </c>
      <c r="H182" t="s">
        <v>24</v>
      </c>
      <c r="I182" t="s">
        <v>25</v>
      </c>
      <c r="J182">
        <v>1269234000</v>
      </c>
      <c r="K182" s="12">
        <f t="shared" si="8"/>
        <v>40259.208333333336</v>
      </c>
      <c r="L182">
        <v>1269666000</v>
      </c>
      <c r="M182" s="13">
        <f t="shared" si="9"/>
        <v>40264.208333333336</v>
      </c>
      <c r="N182" t="b">
        <v>0</v>
      </c>
      <c r="O182" t="b">
        <v>0</v>
      </c>
      <c r="P182" t="s">
        <v>2011</v>
      </c>
      <c r="Q182" t="s">
        <v>2020</v>
      </c>
      <c r="R182" s="6">
        <f t="shared" si="10"/>
        <v>32.419414597999257</v>
      </c>
      <c r="S182" s="7">
        <f t="shared" si="11"/>
        <v>81.98196487897485</v>
      </c>
    </row>
    <row r="183" spans="1:19" x14ac:dyDescent="0.35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t="s">
        <v>14</v>
      </c>
      <c r="G183">
        <v>136</v>
      </c>
      <c r="H183" t="s">
        <v>20</v>
      </c>
      <c r="I183" t="s">
        <v>21</v>
      </c>
      <c r="J183">
        <v>1507093200</v>
      </c>
      <c r="K183" s="12">
        <f t="shared" si="8"/>
        <v>43012.208333333328</v>
      </c>
      <c r="L183">
        <v>1508648400</v>
      </c>
      <c r="M183" s="13">
        <f t="shared" si="9"/>
        <v>43030.208333333328</v>
      </c>
      <c r="N183" t="b">
        <v>0</v>
      </c>
      <c r="O183" t="b">
        <v>0</v>
      </c>
      <c r="P183" t="s">
        <v>2011</v>
      </c>
      <c r="Q183" t="s">
        <v>2012</v>
      </c>
      <c r="R183" s="6">
        <f t="shared" si="10"/>
        <v>161.80620884289746</v>
      </c>
      <c r="S183" s="7">
        <f t="shared" si="11"/>
        <v>39.080882352941174</v>
      </c>
    </row>
    <row r="184" spans="1:19" ht="31" x14ac:dyDescent="0.35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t="s">
        <v>19</v>
      </c>
      <c r="G184">
        <v>3318</v>
      </c>
      <c r="H184" t="s">
        <v>32</v>
      </c>
      <c r="I184" t="s">
        <v>33</v>
      </c>
      <c r="J184">
        <v>1560574800</v>
      </c>
      <c r="K184" s="12">
        <f t="shared" si="8"/>
        <v>43631.208333333328</v>
      </c>
      <c r="L184">
        <v>1561957200</v>
      </c>
      <c r="M184" s="13">
        <f t="shared" si="9"/>
        <v>43647.208333333328</v>
      </c>
      <c r="N184" t="b">
        <v>0</v>
      </c>
      <c r="O184" t="b">
        <v>0</v>
      </c>
      <c r="P184" t="s">
        <v>2013</v>
      </c>
      <c r="Q184" t="s">
        <v>2014</v>
      </c>
      <c r="R184" s="6">
        <f t="shared" si="10"/>
        <v>13.84418901660281</v>
      </c>
      <c r="S184" s="7">
        <f t="shared" si="11"/>
        <v>58.996383363471971</v>
      </c>
    </row>
    <row r="185" spans="1:19" ht="31" x14ac:dyDescent="0.35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2">
        <f t="shared" si="8"/>
        <v>40430.208333333336</v>
      </c>
      <c r="L185">
        <v>1285131600</v>
      </c>
      <c r="M185" s="13">
        <f t="shared" si="9"/>
        <v>40443.208333333336</v>
      </c>
      <c r="N185" t="b">
        <v>0</v>
      </c>
      <c r="O185" t="b">
        <v>0</v>
      </c>
      <c r="P185" t="s">
        <v>2009</v>
      </c>
      <c r="Q185" t="s">
        <v>2010</v>
      </c>
      <c r="R185" s="6">
        <f t="shared" si="10"/>
        <v>144.68085106382981</v>
      </c>
      <c r="S185" s="7">
        <f t="shared" si="11"/>
        <v>40.988372093023258</v>
      </c>
    </row>
    <row r="186" spans="1:19" x14ac:dyDescent="0.35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t="s">
        <v>19</v>
      </c>
      <c r="G186">
        <v>340</v>
      </c>
      <c r="H186" t="s">
        <v>20</v>
      </c>
      <c r="I186" t="s">
        <v>21</v>
      </c>
      <c r="J186">
        <v>1556859600</v>
      </c>
      <c r="K186" s="12">
        <f t="shared" si="8"/>
        <v>43588.208333333328</v>
      </c>
      <c r="L186">
        <v>1556946000</v>
      </c>
      <c r="M186" s="13">
        <f t="shared" si="9"/>
        <v>43589.208333333328</v>
      </c>
      <c r="N186" t="b">
        <v>0</v>
      </c>
      <c r="O186" t="b">
        <v>0</v>
      </c>
      <c r="P186" t="s">
        <v>2013</v>
      </c>
      <c r="Q186" t="s">
        <v>2014</v>
      </c>
      <c r="R186" s="6">
        <f t="shared" si="10"/>
        <v>34.123222748815166</v>
      </c>
      <c r="S186" s="7">
        <f t="shared" si="11"/>
        <v>31.029411764705884</v>
      </c>
    </row>
    <row r="187" spans="1:19" x14ac:dyDescent="0.35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t="s">
        <v>14</v>
      </c>
      <c r="G187">
        <v>19</v>
      </c>
      <c r="H187" t="s">
        <v>20</v>
      </c>
      <c r="I187" t="s">
        <v>21</v>
      </c>
      <c r="J187">
        <v>1526187600</v>
      </c>
      <c r="K187" s="12">
        <f t="shared" si="8"/>
        <v>43233.208333333328</v>
      </c>
      <c r="L187">
        <v>1527138000</v>
      </c>
      <c r="M187" s="13">
        <f t="shared" si="9"/>
        <v>43244.208333333328</v>
      </c>
      <c r="N187" t="b">
        <v>0</v>
      </c>
      <c r="O187" t="b">
        <v>0</v>
      </c>
      <c r="P187" t="s">
        <v>2015</v>
      </c>
      <c r="Q187" t="s">
        <v>2034</v>
      </c>
      <c r="R187" s="6">
        <f t="shared" si="10"/>
        <v>139.27576601671311</v>
      </c>
      <c r="S187" s="7">
        <f t="shared" si="11"/>
        <v>37.789473684210527</v>
      </c>
    </row>
    <row r="188" spans="1:19" x14ac:dyDescent="0.35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t="s">
        <v>14</v>
      </c>
      <c r="G188">
        <v>886</v>
      </c>
      <c r="H188" t="s">
        <v>20</v>
      </c>
      <c r="I188" t="s">
        <v>21</v>
      </c>
      <c r="J188">
        <v>1400821200</v>
      </c>
      <c r="K188" s="12">
        <f t="shared" si="8"/>
        <v>41782.208333333336</v>
      </c>
      <c r="L188">
        <v>1402117200</v>
      </c>
      <c r="M188" s="13">
        <f t="shared" si="9"/>
        <v>41797.208333333336</v>
      </c>
      <c r="N188" t="b">
        <v>0</v>
      </c>
      <c r="O188" t="b">
        <v>0</v>
      </c>
      <c r="P188" t="s">
        <v>2013</v>
      </c>
      <c r="Q188" t="s">
        <v>2014</v>
      </c>
      <c r="R188" s="6">
        <f t="shared" si="10"/>
        <v>313.13914944636434</v>
      </c>
      <c r="S188" s="7">
        <f t="shared" si="11"/>
        <v>32.006772009029348</v>
      </c>
    </row>
    <row r="189" spans="1:19" x14ac:dyDescent="0.35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t="s">
        <v>19</v>
      </c>
      <c r="G189">
        <v>1442</v>
      </c>
      <c r="H189" t="s">
        <v>15</v>
      </c>
      <c r="I189" t="s">
        <v>16</v>
      </c>
      <c r="J189">
        <v>1361599200</v>
      </c>
      <c r="K189" s="12">
        <f t="shared" si="8"/>
        <v>41328.25</v>
      </c>
      <c r="L189">
        <v>1364014800</v>
      </c>
      <c r="M189" s="13">
        <f t="shared" si="9"/>
        <v>41356.208333333336</v>
      </c>
      <c r="N189" t="b">
        <v>0</v>
      </c>
      <c r="O189" t="b">
        <v>1</v>
      </c>
      <c r="P189" t="s">
        <v>2015</v>
      </c>
      <c r="Q189" t="s">
        <v>2026</v>
      </c>
      <c r="R189" s="6">
        <f t="shared" si="10"/>
        <v>43.502138975604119</v>
      </c>
      <c r="S189" s="7">
        <f t="shared" si="11"/>
        <v>95.966712898751737</v>
      </c>
    </row>
    <row r="190" spans="1:19" x14ac:dyDescent="0.35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t="s">
        <v>14</v>
      </c>
      <c r="G190">
        <v>35</v>
      </c>
      <c r="H190" t="s">
        <v>94</v>
      </c>
      <c r="I190" t="s">
        <v>95</v>
      </c>
      <c r="J190">
        <v>1417500000</v>
      </c>
      <c r="K190" s="12">
        <f t="shared" si="8"/>
        <v>41975.25</v>
      </c>
      <c r="L190">
        <v>1417586400</v>
      </c>
      <c r="M190" s="13">
        <f t="shared" si="9"/>
        <v>41976.25</v>
      </c>
      <c r="N190" t="b">
        <v>0</v>
      </c>
      <c r="O190" t="b">
        <v>0</v>
      </c>
      <c r="P190" t="s">
        <v>2013</v>
      </c>
      <c r="Q190" t="s">
        <v>2014</v>
      </c>
      <c r="R190" s="6">
        <f t="shared" si="10"/>
        <v>312.38095238095241</v>
      </c>
      <c r="S190" s="7">
        <f t="shared" si="11"/>
        <v>75</v>
      </c>
    </row>
    <row r="191" spans="1:19" x14ac:dyDescent="0.35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t="s">
        <v>63</v>
      </c>
      <c r="G191">
        <v>441</v>
      </c>
      <c r="H191" t="s">
        <v>20</v>
      </c>
      <c r="I191" t="s">
        <v>21</v>
      </c>
      <c r="J191">
        <v>1457071200</v>
      </c>
      <c r="K191" s="12">
        <f t="shared" si="8"/>
        <v>42433.25</v>
      </c>
      <c r="L191">
        <v>1457071200</v>
      </c>
      <c r="M191" s="13">
        <f t="shared" si="9"/>
        <v>42433.25</v>
      </c>
      <c r="N191" t="b">
        <v>0</v>
      </c>
      <c r="O191" t="b">
        <v>0</v>
      </c>
      <c r="P191" t="s">
        <v>2013</v>
      </c>
      <c r="Q191" t="s">
        <v>2014</v>
      </c>
      <c r="R191" s="6">
        <f t="shared" si="10"/>
        <v>425.07332681539418</v>
      </c>
      <c r="S191" s="7">
        <f t="shared" si="11"/>
        <v>102.0498866213152</v>
      </c>
    </row>
    <row r="192" spans="1:19" x14ac:dyDescent="0.35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t="s">
        <v>14</v>
      </c>
      <c r="G192">
        <v>24</v>
      </c>
      <c r="H192" t="s">
        <v>20</v>
      </c>
      <c r="I192" t="s">
        <v>21</v>
      </c>
      <c r="J192">
        <v>1370322000</v>
      </c>
      <c r="K192" s="12">
        <f t="shared" si="8"/>
        <v>41429.208333333336</v>
      </c>
      <c r="L192">
        <v>1370408400</v>
      </c>
      <c r="M192" s="13">
        <f t="shared" si="9"/>
        <v>41430.208333333336</v>
      </c>
      <c r="N192" t="b">
        <v>0</v>
      </c>
      <c r="O192" t="b">
        <v>1</v>
      </c>
      <c r="P192" t="s">
        <v>2013</v>
      </c>
      <c r="Q192" t="s">
        <v>2014</v>
      </c>
      <c r="R192" s="6">
        <f t="shared" si="10"/>
        <v>145.78408195429472</v>
      </c>
      <c r="S192" s="7">
        <f t="shared" si="11"/>
        <v>105.75</v>
      </c>
    </row>
    <row r="193" spans="1:19" x14ac:dyDescent="0.35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t="s">
        <v>14</v>
      </c>
      <c r="G193">
        <v>86</v>
      </c>
      <c r="H193" t="s">
        <v>94</v>
      </c>
      <c r="I193" t="s">
        <v>95</v>
      </c>
      <c r="J193">
        <v>1552366800</v>
      </c>
      <c r="K193" s="12">
        <f t="shared" si="8"/>
        <v>43536.208333333328</v>
      </c>
      <c r="L193">
        <v>1552626000</v>
      </c>
      <c r="M193" s="13">
        <f t="shared" si="9"/>
        <v>43539.208333333328</v>
      </c>
      <c r="N193" t="b">
        <v>0</v>
      </c>
      <c r="O193" t="b">
        <v>0</v>
      </c>
      <c r="P193" t="s">
        <v>2013</v>
      </c>
      <c r="Q193" t="s">
        <v>2014</v>
      </c>
      <c r="R193" s="6">
        <f t="shared" si="10"/>
        <v>263.48808030112923</v>
      </c>
      <c r="S193" s="7">
        <f t="shared" si="11"/>
        <v>37.069767441860463</v>
      </c>
    </row>
    <row r="194" spans="1:19" x14ac:dyDescent="0.35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t="s">
        <v>14</v>
      </c>
      <c r="G194">
        <v>243</v>
      </c>
      <c r="H194" t="s">
        <v>20</v>
      </c>
      <c r="I194" t="s">
        <v>21</v>
      </c>
      <c r="J194">
        <v>1403845200</v>
      </c>
      <c r="K194" s="12">
        <f t="shared" si="8"/>
        <v>41817.208333333336</v>
      </c>
      <c r="L194">
        <v>1404190800</v>
      </c>
      <c r="M194" s="13">
        <f t="shared" si="9"/>
        <v>41821.208333333336</v>
      </c>
      <c r="N194" t="b">
        <v>0</v>
      </c>
      <c r="O194" t="b">
        <v>0</v>
      </c>
      <c r="P194" t="s">
        <v>2009</v>
      </c>
      <c r="Q194" t="s">
        <v>2010</v>
      </c>
      <c r="R194" s="6">
        <f t="shared" si="10"/>
        <v>500.17611835153224</v>
      </c>
      <c r="S194" s="7">
        <f t="shared" si="11"/>
        <v>35.049382716049379</v>
      </c>
    </row>
    <row r="195" spans="1:19" x14ac:dyDescent="0.35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t="s">
        <v>14</v>
      </c>
      <c r="G195">
        <v>65</v>
      </c>
      <c r="H195" t="s">
        <v>20</v>
      </c>
      <c r="I195" t="s">
        <v>21</v>
      </c>
      <c r="J195">
        <v>1523163600</v>
      </c>
      <c r="K195" s="12">
        <f t="shared" ref="K195:K258" si="12">(((J195/60)/60)/24)+DATE(1970,1,1)</f>
        <v>43198.208333333328</v>
      </c>
      <c r="L195">
        <v>1523509200</v>
      </c>
      <c r="M195" s="13">
        <f t="shared" ref="M195:M258" si="13">(((L195/60)/60)/24)+DATE(1970,1,1)</f>
        <v>43202.208333333328</v>
      </c>
      <c r="N195" t="b">
        <v>1</v>
      </c>
      <c r="O195" t="b">
        <v>0</v>
      </c>
      <c r="P195" t="s">
        <v>2009</v>
      </c>
      <c r="Q195" t="s">
        <v>2019</v>
      </c>
      <c r="R195" s="6">
        <f t="shared" si="10"/>
        <v>219.1235059760956</v>
      </c>
      <c r="S195" s="7">
        <f t="shared" si="11"/>
        <v>46.338461538461537</v>
      </c>
    </row>
    <row r="196" spans="1:19" x14ac:dyDescent="0.35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t="s">
        <v>19</v>
      </c>
      <c r="G196">
        <v>126</v>
      </c>
      <c r="H196" t="s">
        <v>20</v>
      </c>
      <c r="I196" t="s">
        <v>21</v>
      </c>
      <c r="J196">
        <v>1442206800</v>
      </c>
      <c r="K196" s="12">
        <f t="shared" si="12"/>
        <v>42261.208333333328</v>
      </c>
      <c r="L196">
        <v>1443589200</v>
      </c>
      <c r="M196" s="13">
        <f t="shared" si="13"/>
        <v>42277.208333333328</v>
      </c>
      <c r="N196" t="b">
        <v>0</v>
      </c>
      <c r="O196" t="b">
        <v>0</v>
      </c>
      <c r="P196" t="s">
        <v>2009</v>
      </c>
      <c r="Q196" t="s">
        <v>2031</v>
      </c>
      <c r="R196" s="6">
        <f t="shared" ref="R196:R259" si="14">D196/E196*100</f>
        <v>81.459385039008723</v>
      </c>
      <c r="S196" s="7">
        <f t="shared" ref="S196:S259" si="15">E196/G196</f>
        <v>69.174603174603178</v>
      </c>
    </row>
    <row r="197" spans="1:19" x14ac:dyDescent="0.35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t="s">
        <v>19</v>
      </c>
      <c r="G197">
        <v>524</v>
      </c>
      <c r="H197" t="s">
        <v>20</v>
      </c>
      <c r="I197" t="s">
        <v>21</v>
      </c>
      <c r="J197">
        <v>1532840400</v>
      </c>
      <c r="K197" s="12">
        <f t="shared" si="12"/>
        <v>43310.208333333328</v>
      </c>
      <c r="L197">
        <v>1533445200</v>
      </c>
      <c r="M197" s="13">
        <f t="shared" si="13"/>
        <v>43317.208333333328</v>
      </c>
      <c r="N197" t="b">
        <v>0</v>
      </c>
      <c r="O197" t="b">
        <v>0</v>
      </c>
      <c r="P197" t="s">
        <v>2009</v>
      </c>
      <c r="Q197" t="s">
        <v>2017</v>
      </c>
      <c r="R197" s="6">
        <f t="shared" si="14"/>
        <v>27.643158318316218</v>
      </c>
      <c r="S197" s="7">
        <f t="shared" si="15"/>
        <v>109.07824427480917</v>
      </c>
    </row>
    <row r="198" spans="1:19" x14ac:dyDescent="0.35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t="s">
        <v>14</v>
      </c>
      <c r="G198">
        <v>100</v>
      </c>
      <c r="H198" t="s">
        <v>32</v>
      </c>
      <c r="I198" t="s">
        <v>33</v>
      </c>
      <c r="J198">
        <v>1472878800</v>
      </c>
      <c r="K198" s="12">
        <f t="shared" si="12"/>
        <v>42616.208333333328</v>
      </c>
      <c r="L198">
        <v>1474520400</v>
      </c>
      <c r="M198" s="13">
        <f t="shared" si="13"/>
        <v>42635.208333333328</v>
      </c>
      <c r="N198" t="b">
        <v>0</v>
      </c>
      <c r="O198" t="b">
        <v>0</v>
      </c>
      <c r="P198" t="s">
        <v>2011</v>
      </c>
      <c r="Q198" t="s">
        <v>2020</v>
      </c>
      <c r="R198" s="6">
        <f t="shared" si="14"/>
        <v>158.36230204712245</v>
      </c>
      <c r="S198" s="7">
        <f t="shared" si="15"/>
        <v>51.78</v>
      </c>
    </row>
    <row r="199" spans="1:19" x14ac:dyDescent="0.35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t="s">
        <v>19</v>
      </c>
      <c r="G199">
        <v>1989</v>
      </c>
      <c r="H199" t="s">
        <v>20</v>
      </c>
      <c r="I199" t="s">
        <v>21</v>
      </c>
      <c r="J199">
        <v>1498194000</v>
      </c>
      <c r="K199" s="12">
        <f t="shared" si="12"/>
        <v>42909.208333333328</v>
      </c>
      <c r="L199">
        <v>1499403600</v>
      </c>
      <c r="M199" s="13">
        <f t="shared" si="13"/>
        <v>42923.208333333328</v>
      </c>
      <c r="N199" t="b">
        <v>0</v>
      </c>
      <c r="O199" t="b">
        <v>0</v>
      </c>
      <c r="P199" t="s">
        <v>2015</v>
      </c>
      <c r="Q199" t="s">
        <v>2018</v>
      </c>
      <c r="R199" s="6">
        <f t="shared" si="14"/>
        <v>33.534006056964898</v>
      </c>
      <c r="S199" s="7">
        <f t="shared" si="15"/>
        <v>82.010055304172951</v>
      </c>
    </row>
    <row r="200" spans="1:19" x14ac:dyDescent="0.35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t="s">
        <v>14</v>
      </c>
      <c r="G200">
        <v>168</v>
      </c>
      <c r="H200" t="s">
        <v>20</v>
      </c>
      <c r="I200" t="s">
        <v>21</v>
      </c>
      <c r="J200">
        <v>1281070800</v>
      </c>
      <c r="K200" s="12">
        <f t="shared" si="12"/>
        <v>40396.208333333336</v>
      </c>
      <c r="L200">
        <v>1283576400</v>
      </c>
      <c r="M200" s="13">
        <f t="shared" si="13"/>
        <v>40425.208333333336</v>
      </c>
      <c r="N200" t="b">
        <v>0</v>
      </c>
      <c r="O200" t="b">
        <v>0</v>
      </c>
      <c r="P200" t="s">
        <v>2009</v>
      </c>
      <c r="Q200" t="s">
        <v>2017</v>
      </c>
      <c r="R200" s="6">
        <f t="shared" si="14"/>
        <v>1046.1844065552061</v>
      </c>
      <c r="S200" s="7">
        <f t="shared" si="15"/>
        <v>35.958333333333336</v>
      </c>
    </row>
    <row r="201" spans="1:19" x14ac:dyDescent="0.35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t="s">
        <v>14</v>
      </c>
      <c r="G201">
        <v>13</v>
      </c>
      <c r="H201" t="s">
        <v>20</v>
      </c>
      <c r="I201" t="s">
        <v>21</v>
      </c>
      <c r="J201">
        <v>1436245200</v>
      </c>
      <c r="K201" s="12">
        <f t="shared" si="12"/>
        <v>42192.208333333328</v>
      </c>
      <c r="L201">
        <v>1436590800</v>
      </c>
      <c r="M201" s="13">
        <f t="shared" si="13"/>
        <v>42196.208333333328</v>
      </c>
      <c r="N201" t="b">
        <v>0</v>
      </c>
      <c r="O201" t="b">
        <v>0</v>
      </c>
      <c r="P201" t="s">
        <v>2009</v>
      </c>
      <c r="Q201" t="s">
        <v>2010</v>
      </c>
      <c r="R201" s="6">
        <f t="shared" si="14"/>
        <v>185.95041322314049</v>
      </c>
      <c r="S201" s="7">
        <f t="shared" si="15"/>
        <v>74.461538461538467</v>
      </c>
    </row>
    <row r="202" spans="1:19" x14ac:dyDescent="0.35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2">
        <f t="shared" si="12"/>
        <v>40262.208333333336</v>
      </c>
      <c r="L202">
        <v>1270443600</v>
      </c>
      <c r="M202" s="13">
        <f t="shared" si="13"/>
        <v>40273.208333333336</v>
      </c>
      <c r="N202" t="b">
        <v>0</v>
      </c>
      <c r="O202" t="b">
        <v>0</v>
      </c>
      <c r="P202" t="s">
        <v>2013</v>
      </c>
      <c r="Q202" t="s">
        <v>2014</v>
      </c>
      <c r="R202" s="6">
        <f t="shared" si="14"/>
        <v>5000</v>
      </c>
      <c r="S202" s="7">
        <f t="shared" si="15"/>
        <v>2</v>
      </c>
    </row>
    <row r="203" spans="1:19" x14ac:dyDescent="0.35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t="s">
        <v>19</v>
      </c>
      <c r="G203">
        <v>157</v>
      </c>
      <c r="H203" t="s">
        <v>20</v>
      </c>
      <c r="I203" t="s">
        <v>21</v>
      </c>
      <c r="J203">
        <v>1406264400</v>
      </c>
      <c r="K203" s="12">
        <f t="shared" si="12"/>
        <v>41845.208333333336</v>
      </c>
      <c r="L203">
        <v>1407819600</v>
      </c>
      <c r="M203" s="13">
        <f t="shared" si="13"/>
        <v>41863.208333333336</v>
      </c>
      <c r="N203" t="b">
        <v>0</v>
      </c>
      <c r="O203" t="b">
        <v>0</v>
      </c>
      <c r="P203" t="s">
        <v>2011</v>
      </c>
      <c r="Q203" t="s">
        <v>2012</v>
      </c>
      <c r="R203" s="6">
        <f t="shared" si="14"/>
        <v>14.680181754631247</v>
      </c>
      <c r="S203" s="7">
        <f t="shared" si="15"/>
        <v>91.114649681528661</v>
      </c>
    </row>
    <row r="204" spans="1:19" x14ac:dyDescent="0.35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t="s">
        <v>63</v>
      </c>
      <c r="G204">
        <v>82</v>
      </c>
      <c r="H204" t="s">
        <v>20</v>
      </c>
      <c r="I204" t="s">
        <v>21</v>
      </c>
      <c r="J204">
        <v>1317531600</v>
      </c>
      <c r="K204" s="12">
        <f t="shared" si="12"/>
        <v>40818.208333333336</v>
      </c>
      <c r="L204">
        <v>1317877200</v>
      </c>
      <c r="M204" s="13">
        <f t="shared" si="13"/>
        <v>40822.208333333336</v>
      </c>
      <c r="N204" t="b">
        <v>0</v>
      </c>
      <c r="O204" t="b">
        <v>0</v>
      </c>
      <c r="P204" t="s">
        <v>2007</v>
      </c>
      <c r="Q204" t="s">
        <v>2008</v>
      </c>
      <c r="R204" s="6">
        <f t="shared" si="14"/>
        <v>126.85312547760965</v>
      </c>
      <c r="S204" s="7">
        <f t="shared" si="15"/>
        <v>79.792682926829272</v>
      </c>
    </row>
    <row r="205" spans="1:19" ht="31" x14ac:dyDescent="0.35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t="s">
        <v>19</v>
      </c>
      <c r="G205">
        <v>4498</v>
      </c>
      <c r="H205" t="s">
        <v>24</v>
      </c>
      <c r="I205" t="s">
        <v>25</v>
      </c>
      <c r="J205">
        <v>1484632800</v>
      </c>
      <c r="K205" s="12">
        <f t="shared" si="12"/>
        <v>42752.25</v>
      </c>
      <c r="L205">
        <v>1484805600</v>
      </c>
      <c r="M205" s="13">
        <f t="shared" si="13"/>
        <v>42754.25</v>
      </c>
      <c r="N205" t="b">
        <v>0</v>
      </c>
      <c r="O205" t="b">
        <v>0</v>
      </c>
      <c r="P205" t="s">
        <v>2013</v>
      </c>
      <c r="Q205" t="s">
        <v>2014</v>
      </c>
      <c r="R205" s="6">
        <f t="shared" si="14"/>
        <v>74.400376396622775</v>
      </c>
      <c r="S205" s="7">
        <f t="shared" si="15"/>
        <v>42.999777678968428</v>
      </c>
    </row>
    <row r="206" spans="1:19" x14ac:dyDescent="0.35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t="s">
        <v>14</v>
      </c>
      <c r="G206">
        <v>40</v>
      </c>
      <c r="H206" t="s">
        <v>20</v>
      </c>
      <c r="I206" t="s">
        <v>21</v>
      </c>
      <c r="J206">
        <v>1301806800</v>
      </c>
      <c r="K206" s="12">
        <f t="shared" si="12"/>
        <v>40636.208333333336</v>
      </c>
      <c r="L206">
        <v>1302670800</v>
      </c>
      <c r="M206" s="13">
        <f t="shared" si="13"/>
        <v>40646.208333333336</v>
      </c>
      <c r="N206" t="b">
        <v>0</v>
      </c>
      <c r="O206" t="b">
        <v>0</v>
      </c>
      <c r="P206" t="s">
        <v>2009</v>
      </c>
      <c r="Q206" t="s">
        <v>2032</v>
      </c>
      <c r="R206" s="6">
        <f t="shared" si="14"/>
        <v>2965.5990510083038</v>
      </c>
      <c r="S206" s="7">
        <f t="shared" si="15"/>
        <v>63.225000000000001</v>
      </c>
    </row>
    <row r="207" spans="1:19" x14ac:dyDescent="0.35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t="s">
        <v>19</v>
      </c>
      <c r="G207">
        <v>80</v>
      </c>
      <c r="H207" t="s">
        <v>20</v>
      </c>
      <c r="I207" t="s">
        <v>21</v>
      </c>
      <c r="J207">
        <v>1539752400</v>
      </c>
      <c r="K207" s="12">
        <f t="shared" si="12"/>
        <v>43390.208333333328</v>
      </c>
      <c r="L207">
        <v>1540789200</v>
      </c>
      <c r="M207" s="13">
        <f t="shared" si="13"/>
        <v>43402.208333333328</v>
      </c>
      <c r="N207" t="b">
        <v>1</v>
      </c>
      <c r="O207" t="b">
        <v>0</v>
      </c>
      <c r="P207" t="s">
        <v>2013</v>
      </c>
      <c r="Q207" t="s">
        <v>2014</v>
      </c>
      <c r="R207" s="6">
        <f t="shared" si="14"/>
        <v>23.156394727467049</v>
      </c>
      <c r="S207" s="7">
        <f t="shared" si="15"/>
        <v>70.174999999999997</v>
      </c>
    </row>
    <row r="208" spans="1:19" x14ac:dyDescent="0.35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t="s">
        <v>63</v>
      </c>
      <c r="G208">
        <v>57</v>
      </c>
      <c r="H208" t="s">
        <v>20</v>
      </c>
      <c r="I208" t="s">
        <v>21</v>
      </c>
      <c r="J208">
        <v>1267250400</v>
      </c>
      <c r="K208" s="12">
        <f t="shared" si="12"/>
        <v>40236.25</v>
      </c>
      <c r="L208">
        <v>1268028000</v>
      </c>
      <c r="M208" s="13">
        <f t="shared" si="13"/>
        <v>40245.25</v>
      </c>
      <c r="N208" t="b">
        <v>0</v>
      </c>
      <c r="O208" t="b">
        <v>0</v>
      </c>
      <c r="P208" t="s">
        <v>2021</v>
      </c>
      <c r="Q208" t="s">
        <v>2027</v>
      </c>
      <c r="R208" s="6">
        <f t="shared" si="14"/>
        <v>257.43707093821507</v>
      </c>
      <c r="S208" s="7">
        <f t="shared" si="15"/>
        <v>61.333333333333336</v>
      </c>
    </row>
    <row r="209" spans="1:19" ht="31" x14ac:dyDescent="0.35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t="s">
        <v>19</v>
      </c>
      <c r="G209">
        <v>43</v>
      </c>
      <c r="H209" t="s">
        <v>20</v>
      </c>
      <c r="I209" t="s">
        <v>21</v>
      </c>
      <c r="J209">
        <v>1535432400</v>
      </c>
      <c r="K209" s="12">
        <f t="shared" si="12"/>
        <v>43340.208333333328</v>
      </c>
      <c r="L209">
        <v>1537160400</v>
      </c>
      <c r="M209" s="13">
        <f t="shared" si="13"/>
        <v>43360.208333333328</v>
      </c>
      <c r="N209" t="b">
        <v>0</v>
      </c>
      <c r="O209" t="b">
        <v>1</v>
      </c>
      <c r="P209" t="s">
        <v>2009</v>
      </c>
      <c r="Q209" t="s">
        <v>2010</v>
      </c>
      <c r="R209" s="6">
        <f t="shared" si="14"/>
        <v>23.490721165139767</v>
      </c>
      <c r="S209" s="7">
        <f t="shared" si="15"/>
        <v>99</v>
      </c>
    </row>
    <row r="210" spans="1:19" x14ac:dyDescent="0.35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t="s">
        <v>19</v>
      </c>
      <c r="G210">
        <v>2053</v>
      </c>
      <c r="H210" t="s">
        <v>20</v>
      </c>
      <c r="I210" t="s">
        <v>21</v>
      </c>
      <c r="J210">
        <v>1510207200</v>
      </c>
      <c r="K210" s="12">
        <f t="shared" si="12"/>
        <v>43048.25</v>
      </c>
      <c r="L210">
        <v>1512280800</v>
      </c>
      <c r="M210" s="13">
        <f t="shared" si="13"/>
        <v>43072.25</v>
      </c>
      <c r="N210" t="b">
        <v>0</v>
      </c>
      <c r="O210" t="b">
        <v>0</v>
      </c>
      <c r="P210" t="s">
        <v>2015</v>
      </c>
      <c r="Q210" t="s">
        <v>2016</v>
      </c>
      <c r="R210" s="6">
        <f t="shared" si="14"/>
        <v>98.890060770428406</v>
      </c>
      <c r="S210" s="7">
        <f t="shared" si="15"/>
        <v>96.984900146127615</v>
      </c>
    </row>
    <row r="211" spans="1:19" x14ac:dyDescent="0.35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t="s">
        <v>42</v>
      </c>
      <c r="G211">
        <v>808</v>
      </c>
      <c r="H211" t="s">
        <v>24</v>
      </c>
      <c r="I211" t="s">
        <v>25</v>
      </c>
      <c r="J211">
        <v>1462510800</v>
      </c>
      <c r="K211" s="12">
        <f t="shared" si="12"/>
        <v>42496.208333333328</v>
      </c>
      <c r="L211">
        <v>1463115600</v>
      </c>
      <c r="M211" s="13">
        <f t="shared" si="13"/>
        <v>42503.208333333328</v>
      </c>
      <c r="N211" t="b">
        <v>0</v>
      </c>
      <c r="O211" t="b">
        <v>0</v>
      </c>
      <c r="P211" t="s">
        <v>2015</v>
      </c>
      <c r="Q211" t="s">
        <v>2016</v>
      </c>
      <c r="R211" s="6">
        <f t="shared" si="14"/>
        <v>471.94991749975736</v>
      </c>
      <c r="S211" s="7">
        <f t="shared" si="15"/>
        <v>51.004950495049506</v>
      </c>
    </row>
    <row r="212" spans="1:19" x14ac:dyDescent="0.35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t="s">
        <v>14</v>
      </c>
      <c r="G212">
        <v>226</v>
      </c>
      <c r="H212" t="s">
        <v>32</v>
      </c>
      <c r="I212" t="s">
        <v>33</v>
      </c>
      <c r="J212">
        <v>1488520800</v>
      </c>
      <c r="K212" s="12">
        <f t="shared" si="12"/>
        <v>42797.25</v>
      </c>
      <c r="L212">
        <v>1490850000</v>
      </c>
      <c r="M212" s="13">
        <f t="shared" si="13"/>
        <v>42824.208333333328</v>
      </c>
      <c r="N212" t="b">
        <v>0</v>
      </c>
      <c r="O212" t="b">
        <v>0</v>
      </c>
      <c r="P212" t="s">
        <v>2015</v>
      </c>
      <c r="Q212" t="s">
        <v>2037</v>
      </c>
      <c r="R212" s="6">
        <f t="shared" si="14"/>
        <v>148.31177027453455</v>
      </c>
      <c r="S212" s="7">
        <f t="shared" si="15"/>
        <v>28.044247787610619</v>
      </c>
    </row>
    <row r="213" spans="1:19" ht="31" x14ac:dyDescent="0.35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t="s">
        <v>14</v>
      </c>
      <c r="G213">
        <v>1625</v>
      </c>
      <c r="H213" t="s">
        <v>20</v>
      </c>
      <c r="I213" t="s">
        <v>21</v>
      </c>
      <c r="J213">
        <v>1377579600</v>
      </c>
      <c r="K213" s="12">
        <f t="shared" si="12"/>
        <v>41513.208333333336</v>
      </c>
      <c r="L213">
        <v>1379653200</v>
      </c>
      <c r="M213" s="13">
        <f t="shared" si="13"/>
        <v>41537.208333333336</v>
      </c>
      <c r="N213" t="b">
        <v>0</v>
      </c>
      <c r="O213" t="b">
        <v>0</v>
      </c>
      <c r="P213" t="s">
        <v>2013</v>
      </c>
      <c r="Q213" t="s">
        <v>2014</v>
      </c>
      <c r="R213" s="6">
        <f t="shared" si="14"/>
        <v>105.3481331987891</v>
      </c>
      <c r="S213" s="7">
        <f t="shared" si="15"/>
        <v>60.984615384615381</v>
      </c>
    </row>
    <row r="214" spans="1:19" ht="31" x14ac:dyDescent="0.35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t="s">
        <v>19</v>
      </c>
      <c r="G214">
        <v>168</v>
      </c>
      <c r="H214" t="s">
        <v>20</v>
      </c>
      <c r="I214" t="s">
        <v>21</v>
      </c>
      <c r="J214">
        <v>1576389600</v>
      </c>
      <c r="K214" s="12">
        <f t="shared" si="12"/>
        <v>43814.25</v>
      </c>
      <c r="L214">
        <v>1580364000</v>
      </c>
      <c r="M214" s="13">
        <f t="shared" si="13"/>
        <v>43860.25</v>
      </c>
      <c r="N214" t="b">
        <v>0</v>
      </c>
      <c r="O214" t="b">
        <v>0</v>
      </c>
      <c r="P214" t="s">
        <v>2013</v>
      </c>
      <c r="Q214" t="s">
        <v>2014</v>
      </c>
      <c r="R214" s="6">
        <f t="shared" si="14"/>
        <v>65.853658536585371</v>
      </c>
      <c r="S214" s="7">
        <f t="shared" si="15"/>
        <v>73.214285714285708</v>
      </c>
    </row>
    <row r="215" spans="1:19" ht="31" x14ac:dyDescent="0.35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t="s">
        <v>19</v>
      </c>
      <c r="G215">
        <v>4289</v>
      </c>
      <c r="H215" t="s">
        <v>20</v>
      </c>
      <c r="I215" t="s">
        <v>21</v>
      </c>
      <c r="J215">
        <v>1289019600</v>
      </c>
      <c r="K215" s="12">
        <f t="shared" si="12"/>
        <v>40488.208333333336</v>
      </c>
      <c r="L215">
        <v>1289714400</v>
      </c>
      <c r="M215" s="13">
        <f t="shared" si="13"/>
        <v>40496.25</v>
      </c>
      <c r="N215" t="b">
        <v>0</v>
      </c>
      <c r="O215" t="b">
        <v>1</v>
      </c>
      <c r="P215" t="s">
        <v>2009</v>
      </c>
      <c r="Q215" t="s">
        <v>2019</v>
      </c>
      <c r="R215" s="6">
        <f t="shared" si="14"/>
        <v>51.239004599269009</v>
      </c>
      <c r="S215" s="7">
        <f t="shared" si="15"/>
        <v>39.997435299603637</v>
      </c>
    </row>
    <row r="216" spans="1:19" x14ac:dyDescent="0.35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t="s">
        <v>19</v>
      </c>
      <c r="G216">
        <v>165</v>
      </c>
      <c r="H216" t="s">
        <v>20</v>
      </c>
      <c r="I216" t="s">
        <v>21</v>
      </c>
      <c r="J216">
        <v>1282194000</v>
      </c>
      <c r="K216" s="12">
        <f t="shared" si="12"/>
        <v>40409.208333333336</v>
      </c>
      <c r="L216">
        <v>1282712400</v>
      </c>
      <c r="M216" s="13">
        <f t="shared" si="13"/>
        <v>40415.208333333336</v>
      </c>
      <c r="N216" t="b">
        <v>0</v>
      </c>
      <c r="O216" t="b">
        <v>0</v>
      </c>
      <c r="P216" t="s">
        <v>2009</v>
      </c>
      <c r="Q216" t="s">
        <v>2010</v>
      </c>
      <c r="R216" s="6">
        <f t="shared" si="14"/>
        <v>9.7738061993856462</v>
      </c>
      <c r="S216" s="7">
        <f t="shared" si="15"/>
        <v>86.812121212121212</v>
      </c>
    </row>
    <row r="217" spans="1:19" x14ac:dyDescent="0.35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t="s">
        <v>14</v>
      </c>
      <c r="G217">
        <v>143</v>
      </c>
      <c r="H217" t="s">
        <v>20</v>
      </c>
      <c r="I217" t="s">
        <v>21</v>
      </c>
      <c r="J217">
        <v>1550037600</v>
      </c>
      <c r="K217" s="12">
        <f t="shared" si="12"/>
        <v>43509.25</v>
      </c>
      <c r="L217">
        <v>1550210400</v>
      </c>
      <c r="M217" s="13">
        <f t="shared" si="13"/>
        <v>43511.25</v>
      </c>
      <c r="N217" t="b">
        <v>0</v>
      </c>
      <c r="O217" t="b">
        <v>0</v>
      </c>
      <c r="P217" t="s">
        <v>2013</v>
      </c>
      <c r="Q217" t="s">
        <v>2014</v>
      </c>
      <c r="R217" s="6">
        <f t="shared" si="14"/>
        <v>2602.921646746348</v>
      </c>
      <c r="S217" s="7">
        <f t="shared" si="15"/>
        <v>42.125874125874127</v>
      </c>
    </row>
    <row r="218" spans="1:19" x14ac:dyDescent="0.35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t="s">
        <v>19</v>
      </c>
      <c r="G218">
        <v>1815</v>
      </c>
      <c r="H218" t="s">
        <v>20</v>
      </c>
      <c r="I218" t="s">
        <v>21</v>
      </c>
      <c r="J218">
        <v>1321941600</v>
      </c>
      <c r="K218" s="12">
        <f t="shared" si="12"/>
        <v>40869.25</v>
      </c>
      <c r="L218">
        <v>1322114400</v>
      </c>
      <c r="M218" s="13">
        <f t="shared" si="13"/>
        <v>40871.25</v>
      </c>
      <c r="N218" t="b">
        <v>0</v>
      </c>
      <c r="O218" t="b">
        <v>0</v>
      </c>
      <c r="P218" t="s">
        <v>2013</v>
      </c>
      <c r="Q218" t="s">
        <v>2014</v>
      </c>
      <c r="R218" s="6">
        <f t="shared" si="14"/>
        <v>64.486729086853074</v>
      </c>
      <c r="S218" s="7">
        <f t="shared" si="15"/>
        <v>103.97851239669421</v>
      </c>
    </row>
    <row r="219" spans="1:19" x14ac:dyDescent="0.35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t="s">
        <v>14</v>
      </c>
      <c r="G219">
        <v>934</v>
      </c>
      <c r="H219" t="s">
        <v>20</v>
      </c>
      <c r="I219" t="s">
        <v>21</v>
      </c>
      <c r="J219">
        <v>1556427600</v>
      </c>
      <c r="K219" s="12">
        <f t="shared" si="12"/>
        <v>43583.208333333328</v>
      </c>
      <c r="L219">
        <v>1557205200</v>
      </c>
      <c r="M219" s="13">
        <f t="shared" si="13"/>
        <v>43592.208333333328</v>
      </c>
      <c r="N219" t="b">
        <v>0</v>
      </c>
      <c r="O219" t="b">
        <v>0</v>
      </c>
      <c r="P219" t="s">
        <v>2015</v>
      </c>
      <c r="Q219" t="s">
        <v>2037</v>
      </c>
      <c r="R219" s="6">
        <f t="shared" si="14"/>
        <v>223.44632280568456</v>
      </c>
      <c r="S219" s="7">
        <f t="shared" si="15"/>
        <v>62.003211991434689</v>
      </c>
    </row>
    <row r="220" spans="1:19" x14ac:dyDescent="0.35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t="s">
        <v>19</v>
      </c>
      <c r="G220">
        <v>397</v>
      </c>
      <c r="H220" t="s">
        <v>36</v>
      </c>
      <c r="I220" t="s">
        <v>37</v>
      </c>
      <c r="J220">
        <v>1320991200</v>
      </c>
      <c r="K220" s="12">
        <f t="shared" si="12"/>
        <v>40858.25</v>
      </c>
      <c r="L220">
        <v>1323928800</v>
      </c>
      <c r="M220" s="13">
        <f t="shared" si="13"/>
        <v>40892.25</v>
      </c>
      <c r="N220" t="b">
        <v>0</v>
      </c>
      <c r="O220" t="b">
        <v>1</v>
      </c>
      <c r="P220" t="s">
        <v>2015</v>
      </c>
      <c r="Q220" t="s">
        <v>2026</v>
      </c>
      <c r="R220" s="6">
        <f t="shared" si="14"/>
        <v>46.307579819644161</v>
      </c>
      <c r="S220" s="7">
        <f t="shared" si="15"/>
        <v>31.005037783375315</v>
      </c>
    </row>
    <row r="221" spans="1:19" x14ac:dyDescent="0.35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t="s">
        <v>19</v>
      </c>
      <c r="G221">
        <v>1539</v>
      </c>
      <c r="H221" t="s">
        <v>20</v>
      </c>
      <c r="I221" t="s">
        <v>21</v>
      </c>
      <c r="J221">
        <v>1345093200</v>
      </c>
      <c r="K221" s="12">
        <f t="shared" si="12"/>
        <v>41137.208333333336</v>
      </c>
      <c r="L221">
        <v>1346130000</v>
      </c>
      <c r="M221" s="13">
        <f t="shared" si="13"/>
        <v>41149.208333333336</v>
      </c>
      <c r="N221" t="b">
        <v>0</v>
      </c>
      <c r="O221" t="b">
        <v>0</v>
      </c>
      <c r="P221" t="s">
        <v>2015</v>
      </c>
      <c r="Q221" t="s">
        <v>2023</v>
      </c>
      <c r="R221" s="6">
        <f t="shared" si="14"/>
        <v>30.108955428637447</v>
      </c>
      <c r="S221" s="7">
        <f t="shared" si="15"/>
        <v>89.991552956465242</v>
      </c>
    </row>
    <row r="222" spans="1:19" x14ac:dyDescent="0.35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t="s">
        <v>14</v>
      </c>
      <c r="G222">
        <v>17</v>
      </c>
      <c r="H222" t="s">
        <v>20</v>
      </c>
      <c r="I222" t="s">
        <v>21</v>
      </c>
      <c r="J222">
        <v>1309496400</v>
      </c>
      <c r="K222" s="12">
        <f t="shared" si="12"/>
        <v>40725.208333333336</v>
      </c>
      <c r="L222">
        <v>1311051600</v>
      </c>
      <c r="M222" s="13">
        <f t="shared" si="13"/>
        <v>40743.208333333336</v>
      </c>
      <c r="N222" t="b">
        <v>1</v>
      </c>
      <c r="O222" t="b">
        <v>0</v>
      </c>
      <c r="P222" t="s">
        <v>2013</v>
      </c>
      <c r="Q222" t="s">
        <v>2014</v>
      </c>
      <c r="R222" s="6">
        <f t="shared" si="14"/>
        <v>1184.4077961019491</v>
      </c>
      <c r="S222" s="7">
        <f t="shared" si="15"/>
        <v>39.235294117647058</v>
      </c>
    </row>
    <row r="223" spans="1:19" ht="31" x14ac:dyDescent="0.35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t="s">
        <v>14</v>
      </c>
      <c r="G223">
        <v>2179</v>
      </c>
      <c r="H223" t="s">
        <v>20</v>
      </c>
      <c r="I223" t="s">
        <v>21</v>
      </c>
      <c r="J223">
        <v>1340254800</v>
      </c>
      <c r="K223" s="12">
        <f t="shared" si="12"/>
        <v>41081.208333333336</v>
      </c>
      <c r="L223">
        <v>1340427600</v>
      </c>
      <c r="M223" s="13">
        <f t="shared" si="13"/>
        <v>41083.208333333336</v>
      </c>
      <c r="N223" t="b">
        <v>1</v>
      </c>
      <c r="O223" t="b">
        <v>0</v>
      </c>
      <c r="P223" t="s">
        <v>2007</v>
      </c>
      <c r="Q223" t="s">
        <v>2008</v>
      </c>
      <c r="R223" s="6">
        <f t="shared" si="14"/>
        <v>101.39364099140448</v>
      </c>
      <c r="S223" s="7">
        <f t="shared" si="15"/>
        <v>54.993116108306566</v>
      </c>
    </row>
    <row r="224" spans="1:19" x14ac:dyDescent="0.35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t="s">
        <v>19</v>
      </c>
      <c r="G224">
        <v>138</v>
      </c>
      <c r="H224" t="s">
        <v>20</v>
      </c>
      <c r="I224" t="s">
        <v>21</v>
      </c>
      <c r="J224">
        <v>1412226000</v>
      </c>
      <c r="K224" s="12">
        <f t="shared" si="12"/>
        <v>41914.208333333336</v>
      </c>
      <c r="L224">
        <v>1412312400</v>
      </c>
      <c r="M224" s="13">
        <f t="shared" si="13"/>
        <v>41915.208333333336</v>
      </c>
      <c r="N224" t="b">
        <v>0</v>
      </c>
      <c r="O224" t="b">
        <v>0</v>
      </c>
      <c r="P224" t="s">
        <v>2028</v>
      </c>
      <c r="Q224" t="s">
        <v>2029</v>
      </c>
      <c r="R224" s="6">
        <f t="shared" si="14"/>
        <v>72.474709346217722</v>
      </c>
      <c r="S224" s="7">
        <f t="shared" si="15"/>
        <v>47.992753623188406</v>
      </c>
    </row>
    <row r="225" spans="1:19" x14ac:dyDescent="0.35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t="s">
        <v>14</v>
      </c>
      <c r="G225">
        <v>931</v>
      </c>
      <c r="H225" t="s">
        <v>20</v>
      </c>
      <c r="I225" t="s">
        <v>21</v>
      </c>
      <c r="J225">
        <v>1458104400</v>
      </c>
      <c r="K225" s="12">
        <f t="shared" si="12"/>
        <v>42445.208333333328</v>
      </c>
      <c r="L225">
        <v>1459314000</v>
      </c>
      <c r="M225" s="13">
        <f t="shared" si="13"/>
        <v>42459.208333333328</v>
      </c>
      <c r="N225" t="b">
        <v>0</v>
      </c>
      <c r="O225" t="b">
        <v>0</v>
      </c>
      <c r="P225" t="s">
        <v>2013</v>
      </c>
      <c r="Q225" t="s">
        <v>2014</v>
      </c>
      <c r="R225" s="6">
        <f t="shared" si="14"/>
        <v>106.59731125682259</v>
      </c>
      <c r="S225" s="7">
        <f t="shared" si="15"/>
        <v>87.966702470461868</v>
      </c>
    </row>
    <row r="226" spans="1:19" x14ac:dyDescent="0.35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t="s">
        <v>19</v>
      </c>
      <c r="G226">
        <v>3594</v>
      </c>
      <c r="H226" t="s">
        <v>20</v>
      </c>
      <c r="I226" t="s">
        <v>21</v>
      </c>
      <c r="J226">
        <v>1411534800</v>
      </c>
      <c r="K226" s="12">
        <f t="shared" si="12"/>
        <v>41906.208333333336</v>
      </c>
      <c r="L226">
        <v>1415426400</v>
      </c>
      <c r="M226" s="13">
        <f t="shared" si="13"/>
        <v>41951.25</v>
      </c>
      <c r="N226" t="b">
        <v>0</v>
      </c>
      <c r="O226" t="b">
        <v>0</v>
      </c>
      <c r="P226" t="s">
        <v>2015</v>
      </c>
      <c r="Q226" t="s">
        <v>2037</v>
      </c>
      <c r="R226" s="6">
        <f t="shared" si="14"/>
        <v>24.774594001658773</v>
      </c>
      <c r="S226" s="7">
        <f t="shared" si="15"/>
        <v>51.999165275459099</v>
      </c>
    </row>
    <row r="227" spans="1:19" x14ac:dyDescent="0.35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t="s">
        <v>19</v>
      </c>
      <c r="G227">
        <v>5880</v>
      </c>
      <c r="H227" t="s">
        <v>20</v>
      </c>
      <c r="I227" t="s">
        <v>21</v>
      </c>
      <c r="J227">
        <v>1399093200</v>
      </c>
      <c r="K227" s="12">
        <f t="shared" si="12"/>
        <v>41762.208333333336</v>
      </c>
      <c r="L227">
        <v>1399093200</v>
      </c>
      <c r="M227" s="13">
        <f t="shared" si="13"/>
        <v>41762.208333333336</v>
      </c>
      <c r="N227" t="b">
        <v>1</v>
      </c>
      <c r="O227" t="b">
        <v>0</v>
      </c>
      <c r="P227" t="s">
        <v>2009</v>
      </c>
      <c r="Q227" t="s">
        <v>2010</v>
      </c>
      <c r="R227" s="6">
        <f t="shared" si="14"/>
        <v>38.4358099298178</v>
      </c>
      <c r="S227" s="7">
        <f t="shared" si="15"/>
        <v>29.999659863945578</v>
      </c>
    </row>
    <row r="228" spans="1:19" x14ac:dyDescent="0.35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t="s">
        <v>19</v>
      </c>
      <c r="G228">
        <v>112</v>
      </c>
      <c r="H228" t="s">
        <v>20</v>
      </c>
      <c r="I228" t="s">
        <v>21</v>
      </c>
      <c r="J228">
        <v>1270702800</v>
      </c>
      <c r="K228" s="12">
        <f t="shared" si="12"/>
        <v>40276.208333333336</v>
      </c>
      <c r="L228">
        <v>1273899600</v>
      </c>
      <c r="M228" s="13">
        <f t="shared" si="13"/>
        <v>40313.208333333336</v>
      </c>
      <c r="N228" t="b">
        <v>0</v>
      </c>
      <c r="O228" t="b">
        <v>0</v>
      </c>
      <c r="P228" t="s">
        <v>2028</v>
      </c>
      <c r="Q228" t="s">
        <v>2029</v>
      </c>
      <c r="R228" s="6">
        <f t="shared" si="14"/>
        <v>27.275206836985184</v>
      </c>
      <c r="S228" s="7">
        <f t="shared" si="15"/>
        <v>98.205357142857139</v>
      </c>
    </row>
    <row r="229" spans="1:19" x14ac:dyDescent="0.35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t="s">
        <v>19</v>
      </c>
      <c r="G229">
        <v>943</v>
      </c>
      <c r="H229" t="s">
        <v>20</v>
      </c>
      <c r="I229" t="s">
        <v>21</v>
      </c>
      <c r="J229">
        <v>1431666000</v>
      </c>
      <c r="K229" s="12">
        <f t="shared" si="12"/>
        <v>42139.208333333328</v>
      </c>
      <c r="L229">
        <v>1432184400</v>
      </c>
      <c r="M229" s="13">
        <f t="shared" si="13"/>
        <v>42145.208333333328</v>
      </c>
      <c r="N229" t="b">
        <v>0</v>
      </c>
      <c r="O229" t="b">
        <v>0</v>
      </c>
      <c r="P229" t="s">
        <v>2024</v>
      </c>
      <c r="Q229" t="s">
        <v>2035</v>
      </c>
      <c r="R229" s="6">
        <f t="shared" si="14"/>
        <v>59.269496160621301</v>
      </c>
      <c r="S229" s="7">
        <f t="shared" si="15"/>
        <v>108.96182396606575</v>
      </c>
    </row>
    <row r="230" spans="1:19" x14ac:dyDescent="0.35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t="s">
        <v>19</v>
      </c>
      <c r="G230">
        <v>2468</v>
      </c>
      <c r="H230" t="s">
        <v>20</v>
      </c>
      <c r="I230" t="s">
        <v>21</v>
      </c>
      <c r="J230">
        <v>1472619600</v>
      </c>
      <c r="K230" s="12">
        <f t="shared" si="12"/>
        <v>42613.208333333328</v>
      </c>
      <c r="L230">
        <v>1474779600</v>
      </c>
      <c r="M230" s="13">
        <f t="shared" si="13"/>
        <v>42638.208333333328</v>
      </c>
      <c r="N230" t="b">
        <v>0</v>
      </c>
      <c r="O230" t="b">
        <v>0</v>
      </c>
      <c r="P230" t="s">
        <v>2015</v>
      </c>
      <c r="Q230" t="s">
        <v>2023</v>
      </c>
      <c r="R230" s="6">
        <f t="shared" si="14"/>
        <v>83.397842179108807</v>
      </c>
      <c r="S230" s="7">
        <f t="shared" si="15"/>
        <v>66.998379254457049</v>
      </c>
    </row>
    <row r="231" spans="1:19" x14ac:dyDescent="0.35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t="s">
        <v>19</v>
      </c>
      <c r="G231">
        <v>2551</v>
      </c>
      <c r="H231" t="s">
        <v>20</v>
      </c>
      <c r="I231" t="s">
        <v>21</v>
      </c>
      <c r="J231">
        <v>1496293200</v>
      </c>
      <c r="K231" s="12">
        <f t="shared" si="12"/>
        <v>42887.208333333328</v>
      </c>
      <c r="L231">
        <v>1500440400</v>
      </c>
      <c r="M231" s="13">
        <f t="shared" si="13"/>
        <v>42935.208333333328</v>
      </c>
      <c r="N231" t="b">
        <v>0</v>
      </c>
      <c r="O231" t="b">
        <v>1</v>
      </c>
      <c r="P231" t="s">
        <v>2024</v>
      </c>
      <c r="Q231" t="s">
        <v>2035</v>
      </c>
      <c r="R231" s="6">
        <f t="shared" si="14"/>
        <v>51.629090821360933</v>
      </c>
      <c r="S231" s="7">
        <f t="shared" si="15"/>
        <v>64.99333594668758</v>
      </c>
    </row>
    <row r="232" spans="1:19" x14ac:dyDescent="0.35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t="s">
        <v>19</v>
      </c>
      <c r="G232">
        <v>101</v>
      </c>
      <c r="H232" t="s">
        <v>20</v>
      </c>
      <c r="I232" t="s">
        <v>21</v>
      </c>
      <c r="J232">
        <v>1575612000</v>
      </c>
      <c r="K232" s="12">
        <f t="shared" si="12"/>
        <v>43805.25</v>
      </c>
      <c r="L232">
        <v>1575612000</v>
      </c>
      <c r="M232" s="13">
        <f t="shared" si="13"/>
        <v>43805.25</v>
      </c>
      <c r="N232" t="b">
        <v>0</v>
      </c>
      <c r="O232" t="b">
        <v>0</v>
      </c>
      <c r="P232" t="s">
        <v>2024</v>
      </c>
      <c r="Q232" t="s">
        <v>2025</v>
      </c>
      <c r="R232" s="6">
        <f t="shared" si="14"/>
        <v>23.800079333597779</v>
      </c>
      <c r="S232" s="7">
        <f t="shared" si="15"/>
        <v>99.841584158415841</v>
      </c>
    </row>
    <row r="233" spans="1:19" x14ac:dyDescent="0.35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t="s">
        <v>63</v>
      </c>
      <c r="G233">
        <v>67</v>
      </c>
      <c r="H233" t="s">
        <v>20</v>
      </c>
      <c r="I233" t="s">
        <v>21</v>
      </c>
      <c r="J233">
        <v>1369112400</v>
      </c>
      <c r="K233" s="12">
        <f t="shared" si="12"/>
        <v>41415.208333333336</v>
      </c>
      <c r="L233">
        <v>1374123600</v>
      </c>
      <c r="M233" s="13">
        <f t="shared" si="13"/>
        <v>41473.208333333336</v>
      </c>
      <c r="N233" t="b">
        <v>0</v>
      </c>
      <c r="O233" t="b">
        <v>0</v>
      </c>
      <c r="P233" t="s">
        <v>2013</v>
      </c>
      <c r="Q233" t="s">
        <v>2014</v>
      </c>
      <c r="R233" s="6">
        <f t="shared" si="14"/>
        <v>130.36393264530147</v>
      </c>
      <c r="S233" s="7">
        <f t="shared" si="15"/>
        <v>82.432835820895519</v>
      </c>
    </row>
    <row r="234" spans="1:19" x14ac:dyDescent="0.35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t="s">
        <v>19</v>
      </c>
      <c r="G234">
        <v>92</v>
      </c>
      <c r="H234" t="s">
        <v>20</v>
      </c>
      <c r="I234" t="s">
        <v>21</v>
      </c>
      <c r="J234">
        <v>1469422800</v>
      </c>
      <c r="K234" s="12">
        <f t="shared" si="12"/>
        <v>42576.208333333328</v>
      </c>
      <c r="L234">
        <v>1469509200</v>
      </c>
      <c r="M234" s="13">
        <f t="shared" si="13"/>
        <v>42577.208333333328</v>
      </c>
      <c r="N234" t="b">
        <v>0</v>
      </c>
      <c r="O234" t="b">
        <v>0</v>
      </c>
      <c r="P234" t="s">
        <v>2013</v>
      </c>
      <c r="Q234" t="s">
        <v>2014</v>
      </c>
      <c r="R234" s="6">
        <f t="shared" si="14"/>
        <v>58.389146488064569</v>
      </c>
      <c r="S234" s="7">
        <f t="shared" si="15"/>
        <v>63.293478260869563</v>
      </c>
    </row>
    <row r="235" spans="1:19" x14ac:dyDescent="0.35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t="s">
        <v>19</v>
      </c>
      <c r="G235">
        <v>62</v>
      </c>
      <c r="H235" t="s">
        <v>20</v>
      </c>
      <c r="I235" t="s">
        <v>21</v>
      </c>
      <c r="J235">
        <v>1307854800</v>
      </c>
      <c r="K235" s="12">
        <f t="shared" si="12"/>
        <v>40706.208333333336</v>
      </c>
      <c r="L235">
        <v>1309237200</v>
      </c>
      <c r="M235" s="13">
        <f t="shared" si="13"/>
        <v>40722.208333333336</v>
      </c>
      <c r="N235" t="b">
        <v>0</v>
      </c>
      <c r="O235" t="b">
        <v>0</v>
      </c>
      <c r="P235" t="s">
        <v>2015</v>
      </c>
      <c r="Q235" t="s">
        <v>2023</v>
      </c>
      <c r="R235" s="6">
        <f t="shared" si="14"/>
        <v>63.333333333333329</v>
      </c>
      <c r="S235" s="7">
        <f t="shared" si="15"/>
        <v>96.774193548387103</v>
      </c>
    </row>
    <row r="236" spans="1:19" x14ac:dyDescent="0.35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t="s">
        <v>19</v>
      </c>
      <c r="G236">
        <v>149</v>
      </c>
      <c r="H236" t="s">
        <v>94</v>
      </c>
      <c r="I236" t="s">
        <v>95</v>
      </c>
      <c r="J236">
        <v>1503378000</v>
      </c>
      <c r="K236" s="12">
        <f t="shared" si="12"/>
        <v>42969.208333333328</v>
      </c>
      <c r="L236">
        <v>1503982800</v>
      </c>
      <c r="M236" s="13">
        <f t="shared" si="13"/>
        <v>42976.208333333328</v>
      </c>
      <c r="N236" t="b">
        <v>0</v>
      </c>
      <c r="O236" t="b">
        <v>1</v>
      </c>
      <c r="P236" t="s">
        <v>2024</v>
      </c>
      <c r="Q236" t="s">
        <v>2025</v>
      </c>
      <c r="R236" s="6">
        <f t="shared" si="14"/>
        <v>91.675834250091683</v>
      </c>
      <c r="S236" s="7">
        <f t="shared" si="15"/>
        <v>54.906040268456373</v>
      </c>
    </row>
    <row r="237" spans="1:19" ht="31" x14ac:dyDescent="0.35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t="s">
        <v>14</v>
      </c>
      <c r="G237">
        <v>92</v>
      </c>
      <c r="H237" t="s">
        <v>20</v>
      </c>
      <c r="I237" t="s">
        <v>21</v>
      </c>
      <c r="J237">
        <v>1486965600</v>
      </c>
      <c r="K237" s="12">
        <f t="shared" si="12"/>
        <v>42779.25</v>
      </c>
      <c r="L237">
        <v>1487397600</v>
      </c>
      <c r="M237" s="13">
        <f t="shared" si="13"/>
        <v>42784.25</v>
      </c>
      <c r="N237" t="b">
        <v>0</v>
      </c>
      <c r="O237" t="b">
        <v>0</v>
      </c>
      <c r="P237" t="s">
        <v>2015</v>
      </c>
      <c r="Q237" t="s">
        <v>2023</v>
      </c>
      <c r="R237" s="6">
        <f t="shared" si="14"/>
        <v>239.62106436333238</v>
      </c>
      <c r="S237" s="7">
        <f t="shared" si="15"/>
        <v>39.010869565217391</v>
      </c>
    </row>
    <row r="238" spans="1:19" x14ac:dyDescent="0.35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t="s">
        <v>14</v>
      </c>
      <c r="G238">
        <v>57</v>
      </c>
      <c r="H238" t="s">
        <v>24</v>
      </c>
      <c r="I238" t="s">
        <v>25</v>
      </c>
      <c r="J238">
        <v>1561438800</v>
      </c>
      <c r="K238" s="12">
        <f t="shared" si="12"/>
        <v>43641.208333333328</v>
      </c>
      <c r="L238">
        <v>1562043600</v>
      </c>
      <c r="M238" s="13">
        <f t="shared" si="13"/>
        <v>43648.208333333328</v>
      </c>
      <c r="N238" t="b">
        <v>0</v>
      </c>
      <c r="O238" t="b">
        <v>1</v>
      </c>
      <c r="P238" t="s">
        <v>2009</v>
      </c>
      <c r="Q238" t="s">
        <v>2010</v>
      </c>
      <c r="R238" s="6">
        <f t="shared" si="14"/>
        <v>913.7173259310664</v>
      </c>
      <c r="S238" s="7">
        <f t="shared" si="15"/>
        <v>75.84210526315789</v>
      </c>
    </row>
    <row r="239" spans="1:19" ht="31" x14ac:dyDescent="0.35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t="s">
        <v>19</v>
      </c>
      <c r="G239">
        <v>329</v>
      </c>
      <c r="H239" t="s">
        <v>20</v>
      </c>
      <c r="I239" t="s">
        <v>21</v>
      </c>
      <c r="J239">
        <v>1398402000</v>
      </c>
      <c r="K239" s="12">
        <f t="shared" si="12"/>
        <v>41754.208333333336</v>
      </c>
      <c r="L239">
        <v>1398574800</v>
      </c>
      <c r="M239" s="13">
        <f t="shared" si="13"/>
        <v>41756.208333333336</v>
      </c>
      <c r="N239" t="b">
        <v>0</v>
      </c>
      <c r="O239" t="b">
        <v>0</v>
      </c>
      <c r="P239" t="s">
        <v>2015</v>
      </c>
      <c r="Q239" t="s">
        <v>2023</v>
      </c>
      <c r="R239" s="6">
        <f t="shared" si="14"/>
        <v>62.744568884091208</v>
      </c>
      <c r="S239" s="7">
        <f t="shared" si="15"/>
        <v>45.051671732522799</v>
      </c>
    </row>
    <row r="240" spans="1:19" x14ac:dyDescent="0.35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t="s">
        <v>19</v>
      </c>
      <c r="G240">
        <v>97</v>
      </c>
      <c r="H240" t="s">
        <v>32</v>
      </c>
      <c r="I240" t="s">
        <v>33</v>
      </c>
      <c r="J240">
        <v>1513231200</v>
      </c>
      <c r="K240" s="12">
        <f t="shared" si="12"/>
        <v>43083.25</v>
      </c>
      <c r="L240">
        <v>1515391200</v>
      </c>
      <c r="M240" s="13">
        <f t="shared" si="13"/>
        <v>43108.25</v>
      </c>
      <c r="N240" t="b">
        <v>0</v>
      </c>
      <c r="O240" t="b">
        <v>1</v>
      </c>
      <c r="P240" t="s">
        <v>2013</v>
      </c>
      <c r="Q240" t="s">
        <v>2014</v>
      </c>
      <c r="R240" s="6">
        <f t="shared" si="14"/>
        <v>23.673308344841189</v>
      </c>
      <c r="S240" s="7">
        <f t="shared" si="15"/>
        <v>104.51546391752578</v>
      </c>
    </row>
    <row r="241" spans="1:19" ht="31" x14ac:dyDescent="0.35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t="s">
        <v>14</v>
      </c>
      <c r="G241">
        <v>41</v>
      </c>
      <c r="H241" t="s">
        <v>20</v>
      </c>
      <c r="I241" t="s">
        <v>21</v>
      </c>
      <c r="J241">
        <v>1440824400</v>
      </c>
      <c r="K241" s="12">
        <f t="shared" si="12"/>
        <v>42245.208333333328</v>
      </c>
      <c r="L241">
        <v>1441170000</v>
      </c>
      <c r="M241" s="13">
        <f t="shared" si="13"/>
        <v>42249.208333333328</v>
      </c>
      <c r="N241" t="b">
        <v>0</v>
      </c>
      <c r="O241" t="b">
        <v>0</v>
      </c>
      <c r="P241" t="s">
        <v>2011</v>
      </c>
      <c r="Q241" t="s">
        <v>2020</v>
      </c>
      <c r="R241" s="6">
        <f t="shared" si="14"/>
        <v>102.33450591621363</v>
      </c>
      <c r="S241" s="7">
        <f t="shared" si="15"/>
        <v>76.268292682926827</v>
      </c>
    </row>
    <row r="242" spans="1:19" x14ac:dyDescent="0.35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t="s">
        <v>19</v>
      </c>
      <c r="G242">
        <v>1784</v>
      </c>
      <c r="H242" t="s">
        <v>20</v>
      </c>
      <c r="I242" t="s">
        <v>21</v>
      </c>
      <c r="J242">
        <v>1281070800</v>
      </c>
      <c r="K242" s="12">
        <f t="shared" si="12"/>
        <v>40396.208333333336</v>
      </c>
      <c r="L242">
        <v>1281157200</v>
      </c>
      <c r="M242" s="13">
        <f t="shared" si="13"/>
        <v>40397.208333333336</v>
      </c>
      <c r="N242" t="b">
        <v>0</v>
      </c>
      <c r="O242" t="b">
        <v>0</v>
      </c>
      <c r="P242" t="s">
        <v>2013</v>
      </c>
      <c r="Q242" t="s">
        <v>2014</v>
      </c>
      <c r="R242" s="6">
        <f t="shared" si="14"/>
        <v>23.878366524804264</v>
      </c>
      <c r="S242" s="7">
        <f t="shared" si="15"/>
        <v>69.015695067264573</v>
      </c>
    </row>
    <row r="243" spans="1:19" x14ac:dyDescent="0.35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t="s">
        <v>19</v>
      </c>
      <c r="G243">
        <v>1684</v>
      </c>
      <c r="H243" t="s">
        <v>24</v>
      </c>
      <c r="I243" t="s">
        <v>25</v>
      </c>
      <c r="J243">
        <v>1397365200</v>
      </c>
      <c r="K243" s="12">
        <f t="shared" si="12"/>
        <v>41742.208333333336</v>
      </c>
      <c r="L243">
        <v>1398229200</v>
      </c>
      <c r="M243" s="13">
        <f t="shared" si="13"/>
        <v>41752.208333333336</v>
      </c>
      <c r="N243" t="b">
        <v>0</v>
      </c>
      <c r="O243" t="b">
        <v>1</v>
      </c>
      <c r="P243" t="s">
        <v>2021</v>
      </c>
      <c r="Q243" t="s">
        <v>2022</v>
      </c>
      <c r="R243" s="6">
        <f t="shared" si="14"/>
        <v>98.119711871611671</v>
      </c>
      <c r="S243" s="7">
        <f t="shared" si="15"/>
        <v>101.97684085510689</v>
      </c>
    </row>
    <row r="244" spans="1:19" x14ac:dyDescent="0.35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t="s">
        <v>19</v>
      </c>
      <c r="G244">
        <v>250</v>
      </c>
      <c r="H244" t="s">
        <v>20</v>
      </c>
      <c r="I244" t="s">
        <v>21</v>
      </c>
      <c r="J244">
        <v>1494392400</v>
      </c>
      <c r="K244" s="12">
        <f t="shared" si="12"/>
        <v>42865.208333333328</v>
      </c>
      <c r="L244">
        <v>1495256400</v>
      </c>
      <c r="M244" s="13">
        <f t="shared" si="13"/>
        <v>42875.208333333328</v>
      </c>
      <c r="N244" t="b">
        <v>0</v>
      </c>
      <c r="O244" t="b">
        <v>1</v>
      </c>
      <c r="P244" t="s">
        <v>2009</v>
      </c>
      <c r="Q244" t="s">
        <v>2010</v>
      </c>
      <c r="R244" s="6">
        <f t="shared" si="14"/>
        <v>78.292478329760456</v>
      </c>
      <c r="S244" s="7">
        <f t="shared" si="15"/>
        <v>42.915999999999997</v>
      </c>
    </row>
    <row r="245" spans="1:19" ht="31" x14ac:dyDescent="0.35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t="s">
        <v>19</v>
      </c>
      <c r="G245">
        <v>238</v>
      </c>
      <c r="H245" t="s">
        <v>20</v>
      </c>
      <c r="I245" t="s">
        <v>21</v>
      </c>
      <c r="J245">
        <v>1520143200</v>
      </c>
      <c r="K245" s="12">
        <f t="shared" si="12"/>
        <v>43163.25</v>
      </c>
      <c r="L245">
        <v>1520402400</v>
      </c>
      <c r="M245" s="13">
        <f t="shared" si="13"/>
        <v>43166.25</v>
      </c>
      <c r="N245" t="b">
        <v>0</v>
      </c>
      <c r="O245" t="b">
        <v>0</v>
      </c>
      <c r="P245" t="s">
        <v>2013</v>
      </c>
      <c r="Q245" t="s">
        <v>2014</v>
      </c>
      <c r="R245" s="6">
        <f t="shared" si="14"/>
        <v>22.4609375</v>
      </c>
      <c r="S245" s="7">
        <f t="shared" si="15"/>
        <v>43.025210084033617</v>
      </c>
    </row>
    <row r="246" spans="1:19" ht="31" x14ac:dyDescent="0.35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t="s">
        <v>19</v>
      </c>
      <c r="G246">
        <v>53</v>
      </c>
      <c r="H246" t="s">
        <v>20</v>
      </c>
      <c r="I246" t="s">
        <v>21</v>
      </c>
      <c r="J246">
        <v>1405314000</v>
      </c>
      <c r="K246" s="12">
        <f t="shared" si="12"/>
        <v>41834.208333333336</v>
      </c>
      <c r="L246">
        <v>1409806800</v>
      </c>
      <c r="M246" s="13">
        <f t="shared" si="13"/>
        <v>41886.208333333336</v>
      </c>
      <c r="N246" t="b">
        <v>0</v>
      </c>
      <c r="O246" t="b">
        <v>0</v>
      </c>
      <c r="P246" t="s">
        <v>2013</v>
      </c>
      <c r="Q246" t="s">
        <v>2014</v>
      </c>
      <c r="R246" s="6">
        <f t="shared" si="14"/>
        <v>17.552657973921765</v>
      </c>
      <c r="S246" s="7">
        <f t="shared" si="15"/>
        <v>75.245283018867923</v>
      </c>
    </row>
    <row r="247" spans="1:19" x14ac:dyDescent="0.35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t="s">
        <v>19</v>
      </c>
      <c r="G247">
        <v>214</v>
      </c>
      <c r="H247" t="s">
        <v>20</v>
      </c>
      <c r="I247" t="s">
        <v>21</v>
      </c>
      <c r="J247">
        <v>1396846800</v>
      </c>
      <c r="K247" s="12">
        <f t="shared" si="12"/>
        <v>41736.208333333336</v>
      </c>
      <c r="L247">
        <v>1396933200</v>
      </c>
      <c r="M247" s="13">
        <f t="shared" si="13"/>
        <v>41737.208333333336</v>
      </c>
      <c r="N247" t="b">
        <v>0</v>
      </c>
      <c r="O247" t="b">
        <v>0</v>
      </c>
      <c r="P247" t="s">
        <v>2013</v>
      </c>
      <c r="Q247" t="s">
        <v>2014</v>
      </c>
      <c r="R247" s="6">
        <f t="shared" si="14"/>
        <v>19.633064789113806</v>
      </c>
      <c r="S247" s="7">
        <f t="shared" si="15"/>
        <v>69.023364485981304</v>
      </c>
    </row>
    <row r="248" spans="1:19" x14ac:dyDescent="0.35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t="s">
        <v>19</v>
      </c>
      <c r="G248">
        <v>222</v>
      </c>
      <c r="H248" t="s">
        <v>20</v>
      </c>
      <c r="I248" t="s">
        <v>21</v>
      </c>
      <c r="J248">
        <v>1375678800</v>
      </c>
      <c r="K248" s="12">
        <f t="shared" si="12"/>
        <v>41491.208333333336</v>
      </c>
      <c r="L248">
        <v>1376024400</v>
      </c>
      <c r="M248" s="13">
        <f t="shared" si="13"/>
        <v>41495.208333333336</v>
      </c>
      <c r="N248" t="b">
        <v>0</v>
      </c>
      <c r="O248" t="b">
        <v>0</v>
      </c>
      <c r="P248" t="s">
        <v>2011</v>
      </c>
      <c r="Q248" t="s">
        <v>2012</v>
      </c>
      <c r="R248" s="6">
        <f t="shared" si="14"/>
        <v>30.718820397296742</v>
      </c>
      <c r="S248" s="7">
        <f t="shared" si="15"/>
        <v>65.986486486486484</v>
      </c>
    </row>
    <row r="249" spans="1:19" x14ac:dyDescent="0.35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t="s">
        <v>19</v>
      </c>
      <c r="G249">
        <v>1884</v>
      </c>
      <c r="H249" t="s">
        <v>20</v>
      </c>
      <c r="I249" t="s">
        <v>21</v>
      </c>
      <c r="J249">
        <v>1482386400</v>
      </c>
      <c r="K249" s="12">
        <f t="shared" si="12"/>
        <v>42726.25</v>
      </c>
      <c r="L249">
        <v>1483682400</v>
      </c>
      <c r="M249" s="13">
        <f t="shared" si="13"/>
        <v>42741.25</v>
      </c>
      <c r="N249" t="b">
        <v>0</v>
      </c>
      <c r="O249" t="b">
        <v>1</v>
      </c>
      <c r="P249" t="s">
        <v>2021</v>
      </c>
      <c r="Q249" t="s">
        <v>2027</v>
      </c>
      <c r="R249" s="6">
        <f t="shared" si="14"/>
        <v>10.722524883839315</v>
      </c>
      <c r="S249" s="7">
        <f t="shared" si="15"/>
        <v>98.013800424628457</v>
      </c>
    </row>
    <row r="250" spans="1:19" x14ac:dyDescent="0.35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t="s">
        <v>19</v>
      </c>
      <c r="G250">
        <v>218</v>
      </c>
      <c r="H250" t="s">
        <v>24</v>
      </c>
      <c r="I250" t="s">
        <v>25</v>
      </c>
      <c r="J250">
        <v>1420005600</v>
      </c>
      <c r="K250" s="12">
        <f t="shared" si="12"/>
        <v>42004.25</v>
      </c>
      <c r="L250">
        <v>1420437600</v>
      </c>
      <c r="M250" s="13">
        <f t="shared" si="13"/>
        <v>42009.25</v>
      </c>
      <c r="N250" t="b">
        <v>0</v>
      </c>
      <c r="O250" t="b">
        <v>0</v>
      </c>
      <c r="P250" t="s">
        <v>2024</v>
      </c>
      <c r="Q250" t="s">
        <v>2035</v>
      </c>
      <c r="R250" s="6">
        <f t="shared" si="14"/>
        <v>47.317408227123558</v>
      </c>
      <c r="S250" s="7">
        <f t="shared" si="15"/>
        <v>60.105504587155963</v>
      </c>
    </row>
    <row r="251" spans="1:19" x14ac:dyDescent="0.35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t="s">
        <v>19</v>
      </c>
      <c r="G251">
        <v>6465</v>
      </c>
      <c r="H251" t="s">
        <v>20</v>
      </c>
      <c r="I251" t="s">
        <v>21</v>
      </c>
      <c r="J251">
        <v>1420178400</v>
      </c>
      <c r="K251" s="12">
        <f t="shared" si="12"/>
        <v>42006.25</v>
      </c>
      <c r="L251">
        <v>1420783200</v>
      </c>
      <c r="M251" s="13">
        <f t="shared" si="13"/>
        <v>42013.25</v>
      </c>
      <c r="N251" t="b">
        <v>0</v>
      </c>
      <c r="O251" t="b">
        <v>0</v>
      </c>
      <c r="P251" t="s">
        <v>2021</v>
      </c>
      <c r="Q251" t="s">
        <v>2033</v>
      </c>
      <c r="R251" s="6">
        <f t="shared" si="14"/>
        <v>36.586454088461885</v>
      </c>
      <c r="S251" s="7">
        <f t="shared" si="15"/>
        <v>26.000773395204948</v>
      </c>
    </row>
    <row r="252" spans="1:19" x14ac:dyDescent="0.35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t="s">
        <v>14</v>
      </c>
      <c r="G252">
        <v>1</v>
      </c>
      <c r="H252" t="s">
        <v>20</v>
      </c>
      <c r="I252" t="s">
        <v>21</v>
      </c>
      <c r="J252">
        <v>1264399200</v>
      </c>
      <c r="K252" s="12">
        <f t="shared" si="12"/>
        <v>40203.25</v>
      </c>
      <c r="L252">
        <v>1267423200</v>
      </c>
      <c r="M252" s="13">
        <f t="shared" si="13"/>
        <v>40238.25</v>
      </c>
      <c r="N252" t="b">
        <v>0</v>
      </c>
      <c r="O252" t="b">
        <v>0</v>
      </c>
      <c r="P252" t="s">
        <v>2009</v>
      </c>
      <c r="Q252" t="s">
        <v>2010</v>
      </c>
      <c r="R252" s="6">
        <f t="shared" si="14"/>
        <v>3333.3333333333335</v>
      </c>
      <c r="S252" s="7">
        <f t="shared" si="15"/>
        <v>3</v>
      </c>
    </row>
    <row r="253" spans="1:19" x14ac:dyDescent="0.35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t="s">
        <v>14</v>
      </c>
      <c r="G253">
        <v>101</v>
      </c>
      <c r="H253" t="s">
        <v>20</v>
      </c>
      <c r="I253" t="s">
        <v>21</v>
      </c>
      <c r="J253">
        <v>1355032800</v>
      </c>
      <c r="K253" s="12">
        <f t="shared" si="12"/>
        <v>41252.25</v>
      </c>
      <c r="L253">
        <v>1355205600</v>
      </c>
      <c r="M253" s="13">
        <f t="shared" si="13"/>
        <v>41254.25</v>
      </c>
      <c r="N253" t="b">
        <v>0</v>
      </c>
      <c r="O253" t="b">
        <v>0</v>
      </c>
      <c r="P253" t="s">
        <v>2013</v>
      </c>
      <c r="Q253" t="s">
        <v>2014</v>
      </c>
      <c r="R253" s="6">
        <f t="shared" si="14"/>
        <v>184.89583333333331</v>
      </c>
      <c r="S253" s="7">
        <f t="shared" si="15"/>
        <v>38.019801980198018</v>
      </c>
    </row>
    <row r="254" spans="1:19" ht="31" x14ac:dyDescent="0.35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t="s">
        <v>19</v>
      </c>
      <c r="G254">
        <v>59</v>
      </c>
      <c r="H254" t="s">
        <v>20</v>
      </c>
      <c r="I254" t="s">
        <v>21</v>
      </c>
      <c r="J254">
        <v>1382677200</v>
      </c>
      <c r="K254" s="12">
        <f t="shared" si="12"/>
        <v>41572.208333333336</v>
      </c>
      <c r="L254">
        <v>1383109200</v>
      </c>
      <c r="M254" s="13">
        <f t="shared" si="13"/>
        <v>41577.208333333336</v>
      </c>
      <c r="N254" t="b">
        <v>0</v>
      </c>
      <c r="O254" t="b">
        <v>0</v>
      </c>
      <c r="P254" t="s">
        <v>2013</v>
      </c>
      <c r="Q254" t="s">
        <v>2014</v>
      </c>
      <c r="R254" s="6">
        <f t="shared" si="14"/>
        <v>15.966789078716271</v>
      </c>
      <c r="S254" s="7">
        <f t="shared" si="15"/>
        <v>106.15254237288136</v>
      </c>
    </row>
    <row r="255" spans="1:19" x14ac:dyDescent="0.35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2">
        <f t="shared" si="12"/>
        <v>40641.208333333336</v>
      </c>
      <c r="L255">
        <v>1303275600</v>
      </c>
      <c r="M255" s="13">
        <f t="shared" si="13"/>
        <v>40653.208333333336</v>
      </c>
      <c r="N255" t="b">
        <v>0</v>
      </c>
      <c r="O255" t="b">
        <v>0</v>
      </c>
      <c r="P255" t="s">
        <v>2015</v>
      </c>
      <c r="Q255" t="s">
        <v>2018</v>
      </c>
      <c r="R255" s="6">
        <f t="shared" si="14"/>
        <v>112.33254130416694</v>
      </c>
      <c r="S255" s="7">
        <f t="shared" si="15"/>
        <v>81.019475655430711</v>
      </c>
    </row>
    <row r="256" spans="1:19" ht="31" x14ac:dyDescent="0.35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t="s">
        <v>19</v>
      </c>
      <c r="G256">
        <v>88</v>
      </c>
      <c r="H256" t="s">
        <v>20</v>
      </c>
      <c r="I256" t="s">
        <v>21</v>
      </c>
      <c r="J256">
        <v>1487656800</v>
      </c>
      <c r="K256" s="12">
        <f t="shared" si="12"/>
        <v>42787.25</v>
      </c>
      <c r="L256">
        <v>1487829600</v>
      </c>
      <c r="M256" s="13">
        <f t="shared" si="13"/>
        <v>42789.25</v>
      </c>
      <c r="N256" t="b">
        <v>0</v>
      </c>
      <c r="O256" t="b">
        <v>0</v>
      </c>
      <c r="P256" t="s">
        <v>2021</v>
      </c>
      <c r="Q256" t="s">
        <v>2022</v>
      </c>
      <c r="R256" s="6">
        <f t="shared" si="14"/>
        <v>54.085831863609648</v>
      </c>
      <c r="S256" s="7">
        <f t="shared" si="15"/>
        <v>96.647727272727266</v>
      </c>
    </row>
    <row r="257" spans="1:19" ht="31" x14ac:dyDescent="0.35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t="s">
        <v>19</v>
      </c>
      <c r="G257">
        <v>1697</v>
      </c>
      <c r="H257" t="s">
        <v>20</v>
      </c>
      <c r="I257" t="s">
        <v>21</v>
      </c>
      <c r="J257">
        <v>1297836000</v>
      </c>
      <c r="K257" s="12">
        <f t="shared" si="12"/>
        <v>40590.25</v>
      </c>
      <c r="L257">
        <v>1298268000</v>
      </c>
      <c r="M257" s="13">
        <f t="shared" si="13"/>
        <v>40595.25</v>
      </c>
      <c r="N257" t="b">
        <v>0</v>
      </c>
      <c r="O257" t="b">
        <v>1</v>
      </c>
      <c r="P257" t="s">
        <v>2009</v>
      </c>
      <c r="Q257" t="s">
        <v>2010</v>
      </c>
      <c r="R257" s="6">
        <f t="shared" si="14"/>
        <v>83.217036233007704</v>
      </c>
      <c r="S257" s="7">
        <f t="shared" si="15"/>
        <v>57.003535651149086</v>
      </c>
    </row>
    <row r="258" spans="1:19" x14ac:dyDescent="0.35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t="s">
        <v>14</v>
      </c>
      <c r="G258">
        <v>15</v>
      </c>
      <c r="H258" t="s">
        <v>36</v>
      </c>
      <c r="I258" t="s">
        <v>37</v>
      </c>
      <c r="J258">
        <v>1453615200</v>
      </c>
      <c r="K258" s="12">
        <f t="shared" si="12"/>
        <v>42393.25</v>
      </c>
      <c r="L258">
        <v>1456812000</v>
      </c>
      <c r="M258" s="13">
        <f t="shared" si="13"/>
        <v>42430.25</v>
      </c>
      <c r="N258" t="b">
        <v>0</v>
      </c>
      <c r="O258" t="b">
        <v>0</v>
      </c>
      <c r="P258" t="s">
        <v>2009</v>
      </c>
      <c r="Q258" t="s">
        <v>2010</v>
      </c>
      <c r="R258" s="6">
        <f t="shared" si="14"/>
        <v>427.52867570385814</v>
      </c>
      <c r="S258" s="7">
        <f t="shared" si="15"/>
        <v>63.93333333333333</v>
      </c>
    </row>
    <row r="259" spans="1:19" x14ac:dyDescent="0.35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t="s">
        <v>19</v>
      </c>
      <c r="G259">
        <v>92</v>
      </c>
      <c r="H259" t="s">
        <v>20</v>
      </c>
      <c r="I259" t="s">
        <v>21</v>
      </c>
      <c r="J259">
        <v>1362463200</v>
      </c>
      <c r="K259" s="12">
        <f t="shared" ref="K259:K322" si="16">(((J259/60)/60)/24)+DATE(1970,1,1)</f>
        <v>41338.25</v>
      </c>
      <c r="L259">
        <v>1363669200</v>
      </c>
      <c r="M259" s="13">
        <f t="shared" ref="M259:M322" si="17">(((L259/60)/60)/24)+DATE(1970,1,1)</f>
        <v>41352.208333333336</v>
      </c>
      <c r="N259" t="b">
        <v>0</v>
      </c>
      <c r="O259" t="b">
        <v>0</v>
      </c>
      <c r="P259" t="s">
        <v>2013</v>
      </c>
      <c r="Q259" t="s">
        <v>2014</v>
      </c>
      <c r="R259" s="6">
        <f t="shared" si="14"/>
        <v>68.493150684931507</v>
      </c>
      <c r="S259" s="7">
        <f t="shared" si="15"/>
        <v>90.456521739130437</v>
      </c>
    </row>
    <row r="260" spans="1:19" x14ac:dyDescent="0.35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t="s">
        <v>19</v>
      </c>
      <c r="G260">
        <v>186</v>
      </c>
      <c r="H260" t="s">
        <v>20</v>
      </c>
      <c r="I260" t="s">
        <v>21</v>
      </c>
      <c r="J260">
        <v>1481176800</v>
      </c>
      <c r="K260" s="12">
        <f t="shared" si="16"/>
        <v>42712.25</v>
      </c>
      <c r="L260">
        <v>1482904800</v>
      </c>
      <c r="M260" s="13">
        <f t="shared" si="17"/>
        <v>42732.25</v>
      </c>
      <c r="N260" t="b">
        <v>0</v>
      </c>
      <c r="O260" t="b">
        <v>1</v>
      </c>
      <c r="P260" t="s">
        <v>2013</v>
      </c>
      <c r="Q260" t="s">
        <v>2014</v>
      </c>
      <c r="R260" s="6">
        <f t="shared" ref="R260:R323" si="18">D260/E260*100</f>
        <v>37.246722288438619</v>
      </c>
      <c r="S260" s="7">
        <f t="shared" ref="S260:S323" si="19">E260/G260</f>
        <v>72.172043010752688</v>
      </c>
    </row>
    <row r="261" spans="1:19" ht="31" x14ac:dyDescent="0.35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t="s">
        <v>19</v>
      </c>
      <c r="G261">
        <v>138</v>
      </c>
      <c r="H261" t="s">
        <v>20</v>
      </c>
      <c r="I261" t="s">
        <v>21</v>
      </c>
      <c r="J261">
        <v>1354946400</v>
      </c>
      <c r="K261" s="12">
        <f t="shared" si="16"/>
        <v>41251.25</v>
      </c>
      <c r="L261">
        <v>1356588000</v>
      </c>
      <c r="M261" s="13">
        <f t="shared" si="17"/>
        <v>41270.25</v>
      </c>
      <c r="N261" t="b">
        <v>1</v>
      </c>
      <c r="O261" t="b">
        <v>0</v>
      </c>
      <c r="P261" t="s">
        <v>2028</v>
      </c>
      <c r="Q261" t="s">
        <v>2029</v>
      </c>
      <c r="R261" s="6">
        <f t="shared" si="18"/>
        <v>16.736401673640167</v>
      </c>
      <c r="S261" s="7">
        <f t="shared" si="19"/>
        <v>77.934782608695656</v>
      </c>
    </row>
    <row r="262" spans="1:19" x14ac:dyDescent="0.35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t="s">
        <v>19</v>
      </c>
      <c r="G262">
        <v>261</v>
      </c>
      <c r="H262" t="s">
        <v>20</v>
      </c>
      <c r="I262" t="s">
        <v>21</v>
      </c>
      <c r="J262">
        <v>1348808400</v>
      </c>
      <c r="K262" s="12">
        <f t="shared" si="16"/>
        <v>41180.208333333336</v>
      </c>
      <c r="L262">
        <v>1349845200</v>
      </c>
      <c r="M262" s="13">
        <f t="shared" si="17"/>
        <v>41192.208333333336</v>
      </c>
      <c r="N262" t="b">
        <v>0</v>
      </c>
      <c r="O262" t="b">
        <v>0</v>
      </c>
      <c r="P262" t="s">
        <v>2009</v>
      </c>
      <c r="Q262" t="s">
        <v>2010</v>
      </c>
      <c r="R262" s="6">
        <f t="shared" si="18"/>
        <v>63.412179164569707</v>
      </c>
      <c r="S262" s="7">
        <f t="shared" si="19"/>
        <v>38.065134099616856</v>
      </c>
    </row>
    <row r="263" spans="1:19" ht="31" x14ac:dyDescent="0.35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t="s">
        <v>14</v>
      </c>
      <c r="G263">
        <v>454</v>
      </c>
      <c r="H263" t="s">
        <v>20</v>
      </c>
      <c r="I263" t="s">
        <v>21</v>
      </c>
      <c r="J263">
        <v>1282712400</v>
      </c>
      <c r="K263" s="12">
        <f t="shared" si="16"/>
        <v>40415.208333333336</v>
      </c>
      <c r="L263">
        <v>1283058000</v>
      </c>
      <c r="M263" s="13">
        <f t="shared" si="17"/>
        <v>40419.208333333336</v>
      </c>
      <c r="N263" t="b">
        <v>0</v>
      </c>
      <c r="O263" t="b">
        <v>1</v>
      </c>
      <c r="P263" t="s">
        <v>2009</v>
      </c>
      <c r="Q263" t="s">
        <v>2010</v>
      </c>
      <c r="R263" s="6">
        <f t="shared" si="18"/>
        <v>320.49576093981671</v>
      </c>
      <c r="S263" s="7">
        <f t="shared" si="19"/>
        <v>57.936123348017624</v>
      </c>
    </row>
    <row r="264" spans="1:19" x14ac:dyDescent="0.35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t="s">
        <v>19</v>
      </c>
      <c r="G264">
        <v>107</v>
      </c>
      <c r="H264" t="s">
        <v>20</v>
      </c>
      <c r="I264" t="s">
        <v>21</v>
      </c>
      <c r="J264">
        <v>1301979600</v>
      </c>
      <c r="K264" s="12">
        <f t="shared" si="16"/>
        <v>40638.208333333336</v>
      </c>
      <c r="L264">
        <v>1304226000</v>
      </c>
      <c r="M264" s="13">
        <f t="shared" si="17"/>
        <v>40664.208333333336</v>
      </c>
      <c r="N264" t="b">
        <v>0</v>
      </c>
      <c r="O264" t="b">
        <v>1</v>
      </c>
      <c r="P264" t="s">
        <v>2009</v>
      </c>
      <c r="Q264" t="s">
        <v>2019</v>
      </c>
      <c r="R264" s="6">
        <f t="shared" si="18"/>
        <v>31.906906906906908</v>
      </c>
      <c r="S264" s="7">
        <f t="shared" si="19"/>
        <v>49.794392523364486</v>
      </c>
    </row>
    <row r="265" spans="1:19" x14ac:dyDescent="0.35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t="s">
        <v>19</v>
      </c>
      <c r="G265">
        <v>199</v>
      </c>
      <c r="H265" t="s">
        <v>20</v>
      </c>
      <c r="I265" t="s">
        <v>21</v>
      </c>
      <c r="J265">
        <v>1263016800</v>
      </c>
      <c r="K265" s="12">
        <f t="shared" si="16"/>
        <v>40187.25</v>
      </c>
      <c r="L265">
        <v>1263016800</v>
      </c>
      <c r="M265" s="13">
        <f t="shared" si="17"/>
        <v>40187.25</v>
      </c>
      <c r="N265" t="b">
        <v>0</v>
      </c>
      <c r="O265" t="b">
        <v>0</v>
      </c>
      <c r="P265" t="s">
        <v>2028</v>
      </c>
      <c r="Q265" t="s">
        <v>2029</v>
      </c>
      <c r="R265" s="6">
        <f t="shared" si="18"/>
        <v>26.961695797694311</v>
      </c>
      <c r="S265" s="7">
        <f t="shared" si="19"/>
        <v>54.050251256281406</v>
      </c>
    </row>
    <row r="266" spans="1:19" x14ac:dyDescent="0.35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t="s">
        <v>19</v>
      </c>
      <c r="G266">
        <v>5512</v>
      </c>
      <c r="H266" t="s">
        <v>20</v>
      </c>
      <c r="I266" t="s">
        <v>21</v>
      </c>
      <c r="J266">
        <v>1360648800</v>
      </c>
      <c r="K266" s="12">
        <f t="shared" si="16"/>
        <v>41317.25</v>
      </c>
      <c r="L266">
        <v>1362031200</v>
      </c>
      <c r="M266" s="13">
        <f t="shared" si="17"/>
        <v>41333.25</v>
      </c>
      <c r="N266" t="b">
        <v>0</v>
      </c>
      <c r="O266" t="b">
        <v>0</v>
      </c>
      <c r="P266" t="s">
        <v>2013</v>
      </c>
      <c r="Q266" t="s">
        <v>2014</v>
      </c>
      <c r="R266" s="6">
        <f t="shared" si="18"/>
        <v>27.573696145124714</v>
      </c>
      <c r="S266" s="7">
        <f t="shared" si="19"/>
        <v>30.002721335268504</v>
      </c>
    </row>
    <row r="267" spans="1:19" x14ac:dyDescent="0.35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t="s">
        <v>19</v>
      </c>
      <c r="G267">
        <v>86</v>
      </c>
      <c r="H267" t="s">
        <v>20</v>
      </c>
      <c r="I267" t="s">
        <v>21</v>
      </c>
      <c r="J267">
        <v>1451800800</v>
      </c>
      <c r="K267" s="12">
        <f t="shared" si="16"/>
        <v>42372.25</v>
      </c>
      <c r="L267">
        <v>1455602400</v>
      </c>
      <c r="M267" s="13">
        <f t="shared" si="17"/>
        <v>42416.25</v>
      </c>
      <c r="N267" t="b">
        <v>0</v>
      </c>
      <c r="O267" t="b">
        <v>0</v>
      </c>
      <c r="P267" t="s">
        <v>2013</v>
      </c>
      <c r="Q267" t="s">
        <v>2014</v>
      </c>
      <c r="R267" s="6">
        <f t="shared" si="18"/>
        <v>81.246891062841982</v>
      </c>
      <c r="S267" s="7">
        <f t="shared" si="19"/>
        <v>70.127906976744185</v>
      </c>
    </row>
    <row r="268" spans="1:19" x14ac:dyDescent="0.35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t="s">
        <v>14</v>
      </c>
      <c r="G268">
        <v>3182</v>
      </c>
      <c r="H268" t="s">
        <v>94</v>
      </c>
      <c r="I268" t="s">
        <v>95</v>
      </c>
      <c r="J268">
        <v>1415340000</v>
      </c>
      <c r="K268" s="12">
        <f t="shared" si="16"/>
        <v>41950.25</v>
      </c>
      <c r="L268">
        <v>1418191200</v>
      </c>
      <c r="M268" s="13">
        <f t="shared" si="17"/>
        <v>41983.25</v>
      </c>
      <c r="N268" t="b">
        <v>0</v>
      </c>
      <c r="O268" t="b">
        <v>1</v>
      </c>
      <c r="P268" t="s">
        <v>2009</v>
      </c>
      <c r="Q268" t="s">
        <v>2032</v>
      </c>
      <c r="R268" s="6">
        <f t="shared" si="18"/>
        <v>130.26472026262485</v>
      </c>
      <c r="S268" s="7">
        <f t="shared" si="19"/>
        <v>26.996228786926462</v>
      </c>
    </row>
    <row r="269" spans="1:19" x14ac:dyDescent="0.35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t="s">
        <v>19</v>
      </c>
      <c r="G269">
        <v>2768</v>
      </c>
      <c r="H269" t="s">
        <v>24</v>
      </c>
      <c r="I269" t="s">
        <v>25</v>
      </c>
      <c r="J269">
        <v>1351054800</v>
      </c>
      <c r="K269" s="12">
        <f t="shared" si="16"/>
        <v>41206.208333333336</v>
      </c>
      <c r="L269">
        <v>1352440800</v>
      </c>
      <c r="M269" s="13">
        <f t="shared" si="17"/>
        <v>41222.25</v>
      </c>
      <c r="N269" t="b">
        <v>0</v>
      </c>
      <c r="O269" t="b">
        <v>0</v>
      </c>
      <c r="P269" t="s">
        <v>2013</v>
      </c>
      <c r="Q269" t="s">
        <v>2014</v>
      </c>
      <c r="R269" s="6">
        <f t="shared" si="18"/>
        <v>42.804530609408658</v>
      </c>
      <c r="S269" s="7">
        <f t="shared" si="19"/>
        <v>51.990606936416185</v>
      </c>
    </row>
    <row r="270" spans="1:19" x14ac:dyDescent="0.35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t="s">
        <v>19</v>
      </c>
      <c r="G270">
        <v>48</v>
      </c>
      <c r="H270" t="s">
        <v>20</v>
      </c>
      <c r="I270" t="s">
        <v>21</v>
      </c>
      <c r="J270">
        <v>1349326800</v>
      </c>
      <c r="K270" s="12">
        <f t="shared" si="16"/>
        <v>41186.208333333336</v>
      </c>
      <c r="L270">
        <v>1353304800</v>
      </c>
      <c r="M270" s="13">
        <f t="shared" si="17"/>
        <v>41232.25</v>
      </c>
      <c r="N270" t="b">
        <v>0</v>
      </c>
      <c r="O270" t="b">
        <v>0</v>
      </c>
      <c r="P270" t="s">
        <v>2015</v>
      </c>
      <c r="Q270" t="s">
        <v>2016</v>
      </c>
      <c r="R270" s="6">
        <f t="shared" si="18"/>
        <v>55.391432791728214</v>
      </c>
      <c r="S270" s="7">
        <f t="shared" si="19"/>
        <v>56.416666666666664</v>
      </c>
    </row>
    <row r="271" spans="1:19" x14ac:dyDescent="0.35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t="s">
        <v>19</v>
      </c>
      <c r="G271">
        <v>87</v>
      </c>
      <c r="H271" t="s">
        <v>20</v>
      </c>
      <c r="I271" t="s">
        <v>21</v>
      </c>
      <c r="J271">
        <v>1548914400</v>
      </c>
      <c r="K271" s="12">
        <f t="shared" si="16"/>
        <v>43496.25</v>
      </c>
      <c r="L271">
        <v>1550728800</v>
      </c>
      <c r="M271" s="13">
        <f t="shared" si="17"/>
        <v>43517.25</v>
      </c>
      <c r="N271" t="b">
        <v>0</v>
      </c>
      <c r="O271" t="b">
        <v>0</v>
      </c>
      <c r="P271" t="s">
        <v>2015</v>
      </c>
      <c r="Q271" t="s">
        <v>2034</v>
      </c>
      <c r="R271" s="6">
        <f t="shared" si="18"/>
        <v>39.583804569102014</v>
      </c>
      <c r="S271" s="7">
        <f t="shared" si="19"/>
        <v>101.63218390804597</v>
      </c>
    </row>
    <row r="272" spans="1:19" x14ac:dyDescent="0.35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t="s">
        <v>63</v>
      </c>
      <c r="G272">
        <v>1890</v>
      </c>
      <c r="H272" t="s">
        <v>20</v>
      </c>
      <c r="I272" t="s">
        <v>21</v>
      </c>
      <c r="J272">
        <v>1291269600</v>
      </c>
      <c r="K272" s="12">
        <f t="shared" si="16"/>
        <v>40514.25</v>
      </c>
      <c r="L272">
        <v>1291442400</v>
      </c>
      <c r="M272" s="13">
        <f t="shared" si="17"/>
        <v>40516.25</v>
      </c>
      <c r="N272" t="b">
        <v>0</v>
      </c>
      <c r="O272" t="b">
        <v>0</v>
      </c>
      <c r="P272" t="s">
        <v>2024</v>
      </c>
      <c r="Q272" t="s">
        <v>2025</v>
      </c>
      <c r="R272" s="6">
        <f t="shared" si="18"/>
        <v>367.96445196783753</v>
      </c>
      <c r="S272" s="7">
        <f t="shared" si="19"/>
        <v>25.005291005291006</v>
      </c>
    </row>
    <row r="273" spans="1:19" ht="31" x14ac:dyDescent="0.35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t="s">
        <v>42</v>
      </c>
      <c r="G273">
        <v>61</v>
      </c>
      <c r="H273" t="s">
        <v>20</v>
      </c>
      <c r="I273" t="s">
        <v>21</v>
      </c>
      <c r="J273">
        <v>1449468000</v>
      </c>
      <c r="K273" s="12">
        <f t="shared" si="16"/>
        <v>42345.25</v>
      </c>
      <c r="L273">
        <v>1452146400</v>
      </c>
      <c r="M273" s="13">
        <f t="shared" si="17"/>
        <v>42376.25</v>
      </c>
      <c r="N273" t="b">
        <v>0</v>
      </c>
      <c r="O273" t="b">
        <v>0</v>
      </c>
      <c r="P273" t="s">
        <v>2028</v>
      </c>
      <c r="Q273" t="s">
        <v>2029</v>
      </c>
      <c r="R273" s="6">
        <f t="shared" si="18"/>
        <v>7869.943676395289</v>
      </c>
      <c r="S273" s="7">
        <f t="shared" si="19"/>
        <v>32.016393442622949</v>
      </c>
    </row>
    <row r="274" spans="1:19" x14ac:dyDescent="0.35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t="s">
        <v>19</v>
      </c>
      <c r="G274">
        <v>1894</v>
      </c>
      <c r="H274" t="s">
        <v>20</v>
      </c>
      <c r="I274" t="s">
        <v>21</v>
      </c>
      <c r="J274">
        <v>1562734800</v>
      </c>
      <c r="K274" s="12">
        <f t="shared" si="16"/>
        <v>43656.208333333328</v>
      </c>
      <c r="L274">
        <v>1564894800</v>
      </c>
      <c r="M274" s="13">
        <f t="shared" si="17"/>
        <v>43681.208333333328</v>
      </c>
      <c r="N274" t="b">
        <v>0</v>
      </c>
      <c r="O274" t="b">
        <v>1</v>
      </c>
      <c r="P274" t="s">
        <v>2013</v>
      </c>
      <c r="Q274" t="s">
        <v>2014</v>
      </c>
      <c r="R274" s="6">
        <f t="shared" si="18"/>
        <v>32.893678105427135</v>
      </c>
      <c r="S274" s="7">
        <f t="shared" si="19"/>
        <v>82.021647307286173</v>
      </c>
    </row>
    <row r="275" spans="1:19" x14ac:dyDescent="0.35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t="s">
        <v>19</v>
      </c>
      <c r="G275">
        <v>282</v>
      </c>
      <c r="H275" t="s">
        <v>15</v>
      </c>
      <c r="I275" t="s">
        <v>16</v>
      </c>
      <c r="J275">
        <v>1505624400</v>
      </c>
      <c r="K275" s="12">
        <f t="shared" si="16"/>
        <v>42995.208333333328</v>
      </c>
      <c r="L275">
        <v>1505883600</v>
      </c>
      <c r="M275" s="13">
        <f t="shared" si="17"/>
        <v>42998.208333333328</v>
      </c>
      <c r="N275" t="b">
        <v>0</v>
      </c>
      <c r="O275" t="b">
        <v>0</v>
      </c>
      <c r="P275" t="s">
        <v>2013</v>
      </c>
      <c r="Q275" t="s">
        <v>2014</v>
      </c>
      <c r="R275" s="6">
        <f t="shared" si="18"/>
        <v>72.869955156950667</v>
      </c>
      <c r="S275" s="7">
        <f t="shared" si="19"/>
        <v>37.957446808510639</v>
      </c>
    </row>
    <row r="276" spans="1:19" ht="31" x14ac:dyDescent="0.35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t="s">
        <v>14</v>
      </c>
      <c r="G276">
        <v>15</v>
      </c>
      <c r="H276" t="s">
        <v>20</v>
      </c>
      <c r="I276" t="s">
        <v>21</v>
      </c>
      <c r="J276">
        <v>1509948000</v>
      </c>
      <c r="K276" s="12">
        <f t="shared" si="16"/>
        <v>43045.25</v>
      </c>
      <c r="L276">
        <v>1510380000</v>
      </c>
      <c r="M276" s="13">
        <f t="shared" si="17"/>
        <v>43050.25</v>
      </c>
      <c r="N276" t="b">
        <v>0</v>
      </c>
      <c r="O276" t="b">
        <v>0</v>
      </c>
      <c r="P276" t="s">
        <v>2013</v>
      </c>
      <c r="Q276" t="s">
        <v>2014</v>
      </c>
      <c r="R276" s="6">
        <f t="shared" si="18"/>
        <v>310.47865459249675</v>
      </c>
      <c r="S276" s="7">
        <f t="shared" si="19"/>
        <v>51.533333333333331</v>
      </c>
    </row>
    <row r="277" spans="1:19" ht="31" x14ac:dyDescent="0.35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t="s">
        <v>19</v>
      </c>
      <c r="G277">
        <v>116</v>
      </c>
      <c r="H277" t="s">
        <v>20</v>
      </c>
      <c r="I277" t="s">
        <v>21</v>
      </c>
      <c r="J277">
        <v>1554526800</v>
      </c>
      <c r="K277" s="12">
        <f t="shared" si="16"/>
        <v>43561.208333333328</v>
      </c>
      <c r="L277">
        <v>1555218000</v>
      </c>
      <c r="M277" s="13">
        <f t="shared" si="17"/>
        <v>43569.208333333328</v>
      </c>
      <c r="N277" t="b">
        <v>0</v>
      </c>
      <c r="O277" t="b">
        <v>0</v>
      </c>
      <c r="P277" t="s">
        <v>2021</v>
      </c>
      <c r="Q277" t="s">
        <v>2033</v>
      </c>
      <c r="R277" s="6">
        <f t="shared" si="18"/>
        <v>41.405669391655167</v>
      </c>
      <c r="S277" s="7">
        <f t="shared" si="19"/>
        <v>81.198275862068968</v>
      </c>
    </row>
    <row r="278" spans="1:19" x14ac:dyDescent="0.35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t="s">
        <v>14</v>
      </c>
      <c r="G278">
        <v>133</v>
      </c>
      <c r="H278" t="s">
        <v>20</v>
      </c>
      <c r="I278" t="s">
        <v>21</v>
      </c>
      <c r="J278">
        <v>1334811600</v>
      </c>
      <c r="K278" s="12">
        <f t="shared" si="16"/>
        <v>41018.208333333336</v>
      </c>
      <c r="L278">
        <v>1335243600</v>
      </c>
      <c r="M278" s="13">
        <f t="shared" si="17"/>
        <v>41023.208333333336</v>
      </c>
      <c r="N278" t="b">
        <v>0</v>
      </c>
      <c r="O278" t="b">
        <v>1</v>
      </c>
      <c r="P278" t="s">
        <v>2024</v>
      </c>
      <c r="Q278" t="s">
        <v>2025</v>
      </c>
      <c r="R278" s="6">
        <f t="shared" si="18"/>
        <v>103.30578512396693</v>
      </c>
      <c r="S278" s="7">
        <f t="shared" si="19"/>
        <v>40.030075187969928</v>
      </c>
    </row>
    <row r="279" spans="1:19" ht="31" x14ac:dyDescent="0.35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t="s">
        <v>19</v>
      </c>
      <c r="G279">
        <v>83</v>
      </c>
      <c r="H279" t="s">
        <v>20</v>
      </c>
      <c r="I279" t="s">
        <v>21</v>
      </c>
      <c r="J279">
        <v>1279515600</v>
      </c>
      <c r="K279" s="12">
        <f t="shared" si="16"/>
        <v>40378.208333333336</v>
      </c>
      <c r="L279">
        <v>1279688400</v>
      </c>
      <c r="M279" s="13">
        <f t="shared" si="17"/>
        <v>40380.208333333336</v>
      </c>
      <c r="N279" t="b">
        <v>0</v>
      </c>
      <c r="O279" t="b">
        <v>0</v>
      </c>
      <c r="P279" t="s">
        <v>2013</v>
      </c>
      <c r="Q279" t="s">
        <v>2014</v>
      </c>
      <c r="R279" s="6">
        <f t="shared" si="18"/>
        <v>9.377093101138648</v>
      </c>
      <c r="S279" s="7">
        <f t="shared" si="19"/>
        <v>89.939759036144579</v>
      </c>
    </row>
    <row r="280" spans="1:19" x14ac:dyDescent="0.35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t="s">
        <v>19</v>
      </c>
      <c r="G280">
        <v>91</v>
      </c>
      <c r="H280" t="s">
        <v>20</v>
      </c>
      <c r="I280" t="s">
        <v>21</v>
      </c>
      <c r="J280">
        <v>1353909600</v>
      </c>
      <c r="K280" s="12">
        <f t="shared" si="16"/>
        <v>41239.25</v>
      </c>
      <c r="L280">
        <v>1356069600</v>
      </c>
      <c r="M280" s="13">
        <f t="shared" si="17"/>
        <v>41264.25</v>
      </c>
      <c r="N280" t="b">
        <v>0</v>
      </c>
      <c r="O280" t="b">
        <v>0</v>
      </c>
      <c r="P280" t="s">
        <v>2011</v>
      </c>
      <c r="Q280" t="s">
        <v>2012</v>
      </c>
      <c r="R280" s="6">
        <f t="shared" si="18"/>
        <v>30.68530514831231</v>
      </c>
      <c r="S280" s="7">
        <f t="shared" si="19"/>
        <v>96.692307692307693</v>
      </c>
    </row>
    <row r="281" spans="1:19" x14ac:dyDescent="0.35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t="s">
        <v>19</v>
      </c>
      <c r="G281">
        <v>546</v>
      </c>
      <c r="H281" t="s">
        <v>20</v>
      </c>
      <c r="I281" t="s">
        <v>21</v>
      </c>
      <c r="J281">
        <v>1535950800</v>
      </c>
      <c r="K281" s="12">
        <f t="shared" si="16"/>
        <v>43346.208333333328</v>
      </c>
      <c r="L281">
        <v>1536210000</v>
      </c>
      <c r="M281" s="13">
        <f t="shared" si="17"/>
        <v>43349.208333333328</v>
      </c>
      <c r="N281" t="b">
        <v>0</v>
      </c>
      <c r="O281" t="b">
        <v>0</v>
      </c>
      <c r="P281" t="s">
        <v>2013</v>
      </c>
      <c r="Q281" t="s">
        <v>2014</v>
      </c>
      <c r="R281" s="6">
        <f t="shared" si="18"/>
        <v>58.582308142940832</v>
      </c>
      <c r="S281" s="7">
        <f t="shared" si="19"/>
        <v>25.010989010989011</v>
      </c>
    </row>
    <row r="282" spans="1:19" ht="31" x14ac:dyDescent="0.35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t="s">
        <v>19</v>
      </c>
      <c r="G282">
        <v>393</v>
      </c>
      <c r="H282" t="s">
        <v>20</v>
      </c>
      <c r="I282" t="s">
        <v>21</v>
      </c>
      <c r="J282">
        <v>1511244000</v>
      </c>
      <c r="K282" s="12">
        <f t="shared" si="16"/>
        <v>43060.25</v>
      </c>
      <c r="L282">
        <v>1511762400</v>
      </c>
      <c r="M282" s="13">
        <f t="shared" si="17"/>
        <v>43066.25</v>
      </c>
      <c r="N282" t="b">
        <v>0</v>
      </c>
      <c r="O282" t="b">
        <v>0</v>
      </c>
      <c r="P282" t="s">
        <v>2015</v>
      </c>
      <c r="Q282" t="s">
        <v>2023</v>
      </c>
      <c r="R282" s="6">
        <f t="shared" si="18"/>
        <v>17.198679141441936</v>
      </c>
      <c r="S282" s="7">
        <f t="shared" si="19"/>
        <v>36.987277353689571</v>
      </c>
    </row>
    <row r="283" spans="1:19" x14ac:dyDescent="0.35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t="s">
        <v>14</v>
      </c>
      <c r="G283">
        <v>2062</v>
      </c>
      <c r="H283" t="s">
        <v>20</v>
      </c>
      <c r="I283" t="s">
        <v>21</v>
      </c>
      <c r="J283">
        <v>1331445600</v>
      </c>
      <c r="K283" s="12">
        <f t="shared" si="16"/>
        <v>40979.25</v>
      </c>
      <c r="L283">
        <v>1333256400</v>
      </c>
      <c r="M283" s="13">
        <f t="shared" si="17"/>
        <v>41000.208333333336</v>
      </c>
      <c r="N283" t="b">
        <v>0</v>
      </c>
      <c r="O283" t="b">
        <v>1</v>
      </c>
      <c r="P283" t="s">
        <v>2013</v>
      </c>
      <c r="Q283" t="s">
        <v>2014</v>
      </c>
      <c r="R283" s="6">
        <f t="shared" si="18"/>
        <v>109.26457303788723</v>
      </c>
      <c r="S283" s="7">
        <f t="shared" si="19"/>
        <v>73.012609117361791</v>
      </c>
    </row>
    <row r="284" spans="1:19" x14ac:dyDescent="0.35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t="s">
        <v>19</v>
      </c>
      <c r="G284">
        <v>133</v>
      </c>
      <c r="H284" t="s">
        <v>20</v>
      </c>
      <c r="I284" t="s">
        <v>21</v>
      </c>
      <c r="J284">
        <v>1480226400</v>
      </c>
      <c r="K284" s="12">
        <f t="shared" si="16"/>
        <v>42701.25</v>
      </c>
      <c r="L284">
        <v>1480744800</v>
      </c>
      <c r="M284" s="13">
        <f t="shared" si="17"/>
        <v>42707.25</v>
      </c>
      <c r="N284" t="b">
        <v>0</v>
      </c>
      <c r="O284" t="b">
        <v>1</v>
      </c>
      <c r="P284" t="s">
        <v>2015</v>
      </c>
      <c r="Q284" t="s">
        <v>2034</v>
      </c>
      <c r="R284" s="6">
        <f t="shared" si="18"/>
        <v>92.55178492728075</v>
      </c>
      <c r="S284" s="7">
        <f t="shared" si="19"/>
        <v>68.240601503759393</v>
      </c>
    </row>
    <row r="285" spans="1:19" ht="31" x14ac:dyDescent="0.35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t="s">
        <v>14</v>
      </c>
      <c r="G285">
        <v>29</v>
      </c>
      <c r="H285" t="s">
        <v>32</v>
      </c>
      <c r="I285" t="s">
        <v>33</v>
      </c>
      <c r="J285">
        <v>1464584400</v>
      </c>
      <c r="K285" s="12">
        <f t="shared" si="16"/>
        <v>42520.208333333328</v>
      </c>
      <c r="L285">
        <v>1465016400</v>
      </c>
      <c r="M285" s="13">
        <f t="shared" si="17"/>
        <v>42525.208333333328</v>
      </c>
      <c r="N285" t="b">
        <v>0</v>
      </c>
      <c r="O285" t="b">
        <v>0</v>
      </c>
      <c r="P285" t="s">
        <v>2009</v>
      </c>
      <c r="Q285" t="s">
        <v>2010</v>
      </c>
      <c r="R285" s="6">
        <f t="shared" si="18"/>
        <v>533.94858272907049</v>
      </c>
      <c r="S285" s="7">
        <f t="shared" si="19"/>
        <v>52.310344827586206</v>
      </c>
    </row>
    <row r="286" spans="1:19" x14ac:dyDescent="0.35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t="s">
        <v>14</v>
      </c>
      <c r="G286">
        <v>132</v>
      </c>
      <c r="H286" t="s">
        <v>20</v>
      </c>
      <c r="I286" t="s">
        <v>21</v>
      </c>
      <c r="J286">
        <v>1335848400</v>
      </c>
      <c r="K286" s="12">
        <f t="shared" si="16"/>
        <v>41030.208333333336</v>
      </c>
      <c r="L286">
        <v>1336280400</v>
      </c>
      <c r="M286" s="13">
        <f t="shared" si="17"/>
        <v>41035.208333333336</v>
      </c>
      <c r="N286" t="b">
        <v>0</v>
      </c>
      <c r="O286" t="b">
        <v>0</v>
      </c>
      <c r="P286" t="s">
        <v>2011</v>
      </c>
      <c r="Q286" t="s">
        <v>2012</v>
      </c>
      <c r="R286" s="6">
        <f t="shared" si="18"/>
        <v>120.20115294983442</v>
      </c>
      <c r="S286" s="7">
        <f t="shared" si="19"/>
        <v>61.765151515151516</v>
      </c>
    </row>
    <row r="287" spans="1:19" x14ac:dyDescent="0.35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t="s">
        <v>19</v>
      </c>
      <c r="G287">
        <v>254</v>
      </c>
      <c r="H287" t="s">
        <v>20</v>
      </c>
      <c r="I287" t="s">
        <v>21</v>
      </c>
      <c r="J287">
        <v>1473483600</v>
      </c>
      <c r="K287" s="12">
        <f t="shared" si="16"/>
        <v>42623.208333333328</v>
      </c>
      <c r="L287">
        <v>1476766800</v>
      </c>
      <c r="M287" s="13">
        <f t="shared" si="17"/>
        <v>42661.208333333328</v>
      </c>
      <c r="N287" t="b">
        <v>0</v>
      </c>
      <c r="O287" t="b">
        <v>0</v>
      </c>
      <c r="P287" t="s">
        <v>2013</v>
      </c>
      <c r="Q287" t="s">
        <v>2014</v>
      </c>
      <c r="R287" s="6">
        <f t="shared" si="18"/>
        <v>14.15762151958471</v>
      </c>
      <c r="S287" s="7">
        <f t="shared" si="19"/>
        <v>25.027559055118111</v>
      </c>
    </row>
    <row r="288" spans="1:19" x14ac:dyDescent="0.35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t="s">
        <v>63</v>
      </c>
      <c r="G288">
        <v>184</v>
      </c>
      <c r="H288" t="s">
        <v>20</v>
      </c>
      <c r="I288" t="s">
        <v>21</v>
      </c>
      <c r="J288">
        <v>1479880800</v>
      </c>
      <c r="K288" s="12">
        <f t="shared" si="16"/>
        <v>42697.25</v>
      </c>
      <c r="L288">
        <v>1480485600</v>
      </c>
      <c r="M288" s="13">
        <f t="shared" si="17"/>
        <v>42704.25</v>
      </c>
      <c r="N288" t="b">
        <v>0</v>
      </c>
      <c r="O288" t="b">
        <v>0</v>
      </c>
      <c r="P288" t="s">
        <v>2013</v>
      </c>
      <c r="Q288" t="s">
        <v>2014</v>
      </c>
      <c r="R288" s="6">
        <f t="shared" si="18"/>
        <v>573.19629800071584</v>
      </c>
      <c r="S288" s="7">
        <f t="shared" si="19"/>
        <v>106.28804347826087</v>
      </c>
    </row>
    <row r="289" spans="1:19" x14ac:dyDescent="0.35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t="s">
        <v>19</v>
      </c>
      <c r="G289">
        <v>176</v>
      </c>
      <c r="H289" t="s">
        <v>20</v>
      </c>
      <c r="I289" t="s">
        <v>21</v>
      </c>
      <c r="J289">
        <v>1430197200</v>
      </c>
      <c r="K289" s="12">
        <f t="shared" si="16"/>
        <v>42122.208333333328</v>
      </c>
      <c r="L289">
        <v>1430197200</v>
      </c>
      <c r="M289" s="13">
        <f t="shared" si="17"/>
        <v>42122.208333333328</v>
      </c>
      <c r="N289" t="b">
        <v>0</v>
      </c>
      <c r="O289" t="b">
        <v>0</v>
      </c>
      <c r="P289" t="s">
        <v>2009</v>
      </c>
      <c r="Q289" t="s">
        <v>2017</v>
      </c>
      <c r="R289" s="6">
        <f t="shared" si="18"/>
        <v>47.68031484144403</v>
      </c>
      <c r="S289" s="7">
        <f t="shared" si="19"/>
        <v>75.07386363636364</v>
      </c>
    </row>
    <row r="290" spans="1:19" x14ac:dyDescent="0.35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t="s">
        <v>14</v>
      </c>
      <c r="G290">
        <v>137</v>
      </c>
      <c r="H290" t="s">
        <v>32</v>
      </c>
      <c r="I290" t="s">
        <v>33</v>
      </c>
      <c r="J290">
        <v>1331701200</v>
      </c>
      <c r="K290" s="12">
        <f t="shared" si="16"/>
        <v>40982.208333333336</v>
      </c>
      <c r="L290">
        <v>1331787600</v>
      </c>
      <c r="M290" s="13">
        <f t="shared" si="17"/>
        <v>40983.208333333336</v>
      </c>
      <c r="N290" t="b">
        <v>0</v>
      </c>
      <c r="O290" t="b">
        <v>1</v>
      </c>
      <c r="P290" t="s">
        <v>2009</v>
      </c>
      <c r="Q290" t="s">
        <v>2031</v>
      </c>
      <c r="R290" s="6">
        <f t="shared" si="18"/>
        <v>102.26442658875092</v>
      </c>
      <c r="S290" s="7">
        <f t="shared" si="19"/>
        <v>39.970802919708028</v>
      </c>
    </row>
    <row r="291" spans="1:19" x14ac:dyDescent="0.35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t="s">
        <v>19</v>
      </c>
      <c r="G291">
        <v>337</v>
      </c>
      <c r="H291" t="s">
        <v>15</v>
      </c>
      <c r="I291" t="s">
        <v>16</v>
      </c>
      <c r="J291">
        <v>1438578000</v>
      </c>
      <c r="K291" s="12">
        <f t="shared" si="16"/>
        <v>42219.208333333328</v>
      </c>
      <c r="L291">
        <v>1438837200</v>
      </c>
      <c r="M291" s="13">
        <f t="shared" si="17"/>
        <v>42222.208333333328</v>
      </c>
      <c r="N291" t="b">
        <v>0</v>
      </c>
      <c r="O291" t="b">
        <v>0</v>
      </c>
      <c r="P291" t="s">
        <v>2013</v>
      </c>
      <c r="Q291" t="s">
        <v>2014</v>
      </c>
      <c r="R291" s="6">
        <f t="shared" si="18"/>
        <v>5.9373608431052398</v>
      </c>
      <c r="S291" s="7">
        <f t="shared" si="19"/>
        <v>39.982195845697326</v>
      </c>
    </row>
    <row r="292" spans="1:19" x14ac:dyDescent="0.35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t="s">
        <v>14</v>
      </c>
      <c r="G292">
        <v>908</v>
      </c>
      <c r="H292" t="s">
        <v>20</v>
      </c>
      <c r="I292" t="s">
        <v>21</v>
      </c>
      <c r="J292">
        <v>1368162000</v>
      </c>
      <c r="K292" s="12">
        <f t="shared" si="16"/>
        <v>41404.208333333336</v>
      </c>
      <c r="L292">
        <v>1370926800</v>
      </c>
      <c r="M292" s="13">
        <f t="shared" si="17"/>
        <v>41436.208333333336</v>
      </c>
      <c r="N292" t="b">
        <v>0</v>
      </c>
      <c r="O292" t="b">
        <v>1</v>
      </c>
      <c r="P292" t="s">
        <v>2015</v>
      </c>
      <c r="Q292" t="s">
        <v>2016</v>
      </c>
      <c r="R292" s="6">
        <f t="shared" si="18"/>
        <v>183.8163145156015</v>
      </c>
      <c r="S292" s="7">
        <f t="shared" si="19"/>
        <v>101.01541850220265</v>
      </c>
    </row>
    <row r="293" spans="1:19" x14ac:dyDescent="0.35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t="s">
        <v>19</v>
      </c>
      <c r="G293">
        <v>107</v>
      </c>
      <c r="H293" t="s">
        <v>20</v>
      </c>
      <c r="I293" t="s">
        <v>21</v>
      </c>
      <c r="J293">
        <v>1318654800</v>
      </c>
      <c r="K293" s="12">
        <f t="shared" si="16"/>
        <v>40831.208333333336</v>
      </c>
      <c r="L293">
        <v>1319000400</v>
      </c>
      <c r="M293" s="13">
        <f t="shared" si="17"/>
        <v>40835.208333333336</v>
      </c>
      <c r="N293" t="b">
        <v>1</v>
      </c>
      <c r="O293" t="b">
        <v>0</v>
      </c>
      <c r="P293" t="s">
        <v>2011</v>
      </c>
      <c r="Q293" t="s">
        <v>2012</v>
      </c>
      <c r="R293" s="6">
        <f t="shared" si="18"/>
        <v>21.900474510281057</v>
      </c>
      <c r="S293" s="7">
        <f t="shared" si="19"/>
        <v>76.813084112149539</v>
      </c>
    </row>
    <row r="294" spans="1:19" x14ac:dyDescent="0.35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t="s">
        <v>14</v>
      </c>
      <c r="G294">
        <v>10</v>
      </c>
      <c r="H294" t="s">
        <v>20</v>
      </c>
      <c r="I294" t="s">
        <v>21</v>
      </c>
      <c r="J294">
        <v>1331874000</v>
      </c>
      <c r="K294" s="12">
        <f t="shared" si="16"/>
        <v>40984.208333333336</v>
      </c>
      <c r="L294">
        <v>1333429200</v>
      </c>
      <c r="M294" s="13">
        <f t="shared" si="17"/>
        <v>41002.208333333336</v>
      </c>
      <c r="N294" t="b">
        <v>0</v>
      </c>
      <c r="O294" t="b">
        <v>0</v>
      </c>
      <c r="P294" t="s">
        <v>2007</v>
      </c>
      <c r="Q294" t="s">
        <v>2008</v>
      </c>
      <c r="R294" s="6">
        <f t="shared" si="18"/>
        <v>1018.1311018131101</v>
      </c>
      <c r="S294" s="7">
        <f t="shared" si="19"/>
        <v>71.7</v>
      </c>
    </row>
    <row r="295" spans="1:19" x14ac:dyDescent="0.35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t="s">
        <v>63</v>
      </c>
      <c r="G295">
        <v>32</v>
      </c>
      <c r="H295" t="s">
        <v>94</v>
      </c>
      <c r="I295" t="s">
        <v>95</v>
      </c>
      <c r="J295">
        <v>1286254800</v>
      </c>
      <c r="K295" s="12">
        <f t="shared" si="16"/>
        <v>40456.208333333336</v>
      </c>
      <c r="L295">
        <v>1287032400</v>
      </c>
      <c r="M295" s="13">
        <f t="shared" si="17"/>
        <v>40465.208333333336</v>
      </c>
      <c r="N295" t="b">
        <v>0</v>
      </c>
      <c r="O295" t="b">
        <v>0</v>
      </c>
      <c r="P295" t="s">
        <v>2013</v>
      </c>
      <c r="Q295" t="s">
        <v>2014</v>
      </c>
      <c r="R295" s="6">
        <f t="shared" si="18"/>
        <v>610.32863849765261</v>
      </c>
      <c r="S295" s="7">
        <f t="shared" si="19"/>
        <v>33.28125</v>
      </c>
    </row>
    <row r="296" spans="1:19" x14ac:dyDescent="0.35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t="s">
        <v>19</v>
      </c>
      <c r="G296">
        <v>183</v>
      </c>
      <c r="H296" t="s">
        <v>20</v>
      </c>
      <c r="I296" t="s">
        <v>21</v>
      </c>
      <c r="J296">
        <v>1540530000</v>
      </c>
      <c r="K296" s="12">
        <f t="shared" si="16"/>
        <v>43399.208333333328</v>
      </c>
      <c r="L296">
        <v>1541570400</v>
      </c>
      <c r="M296" s="13">
        <f t="shared" si="17"/>
        <v>43411.25</v>
      </c>
      <c r="N296" t="b">
        <v>0</v>
      </c>
      <c r="O296" t="b">
        <v>0</v>
      </c>
      <c r="P296" t="s">
        <v>2013</v>
      </c>
      <c r="Q296" t="s">
        <v>2014</v>
      </c>
      <c r="R296" s="6">
        <f t="shared" si="18"/>
        <v>7.4645434187608855</v>
      </c>
      <c r="S296" s="7">
        <f t="shared" si="19"/>
        <v>43.923497267759565</v>
      </c>
    </row>
    <row r="297" spans="1:19" ht="31" x14ac:dyDescent="0.35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t="s">
        <v>14</v>
      </c>
      <c r="G297">
        <v>1910</v>
      </c>
      <c r="H297" t="s">
        <v>86</v>
      </c>
      <c r="I297" t="s">
        <v>87</v>
      </c>
      <c r="J297">
        <v>1381813200</v>
      </c>
      <c r="K297" s="12">
        <f t="shared" si="16"/>
        <v>41562.208333333336</v>
      </c>
      <c r="L297">
        <v>1383976800</v>
      </c>
      <c r="M297" s="13">
        <f t="shared" si="17"/>
        <v>41587.25</v>
      </c>
      <c r="N297" t="b">
        <v>0</v>
      </c>
      <c r="O297" t="b">
        <v>0</v>
      </c>
      <c r="P297" t="s">
        <v>2013</v>
      </c>
      <c r="Q297" t="s">
        <v>2014</v>
      </c>
      <c r="R297" s="6">
        <f t="shared" si="18"/>
        <v>280.5042969942852</v>
      </c>
      <c r="S297" s="7">
        <f t="shared" si="19"/>
        <v>36.004712041884815</v>
      </c>
    </row>
    <row r="298" spans="1:19" ht="31" x14ac:dyDescent="0.35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t="s">
        <v>14</v>
      </c>
      <c r="G298">
        <v>38</v>
      </c>
      <c r="H298" t="s">
        <v>24</v>
      </c>
      <c r="I298" t="s">
        <v>25</v>
      </c>
      <c r="J298">
        <v>1548655200</v>
      </c>
      <c r="K298" s="12">
        <f t="shared" si="16"/>
        <v>43493.25</v>
      </c>
      <c r="L298">
        <v>1550556000</v>
      </c>
      <c r="M298" s="13">
        <f t="shared" si="17"/>
        <v>43515.25</v>
      </c>
      <c r="N298" t="b">
        <v>0</v>
      </c>
      <c r="O298" t="b">
        <v>0</v>
      </c>
      <c r="P298" t="s">
        <v>2013</v>
      </c>
      <c r="Q298" t="s">
        <v>2014</v>
      </c>
      <c r="R298" s="6">
        <f t="shared" si="18"/>
        <v>181.98090692124106</v>
      </c>
      <c r="S298" s="7">
        <f t="shared" si="19"/>
        <v>88.21052631578948</v>
      </c>
    </row>
    <row r="299" spans="1:19" x14ac:dyDescent="0.35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t="s">
        <v>14</v>
      </c>
      <c r="G299">
        <v>104</v>
      </c>
      <c r="H299" t="s">
        <v>24</v>
      </c>
      <c r="I299" t="s">
        <v>25</v>
      </c>
      <c r="J299">
        <v>1389679200</v>
      </c>
      <c r="K299" s="12">
        <f t="shared" si="16"/>
        <v>41653.25</v>
      </c>
      <c r="L299">
        <v>1390456800</v>
      </c>
      <c r="M299" s="13">
        <f t="shared" si="17"/>
        <v>41662.25</v>
      </c>
      <c r="N299" t="b">
        <v>0</v>
      </c>
      <c r="O299" t="b">
        <v>1</v>
      </c>
      <c r="P299" t="s">
        <v>2013</v>
      </c>
      <c r="Q299" t="s">
        <v>2014</v>
      </c>
      <c r="R299" s="6">
        <f t="shared" si="18"/>
        <v>106.11643330876934</v>
      </c>
      <c r="S299" s="7">
        <f t="shared" si="19"/>
        <v>65.240384615384613</v>
      </c>
    </row>
    <row r="300" spans="1:19" x14ac:dyDescent="0.35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t="s">
        <v>19</v>
      </c>
      <c r="G300">
        <v>72</v>
      </c>
      <c r="H300" t="s">
        <v>20</v>
      </c>
      <c r="I300" t="s">
        <v>21</v>
      </c>
      <c r="J300">
        <v>1456466400</v>
      </c>
      <c r="K300" s="12">
        <f t="shared" si="16"/>
        <v>42426.25</v>
      </c>
      <c r="L300">
        <v>1458018000</v>
      </c>
      <c r="M300" s="13">
        <f t="shared" si="17"/>
        <v>42444.208333333328</v>
      </c>
      <c r="N300" t="b">
        <v>0</v>
      </c>
      <c r="O300" t="b">
        <v>1</v>
      </c>
      <c r="P300" t="s">
        <v>2009</v>
      </c>
      <c r="Q300" t="s">
        <v>2010</v>
      </c>
      <c r="R300" s="6">
        <f t="shared" si="18"/>
        <v>69.485805042684134</v>
      </c>
      <c r="S300" s="7">
        <f t="shared" si="19"/>
        <v>69.958333333333329</v>
      </c>
    </row>
    <row r="301" spans="1:19" ht="31" x14ac:dyDescent="0.35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t="s">
        <v>14</v>
      </c>
      <c r="G301">
        <v>49</v>
      </c>
      <c r="H301" t="s">
        <v>20</v>
      </c>
      <c r="I301" t="s">
        <v>21</v>
      </c>
      <c r="J301">
        <v>1456984800</v>
      </c>
      <c r="K301" s="12">
        <f t="shared" si="16"/>
        <v>42432.25</v>
      </c>
      <c r="L301">
        <v>1461819600</v>
      </c>
      <c r="M301" s="13">
        <f t="shared" si="17"/>
        <v>42488.208333333328</v>
      </c>
      <c r="N301" t="b">
        <v>0</v>
      </c>
      <c r="O301" t="b">
        <v>0</v>
      </c>
      <c r="P301" t="s">
        <v>2007</v>
      </c>
      <c r="Q301" t="s">
        <v>2008</v>
      </c>
      <c r="R301" s="6">
        <f t="shared" si="18"/>
        <v>194.47287615148414</v>
      </c>
      <c r="S301" s="7">
        <f t="shared" si="19"/>
        <v>39.877551020408163</v>
      </c>
    </row>
    <row r="302" spans="1:19" x14ac:dyDescent="0.35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t="s">
        <v>14</v>
      </c>
      <c r="G302">
        <v>1</v>
      </c>
      <c r="H302" t="s">
        <v>32</v>
      </c>
      <c r="I302" t="s">
        <v>33</v>
      </c>
      <c r="J302">
        <v>1504069200</v>
      </c>
      <c r="K302" s="12">
        <f t="shared" si="16"/>
        <v>42977.208333333328</v>
      </c>
      <c r="L302">
        <v>1504155600</v>
      </c>
      <c r="M302" s="13">
        <f t="shared" si="17"/>
        <v>42978.208333333328</v>
      </c>
      <c r="N302" t="b">
        <v>0</v>
      </c>
      <c r="O302" t="b">
        <v>1</v>
      </c>
      <c r="P302" t="s">
        <v>2021</v>
      </c>
      <c r="Q302" t="s">
        <v>2022</v>
      </c>
      <c r="R302" s="6">
        <f t="shared" si="18"/>
        <v>2000</v>
      </c>
      <c r="S302" s="7">
        <f t="shared" si="19"/>
        <v>5</v>
      </c>
    </row>
    <row r="303" spans="1:19" ht="31" x14ac:dyDescent="0.35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t="s">
        <v>19</v>
      </c>
      <c r="G303">
        <v>295</v>
      </c>
      <c r="H303" t="s">
        <v>20</v>
      </c>
      <c r="I303" t="s">
        <v>21</v>
      </c>
      <c r="J303">
        <v>1424930400</v>
      </c>
      <c r="K303" s="12">
        <f t="shared" si="16"/>
        <v>42061.25</v>
      </c>
      <c r="L303">
        <v>1426395600</v>
      </c>
      <c r="M303" s="13">
        <f t="shared" si="17"/>
        <v>42078.208333333328</v>
      </c>
      <c r="N303" t="b">
        <v>0</v>
      </c>
      <c r="O303" t="b">
        <v>0</v>
      </c>
      <c r="P303" t="s">
        <v>2015</v>
      </c>
      <c r="Q303" t="s">
        <v>2016</v>
      </c>
      <c r="R303" s="6">
        <f t="shared" si="18"/>
        <v>7.4367873078829945</v>
      </c>
      <c r="S303" s="7">
        <f t="shared" si="19"/>
        <v>41.023728813559323</v>
      </c>
    </row>
    <row r="304" spans="1:19" x14ac:dyDescent="0.35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t="s">
        <v>14</v>
      </c>
      <c r="G304">
        <v>245</v>
      </c>
      <c r="H304" t="s">
        <v>20</v>
      </c>
      <c r="I304" t="s">
        <v>21</v>
      </c>
      <c r="J304">
        <v>1535864400</v>
      </c>
      <c r="K304" s="12">
        <f t="shared" si="16"/>
        <v>43345.208333333328</v>
      </c>
      <c r="L304">
        <v>1537074000</v>
      </c>
      <c r="M304" s="13">
        <f t="shared" si="17"/>
        <v>43359.208333333328</v>
      </c>
      <c r="N304" t="b">
        <v>0</v>
      </c>
      <c r="O304" t="b">
        <v>0</v>
      </c>
      <c r="P304" t="s">
        <v>2013</v>
      </c>
      <c r="Q304" t="s">
        <v>2014</v>
      </c>
      <c r="R304" s="6">
        <f t="shared" si="18"/>
        <v>314.02162251382356</v>
      </c>
      <c r="S304" s="7">
        <f t="shared" si="19"/>
        <v>98.914285714285711</v>
      </c>
    </row>
    <row r="305" spans="1:19" x14ac:dyDescent="0.35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t="s">
        <v>14</v>
      </c>
      <c r="G305">
        <v>32</v>
      </c>
      <c r="H305" t="s">
        <v>20</v>
      </c>
      <c r="I305" t="s">
        <v>21</v>
      </c>
      <c r="J305">
        <v>1452146400</v>
      </c>
      <c r="K305" s="12">
        <f t="shared" si="16"/>
        <v>42376.25</v>
      </c>
      <c r="L305">
        <v>1452578400</v>
      </c>
      <c r="M305" s="13">
        <f t="shared" si="17"/>
        <v>42381.25</v>
      </c>
      <c r="N305" t="b">
        <v>0</v>
      </c>
      <c r="O305" t="b">
        <v>0</v>
      </c>
      <c r="P305" t="s">
        <v>2009</v>
      </c>
      <c r="Q305" t="s">
        <v>2019</v>
      </c>
      <c r="R305" s="6">
        <f t="shared" si="18"/>
        <v>121.03951584193663</v>
      </c>
      <c r="S305" s="7">
        <f t="shared" si="19"/>
        <v>87.78125</v>
      </c>
    </row>
    <row r="306" spans="1:19" x14ac:dyDescent="0.35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t="s">
        <v>19</v>
      </c>
      <c r="G306">
        <v>142</v>
      </c>
      <c r="H306" t="s">
        <v>20</v>
      </c>
      <c r="I306" t="s">
        <v>21</v>
      </c>
      <c r="J306">
        <v>1470546000</v>
      </c>
      <c r="K306" s="12">
        <f t="shared" si="16"/>
        <v>42589.208333333328</v>
      </c>
      <c r="L306">
        <v>1474088400</v>
      </c>
      <c r="M306" s="13">
        <f t="shared" si="17"/>
        <v>42630.208333333328</v>
      </c>
      <c r="N306" t="b">
        <v>0</v>
      </c>
      <c r="O306" t="b">
        <v>0</v>
      </c>
      <c r="P306" t="s">
        <v>2015</v>
      </c>
      <c r="Q306" t="s">
        <v>2016</v>
      </c>
      <c r="R306" s="6">
        <f t="shared" si="18"/>
        <v>18.310227569971225</v>
      </c>
      <c r="S306" s="7">
        <f t="shared" si="19"/>
        <v>80.767605633802816</v>
      </c>
    </row>
    <row r="307" spans="1:19" x14ac:dyDescent="0.35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t="s">
        <v>19</v>
      </c>
      <c r="G307">
        <v>85</v>
      </c>
      <c r="H307" t="s">
        <v>20</v>
      </c>
      <c r="I307" t="s">
        <v>21</v>
      </c>
      <c r="J307">
        <v>1458363600</v>
      </c>
      <c r="K307" s="12">
        <f t="shared" si="16"/>
        <v>42448.208333333328</v>
      </c>
      <c r="L307">
        <v>1461906000</v>
      </c>
      <c r="M307" s="13">
        <f t="shared" si="17"/>
        <v>42489.208333333328</v>
      </c>
      <c r="N307" t="b">
        <v>0</v>
      </c>
      <c r="O307" t="b">
        <v>0</v>
      </c>
      <c r="P307" t="s">
        <v>2013</v>
      </c>
      <c r="Q307" t="s">
        <v>2014</v>
      </c>
      <c r="R307" s="6">
        <f t="shared" si="18"/>
        <v>34.938857000249563</v>
      </c>
      <c r="S307" s="7">
        <f t="shared" si="19"/>
        <v>94.28235294117647</v>
      </c>
    </row>
    <row r="308" spans="1:19" ht="31" x14ac:dyDescent="0.35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t="s">
        <v>14</v>
      </c>
      <c r="G308">
        <v>7</v>
      </c>
      <c r="H308" t="s">
        <v>20</v>
      </c>
      <c r="I308" t="s">
        <v>21</v>
      </c>
      <c r="J308">
        <v>1500008400</v>
      </c>
      <c r="K308" s="12">
        <f t="shared" si="16"/>
        <v>42930.208333333328</v>
      </c>
      <c r="L308">
        <v>1500267600</v>
      </c>
      <c r="M308" s="13">
        <f t="shared" si="17"/>
        <v>42933.208333333328</v>
      </c>
      <c r="N308" t="b">
        <v>0</v>
      </c>
      <c r="O308" t="b">
        <v>1</v>
      </c>
      <c r="P308" t="s">
        <v>2013</v>
      </c>
      <c r="Q308" t="s">
        <v>2014</v>
      </c>
      <c r="R308" s="6">
        <f t="shared" si="18"/>
        <v>1264.5914396887158</v>
      </c>
      <c r="S308" s="7">
        <f t="shared" si="19"/>
        <v>73.428571428571431</v>
      </c>
    </row>
    <row r="309" spans="1:19" x14ac:dyDescent="0.35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t="s">
        <v>19</v>
      </c>
      <c r="G309">
        <v>659</v>
      </c>
      <c r="H309" t="s">
        <v>32</v>
      </c>
      <c r="I309" t="s">
        <v>33</v>
      </c>
      <c r="J309">
        <v>1338958800</v>
      </c>
      <c r="K309" s="12">
        <f t="shared" si="16"/>
        <v>41066.208333333336</v>
      </c>
      <c r="L309">
        <v>1340686800</v>
      </c>
      <c r="M309" s="13">
        <f t="shared" si="17"/>
        <v>41086.208333333336</v>
      </c>
      <c r="N309" t="b">
        <v>0</v>
      </c>
      <c r="O309" t="b">
        <v>1</v>
      </c>
      <c r="P309" t="s">
        <v>2021</v>
      </c>
      <c r="Q309" t="s">
        <v>2027</v>
      </c>
      <c r="R309" s="6">
        <f t="shared" si="18"/>
        <v>75.679157178018542</v>
      </c>
      <c r="S309" s="7">
        <f t="shared" si="19"/>
        <v>65.968133535660087</v>
      </c>
    </row>
    <row r="310" spans="1:19" x14ac:dyDescent="0.35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t="s">
        <v>14</v>
      </c>
      <c r="G310">
        <v>803</v>
      </c>
      <c r="H310" t="s">
        <v>20</v>
      </c>
      <c r="I310" t="s">
        <v>21</v>
      </c>
      <c r="J310">
        <v>1303102800</v>
      </c>
      <c r="K310" s="12">
        <f t="shared" si="16"/>
        <v>40651.208333333336</v>
      </c>
      <c r="L310">
        <v>1303189200</v>
      </c>
      <c r="M310" s="13">
        <f t="shared" si="17"/>
        <v>40652.208333333336</v>
      </c>
      <c r="N310" t="b">
        <v>0</v>
      </c>
      <c r="O310" t="b">
        <v>0</v>
      </c>
      <c r="P310" t="s">
        <v>2013</v>
      </c>
      <c r="Q310" t="s">
        <v>2014</v>
      </c>
      <c r="R310" s="6">
        <f t="shared" si="18"/>
        <v>134.99314755596163</v>
      </c>
      <c r="S310" s="7">
        <f t="shared" si="19"/>
        <v>109.04109589041096</v>
      </c>
    </row>
    <row r="311" spans="1:19" x14ac:dyDescent="0.35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t="s">
        <v>63</v>
      </c>
      <c r="G311">
        <v>75</v>
      </c>
      <c r="H311" t="s">
        <v>20</v>
      </c>
      <c r="I311" t="s">
        <v>21</v>
      </c>
      <c r="J311">
        <v>1316581200</v>
      </c>
      <c r="K311" s="12">
        <f t="shared" si="16"/>
        <v>40807.208333333336</v>
      </c>
      <c r="L311">
        <v>1318309200</v>
      </c>
      <c r="M311" s="13">
        <f t="shared" si="17"/>
        <v>40827.208333333336</v>
      </c>
      <c r="N311" t="b">
        <v>0</v>
      </c>
      <c r="O311" t="b">
        <v>1</v>
      </c>
      <c r="P311" t="s">
        <v>2009</v>
      </c>
      <c r="Q311" t="s">
        <v>2019</v>
      </c>
      <c r="R311" s="6">
        <f t="shared" si="18"/>
        <v>132.81503077421445</v>
      </c>
      <c r="S311" s="7">
        <f t="shared" si="19"/>
        <v>41.16</v>
      </c>
    </row>
    <row r="312" spans="1:19" x14ac:dyDescent="0.35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t="s">
        <v>14</v>
      </c>
      <c r="G312">
        <v>16</v>
      </c>
      <c r="H312" t="s">
        <v>20</v>
      </c>
      <c r="I312" t="s">
        <v>21</v>
      </c>
      <c r="J312">
        <v>1270789200</v>
      </c>
      <c r="K312" s="12">
        <f t="shared" si="16"/>
        <v>40277.208333333336</v>
      </c>
      <c r="L312">
        <v>1272171600</v>
      </c>
      <c r="M312" s="13">
        <f t="shared" si="17"/>
        <v>40293.208333333336</v>
      </c>
      <c r="N312" t="b">
        <v>0</v>
      </c>
      <c r="O312" t="b">
        <v>0</v>
      </c>
      <c r="P312" t="s">
        <v>2024</v>
      </c>
      <c r="Q312" t="s">
        <v>2025</v>
      </c>
      <c r="R312" s="6">
        <f t="shared" si="18"/>
        <v>491.80327868852459</v>
      </c>
      <c r="S312" s="7">
        <f t="shared" si="19"/>
        <v>99.125</v>
      </c>
    </row>
    <row r="313" spans="1:19" x14ac:dyDescent="0.35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t="s">
        <v>19</v>
      </c>
      <c r="G313">
        <v>121</v>
      </c>
      <c r="H313" t="s">
        <v>20</v>
      </c>
      <c r="I313" t="s">
        <v>21</v>
      </c>
      <c r="J313">
        <v>1297836000</v>
      </c>
      <c r="K313" s="12">
        <f t="shared" si="16"/>
        <v>40590.25</v>
      </c>
      <c r="L313">
        <v>1298872800</v>
      </c>
      <c r="M313" s="13">
        <f t="shared" si="17"/>
        <v>40602.25</v>
      </c>
      <c r="N313" t="b">
        <v>0</v>
      </c>
      <c r="O313" t="b">
        <v>0</v>
      </c>
      <c r="P313" t="s">
        <v>2013</v>
      </c>
      <c r="Q313" t="s">
        <v>2014</v>
      </c>
      <c r="R313" s="6">
        <f t="shared" si="18"/>
        <v>49.172650640024976</v>
      </c>
      <c r="S313" s="7">
        <f t="shared" si="19"/>
        <v>105.88429752066116</v>
      </c>
    </row>
    <row r="314" spans="1:19" x14ac:dyDescent="0.35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t="s">
        <v>19</v>
      </c>
      <c r="G314">
        <v>3742</v>
      </c>
      <c r="H314" t="s">
        <v>20</v>
      </c>
      <c r="I314" t="s">
        <v>21</v>
      </c>
      <c r="J314">
        <v>1382677200</v>
      </c>
      <c r="K314" s="12">
        <f t="shared" si="16"/>
        <v>41572.208333333336</v>
      </c>
      <c r="L314">
        <v>1383282000</v>
      </c>
      <c r="M314" s="13">
        <f t="shared" si="17"/>
        <v>41579.208333333336</v>
      </c>
      <c r="N314" t="b">
        <v>0</v>
      </c>
      <c r="O314" t="b">
        <v>0</v>
      </c>
      <c r="P314" t="s">
        <v>2013</v>
      </c>
      <c r="Q314" t="s">
        <v>2014</v>
      </c>
      <c r="R314" s="6">
        <f t="shared" si="18"/>
        <v>32.234312361940603</v>
      </c>
      <c r="S314" s="7">
        <f t="shared" si="19"/>
        <v>48.996525921966864</v>
      </c>
    </row>
    <row r="315" spans="1:19" x14ac:dyDescent="0.35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t="s">
        <v>19</v>
      </c>
      <c r="G315">
        <v>223</v>
      </c>
      <c r="H315" t="s">
        <v>20</v>
      </c>
      <c r="I315" t="s">
        <v>21</v>
      </c>
      <c r="J315">
        <v>1330322400</v>
      </c>
      <c r="K315" s="12">
        <f t="shared" si="16"/>
        <v>40966.25</v>
      </c>
      <c r="L315">
        <v>1330495200</v>
      </c>
      <c r="M315" s="13">
        <f t="shared" si="17"/>
        <v>40968.25</v>
      </c>
      <c r="N315" t="b">
        <v>0</v>
      </c>
      <c r="O315" t="b">
        <v>0</v>
      </c>
      <c r="P315" t="s">
        <v>2009</v>
      </c>
      <c r="Q315" t="s">
        <v>2010</v>
      </c>
      <c r="R315" s="6">
        <f t="shared" si="18"/>
        <v>25.296079107738301</v>
      </c>
      <c r="S315" s="7">
        <f t="shared" si="19"/>
        <v>39</v>
      </c>
    </row>
    <row r="316" spans="1:19" x14ac:dyDescent="0.35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t="s">
        <v>19</v>
      </c>
      <c r="G316">
        <v>133</v>
      </c>
      <c r="H316" t="s">
        <v>20</v>
      </c>
      <c r="I316" t="s">
        <v>21</v>
      </c>
      <c r="J316">
        <v>1552366800</v>
      </c>
      <c r="K316" s="12">
        <f t="shared" si="16"/>
        <v>43536.208333333328</v>
      </c>
      <c r="L316">
        <v>1552798800</v>
      </c>
      <c r="M316" s="13">
        <f t="shared" si="17"/>
        <v>43541.208333333328</v>
      </c>
      <c r="N316" t="b">
        <v>0</v>
      </c>
      <c r="O316" t="b">
        <v>1</v>
      </c>
      <c r="P316" t="s">
        <v>2015</v>
      </c>
      <c r="Q316" t="s">
        <v>2016</v>
      </c>
      <c r="R316" s="6">
        <f t="shared" si="18"/>
        <v>33.931168201648084</v>
      </c>
      <c r="S316" s="7">
        <f t="shared" si="19"/>
        <v>31.022556390977442</v>
      </c>
    </row>
    <row r="317" spans="1:19" ht="31" x14ac:dyDescent="0.35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t="s">
        <v>14</v>
      </c>
      <c r="G317">
        <v>31</v>
      </c>
      <c r="H317" t="s">
        <v>20</v>
      </c>
      <c r="I317" t="s">
        <v>21</v>
      </c>
      <c r="J317">
        <v>1400907600</v>
      </c>
      <c r="K317" s="12">
        <f t="shared" si="16"/>
        <v>41783.208333333336</v>
      </c>
      <c r="L317">
        <v>1403413200</v>
      </c>
      <c r="M317" s="13">
        <f t="shared" si="17"/>
        <v>41812.208333333336</v>
      </c>
      <c r="N317" t="b">
        <v>0</v>
      </c>
      <c r="O317" t="b">
        <v>0</v>
      </c>
      <c r="P317" t="s">
        <v>2013</v>
      </c>
      <c r="Q317" t="s">
        <v>2014</v>
      </c>
      <c r="R317" s="6">
        <f t="shared" si="18"/>
        <v>295.03105590062108</v>
      </c>
      <c r="S317" s="7">
        <f t="shared" si="19"/>
        <v>103.87096774193549</v>
      </c>
    </row>
    <row r="318" spans="1:19" x14ac:dyDescent="0.35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t="s">
        <v>14</v>
      </c>
      <c r="G318">
        <v>108</v>
      </c>
      <c r="H318" t="s">
        <v>94</v>
      </c>
      <c r="I318" t="s">
        <v>95</v>
      </c>
      <c r="J318">
        <v>1574143200</v>
      </c>
      <c r="K318" s="12">
        <f t="shared" si="16"/>
        <v>43788.25</v>
      </c>
      <c r="L318">
        <v>1574229600</v>
      </c>
      <c r="M318" s="13">
        <f t="shared" si="17"/>
        <v>43789.25</v>
      </c>
      <c r="N318" t="b">
        <v>0</v>
      </c>
      <c r="O318" t="b">
        <v>1</v>
      </c>
      <c r="P318" t="s">
        <v>2007</v>
      </c>
      <c r="Q318" t="s">
        <v>2008</v>
      </c>
      <c r="R318" s="6">
        <f t="shared" si="18"/>
        <v>149.97656616153725</v>
      </c>
      <c r="S318" s="7">
        <f t="shared" si="19"/>
        <v>59.268518518518519</v>
      </c>
    </row>
    <row r="319" spans="1:19" x14ac:dyDescent="0.35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t="s">
        <v>14</v>
      </c>
      <c r="G319">
        <v>30</v>
      </c>
      <c r="H319" t="s">
        <v>20</v>
      </c>
      <c r="I319" t="s">
        <v>21</v>
      </c>
      <c r="J319">
        <v>1494738000</v>
      </c>
      <c r="K319" s="12">
        <f t="shared" si="16"/>
        <v>42869.208333333328</v>
      </c>
      <c r="L319">
        <v>1495861200</v>
      </c>
      <c r="M319" s="13">
        <f t="shared" si="17"/>
        <v>42882.208333333328</v>
      </c>
      <c r="N319" t="b">
        <v>0</v>
      </c>
      <c r="O319" t="b">
        <v>0</v>
      </c>
      <c r="P319" t="s">
        <v>2013</v>
      </c>
      <c r="Q319" t="s">
        <v>2014</v>
      </c>
      <c r="R319" s="6">
        <f t="shared" si="18"/>
        <v>520.09456264775417</v>
      </c>
      <c r="S319" s="7">
        <f t="shared" si="19"/>
        <v>42.3</v>
      </c>
    </row>
    <row r="320" spans="1:19" ht="31" x14ac:dyDescent="0.35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t="s">
        <v>14</v>
      </c>
      <c r="G320">
        <v>17</v>
      </c>
      <c r="H320" t="s">
        <v>20</v>
      </c>
      <c r="I320" t="s">
        <v>21</v>
      </c>
      <c r="J320">
        <v>1392357600</v>
      </c>
      <c r="K320" s="12">
        <f t="shared" si="16"/>
        <v>41684.25</v>
      </c>
      <c r="L320">
        <v>1392530400</v>
      </c>
      <c r="M320" s="13">
        <f t="shared" si="17"/>
        <v>41686.25</v>
      </c>
      <c r="N320" t="b">
        <v>0</v>
      </c>
      <c r="O320" t="b">
        <v>0</v>
      </c>
      <c r="P320" t="s">
        <v>2009</v>
      </c>
      <c r="Q320" t="s">
        <v>2010</v>
      </c>
      <c r="R320" s="6">
        <f t="shared" si="18"/>
        <v>631.22923588039862</v>
      </c>
      <c r="S320" s="7">
        <f t="shared" si="19"/>
        <v>53.117647058823529</v>
      </c>
    </row>
    <row r="321" spans="1:19" x14ac:dyDescent="0.35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t="s">
        <v>63</v>
      </c>
      <c r="G321">
        <v>64</v>
      </c>
      <c r="H321" t="s">
        <v>20</v>
      </c>
      <c r="I321" t="s">
        <v>21</v>
      </c>
      <c r="J321">
        <v>1281589200</v>
      </c>
      <c r="K321" s="12">
        <f t="shared" si="16"/>
        <v>40402.208333333336</v>
      </c>
      <c r="L321">
        <v>1283662800</v>
      </c>
      <c r="M321" s="13">
        <f t="shared" si="17"/>
        <v>40426.208333333336</v>
      </c>
      <c r="N321" t="b">
        <v>0</v>
      </c>
      <c r="O321" t="b">
        <v>0</v>
      </c>
      <c r="P321" t="s">
        <v>2011</v>
      </c>
      <c r="Q321" t="s">
        <v>2012</v>
      </c>
      <c r="R321" s="6">
        <f t="shared" si="18"/>
        <v>258.38203629652418</v>
      </c>
      <c r="S321" s="7">
        <f t="shared" si="19"/>
        <v>50.796875</v>
      </c>
    </row>
    <row r="322" spans="1:19" x14ac:dyDescent="0.35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t="s">
        <v>14</v>
      </c>
      <c r="G322">
        <v>80</v>
      </c>
      <c r="H322" t="s">
        <v>20</v>
      </c>
      <c r="I322" t="s">
        <v>21</v>
      </c>
      <c r="J322">
        <v>1305003600</v>
      </c>
      <c r="K322" s="12">
        <f t="shared" si="16"/>
        <v>40673.208333333336</v>
      </c>
      <c r="L322">
        <v>1305781200</v>
      </c>
      <c r="M322" s="13">
        <f t="shared" si="17"/>
        <v>40682.208333333336</v>
      </c>
      <c r="N322" t="b">
        <v>0</v>
      </c>
      <c r="O322" t="b">
        <v>0</v>
      </c>
      <c r="P322" t="s">
        <v>2021</v>
      </c>
      <c r="Q322" t="s">
        <v>2027</v>
      </c>
      <c r="R322" s="6">
        <f t="shared" si="18"/>
        <v>1043.0054374691053</v>
      </c>
      <c r="S322" s="7">
        <f t="shared" si="19"/>
        <v>101.15</v>
      </c>
    </row>
    <row r="323" spans="1:19" ht="31" x14ac:dyDescent="0.35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t="s">
        <v>14</v>
      </c>
      <c r="G323">
        <v>2468</v>
      </c>
      <c r="H323" t="s">
        <v>20</v>
      </c>
      <c r="I323" t="s">
        <v>21</v>
      </c>
      <c r="J323">
        <v>1301634000</v>
      </c>
      <c r="K323" s="12">
        <f t="shared" ref="K323:K386" si="20">(((J323/60)/60)/24)+DATE(1970,1,1)</f>
        <v>40634.208333333336</v>
      </c>
      <c r="L323">
        <v>1302325200</v>
      </c>
      <c r="M323" s="13">
        <f t="shared" ref="M323:M386" si="21">(((L323/60)/60)/24)+DATE(1970,1,1)</f>
        <v>40642.208333333336</v>
      </c>
      <c r="N323" t="b">
        <v>0</v>
      </c>
      <c r="O323" t="b">
        <v>0</v>
      </c>
      <c r="P323" t="s">
        <v>2015</v>
      </c>
      <c r="Q323" t="s">
        <v>2026</v>
      </c>
      <c r="R323" s="6">
        <f t="shared" si="18"/>
        <v>106.21984515839473</v>
      </c>
      <c r="S323" s="7">
        <f t="shared" si="19"/>
        <v>65.000810372771468</v>
      </c>
    </row>
    <row r="324" spans="1:19" ht="31" x14ac:dyDescent="0.35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t="s">
        <v>19</v>
      </c>
      <c r="G324">
        <v>5168</v>
      </c>
      <c r="H324" t="s">
        <v>20</v>
      </c>
      <c r="I324" t="s">
        <v>21</v>
      </c>
      <c r="J324">
        <v>1290664800</v>
      </c>
      <c r="K324" s="12">
        <f t="shared" si="20"/>
        <v>40507.25</v>
      </c>
      <c r="L324">
        <v>1291788000</v>
      </c>
      <c r="M324" s="13">
        <f t="shared" si="21"/>
        <v>40520.25</v>
      </c>
      <c r="N324" t="b">
        <v>0</v>
      </c>
      <c r="O324" t="b">
        <v>0</v>
      </c>
      <c r="P324" t="s">
        <v>2013</v>
      </c>
      <c r="Q324" t="s">
        <v>2014</v>
      </c>
      <c r="R324" s="6">
        <f t="shared" ref="R324:R387" si="22">D324/E324*100</f>
        <v>60.037580775752765</v>
      </c>
      <c r="S324" s="7">
        <f t="shared" ref="S324:S387" si="23">E324/G324</f>
        <v>37.998645510835914</v>
      </c>
    </row>
    <row r="325" spans="1:19" x14ac:dyDescent="0.35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t="s">
        <v>14</v>
      </c>
      <c r="G325">
        <v>26</v>
      </c>
      <c r="H325" t="s">
        <v>36</v>
      </c>
      <c r="I325" t="s">
        <v>37</v>
      </c>
      <c r="J325">
        <v>1395896400</v>
      </c>
      <c r="K325" s="12">
        <f t="shared" si="20"/>
        <v>41725.208333333336</v>
      </c>
      <c r="L325">
        <v>1396069200</v>
      </c>
      <c r="M325" s="13">
        <f t="shared" si="21"/>
        <v>41727.208333333336</v>
      </c>
      <c r="N325" t="b">
        <v>0</v>
      </c>
      <c r="O325" t="b">
        <v>0</v>
      </c>
      <c r="P325" t="s">
        <v>2015</v>
      </c>
      <c r="Q325" t="s">
        <v>2016</v>
      </c>
      <c r="R325" s="6">
        <f t="shared" si="22"/>
        <v>414.33891992551207</v>
      </c>
      <c r="S325" s="7">
        <f t="shared" si="23"/>
        <v>82.615384615384613</v>
      </c>
    </row>
    <row r="326" spans="1:19" x14ac:dyDescent="0.35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t="s">
        <v>19</v>
      </c>
      <c r="G326">
        <v>307</v>
      </c>
      <c r="H326" t="s">
        <v>20</v>
      </c>
      <c r="I326" t="s">
        <v>21</v>
      </c>
      <c r="J326">
        <v>1434862800</v>
      </c>
      <c r="K326" s="12">
        <f t="shared" si="20"/>
        <v>42176.208333333328</v>
      </c>
      <c r="L326">
        <v>1435899600</v>
      </c>
      <c r="M326" s="13">
        <f t="shared" si="21"/>
        <v>42188.208333333328</v>
      </c>
      <c r="N326" t="b">
        <v>0</v>
      </c>
      <c r="O326" t="b">
        <v>1</v>
      </c>
      <c r="P326" t="s">
        <v>2013</v>
      </c>
      <c r="Q326" t="s">
        <v>2014</v>
      </c>
      <c r="R326" s="6">
        <f t="shared" si="22"/>
        <v>60.954670329670336</v>
      </c>
      <c r="S326" s="7">
        <f t="shared" si="23"/>
        <v>37.941368078175898</v>
      </c>
    </row>
    <row r="327" spans="1:19" ht="31" x14ac:dyDescent="0.35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t="s">
        <v>14</v>
      </c>
      <c r="G327">
        <v>73</v>
      </c>
      <c r="H327" t="s">
        <v>20</v>
      </c>
      <c r="I327" t="s">
        <v>21</v>
      </c>
      <c r="J327">
        <v>1529125200</v>
      </c>
      <c r="K327" s="12">
        <f t="shared" si="20"/>
        <v>43267.208333333328</v>
      </c>
      <c r="L327">
        <v>1531112400</v>
      </c>
      <c r="M327" s="13">
        <f t="shared" si="21"/>
        <v>43290.208333333328</v>
      </c>
      <c r="N327" t="b">
        <v>0</v>
      </c>
      <c r="O327" t="b">
        <v>1</v>
      </c>
      <c r="P327" t="s">
        <v>2013</v>
      </c>
      <c r="Q327" t="s">
        <v>2014</v>
      </c>
      <c r="R327" s="6">
        <f t="shared" si="22"/>
        <v>110.22553840936069</v>
      </c>
      <c r="S327" s="7">
        <f t="shared" si="23"/>
        <v>80.780821917808225</v>
      </c>
    </row>
    <row r="328" spans="1:19" ht="31" x14ac:dyDescent="0.35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t="s">
        <v>14</v>
      </c>
      <c r="G328">
        <v>128</v>
      </c>
      <c r="H328" t="s">
        <v>20</v>
      </c>
      <c r="I328" t="s">
        <v>21</v>
      </c>
      <c r="J328">
        <v>1451109600</v>
      </c>
      <c r="K328" s="12">
        <f t="shared" si="20"/>
        <v>42364.25</v>
      </c>
      <c r="L328">
        <v>1451628000</v>
      </c>
      <c r="M328" s="13">
        <f t="shared" si="21"/>
        <v>42370.25</v>
      </c>
      <c r="N328" t="b">
        <v>0</v>
      </c>
      <c r="O328" t="b">
        <v>0</v>
      </c>
      <c r="P328" t="s">
        <v>2015</v>
      </c>
      <c r="Q328" t="s">
        <v>2023</v>
      </c>
      <c r="R328" s="6">
        <f t="shared" si="22"/>
        <v>216.47624774503907</v>
      </c>
      <c r="S328" s="7">
        <f t="shared" si="23"/>
        <v>25.984375</v>
      </c>
    </row>
    <row r="329" spans="1:19" x14ac:dyDescent="0.35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t="s">
        <v>14</v>
      </c>
      <c r="G329">
        <v>33</v>
      </c>
      <c r="H329" t="s">
        <v>20</v>
      </c>
      <c r="I329" t="s">
        <v>21</v>
      </c>
      <c r="J329">
        <v>1566968400</v>
      </c>
      <c r="K329" s="12">
        <f t="shared" si="20"/>
        <v>43705.208333333328</v>
      </c>
      <c r="L329">
        <v>1567314000</v>
      </c>
      <c r="M329" s="13">
        <f t="shared" si="21"/>
        <v>43709.208333333328</v>
      </c>
      <c r="N329" t="b">
        <v>0</v>
      </c>
      <c r="O329" t="b">
        <v>1</v>
      </c>
      <c r="P329" t="s">
        <v>2013</v>
      </c>
      <c r="Q329" t="s">
        <v>2014</v>
      </c>
      <c r="R329" s="6">
        <f t="shared" si="22"/>
        <v>259.48103792415174</v>
      </c>
      <c r="S329" s="7">
        <f t="shared" si="23"/>
        <v>30.363636363636363</v>
      </c>
    </row>
    <row r="330" spans="1:19" ht="31" x14ac:dyDescent="0.35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t="s">
        <v>19</v>
      </c>
      <c r="G330">
        <v>2441</v>
      </c>
      <c r="H330" t="s">
        <v>20</v>
      </c>
      <c r="I330" t="s">
        <v>21</v>
      </c>
      <c r="J330">
        <v>1543557600</v>
      </c>
      <c r="K330" s="12">
        <f t="shared" si="20"/>
        <v>43434.25</v>
      </c>
      <c r="L330">
        <v>1544508000</v>
      </c>
      <c r="M330" s="13">
        <f t="shared" si="21"/>
        <v>43445.25</v>
      </c>
      <c r="N330" t="b">
        <v>0</v>
      </c>
      <c r="O330" t="b">
        <v>0</v>
      </c>
      <c r="P330" t="s">
        <v>2009</v>
      </c>
      <c r="Q330" t="s">
        <v>2010</v>
      </c>
      <c r="R330" s="6">
        <f t="shared" si="22"/>
        <v>74.871421419143417</v>
      </c>
      <c r="S330" s="7">
        <f t="shared" si="23"/>
        <v>54.004916018025398</v>
      </c>
    </row>
    <row r="331" spans="1:19" x14ac:dyDescent="0.35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t="s">
        <v>42</v>
      </c>
      <c r="G331">
        <v>211</v>
      </c>
      <c r="H331" t="s">
        <v>20</v>
      </c>
      <c r="I331" t="s">
        <v>21</v>
      </c>
      <c r="J331">
        <v>1481522400</v>
      </c>
      <c r="K331" s="12">
        <f t="shared" si="20"/>
        <v>42716.25</v>
      </c>
      <c r="L331">
        <v>1482472800</v>
      </c>
      <c r="M331" s="13">
        <f t="shared" si="21"/>
        <v>42727.25</v>
      </c>
      <c r="N331" t="b">
        <v>0</v>
      </c>
      <c r="O331" t="b">
        <v>0</v>
      </c>
      <c r="P331" t="s">
        <v>2024</v>
      </c>
      <c r="Q331" t="s">
        <v>2025</v>
      </c>
      <c r="R331" s="6">
        <f t="shared" si="22"/>
        <v>436.74628672533407</v>
      </c>
      <c r="S331" s="7">
        <f t="shared" si="23"/>
        <v>101.78672985781991</v>
      </c>
    </row>
    <row r="332" spans="1:19" ht="31" x14ac:dyDescent="0.35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t="s">
        <v>19</v>
      </c>
      <c r="G332">
        <v>1385</v>
      </c>
      <c r="H332" t="s">
        <v>36</v>
      </c>
      <c r="I332" t="s">
        <v>37</v>
      </c>
      <c r="J332">
        <v>1512712800</v>
      </c>
      <c r="K332" s="12">
        <f t="shared" si="20"/>
        <v>43077.25</v>
      </c>
      <c r="L332">
        <v>1512799200</v>
      </c>
      <c r="M332" s="13">
        <f t="shared" si="21"/>
        <v>43078.25</v>
      </c>
      <c r="N332" t="b">
        <v>0</v>
      </c>
      <c r="O332" t="b">
        <v>0</v>
      </c>
      <c r="P332" t="s">
        <v>2015</v>
      </c>
      <c r="Q332" t="s">
        <v>2016</v>
      </c>
      <c r="R332" s="6">
        <f t="shared" si="22"/>
        <v>54.067062409754527</v>
      </c>
      <c r="S332" s="7">
        <f t="shared" si="23"/>
        <v>45.003610108303249</v>
      </c>
    </row>
    <row r="333" spans="1:19" x14ac:dyDescent="0.35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t="s">
        <v>19</v>
      </c>
      <c r="G333">
        <v>190</v>
      </c>
      <c r="H333" t="s">
        <v>20</v>
      </c>
      <c r="I333" t="s">
        <v>21</v>
      </c>
      <c r="J333">
        <v>1324274400</v>
      </c>
      <c r="K333" s="12">
        <f t="shared" si="20"/>
        <v>40896.25</v>
      </c>
      <c r="L333">
        <v>1324360800</v>
      </c>
      <c r="M333" s="13">
        <f t="shared" si="21"/>
        <v>40897.25</v>
      </c>
      <c r="N333" t="b">
        <v>0</v>
      </c>
      <c r="O333" t="b">
        <v>0</v>
      </c>
      <c r="P333" t="s">
        <v>2007</v>
      </c>
      <c r="Q333" t="s">
        <v>2008</v>
      </c>
      <c r="R333" s="6">
        <f t="shared" si="22"/>
        <v>22.536365498873181</v>
      </c>
      <c r="S333" s="7">
        <f t="shared" si="23"/>
        <v>77.068421052631578</v>
      </c>
    </row>
    <row r="334" spans="1:19" ht="31" x14ac:dyDescent="0.35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t="s">
        <v>19</v>
      </c>
      <c r="G334">
        <v>470</v>
      </c>
      <c r="H334" t="s">
        <v>20</v>
      </c>
      <c r="I334" t="s">
        <v>21</v>
      </c>
      <c r="J334">
        <v>1364446800</v>
      </c>
      <c r="K334" s="12">
        <f t="shared" si="20"/>
        <v>41361.208333333336</v>
      </c>
      <c r="L334">
        <v>1364533200</v>
      </c>
      <c r="M334" s="13">
        <f t="shared" si="21"/>
        <v>41362.208333333336</v>
      </c>
      <c r="N334" t="b">
        <v>0</v>
      </c>
      <c r="O334" t="b">
        <v>0</v>
      </c>
      <c r="P334" t="s">
        <v>2011</v>
      </c>
      <c r="Q334" t="s">
        <v>2020</v>
      </c>
      <c r="R334" s="6">
        <f t="shared" si="22"/>
        <v>50.004831384674851</v>
      </c>
      <c r="S334" s="7">
        <f t="shared" si="23"/>
        <v>88.076595744680844</v>
      </c>
    </row>
    <row r="335" spans="1:19" x14ac:dyDescent="0.35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t="s">
        <v>19</v>
      </c>
      <c r="G335">
        <v>253</v>
      </c>
      <c r="H335" t="s">
        <v>20</v>
      </c>
      <c r="I335" t="s">
        <v>21</v>
      </c>
      <c r="J335">
        <v>1542693600</v>
      </c>
      <c r="K335" s="12">
        <f t="shared" si="20"/>
        <v>43424.25</v>
      </c>
      <c r="L335">
        <v>1545112800</v>
      </c>
      <c r="M335" s="13">
        <f t="shared" si="21"/>
        <v>43452.25</v>
      </c>
      <c r="N335" t="b">
        <v>0</v>
      </c>
      <c r="O335" t="b">
        <v>0</v>
      </c>
      <c r="P335" t="s">
        <v>2013</v>
      </c>
      <c r="Q335" t="s">
        <v>2014</v>
      </c>
      <c r="R335" s="6">
        <f t="shared" si="22"/>
        <v>80.672268907563023</v>
      </c>
      <c r="S335" s="7">
        <f t="shared" si="23"/>
        <v>47.035573122529641</v>
      </c>
    </row>
    <row r="336" spans="1:19" x14ac:dyDescent="0.35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t="s">
        <v>19</v>
      </c>
      <c r="G336">
        <v>1113</v>
      </c>
      <c r="H336" t="s">
        <v>20</v>
      </c>
      <c r="I336" t="s">
        <v>21</v>
      </c>
      <c r="J336">
        <v>1515564000</v>
      </c>
      <c r="K336" s="12">
        <f t="shared" si="20"/>
        <v>43110.25</v>
      </c>
      <c r="L336">
        <v>1516168800</v>
      </c>
      <c r="M336" s="13">
        <f t="shared" si="21"/>
        <v>43117.25</v>
      </c>
      <c r="N336" t="b">
        <v>0</v>
      </c>
      <c r="O336" t="b">
        <v>0</v>
      </c>
      <c r="P336" t="s">
        <v>2009</v>
      </c>
      <c r="Q336" t="s">
        <v>2010</v>
      </c>
      <c r="R336" s="6">
        <f t="shared" si="22"/>
        <v>53.586750635432011</v>
      </c>
      <c r="S336" s="7">
        <f t="shared" si="23"/>
        <v>110.99550763701707</v>
      </c>
    </row>
    <row r="337" spans="1:19" x14ac:dyDescent="0.35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t="s">
        <v>19</v>
      </c>
      <c r="G337">
        <v>2283</v>
      </c>
      <c r="H337" t="s">
        <v>20</v>
      </c>
      <c r="I337" t="s">
        <v>21</v>
      </c>
      <c r="J337">
        <v>1573797600</v>
      </c>
      <c r="K337" s="12">
        <f t="shared" si="20"/>
        <v>43784.25</v>
      </c>
      <c r="L337">
        <v>1574920800</v>
      </c>
      <c r="M337" s="13">
        <f t="shared" si="21"/>
        <v>43797.25</v>
      </c>
      <c r="N337" t="b">
        <v>0</v>
      </c>
      <c r="O337" t="b">
        <v>0</v>
      </c>
      <c r="P337" t="s">
        <v>2009</v>
      </c>
      <c r="Q337" t="s">
        <v>2010</v>
      </c>
      <c r="R337" s="6">
        <f t="shared" si="22"/>
        <v>87.500251726846173</v>
      </c>
      <c r="S337" s="7">
        <f t="shared" si="23"/>
        <v>87.003066141042481</v>
      </c>
    </row>
    <row r="338" spans="1:19" x14ac:dyDescent="0.35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t="s">
        <v>14</v>
      </c>
      <c r="G338">
        <v>1072</v>
      </c>
      <c r="H338" t="s">
        <v>20</v>
      </c>
      <c r="I338" t="s">
        <v>21</v>
      </c>
      <c r="J338">
        <v>1292392800</v>
      </c>
      <c r="K338" s="12">
        <f t="shared" si="20"/>
        <v>40527.25</v>
      </c>
      <c r="L338">
        <v>1292479200</v>
      </c>
      <c r="M338" s="13">
        <f t="shared" si="21"/>
        <v>40528.25</v>
      </c>
      <c r="N338" t="b">
        <v>0</v>
      </c>
      <c r="O338" t="b">
        <v>1</v>
      </c>
      <c r="P338" t="s">
        <v>2009</v>
      </c>
      <c r="Q338" t="s">
        <v>2010</v>
      </c>
      <c r="R338" s="6">
        <f t="shared" si="22"/>
        <v>103.05821987697152</v>
      </c>
      <c r="S338" s="7">
        <f t="shared" si="23"/>
        <v>63.994402985074629</v>
      </c>
    </row>
    <row r="339" spans="1:19" x14ac:dyDescent="0.35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t="s">
        <v>19</v>
      </c>
      <c r="G339">
        <v>1095</v>
      </c>
      <c r="H339" t="s">
        <v>20</v>
      </c>
      <c r="I339" t="s">
        <v>21</v>
      </c>
      <c r="J339">
        <v>1573452000</v>
      </c>
      <c r="K339" s="12">
        <f t="shared" si="20"/>
        <v>43780.25</v>
      </c>
      <c r="L339">
        <v>1573538400</v>
      </c>
      <c r="M339" s="13">
        <f t="shared" si="21"/>
        <v>43781.25</v>
      </c>
      <c r="N339" t="b">
        <v>0</v>
      </c>
      <c r="O339" t="b">
        <v>0</v>
      </c>
      <c r="P339" t="s">
        <v>2013</v>
      </c>
      <c r="Q339" t="s">
        <v>2014</v>
      </c>
      <c r="R339" s="6">
        <f t="shared" si="22"/>
        <v>81.420595533498769</v>
      </c>
      <c r="S339" s="7">
        <f t="shared" si="23"/>
        <v>105.9945205479452</v>
      </c>
    </row>
    <row r="340" spans="1:19" x14ac:dyDescent="0.35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t="s">
        <v>19</v>
      </c>
      <c r="G340">
        <v>1690</v>
      </c>
      <c r="H340" t="s">
        <v>20</v>
      </c>
      <c r="I340" t="s">
        <v>21</v>
      </c>
      <c r="J340">
        <v>1317790800</v>
      </c>
      <c r="K340" s="12">
        <f t="shared" si="20"/>
        <v>40821.208333333336</v>
      </c>
      <c r="L340">
        <v>1320382800</v>
      </c>
      <c r="M340" s="13">
        <f t="shared" si="21"/>
        <v>40851.208333333336</v>
      </c>
      <c r="N340" t="b">
        <v>0</v>
      </c>
      <c r="O340" t="b">
        <v>0</v>
      </c>
      <c r="P340" t="s">
        <v>2013</v>
      </c>
      <c r="Q340" t="s">
        <v>2014</v>
      </c>
      <c r="R340" s="6">
        <f t="shared" si="22"/>
        <v>55.821244061995166</v>
      </c>
      <c r="S340" s="7">
        <f t="shared" si="23"/>
        <v>73.989349112426041</v>
      </c>
    </row>
    <row r="341" spans="1:19" x14ac:dyDescent="0.35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t="s">
        <v>63</v>
      </c>
      <c r="G341">
        <v>1297</v>
      </c>
      <c r="H341" t="s">
        <v>15</v>
      </c>
      <c r="I341" t="s">
        <v>16</v>
      </c>
      <c r="J341">
        <v>1501650000</v>
      </c>
      <c r="K341" s="12">
        <f t="shared" si="20"/>
        <v>42949.208333333328</v>
      </c>
      <c r="L341">
        <v>1502859600</v>
      </c>
      <c r="M341" s="13">
        <f t="shared" si="21"/>
        <v>42963.208333333328</v>
      </c>
      <c r="N341" t="b">
        <v>0</v>
      </c>
      <c r="O341" t="b">
        <v>0</v>
      </c>
      <c r="P341" t="s">
        <v>2013</v>
      </c>
      <c r="Q341" t="s">
        <v>2014</v>
      </c>
      <c r="R341" s="6">
        <f t="shared" si="22"/>
        <v>125.07570613173785</v>
      </c>
      <c r="S341" s="7">
        <f t="shared" si="23"/>
        <v>84.02004626060139</v>
      </c>
    </row>
    <row r="342" spans="1:19" x14ac:dyDescent="0.35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t="s">
        <v>14</v>
      </c>
      <c r="G342">
        <v>393</v>
      </c>
      <c r="H342" t="s">
        <v>20</v>
      </c>
      <c r="I342" t="s">
        <v>21</v>
      </c>
      <c r="J342">
        <v>1323669600</v>
      </c>
      <c r="K342" s="12">
        <f t="shared" si="20"/>
        <v>40889.25</v>
      </c>
      <c r="L342">
        <v>1323756000</v>
      </c>
      <c r="M342" s="13">
        <f t="shared" si="21"/>
        <v>40890.25</v>
      </c>
      <c r="N342" t="b">
        <v>0</v>
      </c>
      <c r="O342" t="b">
        <v>0</v>
      </c>
      <c r="P342" t="s">
        <v>2028</v>
      </c>
      <c r="Q342" t="s">
        <v>2029</v>
      </c>
      <c r="R342" s="6">
        <f t="shared" si="22"/>
        <v>106.10914083056859</v>
      </c>
      <c r="S342" s="7">
        <f t="shared" si="23"/>
        <v>88.966921119592882</v>
      </c>
    </row>
    <row r="343" spans="1:19" ht="31" x14ac:dyDescent="0.35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t="s">
        <v>14</v>
      </c>
      <c r="G343">
        <v>1257</v>
      </c>
      <c r="H343" t="s">
        <v>20</v>
      </c>
      <c r="I343" t="s">
        <v>21</v>
      </c>
      <c r="J343">
        <v>1440738000</v>
      </c>
      <c r="K343" s="12">
        <f t="shared" si="20"/>
        <v>42244.208333333328</v>
      </c>
      <c r="L343">
        <v>1441342800</v>
      </c>
      <c r="M343" s="13">
        <f t="shared" si="21"/>
        <v>42251.208333333328</v>
      </c>
      <c r="N343" t="b">
        <v>0</v>
      </c>
      <c r="O343" t="b">
        <v>0</v>
      </c>
      <c r="P343" t="s">
        <v>2009</v>
      </c>
      <c r="Q343" t="s">
        <v>2019</v>
      </c>
      <c r="R343" s="6">
        <f t="shared" si="22"/>
        <v>118.10657490932763</v>
      </c>
      <c r="S343" s="7">
        <f t="shared" si="23"/>
        <v>76.990453460620529</v>
      </c>
    </row>
    <row r="344" spans="1:19" x14ac:dyDescent="0.35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t="s">
        <v>14</v>
      </c>
      <c r="G344">
        <v>328</v>
      </c>
      <c r="H344" t="s">
        <v>20</v>
      </c>
      <c r="I344" t="s">
        <v>21</v>
      </c>
      <c r="J344">
        <v>1374296400</v>
      </c>
      <c r="K344" s="12">
        <f t="shared" si="20"/>
        <v>41475.208333333336</v>
      </c>
      <c r="L344">
        <v>1375333200</v>
      </c>
      <c r="M344" s="13">
        <f t="shared" si="21"/>
        <v>41487.208333333336</v>
      </c>
      <c r="N344" t="b">
        <v>0</v>
      </c>
      <c r="O344" t="b">
        <v>0</v>
      </c>
      <c r="P344" t="s">
        <v>2013</v>
      </c>
      <c r="Q344" t="s">
        <v>2014</v>
      </c>
      <c r="R344" s="6">
        <f t="shared" si="22"/>
        <v>150.32638714536782</v>
      </c>
      <c r="S344" s="7">
        <f t="shared" si="23"/>
        <v>97.146341463414629</v>
      </c>
    </row>
    <row r="345" spans="1:19" x14ac:dyDescent="0.35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t="s">
        <v>14</v>
      </c>
      <c r="G345">
        <v>147</v>
      </c>
      <c r="H345" t="s">
        <v>20</v>
      </c>
      <c r="I345" t="s">
        <v>21</v>
      </c>
      <c r="J345">
        <v>1384840800</v>
      </c>
      <c r="K345" s="12">
        <f t="shared" si="20"/>
        <v>41597.25</v>
      </c>
      <c r="L345">
        <v>1389420000</v>
      </c>
      <c r="M345" s="13">
        <f t="shared" si="21"/>
        <v>41650.25</v>
      </c>
      <c r="N345" t="b">
        <v>0</v>
      </c>
      <c r="O345" t="b">
        <v>0</v>
      </c>
      <c r="P345" t="s">
        <v>2013</v>
      </c>
      <c r="Q345" t="s">
        <v>2014</v>
      </c>
      <c r="R345" s="6">
        <f t="shared" si="22"/>
        <v>185.4522975479085</v>
      </c>
      <c r="S345" s="7">
        <f t="shared" si="23"/>
        <v>33.013605442176868</v>
      </c>
    </row>
    <row r="346" spans="1:19" x14ac:dyDescent="0.35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t="s">
        <v>14</v>
      </c>
      <c r="G346">
        <v>830</v>
      </c>
      <c r="H346" t="s">
        <v>20</v>
      </c>
      <c r="I346" t="s">
        <v>21</v>
      </c>
      <c r="J346">
        <v>1516600800</v>
      </c>
      <c r="K346" s="12">
        <f t="shared" si="20"/>
        <v>43122.25</v>
      </c>
      <c r="L346">
        <v>1520056800</v>
      </c>
      <c r="M346" s="13">
        <f t="shared" si="21"/>
        <v>43162.25</v>
      </c>
      <c r="N346" t="b">
        <v>0</v>
      </c>
      <c r="O346" t="b">
        <v>0</v>
      </c>
      <c r="P346" t="s">
        <v>2024</v>
      </c>
      <c r="Q346" t="s">
        <v>2025</v>
      </c>
      <c r="R346" s="6">
        <f t="shared" si="22"/>
        <v>238.18994925204015</v>
      </c>
      <c r="S346" s="7">
        <f t="shared" si="23"/>
        <v>99.950602409638549</v>
      </c>
    </row>
    <row r="347" spans="1:19" x14ac:dyDescent="0.35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t="s">
        <v>14</v>
      </c>
      <c r="G347">
        <v>331</v>
      </c>
      <c r="H347" t="s">
        <v>36</v>
      </c>
      <c r="I347" t="s">
        <v>37</v>
      </c>
      <c r="J347">
        <v>1436418000</v>
      </c>
      <c r="K347" s="12">
        <f t="shared" si="20"/>
        <v>42194.208333333328</v>
      </c>
      <c r="L347">
        <v>1436504400</v>
      </c>
      <c r="M347" s="13">
        <f t="shared" si="21"/>
        <v>42195.208333333328</v>
      </c>
      <c r="N347" t="b">
        <v>0</v>
      </c>
      <c r="O347" t="b">
        <v>0</v>
      </c>
      <c r="P347" t="s">
        <v>2015</v>
      </c>
      <c r="Q347" t="s">
        <v>2018</v>
      </c>
      <c r="R347" s="6">
        <f t="shared" si="22"/>
        <v>680.51297551707762</v>
      </c>
      <c r="S347" s="7">
        <f t="shared" si="23"/>
        <v>69.966767371601208</v>
      </c>
    </row>
    <row r="348" spans="1:19" x14ac:dyDescent="0.35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t="s">
        <v>14</v>
      </c>
      <c r="G348">
        <v>25</v>
      </c>
      <c r="H348" t="s">
        <v>20</v>
      </c>
      <c r="I348" t="s">
        <v>21</v>
      </c>
      <c r="J348">
        <v>1503550800</v>
      </c>
      <c r="K348" s="12">
        <f t="shared" si="20"/>
        <v>42971.208333333328</v>
      </c>
      <c r="L348">
        <v>1508302800</v>
      </c>
      <c r="M348" s="13">
        <f t="shared" si="21"/>
        <v>43026.208333333328</v>
      </c>
      <c r="N348" t="b">
        <v>0</v>
      </c>
      <c r="O348" t="b">
        <v>1</v>
      </c>
      <c r="P348" t="s">
        <v>2009</v>
      </c>
      <c r="Q348" t="s">
        <v>2019</v>
      </c>
      <c r="R348" s="6">
        <f t="shared" si="22"/>
        <v>290.06526468455405</v>
      </c>
      <c r="S348" s="7">
        <f t="shared" si="23"/>
        <v>110.32</v>
      </c>
    </row>
    <row r="349" spans="1:19" x14ac:dyDescent="0.35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t="s">
        <v>19</v>
      </c>
      <c r="G349">
        <v>191</v>
      </c>
      <c r="H349" t="s">
        <v>20</v>
      </c>
      <c r="I349" t="s">
        <v>21</v>
      </c>
      <c r="J349">
        <v>1423634400</v>
      </c>
      <c r="K349" s="12">
        <f t="shared" si="20"/>
        <v>42046.25</v>
      </c>
      <c r="L349">
        <v>1425708000</v>
      </c>
      <c r="M349" s="13">
        <f t="shared" si="21"/>
        <v>42070.25</v>
      </c>
      <c r="N349" t="b">
        <v>0</v>
      </c>
      <c r="O349" t="b">
        <v>0</v>
      </c>
      <c r="P349" t="s">
        <v>2011</v>
      </c>
      <c r="Q349" t="s">
        <v>2012</v>
      </c>
      <c r="R349" s="6">
        <f t="shared" si="22"/>
        <v>7.1388910922503364</v>
      </c>
      <c r="S349" s="7">
        <f t="shared" si="23"/>
        <v>66.005235602094245</v>
      </c>
    </row>
    <row r="350" spans="1:19" x14ac:dyDescent="0.35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t="s">
        <v>14</v>
      </c>
      <c r="G350">
        <v>3483</v>
      </c>
      <c r="H350" t="s">
        <v>20</v>
      </c>
      <c r="I350" t="s">
        <v>21</v>
      </c>
      <c r="J350">
        <v>1487224800</v>
      </c>
      <c r="K350" s="12">
        <f t="shared" si="20"/>
        <v>42782.25</v>
      </c>
      <c r="L350">
        <v>1488348000</v>
      </c>
      <c r="M350" s="13">
        <f t="shared" si="21"/>
        <v>42795.25</v>
      </c>
      <c r="N350" t="b">
        <v>0</v>
      </c>
      <c r="O350" t="b">
        <v>0</v>
      </c>
      <c r="P350" t="s">
        <v>2007</v>
      </c>
      <c r="Q350" t="s">
        <v>2008</v>
      </c>
      <c r="R350" s="6">
        <f t="shared" si="22"/>
        <v>139.33330065885747</v>
      </c>
      <c r="S350" s="7">
        <f t="shared" si="23"/>
        <v>41.005742176284812</v>
      </c>
    </row>
    <row r="351" spans="1:19" x14ac:dyDescent="0.35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t="s">
        <v>14</v>
      </c>
      <c r="G351">
        <v>923</v>
      </c>
      <c r="H351" t="s">
        <v>20</v>
      </c>
      <c r="I351" t="s">
        <v>21</v>
      </c>
      <c r="J351">
        <v>1500008400</v>
      </c>
      <c r="K351" s="12">
        <f t="shared" si="20"/>
        <v>42930.208333333328</v>
      </c>
      <c r="L351">
        <v>1502600400</v>
      </c>
      <c r="M351" s="13">
        <f t="shared" si="21"/>
        <v>42960.208333333328</v>
      </c>
      <c r="N351" t="b">
        <v>0</v>
      </c>
      <c r="O351" t="b">
        <v>0</v>
      </c>
      <c r="P351" t="s">
        <v>2013</v>
      </c>
      <c r="Q351" t="s">
        <v>2014</v>
      </c>
      <c r="R351" s="6">
        <f t="shared" si="22"/>
        <v>188.41576523062173</v>
      </c>
      <c r="S351" s="7">
        <f t="shared" si="23"/>
        <v>103.96316359696641</v>
      </c>
    </row>
    <row r="352" spans="1:19" x14ac:dyDescent="0.35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t="s">
        <v>14</v>
      </c>
      <c r="G352">
        <v>1</v>
      </c>
      <c r="H352" t="s">
        <v>20</v>
      </c>
      <c r="I352" t="s">
        <v>21</v>
      </c>
      <c r="J352">
        <v>1432098000</v>
      </c>
      <c r="K352" s="12">
        <f t="shared" si="20"/>
        <v>42144.208333333328</v>
      </c>
      <c r="L352">
        <v>1433653200</v>
      </c>
      <c r="M352" s="13">
        <f t="shared" si="21"/>
        <v>42162.208333333328</v>
      </c>
      <c r="N352" t="b">
        <v>0</v>
      </c>
      <c r="O352" t="b">
        <v>1</v>
      </c>
      <c r="P352" t="s">
        <v>2009</v>
      </c>
      <c r="Q352" t="s">
        <v>2032</v>
      </c>
      <c r="R352" s="6">
        <f t="shared" si="22"/>
        <v>2000</v>
      </c>
      <c r="S352" s="7">
        <f t="shared" si="23"/>
        <v>5</v>
      </c>
    </row>
    <row r="353" spans="1:19" x14ac:dyDescent="0.35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t="s">
        <v>19</v>
      </c>
      <c r="G353">
        <v>2013</v>
      </c>
      <c r="H353" t="s">
        <v>20</v>
      </c>
      <c r="I353" t="s">
        <v>21</v>
      </c>
      <c r="J353">
        <v>1440392400</v>
      </c>
      <c r="K353" s="12">
        <f t="shared" si="20"/>
        <v>42240.208333333328</v>
      </c>
      <c r="L353">
        <v>1441602000</v>
      </c>
      <c r="M353" s="13">
        <f t="shared" si="21"/>
        <v>42254.208333333328</v>
      </c>
      <c r="N353" t="b">
        <v>0</v>
      </c>
      <c r="O353" t="b">
        <v>0</v>
      </c>
      <c r="P353" t="s">
        <v>2009</v>
      </c>
      <c r="Q353" t="s">
        <v>2010</v>
      </c>
      <c r="R353" s="6">
        <f t="shared" si="22"/>
        <v>78.304149802918715</v>
      </c>
      <c r="S353" s="7">
        <f t="shared" si="23"/>
        <v>47.009935419771487</v>
      </c>
    </row>
    <row r="354" spans="1:19" x14ac:dyDescent="0.35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2">
        <f t="shared" si="20"/>
        <v>42315.25</v>
      </c>
      <c r="L354">
        <v>1447567200</v>
      </c>
      <c r="M354" s="13">
        <f t="shared" si="21"/>
        <v>42323.25</v>
      </c>
      <c r="N354" t="b">
        <v>0</v>
      </c>
      <c r="O354" t="b">
        <v>0</v>
      </c>
      <c r="P354" t="s">
        <v>2013</v>
      </c>
      <c r="Q354" t="s">
        <v>2014</v>
      </c>
      <c r="R354" s="6">
        <f t="shared" si="22"/>
        <v>286.59160696008189</v>
      </c>
      <c r="S354" s="7">
        <f t="shared" si="23"/>
        <v>29.606060606060606</v>
      </c>
    </row>
    <row r="355" spans="1:19" x14ac:dyDescent="0.35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t="s">
        <v>19</v>
      </c>
      <c r="G355">
        <v>1703</v>
      </c>
      <c r="H355" t="s">
        <v>20</v>
      </c>
      <c r="I355" t="s">
        <v>21</v>
      </c>
      <c r="J355">
        <v>1562302800</v>
      </c>
      <c r="K355" s="12">
        <f t="shared" si="20"/>
        <v>43651.208333333328</v>
      </c>
      <c r="L355">
        <v>1562389200</v>
      </c>
      <c r="M355" s="13">
        <f t="shared" si="21"/>
        <v>43652.208333333328</v>
      </c>
      <c r="N355" t="b">
        <v>0</v>
      </c>
      <c r="O355" t="b">
        <v>0</v>
      </c>
      <c r="P355" t="s">
        <v>2013</v>
      </c>
      <c r="Q355" t="s">
        <v>2014</v>
      </c>
      <c r="R355" s="6">
        <f t="shared" si="22"/>
        <v>24.354708939482897</v>
      </c>
      <c r="S355" s="7">
        <f t="shared" si="23"/>
        <v>81.010569583088667</v>
      </c>
    </row>
    <row r="356" spans="1:19" x14ac:dyDescent="0.35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t="s">
        <v>19</v>
      </c>
      <c r="G356">
        <v>80</v>
      </c>
      <c r="H356" t="s">
        <v>32</v>
      </c>
      <c r="I356" t="s">
        <v>33</v>
      </c>
      <c r="J356">
        <v>1378184400</v>
      </c>
      <c r="K356" s="12">
        <f t="shared" si="20"/>
        <v>41520.208333333336</v>
      </c>
      <c r="L356">
        <v>1378789200</v>
      </c>
      <c r="M356" s="13">
        <f t="shared" si="21"/>
        <v>41527.208333333336</v>
      </c>
      <c r="N356" t="b">
        <v>0</v>
      </c>
      <c r="O356" t="b">
        <v>0</v>
      </c>
      <c r="P356" t="s">
        <v>2015</v>
      </c>
      <c r="Q356" t="s">
        <v>2016</v>
      </c>
      <c r="R356" s="6">
        <f t="shared" si="22"/>
        <v>80.816110227874944</v>
      </c>
      <c r="S356" s="7">
        <f t="shared" si="23"/>
        <v>94.35</v>
      </c>
    </row>
    <row r="357" spans="1:19" x14ac:dyDescent="0.35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t="s">
        <v>42</v>
      </c>
      <c r="G357">
        <v>86</v>
      </c>
      <c r="H357" t="s">
        <v>20</v>
      </c>
      <c r="I357" t="s">
        <v>21</v>
      </c>
      <c r="J357">
        <v>1485064800</v>
      </c>
      <c r="K357" s="12">
        <f t="shared" si="20"/>
        <v>42757.25</v>
      </c>
      <c r="L357">
        <v>1488520800</v>
      </c>
      <c r="M357" s="13">
        <f t="shared" si="21"/>
        <v>42797.25</v>
      </c>
      <c r="N357" t="b">
        <v>0</v>
      </c>
      <c r="O357" t="b">
        <v>0</v>
      </c>
      <c r="P357" t="s">
        <v>2011</v>
      </c>
      <c r="Q357" t="s">
        <v>2020</v>
      </c>
      <c r="R357" s="6">
        <f t="shared" si="22"/>
        <v>169.56715751896473</v>
      </c>
      <c r="S357" s="7">
        <f t="shared" si="23"/>
        <v>26.058139534883722</v>
      </c>
    </row>
    <row r="358" spans="1:19" x14ac:dyDescent="0.35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t="s">
        <v>14</v>
      </c>
      <c r="G358">
        <v>40</v>
      </c>
      <c r="H358" t="s">
        <v>94</v>
      </c>
      <c r="I358" t="s">
        <v>95</v>
      </c>
      <c r="J358">
        <v>1326520800</v>
      </c>
      <c r="K358" s="12">
        <f t="shared" si="20"/>
        <v>40922.25</v>
      </c>
      <c r="L358">
        <v>1327298400</v>
      </c>
      <c r="M358" s="13">
        <f t="shared" si="21"/>
        <v>40931.25</v>
      </c>
      <c r="N358" t="b">
        <v>0</v>
      </c>
      <c r="O358" t="b">
        <v>0</v>
      </c>
      <c r="P358" t="s">
        <v>2013</v>
      </c>
      <c r="Q358" t="s">
        <v>2014</v>
      </c>
      <c r="R358" s="6">
        <f t="shared" si="22"/>
        <v>271.05800058292044</v>
      </c>
      <c r="S358" s="7">
        <f t="shared" si="23"/>
        <v>85.775000000000006</v>
      </c>
    </row>
    <row r="359" spans="1:19" x14ac:dyDescent="0.35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t="s">
        <v>19</v>
      </c>
      <c r="G359">
        <v>41</v>
      </c>
      <c r="H359" t="s">
        <v>20</v>
      </c>
      <c r="I359" t="s">
        <v>21</v>
      </c>
      <c r="J359">
        <v>1441256400</v>
      </c>
      <c r="K359" s="12">
        <f t="shared" si="20"/>
        <v>42250.208333333328</v>
      </c>
      <c r="L359">
        <v>1443416400</v>
      </c>
      <c r="M359" s="13">
        <f t="shared" si="21"/>
        <v>42275.208333333328</v>
      </c>
      <c r="N359" t="b">
        <v>0</v>
      </c>
      <c r="O359" t="b">
        <v>0</v>
      </c>
      <c r="P359" t="s">
        <v>2024</v>
      </c>
      <c r="Q359" t="s">
        <v>2025</v>
      </c>
      <c r="R359" s="6">
        <f t="shared" si="22"/>
        <v>54.079473312955564</v>
      </c>
      <c r="S359" s="7">
        <f t="shared" si="23"/>
        <v>103.73170731707317</v>
      </c>
    </row>
    <row r="360" spans="1:19" x14ac:dyDescent="0.35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2">
        <f t="shared" si="20"/>
        <v>43322.208333333328</v>
      </c>
      <c r="L360">
        <v>1534136400</v>
      </c>
      <c r="M360" s="13">
        <f t="shared" si="21"/>
        <v>43325.208333333328</v>
      </c>
      <c r="N360" t="b">
        <v>1</v>
      </c>
      <c r="O360" t="b">
        <v>0</v>
      </c>
      <c r="P360" t="s">
        <v>2028</v>
      </c>
      <c r="Q360" t="s">
        <v>2029</v>
      </c>
      <c r="R360" s="6">
        <f t="shared" si="22"/>
        <v>846.42233856893552</v>
      </c>
      <c r="S360" s="7">
        <f t="shared" si="23"/>
        <v>49.826086956521742</v>
      </c>
    </row>
    <row r="361" spans="1:19" x14ac:dyDescent="0.35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t="s">
        <v>19</v>
      </c>
      <c r="G361">
        <v>187</v>
      </c>
      <c r="H361" t="s">
        <v>20</v>
      </c>
      <c r="I361" t="s">
        <v>21</v>
      </c>
      <c r="J361">
        <v>1314421200</v>
      </c>
      <c r="K361" s="12">
        <f t="shared" si="20"/>
        <v>40782.208333333336</v>
      </c>
      <c r="L361">
        <v>1315026000</v>
      </c>
      <c r="M361" s="13">
        <f t="shared" si="21"/>
        <v>40789.208333333336</v>
      </c>
      <c r="N361" t="b">
        <v>0</v>
      </c>
      <c r="O361" t="b">
        <v>0</v>
      </c>
      <c r="P361" t="s">
        <v>2015</v>
      </c>
      <c r="Q361" t="s">
        <v>2023</v>
      </c>
      <c r="R361" s="6">
        <f t="shared" si="22"/>
        <v>33.478406427854033</v>
      </c>
      <c r="S361" s="7">
        <f t="shared" si="23"/>
        <v>63.893048128342244</v>
      </c>
    </row>
    <row r="362" spans="1:19" x14ac:dyDescent="0.35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t="s">
        <v>19</v>
      </c>
      <c r="G362">
        <v>2875</v>
      </c>
      <c r="H362" t="s">
        <v>36</v>
      </c>
      <c r="I362" t="s">
        <v>37</v>
      </c>
      <c r="J362">
        <v>1293861600</v>
      </c>
      <c r="K362" s="12">
        <f t="shared" si="20"/>
        <v>40544.25</v>
      </c>
      <c r="L362">
        <v>1295071200</v>
      </c>
      <c r="M362" s="13">
        <f t="shared" si="21"/>
        <v>40558.25</v>
      </c>
      <c r="N362" t="b">
        <v>0</v>
      </c>
      <c r="O362" t="b">
        <v>1</v>
      </c>
      <c r="P362" t="s">
        <v>2013</v>
      </c>
      <c r="Q362" t="s">
        <v>2014</v>
      </c>
      <c r="R362" s="6">
        <f t="shared" si="22"/>
        <v>44.179024953378921</v>
      </c>
      <c r="S362" s="7">
        <f t="shared" si="23"/>
        <v>47.002434782608695</v>
      </c>
    </row>
    <row r="363" spans="1:19" x14ac:dyDescent="0.35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t="s">
        <v>19</v>
      </c>
      <c r="G363">
        <v>88</v>
      </c>
      <c r="H363" t="s">
        <v>20</v>
      </c>
      <c r="I363" t="s">
        <v>21</v>
      </c>
      <c r="J363">
        <v>1507352400</v>
      </c>
      <c r="K363" s="12">
        <f t="shared" si="20"/>
        <v>43015.208333333328</v>
      </c>
      <c r="L363">
        <v>1509426000</v>
      </c>
      <c r="M363" s="13">
        <f t="shared" si="21"/>
        <v>43039.208333333328</v>
      </c>
      <c r="N363" t="b">
        <v>0</v>
      </c>
      <c r="O363" t="b">
        <v>0</v>
      </c>
      <c r="P363" t="s">
        <v>2013</v>
      </c>
      <c r="Q363" t="s">
        <v>2014</v>
      </c>
      <c r="R363" s="6">
        <f t="shared" si="22"/>
        <v>57.615755290173901</v>
      </c>
      <c r="S363" s="7">
        <f t="shared" si="23"/>
        <v>108.47727272727273</v>
      </c>
    </row>
    <row r="364" spans="1:19" x14ac:dyDescent="0.35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t="s">
        <v>19</v>
      </c>
      <c r="G364">
        <v>191</v>
      </c>
      <c r="H364" t="s">
        <v>20</v>
      </c>
      <c r="I364" t="s">
        <v>21</v>
      </c>
      <c r="J364">
        <v>1296108000</v>
      </c>
      <c r="K364" s="12">
        <f t="shared" si="20"/>
        <v>40570.25</v>
      </c>
      <c r="L364">
        <v>1299391200</v>
      </c>
      <c r="M364" s="13">
        <f t="shared" si="21"/>
        <v>40608.25</v>
      </c>
      <c r="N364" t="b">
        <v>0</v>
      </c>
      <c r="O364" t="b">
        <v>0</v>
      </c>
      <c r="P364" t="s">
        <v>2009</v>
      </c>
      <c r="Q364" t="s">
        <v>2010</v>
      </c>
      <c r="R364" s="6">
        <f t="shared" si="22"/>
        <v>26.899309342057432</v>
      </c>
      <c r="S364" s="7">
        <f t="shared" si="23"/>
        <v>72.015706806282722</v>
      </c>
    </row>
    <row r="365" spans="1:19" x14ac:dyDescent="0.35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t="s">
        <v>19</v>
      </c>
      <c r="G365">
        <v>139</v>
      </c>
      <c r="H365" t="s">
        <v>20</v>
      </c>
      <c r="I365" t="s">
        <v>21</v>
      </c>
      <c r="J365">
        <v>1324965600</v>
      </c>
      <c r="K365" s="12">
        <f t="shared" si="20"/>
        <v>40904.25</v>
      </c>
      <c r="L365">
        <v>1325052000</v>
      </c>
      <c r="M365" s="13">
        <f t="shared" si="21"/>
        <v>40905.25</v>
      </c>
      <c r="N365" t="b">
        <v>0</v>
      </c>
      <c r="O365" t="b">
        <v>0</v>
      </c>
      <c r="P365" t="s">
        <v>2009</v>
      </c>
      <c r="Q365" t="s">
        <v>2010</v>
      </c>
      <c r="R365" s="6">
        <f t="shared" si="22"/>
        <v>62.42496998799519</v>
      </c>
      <c r="S365" s="7">
        <f t="shared" si="23"/>
        <v>59.928057553956833</v>
      </c>
    </row>
    <row r="366" spans="1:19" x14ac:dyDescent="0.35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t="s">
        <v>19</v>
      </c>
      <c r="G366">
        <v>186</v>
      </c>
      <c r="H366" t="s">
        <v>20</v>
      </c>
      <c r="I366" t="s">
        <v>21</v>
      </c>
      <c r="J366">
        <v>1520229600</v>
      </c>
      <c r="K366" s="12">
        <f t="shared" si="20"/>
        <v>43164.25</v>
      </c>
      <c r="L366">
        <v>1522818000</v>
      </c>
      <c r="M366" s="13">
        <f t="shared" si="21"/>
        <v>43194.208333333328</v>
      </c>
      <c r="N366" t="b">
        <v>0</v>
      </c>
      <c r="O366" t="b">
        <v>0</v>
      </c>
      <c r="P366" t="s">
        <v>2009</v>
      </c>
      <c r="Q366" t="s">
        <v>2019</v>
      </c>
      <c r="R366" s="6">
        <f t="shared" si="22"/>
        <v>6.1868426479686534</v>
      </c>
      <c r="S366" s="7">
        <f t="shared" si="23"/>
        <v>78.209677419354833</v>
      </c>
    </row>
    <row r="367" spans="1:19" x14ac:dyDescent="0.35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t="s">
        <v>19</v>
      </c>
      <c r="G367">
        <v>112</v>
      </c>
      <c r="H367" t="s">
        <v>24</v>
      </c>
      <c r="I367" t="s">
        <v>25</v>
      </c>
      <c r="J367">
        <v>1482991200</v>
      </c>
      <c r="K367" s="12">
        <f t="shared" si="20"/>
        <v>42733.25</v>
      </c>
      <c r="L367">
        <v>1485324000</v>
      </c>
      <c r="M367" s="13">
        <f t="shared" si="21"/>
        <v>42760.25</v>
      </c>
      <c r="N367" t="b">
        <v>0</v>
      </c>
      <c r="O367" t="b">
        <v>0</v>
      </c>
      <c r="P367" t="s">
        <v>2013</v>
      </c>
      <c r="Q367" t="s">
        <v>2014</v>
      </c>
      <c r="R367" s="6">
        <f t="shared" si="22"/>
        <v>13.634426927993182</v>
      </c>
      <c r="S367" s="7">
        <f t="shared" si="23"/>
        <v>104.77678571428571</v>
      </c>
    </row>
    <row r="368" spans="1:19" x14ac:dyDescent="0.35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t="s">
        <v>19</v>
      </c>
      <c r="G368">
        <v>101</v>
      </c>
      <c r="H368" t="s">
        <v>20</v>
      </c>
      <c r="I368" t="s">
        <v>21</v>
      </c>
      <c r="J368">
        <v>1294034400</v>
      </c>
      <c r="K368" s="12">
        <f t="shared" si="20"/>
        <v>40546.25</v>
      </c>
      <c r="L368">
        <v>1294120800</v>
      </c>
      <c r="M368" s="13">
        <f t="shared" si="21"/>
        <v>40547.25</v>
      </c>
      <c r="N368" t="b">
        <v>0</v>
      </c>
      <c r="O368" t="b">
        <v>1</v>
      </c>
      <c r="P368" t="s">
        <v>2013</v>
      </c>
      <c r="Q368" t="s">
        <v>2014</v>
      </c>
      <c r="R368" s="6">
        <f t="shared" si="22"/>
        <v>16.888722086695442</v>
      </c>
      <c r="S368" s="7">
        <f t="shared" si="23"/>
        <v>105.52475247524752</v>
      </c>
    </row>
    <row r="369" spans="1:19" x14ac:dyDescent="0.35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t="s">
        <v>14</v>
      </c>
      <c r="G369">
        <v>75</v>
      </c>
      <c r="H369" t="s">
        <v>20</v>
      </c>
      <c r="I369" t="s">
        <v>21</v>
      </c>
      <c r="J369">
        <v>1413608400</v>
      </c>
      <c r="K369" s="12">
        <f t="shared" si="20"/>
        <v>41930.208333333336</v>
      </c>
      <c r="L369">
        <v>1415685600</v>
      </c>
      <c r="M369" s="13">
        <f t="shared" si="21"/>
        <v>41954.25</v>
      </c>
      <c r="N369" t="b">
        <v>0</v>
      </c>
      <c r="O369" t="b">
        <v>1</v>
      </c>
      <c r="P369" t="s">
        <v>2013</v>
      </c>
      <c r="Q369" t="s">
        <v>2014</v>
      </c>
      <c r="R369" s="6">
        <f t="shared" si="22"/>
        <v>529.41176470588232</v>
      </c>
      <c r="S369" s="7">
        <f t="shared" si="23"/>
        <v>24.933333333333334</v>
      </c>
    </row>
    <row r="370" spans="1:19" x14ac:dyDescent="0.35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t="s">
        <v>19</v>
      </c>
      <c r="G370">
        <v>206</v>
      </c>
      <c r="H370" t="s">
        <v>36</v>
      </c>
      <c r="I370" t="s">
        <v>37</v>
      </c>
      <c r="J370">
        <v>1286946000</v>
      </c>
      <c r="K370" s="12">
        <f t="shared" si="20"/>
        <v>40464.208333333336</v>
      </c>
      <c r="L370">
        <v>1288933200</v>
      </c>
      <c r="M370" s="13">
        <f t="shared" si="21"/>
        <v>40487.208333333336</v>
      </c>
      <c r="N370" t="b">
        <v>0</v>
      </c>
      <c r="O370" t="b">
        <v>1</v>
      </c>
      <c r="P370" t="s">
        <v>2015</v>
      </c>
      <c r="Q370" t="s">
        <v>2016</v>
      </c>
      <c r="R370" s="6">
        <f t="shared" si="22"/>
        <v>36.126163679310821</v>
      </c>
      <c r="S370" s="7">
        <f t="shared" si="23"/>
        <v>69.873786407766985</v>
      </c>
    </row>
    <row r="371" spans="1:19" x14ac:dyDescent="0.35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t="s">
        <v>19</v>
      </c>
      <c r="G371">
        <v>154</v>
      </c>
      <c r="H371" t="s">
        <v>20</v>
      </c>
      <c r="I371" t="s">
        <v>21</v>
      </c>
      <c r="J371">
        <v>1359871200</v>
      </c>
      <c r="K371" s="12">
        <f t="shared" si="20"/>
        <v>41308.25</v>
      </c>
      <c r="L371">
        <v>1363237200</v>
      </c>
      <c r="M371" s="13">
        <f t="shared" si="21"/>
        <v>41347.208333333336</v>
      </c>
      <c r="N371" t="b">
        <v>0</v>
      </c>
      <c r="O371" t="b">
        <v>1</v>
      </c>
      <c r="P371" t="s">
        <v>2015</v>
      </c>
      <c r="Q371" t="s">
        <v>2034</v>
      </c>
      <c r="R371" s="6">
        <f t="shared" si="22"/>
        <v>36.627552058604081</v>
      </c>
      <c r="S371" s="7">
        <f t="shared" si="23"/>
        <v>95.733766233766232</v>
      </c>
    </row>
    <row r="372" spans="1:19" x14ac:dyDescent="0.35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t="s">
        <v>19</v>
      </c>
      <c r="G372">
        <v>5966</v>
      </c>
      <c r="H372" t="s">
        <v>20</v>
      </c>
      <c r="I372" t="s">
        <v>21</v>
      </c>
      <c r="J372">
        <v>1555304400</v>
      </c>
      <c r="K372" s="12">
        <f t="shared" si="20"/>
        <v>43570.208333333328</v>
      </c>
      <c r="L372">
        <v>1555822800</v>
      </c>
      <c r="M372" s="13">
        <f t="shared" si="21"/>
        <v>43576.208333333328</v>
      </c>
      <c r="N372" t="b">
        <v>0</v>
      </c>
      <c r="O372" t="b">
        <v>0</v>
      </c>
      <c r="P372" t="s">
        <v>2013</v>
      </c>
      <c r="Q372" t="s">
        <v>2014</v>
      </c>
      <c r="R372" s="6">
        <f t="shared" si="22"/>
        <v>62.749699661945066</v>
      </c>
      <c r="S372" s="7">
        <f t="shared" si="23"/>
        <v>29.997485752598056</v>
      </c>
    </row>
    <row r="373" spans="1:19" x14ac:dyDescent="0.35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t="s">
        <v>14</v>
      </c>
      <c r="G373">
        <v>2176</v>
      </c>
      <c r="H373" t="s">
        <v>20</v>
      </c>
      <c r="I373" t="s">
        <v>21</v>
      </c>
      <c r="J373">
        <v>1423375200</v>
      </c>
      <c r="K373" s="12">
        <f t="shared" si="20"/>
        <v>42043.25</v>
      </c>
      <c r="L373">
        <v>1427778000</v>
      </c>
      <c r="M373" s="13">
        <f t="shared" si="21"/>
        <v>42094.208333333328</v>
      </c>
      <c r="N373" t="b">
        <v>0</v>
      </c>
      <c r="O373" t="b">
        <v>0</v>
      </c>
      <c r="P373" t="s">
        <v>2013</v>
      </c>
      <c r="Q373" t="s">
        <v>2014</v>
      </c>
      <c r="R373" s="6">
        <f t="shared" si="22"/>
        <v>147.34054980141732</v>
      </c>
      <c r="S373" s="7">
        <f t="shared" si="23"/>
        <v>59.011948529411768</v>
      </c>
    </row>
    <row r="374" spans="1:19" ht="31" x14ac:dyDescent="0.35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t="s">
        <v>19</v>
      </c>
      <c r="G374">
        <v>169</v>
      </c>
      <c r="H374" t="s">
        <v>20</v>
      </c>
      <c r="I374" t="s">
        <v>21</v>
      </c>
      <c r="J374">
        <v>1420696800</v>
      </c>
      <c r="K374" s="12">
        <f t="shared" si="20"/>
        <v>42012.25</v>
      </c>
      <c r="L374">
        <v>1422424800</v>
      </c>
      <c r="M374" s="13">
        <f t="shared" si="21"/>
        <v>42032.25</v>
      </c>
      <c r="N374" t="b">
        <v>0</v>
      </c>
      <c r="O374" t="b">
        <v>1</v>
      </c>
      <c r="P374" t="s">
        <v>2015</v>
      </c>
      <c r="Q374" t="s">
        <v>2016</v>
      </c>
      <c r="R374" s="6">
        <f t="shared" si="22"/>
        <v>6.283161128176487</v>
      </c>
      <c r="S374" s="7">
        <f t="shared" si="23"/>
        <v>84.757396449704146</v>
      </c>
    </row>
    <row r="375" spans="1:19" x14ac:dyDescent="0.35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t="s">
        <v>19</v>
      </c>
      <c r="G375">
        <v>2106</v>
      </c>
      <c r="H375" t="s">
        <v>20</v>
      </c>
      <c r="I375" t="s">
        <v>21</v>
      </c>
      <c r="J375">
        <v>1502946000</v>
      </c>
      <c r="K375" s="12">
        <f t="shared" si="20"/>
        <v>42964.208333333328</v>
      </c>
      <c r="L375">
        <v>1503637200</v>
      </c>
      <c r="M375" s="13">
        <f t="shared" si="21"/>
        <v>42972.208333333328</v>
      </c>
      <c r="N375" t="b">
        <v>0</v>
      </c>
      <c r="O375" t="b">
        <v>0</v>
      </c>
      <c r="P375" t="s">
        <v>2013</v>
      </c>
      <c r="Q375" t="s">
        <v>2014</v>
      </c>
      <c r="R375" s="6">
        <f t="shared" si="22"/>
        <v>13.695211545367671</v>
      </c>
      <c r="S375" s="7">
        <f t="shared" si="23"/>
        <v>78.010921177587846</v>
      </c>
    </row>
    <row r="376" spans="1:19" ht="31" x14ac:dyDescent="0.35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t="s">
        <v>14</v>
      </c>
      <c r="G376">
        <v>441</v>
      </c>
      <c r="H376" t="s">
        <v>20</v>
      </c>
      <c r="I376" t="s">
        <v>21</v>
      </c>
      <c r="J376">
        <v>1547186400</v>
      </c>
      <c r="K376" s="12">
        <f t="shared" si="20"/>
        <v>43476.25</v>
      </c>
      <c r="L376">
        <v>1547618400</v>
      </c>
      <c r="M376" s="13">
        <f t="shared" si="21"/>
        <v>43481.25</v>
      </c>
      <c r="N376" t="b">
        <v>0</v>
      </c>
      <c r="O376" t="b">
        <v>1</v>
      </c>
      <c r="P376" t="s">
        <v>2015</v>
      </c>
      <c r="Q376" t="s">
        <v>2016</v>
      </c>
      <c r="R376" s="6">
        <f t="shared" si="22"/>
        <v>758.39260635165135</v>
      </c>
      <c r="S376" s="7">
        <f t="shared" si="23"/>
        <v>50.05215419501134</v>
      </c>
    </row>
    <row r="377" spans="1:19" ht="31" x14ac:dyDescent="0.35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t="s">
        <v>14</v>
      </c>
      <c r="G377">
        <v>25</v>
      </c>
      <c r="H377" t="s">
        <v>20</v>
      </c>
      <c r="I377" t="s">
        <v>21</v>
      </c>
      <c r="J377">
        <v>1444971600</v>
      </c>
      <c r="K377" s="12">
        <f t="shared" si="20"/>
        <v>42293.208333333328</v>
      </c>
      <c r="L377">
        <v>1449900000</v>
      </c>
      <c r="M377" s="13">
        <f t="shared" si="21"/>
        <v>42350.25</v>
      </c>
      <c r="N377" t="b">
        <v>0</v>
      </c>
      <c r="O377" t="b">
        <v>0</v>
      </c>
      <c r="P377" t="s">
        <v>2009</v>
      </c>
      <c r="Q377" t="s">
        <v>2019</v>
      </c>
      <c r="R377" s="6">
        <f t="shared" si="22"/>
        <v>182.55578093306289</v>
      </c>
      <c r="S377" s="7">
        <f t="shared" si="23"/>
        <v>59.16</v>
      </c>
    </row>
    <row r="378" spans="1:19" x14ac:dyDescent="0.35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t="s">
        <v>19</v>
      </c>
      <c r="G378">
        <v>131</v>
      </c>
      <c r="H378" t="s">
        <v>20</v>
      </c>
      <c r="I378" t="s">
        <v>21</v>
      </c>
      <c r="J378">
        <v>1404622800</v>
      </c>
      <c r="K378" s="12">
        <f t="shared" si="20"/>
        <v>41826.208333333336</v>
      </c>
      <c r="L378">
        <v>1405141200</v>
      </c>
      <c r="M378" s="13">
        <f t="shared" si="21"/>
        <v>41832.208333333336</v>
      </c>
      <c r="N378" t="b">
        <v>0</v>
      </c>
      <c r="O378" t="b">
        <v>0</v>
      </c>
      <c r="P378" t="s">
        <v>2009</v>
      </c>
      <c r="Q378" t="s">
        <v>2010</v>
      </c>
      <c r="R378" s="6">
        <f t="shared" si="22"/>
        <v>27.698574338085542</v>
      </c>
      <c r="S378" s="7">
        <f t="shared" si="23"/>
        <v>93.702290076335885</v>
      </c>
    </row>
    <row r="379" spans="1:19" x14ac:dyDescent="0.35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t="s">
        <v>14</v>
      </c>
      <c r="G379">
        <v>127</v>
      </c>
      <c r="H379" t="s">
        <v>20</v>
      </c>
      <c r="I379" t="s">
        <v>21</v>
      </c>
      <c r="J379">
        <v>1571720400</v>
      </c>
      <c r="K379" s="12">
        <f t="shared" si="20"/>
        <v>43760.208333333328</v>
      </c>
      <c r="L379">
        <v>1572933600</v>
      </c>
      <c r="M379" s="13">
        <f t="shared" si="21"/>
        <v>43774.25</v>
      </c>
      <c r="N379" t="b">
        <v>0</v>
      </c>
      <c r="O379" t="b">
        <v>0</v>
      </c>
      <c r="P379" t="s">
        <v>2013</v>
      </c>
      <c r="Q379" t="s">
        <v>2014</v>
      </c>
      <c r="R379" s="6">
        <f t="shared" si="22"/>
        <v>974.8921145547273</v>
      </c>
      <c r="S379" s="7">
        <f t="shared" si="23"/>
        <v>40.14173228346457</v>
      </c>
    </row>
    <row r="380" spans="1:19" x14ac:dyDescent="0.35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t="s">
        <v>14</v>
      </c>
      <c r="G380">
        <v>355</v>
      </c>
      <c r="H380" t="s">
        <v>20</v>
      </c>
      <c r="I380" t="s">
        <v>21</v>
      </c>
      <c r="J380">
        <v>1526878800</v>
      </c>
      <c r="K380" s="12">
        <f t="shared" si="20"/>
        <v>43241.208333333328</v>
      </c>
      <c r="L380">
        <v>1530162000</v>
      </c>
      <c r="M380" s="13">
        <f t="shared" si="21"/>
        <v>43279.208333333328</v>
      </c>
      <c r="N380" t="b">
        <v>0</v>
      </c>
      <c r="O380" t="b">
        <v>0</v>
      </c>
      <c r="P380" t="s">
        <v>2015</v>
      </c>
      <c r="Q380" t="s">
        <v>2016</v>
      </c>
      <c r="R380" s="6">
        <f t="shared" si="22"/>
        <v>716.18037135278519</v>
      </c>
      <c r="S380" s="7">
        <f t="shared" si="23"/>
        <v>70.090140845070422</v>
      </c>
    </row>
    <row r="381" spans="1:19" x14ac:dyDescent="0.35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t="s">
        <v>14</v>
      </c>
      <c r="G381">
        <v>44</v>
      </c>
      <c r="H381" t="s">
        <v>36</v>
      </c>
      <c r="I381" t="s">
        <v>37</v>
      </c>
      <c r="J381">
        <v>1319691600</v>
      </c>
      <c r="K381" s="12">
        <f t="shared" si="20"/>
        <v>40843.208333333336</v>
      </c>
      <c r="L381">
        <v>1320904800</v>
      </c>
      <c r="M381" s="13">
        <f t="shared" si="21"/>
        <v>40857.25</v>
      </c>
      <c r="N381" t="b">
        <v>0</v>
      </c>
      <c r="O381" t="b">
        <v>0</v>
      </c>
      <c r="P381" t="s">
        <v>2013</v>
      </c>
      <c r="Q381" t="s">
        <v>2014</v>
      </c>
      <c r="R381" s="6">
        <f t="shared" si="22"/>
        <v>247.25274725274727</v>
      </c>
      <c r="S381" s="7">
        <f t="shared" si="23"/>
        <v>66.181818181818187</v>
      </c>
    </row>
    <row r="382" spans="1:19" ht="31" x14ac:dyDescent="0.35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t="s">
        <v>19</v>
      </c>
      <c r="G382">
        <v>84</v>
      </c>
      <c r="H382" t="s">
        <v>20</v>
      </c>
      <c r="I382" t="s">
        <v>21</v>
      </c>
      <c r="J382">
        <v>1371963600</v>
      </c>
      <c r="K382" s="12">
        <f t="shared" si="20"/>
        <v>41448.208333333336</v>
      </c>
      <c r="L382">
        <v>1372395600</v>
      </c>
      <c r="M382" s="13">
        <f t="shared" si="21"/>
        <v>41453.208333333336</v>
      </c>
      <c r="N382" t="b">
        <v>0</v>
      </c>
      <c r="O382" t="b">
        <v>0</v>
      </c>
      <c r="P382" t="s">
        <v>2013</v>
      </c>
      <c r="Q382" t="s">
        <v>2014</v>
      </c>
      <c r="R382" s="6">
        <f t="shared" si="22"/>
        <v>62.375249500998009</v>
      </c>
      <c r="S382" s="7">
        <f t="shared" si="23"/>
        <v>47.714285714285715</v>
      </c>
    </row>
    <row r="383" spans="1:19" x14ac:dyDescent="0.35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t="s">
        <v>19</v>
      </c>
      <c r="G383">
        <v>155</v>
      </c>
      <c r="H383" t="s">
        <v>20</v>
      </c>
      <c r="I383" t="s">
        <v>21</v>
      </c>
      <c r="J383">
        <v>1433739600</v>
      </c>
      <c r="K383" s="12">
        <f t="shared" si="20"/>
        <v>42163.208333333328</v>
      </c>
      <c r="L383">
        <v>1437714000</v>
      </c>
      <c r="M383" s="13">
        <f t="shared" si="21"/>
        <v>42209.208333333328</v>
      </c>
      <c r="N383" t="b">
        <v>0</v>
      </c>
      <c r="O383" t="b">
        <v>0</v>
      </c>
      <c r="P383" t="s">
        <v>2013</v>
      </c>
      <c r="Q383" t="s">
        <v>2014</v>
      </c>
      <c r="R383" s="6">
        <f t="shared" si="22"/>
        <v>54.364550210277976</v>
      </c>
      <c r="S383" s="7">
        <f t="shared" si="23"/>
        <v>62.896774193548389</v>
      </c>
    </row>
    <row r="384" spans="1:19" ht="31" x14ac:dyDescent="0.35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t="s">
        <v>14</v>
      </c>
      <c r="G384">
        <v>67</v>
      </c>
      <c r="H384" t="s">
        <v>20</v>
      </c>
      <c r="I384" t="s">
        <v>21</v>
      </c>
      <c r="J384">
        <v>1508130000</v>
      </c>
      <c r="K384" s="12">
        <f t="shared" si="20"/>
        <v>43024.208333333328</v>
      </c>
      <c r="L384">
        <v>1509771600</v>
      </c>
      <c r="M384" s="13">
        <f t="shared" si="21"/>
        <v>43043.208333333328</v>
      </c>
      <c r="N384" t="b">
        <v>0</v>
      </c>
      <c r="O384" t="b">
        <v>0</v>
      </c>
      <c r="P384" t="s">
        <v>2028</v>
      </c>
      <c r="Q384" t="s">
        <v>2029</v>
      </c>
      <c r="R384" s="6">
        <f t="shared" si="22"/>
        <v>156.81544028950543</v>
      </c>
      <c r="S384" s="7">
        <f t="shared" si="23"/>
        <v>86.611940298507463</v>
      </c>
    </row>
    <row r="385" spans="1:19" x14ac:dyDescent="0.35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t="s">
        <v>19</v>
      </c>
      <c r="G385">
        <v>189</v>
      </c>
      <c r="H385" t="s">
        <v>20</v>
      </c>
      <c r="I385" t="s">
        <v>21</v>
      </c>
      <c r="J385">
        <v>1550037600</v>
      </c>
      <c r="K385" s="12">
        <f t="shared" si="20"/>
        <v>43509.25</v>
      </c>
      <c r="L385">
        <v>1550556000</v>
      </c>
      <c r="M385" s="13">
        <f t="shared" si="21"/>
        <v>43515.25</v>
      </c>
      <c r="N385" t="b">
        <v>0</v>
      </c>
      <c r="O385" t="b">
        <v>1</v>
      </c>
      <c r="P385" t="s">
        <v>2007</v>
      </c>
      <c r="Q385" t="s">
        <v>2008</v>
      </c>
      <c r="R385" s="6">
        <f t="shared" si="22"/>
        <v>44.369321783224166</v>
      </c>
      <c r="S385" s="7">
        <f t="shared" si="23"/>
        <v>75.126984126984127</v>
      </c>
    </row>
    <row r="386" spans="1:19" x14ac:dyDescent="0.35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t="s">
        <v>19</v>
      </c>
      <c r="G386">
        <v>4799</v>
      </c>
      <c r="H386" t="s">
        <v>20</v>
      </c>
      <c r="I386" t="s">
        <v>21</v>
      </c>
      <c r="J386">
        <v>1486706400</v>
      </c>
      <c r="K386" s="12">
        <f t="shared" si="20"/>
        <v>42776.25</v>
      </c>
      <c r="L386">
        <v>1489039200</v>
      </c>
      <c r="M386" s="13">
        <f t="shared" si="21"/>
        <v>42803.25</v>
      </c>
      <c r="N386" t="b">
        <v>1</v>
      </c>
      <c r="O386" t="b">
        <v>1</v>
      </c>
      <c r="P386" t="s">
        <v>2015</v>
      </c>
      <c r="Q386" t="s">
        <v>2016</v>
      </c>
      <c r="R386" s="6">
        <f t="shared" si="22"/>
        <v>58.136284867795851</v>
      </c>
      <c r="S386" s="7">
        <f t="shared" si="23"/>
        <v>41.004167534903104</v>
      </c>
    </row>
    <row r="387" spans="1:19" ht="31" x14ac:dyDescent="0.35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t="s">
        <v>19</v>
      </c>
      <c r="G387">
        <v>1137</v>
      </c>
      <c r="H387" t="s">
        <v>20</v>
      </c>
      <c r="I387" t="s">
        <v>21</v>
      </c>
      <c r="J387">
        <v>1553835600</v>
      </c>
      <c r="K387" s="12">
        <f t="shared" ref="K387:K450" si="24">(((J387/60)/60)/24)+DATE(1970,1,1)</f>
        <v>43553.208333333328</v>
      </c>
      <c r="L387">
        <v>1556600400</v>
      </c>
      <c r="M387" s="13">
        <f t="shared" ref="M387:M450" si="25">(((L387/60)/60)/24)+DATE(1970,1,1)</f>
        <v>43585.208333333328</v>
      </c>
      <c r="N387" t="b">
        <v>0</v>
      </c>
      <c r="O387" t="b">
        <v>0</v>
      </c>
      <c r="P387" t="s">
        <v>2021</v>
      </c>
      <c r="Q387" t="s">
        <v>2022</v>
      </c>
      <c r="R387" s="6">
        <f t="shared" si="22"/>
        <v>68.414850771205977</v>
      </c>
      <c r="S387" s="7">
        <f t="shared" si="23"/>
        <v>50.007915567282325</v>
      </c>
    </row>
    <row r="388" spans="1:19" ht="31" x14ac:dyDescent="0.35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t="s">
        <v>14</v>
      </c>
      <c r="G388">
        <v>1068</v>
      </c>
      <c r="H388" t="s">
        <v>20</v>
      </c>
      <c r="I388" t="s">
        <v>21</v>
      </c>
      <c r="J388">
        <v>1277528400</v>
      </c>
      <c r="K388" s="12">
        <f t="shared" si="24"/>
        <v>40355.208333333336</v>
      </c>
      <c r="L388">
        <v>1278565200</v>
      </c>
      <c r="M388" s="13">
        <f t="shared" si="25"/>
        <v>40367.208333333336</v>
      </c>
      <c r="N388" t="b">
        <v>0</v>
      </c>
      <c r="O388" t="b">
        <v>0</v>
      </c>
      <c r="P388" t="s">
        <v>2013</v>
      </c>
      <c r="Q388" t="s">
        <v>2014</v>
      </c>
      <c r="R388" s="6">
        <f t="shared" ref="R388:R451" si="26">D388/E388*100</f>
        <v>130.84960503698554</v>
      </c>
      <c r="S388" s="7">
        <f t="shared" ref="S388:S451" si="27">E388/G388</f>
        <v>96.960674157303373</v>
      </c>
    </row>
    <row r="389" spans="1:19" x14ac:dyDescent="0.35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t="s">
        <v>14</v>
      </c>
      <c r="G389">
        <v>424</v>
      </c>
      <c r="H389" t="s">
        <v>20</v>
      </c>
      <c r="I389" t="s">
        <v>21</v>
      </c>
      <c r="J389">
        <v>1339477200</v>
      </c>
      <c r="K389" s="12">
        <f t="shared" si="24"/>
        <v>41072.208333333336</v>
      </c>
      <c r="L389">
        <v>1339909200</v>
      </c>
      <c r="M389" s="13">
        <f t="shared" si="25"/>
        <v>41077.208333333336</v>
      </c>
      <c r="N389" t="b">
        <v>0</v>
      </c>
      <c r="O389" t="b">
        <v>0</v>
      </c>
      <c r="P389" t="s">
        <v>2011</v>
      </c>
      <c r="Q389" t="s">
        <v>2020</v>
      </c>
      <c r="R389" s="6">
        <f t="shared" si="26"/>
        <v>254.70265217899288</v>
      </c>
      <c r="S389" s="7">
        <f t="shared" si="27"/>
        <v>100.93160377358491</v>
      </c>
    </row>
    <row r="390" spans="1:19" x14ac:dyDescent="0.35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t="s">
        <v>63</v>
      </c>
      <c r="G390">
        <v>145</v>
      </c>
      <c r="H390" t="s">
        <v>86</v>
      </c>
      <c r="I390" t="s">
        <v>87</v>
      </c>
      <c r="J390">
        <v>1325656800</v>
      </c>
      <c r="K390" s="12">
        <f t="shared" si="24"/>
        <v>40912.25</v>
      </c>
      <c r="L390">
        <v>1325829600</v>
      </c>
      <c r="M390" s="13">
        <f t="shared" si="25"/>
        <v>40914.25</v>
      </c>
      <c r="N390" t="b">
        <v>0</v>
      </c>
      <c r="O390" t="b">
        <v>0</v>
      </c>
      <c r="P390" t="s">
        <v>2009</v>
      </c>
      <c r="Q390" t="s">
        <v>2019</v>
      </c>
      <c r="R390" s="6">
        <f t="shared" si="26"/>
        <v>887.30870304529287</v>
      </c>
      <c r="S390" s="7">
        <f t="shared" si="27"/>
        <v>89.227586206896547</v>
      </c>
    </row>
    <row r="391" spans="1:19" x14ac:dyDescent="0.35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t="s">
        <v>19</v>
      </c>
      <c r="G391">
        <v>1152</v>
      </c>
      <c r="H391" t="s">
        <v>20</v>
      </c>
      <c r="I391" t="s">
        <v>21</v>
      </c>
      <c r="J391">
        <v>1288242000</v>
      </c>
      <c r="K391" s="12">
        <f t="shared" si="24"/>
        <v>40479.208333333336</v>
      </c>
      <c r="L391">
        <v>1290578400</v>
      </c>
      <c r="M391" s="13">
        <f t="shared" si="25"/>
        <v>40506.25</v>
      </c>
      <c r="N391" t="b">
        <v>0</v>
      </c>
      <c r="O391" t="b">
        <v>0</v>
      </c>
      <c r="P391" t="s">
        <v>2013</v>
      </c>
      <c r="Q391" t="s">
        <v>2014</v>
      </c>
      <c r="R391" s="6">
        <f t="shared" si="26"/>
        <v>81.892809219354334</v>
      </c>
      <c r="S391" s="7">
        <f t="shared" si="27"/>
        <v>87.979166666666671</v>
      </c>
    </row>
    <row r="392" spans="1:19" x14ac:dyDescent="0.35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t="s">
        <v>19</v>
      </c>
      <c r="G392">
        <v>50</v>
      </c>
      <c r="H392" t="s">
        <v>20</v>
      </c>
      <c r="I392" t="s">
        <v>21</v>
      </c>
      <c r="J392">
        <v>1379048400</v>
      </c>
      <c r="K392" s="12">
        <f t="shared" si="24"/>
        <v>41530.208333333336</v>
      </c>
      <c r="L392">
        <v>1380344400</v>
      </c>
      <c r="M392" s="13">
        <f t="shared" si="25"/>
        <v>41545.208333333336</v>
      </c>
      <c r="N392" t="b">
        <v>0</v>
      </c>
      <c r="O392" t="b">
        <v>0</v>
      </c>
      <c r="P392" t="s">
        <v>2028</v>
      </c>
      <c r="Q392" t="s">
        <v>2029</v>
      </c>
      <c r="R392" s="6">
        <f t="shared" si="26"/>
        <v>53.607326334599058</v>
      </c>
      <c r="S392" s="7">
        <f t="shared" si="27"/>
        <v>89.54</v>
      </c>
    </row>
    <row r="393" spans="1:19" x14ac:dyDescent="0.35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t="s">
        <v>14</v>
      </c>
      <c r="G393">
        <v>151</v>
      </c>
      <c r="H393" t="s">
        <v>20</v>
      </c>
      <c r="I393" t="s">
        <v>21</v>
      </c>
      <c r="J393">
        <v>1389679200</v>
      </c>
      <c r="K393" s="12">
        <f t="shared" si="24"/>
        <v>41653.25</v>
      </c>
      <c r="L393">
        <v>1389852000</v>
      </c>
      <c r="M393" s="13">
        <f t="shared" si="25"/>
        <v>41655.25</v>
      </c>
      <c r="N393" t="b">
        <v>0</v>
      </c>
      <c r="O393" t="b">
        <v>0</v>
      </c>
      <c r="P393" t="s">
        <v>2021</v>
      </c>
      <c r="Q393" t="s">
        <v>2022</v>
      </c>
      <c r="R393" s="6">
        <f t="shared" si="26"/>
        <v>1374.9146369223765</v>
      </c>
      <c r="S393" s="7">
        <f t="shared" si="27"/>
        <v>29.09271523178808</v>
      </c>
    </row>
    <row r="394" spans="1:19" ht="31" x14ac:dyDescent="0.35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t="s">
        <v>14</v>
      </c>
      <c r="G394">
        <v>1608</v>
      </c>
      <c r="H394" t="s">
        <v>20</v>
      </c>
      <c r="I394" t="s">
        <v>21</v>
      </c>
      <c r="J394">
        <v>1294293600</v>
      </c>
      <c r="K394" s="12">
        <f t="shared" si="24"/>
        <v>40549.25</v>
      </c>
      <c r="L394">
        <v>1294466400</v>
      </c>
      <c r="M394" s="13">
        <f t="shared" si="25"/>
        <v>40551.25</v>
      </c>
      <c r="N394" t="b">
        <v>0</v>
      </c>
      <c r="O394" t="b">
        <v>0</v>
      </c>
      <c r="P394" t="s">
        <v>2011</v>
      </c>
      <c r="Q394" t="s">
        <v>2020</v>
      </c>
      <c r="R394" s="6">
        <f t="shared" si="26"/>
        <v>152.34062712817931</v>
      </c>
      <c r="S394" s="7">
        <f t="shared" si="27"/>
        <v>42.006218905472636</v>
      </c>
    </row>
    <row r="395" spans="1:19" x14ac:dyDescent="0.35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t="s">
        <v>19</v>
      </c>
      <c r="G395">
        <v>3059</v>
      </c>
      <c r="H395" t="s">
        <v>15</v>
      </c>
      <c r="I395" t="s">
        <v>16</v>
      </c>
      <c r="J395">
        <v>1500267600</v>
      </c>
      <c r="K395" s="12">
        <f t="shared" si="24"/>
        <v>42933.208333333328</v>
      </c>
      <c r="L395">
        <v>1500354000</v>
      </c>
      <c r="M395" s="13">
        <f t="shared" si="25"/>
        <v>42934.208333333328</v>
      </c>
      <c r="N395" t="b">
        <v>0</v>
      </c>
      <c r="O395" t="b">
        <v>0</v>
      </c>
      <c r="P395" t="s">
        <v>2009</v>
      </c>
      <c r="Q395" t="s">
        <v>2032</v>
      </c>
      <c r="R395" s="6">
        <f t="shared" si="26"/>
        <v>43.675411021782068</v>
      </c>
      <c r="S395" s="7">
        <f t="shared" si="27"/>
        <v>47.004903563255965</v>
      </c>
    </row>
    <row r="396" spans="1:19" x14ac:dyDescent="0.35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t="s">
        <v>19</v>
      </c>
      <c r="G396">
        <v>34</v>
      </c>
      <c r="H396" t="s">
        <v>20</v>
      </c>
      <c r="I396" t="s">
        <v>21</v>
      </c>
      <c r="J396">
        <v>1375074000</v>
      </c>
      <c r="K396" s="12">
        <f t="shared" si="24"/>
        <v>41484.208333333336</v>
      </c>
      <c r="L396">
        <v>1375938000</v>
      </c>
      <c r="M396" s="13">
        <f t="shared" si="25"/>
        <v>41494.208333333336</v>
      </c>
      <c r="N396" t="b">
        <v>0</v>
      </c>
      <c r="O396" t="b">
        <v>1</v>
      </c>
      <c r="P396" t="s">
        <v>2015</v>
      </c>
      <c r="Q396" t="s">
        <v>2016</v>
      </c>
      <c r="R396" s="6">
        <f t="shared" si="26"/>
        <v>21.304926764314246</v>
      </c>
      <c r="S396" s="7">
        <f t="shared" si="27"/>
        <v>110.44117647058823</v>
      </c>
    </row>
    <row r="397" spans="1:19" ht="31" x14ac:dyDescent="0.35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t="s">
        <v>19</v>
      </c>
      <c r="G397">
        <v>220</v>
      </c>
      <c r="H397" t="s">
        <v>20</v>
      </c>
      <c r="I397" t="s">
        <v>21</v>
      </c>
      <c r="J397">
        <v>1323324000</v>
      </c>
      <c r="K397" s="12">
        <f t="shared" si="24"/>
        <v>40885.25</v>
      </c>
      <c r="L397">
        <v>1323410400</v>
      </c>
      <c r="M397" s="13">
        <f t="shared" si="25"/>
        <v>40886.25</v>
      </c>
      <c r="N397" t="b">
        <v>1</v>
      </c>
      <c r="O397" t="b">
        <v>0</v>
      </c>
      <c r="P397" t="s">
        <v>2013</v>
      </c>
      <c r="Q397" t="s">
        <v>2014</v>
      </c>
      <c r="R397" s="6">
        <f t="shared" si="26"/>
        <v>76.856462437757088</v>
      </c>
      <c r="S397" s="7">
        <f t="shared" si="27"/>
        <v>41.990909090909092</v>
      </c>
    </row>
    <row r="398" spans="1:19" x14ac:dyDescent="0.35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t="s">
        <v>19</v>
      </c>
      <c r="G398">
        <v>1604</v>
      </c>
      <c r="H398" t="s">
        <v>24</v>
      </c>
      <c r="I398" t="s">
        <v>25</v>
      </c>
      <c r="J398">
        <v>1538715600</v>
      </c>
      <c r="K398" s="12">
        <f t="shared" si="24"/>
        <v>43378.208333333328</v>
      </c>
      <c r="L398">
        <v>1539406800</v>
      </c>
      <c r="M398" s="13">
        <f t="shared" si="25"/>
        <v>43386.208333333328</v>
      </c>
      <c r="N398" t="b">
        <v>0</v>
      </c>
      <c r="O398" t="b">
        <v>0</v>
      </c>
      <c r="P398" t="s">
        <v>2015</v>
      </c>
      <c r="Q398" t="s">
        <v>2018</v>
      </c>
      <c r="R398" s="6">
        <f t="shared" si="26"/>
        <v>59.860800914143255</v>
      </c>
      <c r="S398" s="7">
        <f t="shared" si="27"/>
        <v>48.012468827930178</v>
      </c>
    </row>
    <row r="399" spans="1:19" x14ac:dyDescent="0.35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t="s">
        <v>19</v>
      </c>
      <c r="G399">
        <v>454</v>
      </c>
      <c r="H399" t="s">
        <v>20</v>
      </c>
      <c r="I399" t="s">
        <v>21</v>
      </c>
      <c r="J399">
        <v>1369285200</v>
      </c>
      <c r="K399" s="12">
        <f t="shared" si="24"/>
        <v>41417.208333333336</v>
      </c>
      <c r="L399">
        <v>1369803600</v>
      </c>
      <c r="M399" s="13">
        <f t="shared" si="25"/>
        <v>41423.208333333336</v>
      </c>
      <c r="N399" t="b">
        <v>0</v>
      </c>
      <c r="O399" t="b">
        <v>0</v>
      </c>
      <c r="P399" t="s">
        <v>2009</v>
      </c>
      <c r="Q399" t="s">
        <v>2010</v>
      </c>
      <c r="R399" s="6">
        <f t="shared" si="26"/>
        <v>57.516154228502444</v>
      </c>
      <c r="S399" s="7">
        <f t="shared" si="27"/>
        <v>31.019823788546255</v>
      </c>
    </row>
    <row r="400" spans="1:19" ht="31" x14ac:dyDescent="0.35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t="s">
        <v>19</v>
      </c>
      <c r="G400">
        <v>123</v>
      </c>
      <c r="H400" t="s">
        <v>94</v>
      </c>
      <c r="I400" t="s">
        <v>95</v>
      </c>
      <c r="J400">
        <v>1525755600</v>
      </c>
      <c r="K400" s="12">
        <f t="shared" si="24"/>
        <v>43228.208333333328</v>
      </c>
      <c r="L400">
        <v>1525928400</v>
      </c>
      <c r="M400" s="13">
        <f t="shared" si="25"/>
        <v>43230.208333333328</v>
      </c>
      <c r="N400" t="b">
        <v>0</v>
      </c>
      <c r="O400" t="b">
        <v>1</v>
      </c>
      <c r="P400" t="s">
        <v>2015</v>
      </c>
      <c r="Q400" t="s">
        <v>2023</v>
      </c>
      <c r="R400" s="6">
        <f t="shared" si="26"/>
        <v>13.932142271758726</v>
      </c>
      <c r="S400" s="7">
        <f t="shared" si="27"/>
        <v>99.203252032520325</v>
      </c>
    </row>
    <row r="401" spans="1:19" x14ac:dyDescent="0.35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t="s">
        <v>14</v>
      </c>
      <c r="G401">
        <v>941</v>
      </c>
      <c r="H401" t="s">
        <v>20</v>
      </c>
      <c r="I401" t="s">
        <v>21</v>
      </c>
      <c r="J401">
        <v>1296626400</v>
      </c>
      <c r="K401" s="12">
        <f t="shared" si="24"/>
        <v>40576.25</v>
      </c>
      <c r="L401">
        <v>1297231200</v>
      </c>
      <c r="M401" s="13">
        <f t="shared" si="25"/>
        <v>40583.25</v>
      </c>
      <c r="N401" t="b">
        <v>0</v>
      </c>
      <c r="O401" t="b">
        <v>0</v>
      </c>
      <c r="P401" t="s">
        <v>2009</v>
      </c>
      <c r="Q401" t="s">
        <v>2019</v>
      </c>
      <c r="R401" s="6">
        <f t="shared" si="26"/>
        <v>156.61467638868768</v>
      </c>
      <c r="S401" s="7">
        <f t="shared" si="27"/>
        <v>66.022316684378325</v>
      </c>
    </row>
    <row r="402" spans="1:19" ht="31" x14ac:dyDescent="0.35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t="s">
        <v>14</v>
      </c>
      <c r="G402">
        <v>1</v>
      </c>
      <c r="H402" t="s">
        <v>20</v>
      </c>
      <c r="I402" t="s">
        <v>21</v>
      </c>
      <c r="J402">
        <v>1376629200</v>
      </c>
      <c r="K402" s="12">
        <f t="shared" si="24"/>
        <v>41502.208333333336</v>
      </c>
      <c r="L402">
        <v>1378530000</v>
      </c>
      <c r="M402" s="13">
        <f t="shared" si="25"/>
        <v>41524.208333333336</v>
      </c>
      <c r="N402" t="b">
        <v>0</v>
      </c>
      <c r="O402" t="b">
        <v>1</v>
      </c>
      <c r="P402" t="s">
        <v>2028</v>
      </c>
      <c r="Q402" t="s">
        <v>2029</v>
      </c>
      <c r="R402" s="6">
        <f t="shared" si="26"/>
        <v>5000</v>
      </c>
      <c r="S402" s="7">
        <f t="shared" si="27"/>
        <v>2</v>
      </c>
    </row>
    <row r="403" spans="1:19" x14ac:dyDescent="0.35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t="s">
        <v>19</v>
      </c>
      <c r="G403">
        <v>299</v>
      </c>
      <c r="H403" t="s">
        <v>20</v>
      </c>
      <c r="I403" t="s">
        <v>21</v>
      </c>
      <c r="J403">
        <v>1572152400</v>
      </c>
      <c r="K403" s="12">
        <f t="shared" si="24"/>
        <v>43765.208333333328</v>
      </c>
      <c r="L403">
        <v>1572152400</v>
      </c>
      <c r="M403" s="13">
        <f t="shared" si="25"/>
        <v>43765.208333333328</v>
      </c>
      <c r="N403" t="b">
        <v>0</v>
      </c>
      <c r="O403" t="b">
        <v>0</v>
      </c>
      <c r="P403" t="s">
        <v>2013</v>
      </c>
      <c r="Q403" t="s">
        <v>2014</v>
      </c>
      <c r="R403" s="6">
        <f t="shared" si="26"/>
        <v>6.534998547778101</v>
      </c>
      <c r="S403" s="7">
        <f t="shared" si="27"/>
        <v>46.060200668896321</v>
      </c>
    </row>
    <row r="404" spans="1:19" x14ac:dyDescent="0.35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t="s">
        <v>14</v>
      </c>
      <c r="G404">
        <v>40</v>
      </c>
      <c r="H404" t="s">
        <v>20</v>
      </c>
      <c r="I404" t="s">
        <v>21</v>
      </c>
      <c r="J404">
        <v>1325829600</v>
      </c>
      <c r="K404" s="12">
        <f t="shared" si="24"/>
        <v>40914.25</v>
      </c>
      <c r="L404">
        <v>1329890400</v>
      </c>
      <c r="M404" s="13">
        <f t="shared" si="25"/>
        <v>40961.25</v>
      </c>
      <c r="N404" t="b">
        <v>0</v>
      </c>
      <c r="O404" t="b">
        <v>1</v>
      </c>
      <c r="P404" t="s">
        <v>2015</v>
      </c>
      <c r="Q404" t="s">
        <v>2026</v>
      </c>
      <c r="R404" s="6">
        <f t="shared" si="26"/>
        <v>247.79361846571621</v>
      </c>
      <c r="S404" s="7">
        <f t="shared" si="27"/>
        <v>73.650000000000006</v>
      </c>
    </row>
    <row r="405" spans="1:19" x14ac:dyDescent="0.35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2">
        <f t="shared" si="24"/>
        <v>40310.208333333336</v>
      </c>
      <c r="L405">
        <v>1276750800</v>
      </c>
      <c r="M405" s="13">
        <f t="shared" si="25"/>
        <v>40346.208333333336</v>
      </c>
      <c r="N405" t="b">
        <v>0</v>
      </c>
      <c r="O405" t="b">
        <v>1</v>
      </c>
      <c r="P405" t="s">
        <v>2013</v>
      </c>
      <c r="Q405" t="s">
        <v>2014</v>
      </c>
      <c r="R405" s="6">
        <f t="shared" si="26"/>
        <v>115.98151877739605</v>
      </c>
      <c r="S405" s="7">
        <f t="shared" si="27"/>
        <v>55.99336650082919</v>
      </c>
    </row>
    <row r="406" spans="1:19" x14ac:dyDescent="0.35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t="s">
        <v>19</v>
      </c>
      <c r="G406">
        <v>2237</v>
      </c>
      <c r="H406" t="s">
        <v>20</v>
      </c>
      <c r="I406" t="s">
        <v>21</v>
      </c>
      <c r="J406">
        <v>1510639200</v>
      </c>
      <c r="K406" s="12">
        <f t="shared" si="24"/>
        <v>43053.25</v>
      </c>
      <c r="L406">
        <v>1510898400</v>
      </c>
      <c r="M406" s="13">
        <f t="shared" si="25"/>
        <v>43056.25</v>
      </c>
      <c r="N406" t="b">
        <v>0</v>
      </c>
      <c r="O406" t="b">
        <v>0</v>
      </c>
      <c r="P406" t="s">
        <v>2013</v>
      </c>
      <c r="Q406" t="s">
        <v>2014</v>
      </c>
      <c r="R406" s="6">
        <f t="shared" si="26"/>
        <v>31.687197465024202</v>
      </c>
      <c r="S406" s="7">
        <f t="shared" si="27"/>
        <v>68.985695127402778</v>
      </c>
    </row>
    <row r="407" spans="1:19" x14ac:dyDescent="0.35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t="s">
        <v>14</v>
      </c>
      <c r="G407">
        <v>435</v>
      </c>
      <c r="H407" t="s">
        <v>20</v>
      </c>
      <c r="I407" t="s">
        <v>21</v>
      </c>
      <c r="J407">
        <v>1528088400</v>
      </c>
      <c r="K407" s="12">
        <f t="shared" si="24"/>
        <v>43255.208333333328</v>
      </c>
      <c r="L407">
        <v>1532408400</v>
      </c>
      <c r="M407" s="13">
        <f t="shared" si="25"/>
        <v>43305.208333333328</v>
      </c>
      <c r="N407" t="b">
        <v>0</v>
      </c>
      <c r="O407" t="b">
        <v>0</v>
      </c>
      <c r="P407" t="s">
        <v>2013</v>
      </c>
      <c r="Q407" t="s">
        <v>2014</v>
      </c>
      <c r="R407" s="6">
        <f t="shared" si="26"/>
        <v>111.58442341764993</v>
      </c>
      <c r="S407" s="7">
        <f t="shared" si="27"/>
        <v>60.981609195402299</v>
      </c>
    </row>
    <row r="408" spans="1:19" x14ac:dyDescent="0.35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t="s">
        <v>19</v>
      </c>
      <c r="G408">
        <v>645</v>
      </c>
      <c r="H408" t="s">
        <v>20</v>
      </c>
      <c r="I408" t="s">
        <v>21</v>
      </c>
      <c r="J408">
        <v>1359525600</v>
      </c>
      <c r="K408" s="12">
        <f t="shared" si="24"/>
        <v>41304.25</v>
      </c>
      <c r="L408">
        <v>1360562400</v>
      </c>
      <c r="M408" s="13">
        <f t="shared" si="25"/>
        <v>41316.25</v>
      </c>
      <c r="N408" t="b">
        <v>1</v>
      </c>
      <c r="O408" t="b">
        <v>0</v>
      </c>
      <c r="P408" t="s">
        <v>2015</v>
      </c>
      <c r="Q408" t="s">
        <v>2016</v>
      </c>
      <c r="R408" s="6">
        <f t="shared" si="26"/>
        <v>54.901303382087931</v>
      </c>
      <c r="S408" s="7">
        <f t="shared" si="27"/>
        <v>110.98139534883721</v>
      </c>
    </row>
    <row r="409" spans="1:19" x14ac:dyDescent="0.35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t="s">
        <v>19</v>
      </c>
      <c r="G409">
        <v>484</v>
      </c>
      <c r="H409" t="s">
        <v>32</v>
      </c>
      <c r="I409" t="s">
        <v>33</v>
      </c>
      <c r="J409">
        <v>1570942800</v>
      </c>
      <c r="K409" s="12">
        <f t="shared" si="24"/>
        <v>43751.208333333328</v>
      </c>
      <c r="L409">
        <v>1571547600</v>
      </c>
      <c r="M409" s="13">
        <f t="shared" si="25"/>
        <v>43758.208333333328</v>
      </c>
      <c r="N409" t="b">
        <v>0</v>
      </c>
      <c r="O409" t="b">
        <v>0</v>
      </c>
      <c r="P409" t="s">
        <v>2013</v>
      </c>
      <c r="Q409" t="s">
        <v>2014</v>
      </c>
      <c r="R409" s="6">
        <f t="shared" si="26"/>
        <v>28.099173553719009</v>
      </c>
      <c r="S409" s="7">
        <f t="shared" si="27"/>
        <v>25</v>
      </c>
    </row>
    <row r="410" spans="1:19" x14ac:dyDescent="0.35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t="s">
        <v>19</v>
      </c>
      <c r="G410">
        <v>154</v>
      </c>
      <c r="H410" t="s">
        <v>15</v>
      </c>
      <c r="I410" t="s">
        <v>16</v>
      </c>
      <c r="J410">
        <v>1466398800</v>
      </c>
      <c r="K410" s="12">
        <f t="shared" si="24"/>
        <v>42541.208333333328</v>
      </c>
      <c r="L410">
        <v>1468126800</v>
      </c>
      <c r="M410" s="13">
        <f t="shared" si="25"/>
        <v>42561.208333333328</v>
      </c>
      <c r="N410" t="b">
        <v>0</v>
      </c>
      <c r="O410" t="b">
        <v>0</v>
      </c>
      <c r="P410" t="s">
        <v>2015</v>
      </c>
      <c r="Q410" t="s">
        <v>2016</v>
      </c>
      <c r="R410" s="6">
        <f t="shared" si="26"/>
        <v>75.851265561876488</v>
      </c>
      <c r="S410" s="7">
        <f t="shared" si="27"/>
        <v>78.759740259740255</v>
      </c>
    </row>
    <row r="411" spans="1:19" x14ac:dyDescent="0.35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t="s">
        <v>14</v>
      </c>
      <c r="G411">
        <v>714</v>
      </c>
      <c r="H411" t="s">
        <v>20</v>
      </c>
      <c r="I411" t="s">
        <v>21</v>
      </c>
      <c r="J411">
        <v>1492491600</v>
      </c>
      <c r="K411" s="12">
        <f t="shared" si="24"/>
        <v>42843.208333333328</v>
      </c>
      <c r="L411">
        <v>1492837200</v>
      </c>
      <c r="M411" s="13">
        <f t="shared" si="25"/>
        <v>42847.208333333328</v>
      </c>
      <c r="N411" t="b">
        <v>0</v>
      </c>
      <c r="O411" t="b">
        <v>0</v>
      </c>
      <c r="P411" t="s">
        <v>2009</v>
      </c>
      <c r="Q411" t="s">
        <v>2010</v>
      </c>
      <c r="R411" s="6">
        <f t="shared" si="26"/>
        <v>215.90981466148654</v>
      </c>
      <c r="S411" s="7">
        <f t="shared" si="27"/>
        <v>87.960784313725483</v>
      </c>
    </row>
    <row r="412" spans="1:19" x14ac:dyDescent="0.35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t="s">
        <v>42</v>
      </c>
      <c r="G412">
        <v>1111</v>
      </c>
      <c r="H412" t="s">
        <v>20</v>
      </c>
      <c r="I412" t="s">
        <v>21</v>
      </c>
      <c r="J412">
        <v>1430197200</v>
      </c>
      <c r="K412" s="12">
        <f t="shared" si="24"/>
        <v>42122.208333333328</v>
      </c>
      <c r="L412">
        <v>1430197200</v>
      </c>
      <c r="M412" s="13">
        <f t="shared" si="25"/>
        <v>42122.208333333328</v>
      </c>
      <c r="N412" t="b">
        <v>0</v>
      </c>
      <c r="O412" t="b">
        <v>0</v>
      </c>
      <c r="P412" t="s">
        <v>2024</v>
      </c>
      <c r="Q412" t="s">
        <v>2035</v>
      </c>
      <c r="R412" s="6">
        <f t="shared" si="26"/>
        <v>276.75741861135117</v>
      </c>
      <c r="S412" s="7">
        <f t="shared" si="27"/>
        <v>49.987398739873989</v>
      </c>
    </row>
    <row r="413" spans="1:19" x14ac:dyDescent="0.35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t="s">
        <v>19</v>
      </c>
      <c r="G413">
        <v>82</v>
      </c>
      <c r="H413" t="s">
        <v>20</v>
      </c>
      <c r="I413" t="s">
        <v>21</v>
      </c>
      <c r="J413">
        <v>1496034000</v>
      </c>
      <c r="K413" s="12">
        <f t="shared" si="24"/>
        <v>42884.208333333328</v>
      </c>
      <c r="L413">
        <v>1496206800</v>
      </c>
      <c r="M413" s="13">
        <f t="shared" si="25"/>
        <v>42886.208333333328</v>
      </c>
      <c r="N413" t="b">
        <v>0</v>
      </c>
      <c r="O413" t="b">
        <v>0</v>
      </c>
      <c r="P413" t="s">
        <v>2013</v>
      </c>
      <c r="Q413" t="s">
        <v>2014</v>
      </c>
      <c r="R413" s="6">
        <f t="shared" si="26"/>
        <v>95.576522484989596</v>
      </c>
      <c r="S413" s="7">
        <f t="shared" si="27"/>
        <v>99.524390243902445</v>
      </c>
    </row>
    <row r="414" spans="1:19" x14ac:dyDescent="0.35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t="s">
        <v>19</v>
      </c>
      <c r="G414">
        <v>134</v>
      </c>
      <c r="H414" t="s">
        <v>20</v>
      </c>
      <c r="I414" t="s">
        <v>21</v>
      </c>
      <c r="J414">
        <v>1388728800</v>
      </c>
      <c r="K414" s="12">
        <f t="shared" si="24"/>
        <v>41642.25</v>
      </c>
      <c r="L414">
        <v>1389592800</v>
      </c>
      <c r="M414" s="13">
        <f t="shared" si="25"/>
        <v>41652.25</v>
      </c>
      <c r="N414" t="b">
        <v>0</v>
      </c>
      <c r="O414" t="b">
        <v>0</v>
      </c>
      <c r="P414" t="s">
        <v>2021</v>
      </c>
      <c r="Q414" t="s">
        <v>2027</v>
      </c>
      <c r="R414" s="6">
        <f t="shared" si="26"/>
        <v>14.9508756941478</v>
      </c>
      <c r="S414" s="7">
        <f t="shared" si="27"/>
        <v>104.82089552238806</v>
      </c>
    </row>
    <row r="415" spans="1:19" x14ac:dyDescent="0.35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t="s">
        <v>42</v>
      </c>
      <c r="G415">
        <v>1089</v>
      </c>
      <c r="H415" t="s">
        <v>20</v>
      </c>
      <c r="I415" t="s">
        <v>21</v>
      </c>
      <c r="J415">
        <v>1543298400</v>
      </c>
      <c r="K415" s="12">
        <f t="shared" si="24"/>
        <v>43431.25</v>
      </c>
      <c r="L415">
        <v>1545631200</v>
      </c>
      <c r="M415" s="13">
        <f t="shared" si="25"/>
        <v>43458.25</v>
      </c>
      <c r="N415" t="b">
        <v>0</v>
      </c>
      <c r="O415" t="b">
        <v>0</v>
      </c>
      <c r="P415" t="s">
        <v>2015</v>
      </c>
      <c r="Q415" t="s">
        <v>2023</v>
      </c>
      <c r="R415" s="6">
        <f t="shared" si="26"/>
        <v>161.10109837793723</v>
      </c>
      <c r="S415" s="7">
        <f t="shared" si="27"/>
        <v>108.01469237832875</v>
      </c>
    </row>
    <row r="416" spans="1:19" x14ac:dyDescent="0.35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t="s">
        <v>14</v>
      </c>
      <c r="G416">
        <v>5497</v>
      </c>
      <c r="H416" t="s">
        <v>20</v>
      </c>
      <c r="I416" t="s">
        <v>21</v>
      </c>
      <c r="J416">
        <v>1271739600</v>
      </c>
      <c r="K416" s="12">
        <f t="shared" si="24"/>
        <v>40288.208333333336</v>
      </c>
      <c r="L416">
        <v>1272430800</v>
      </c>
      <c r="M416" s="13">
        <f t="shared" si="25"/>
        <v>40296.208333333336</v>
      </c>
      <c r="N416" t="b">
        <v>0</v>
      </c>
      <c r="O416" t="b">
        <v>1</v>
      </c>
      <c r="P416" t="s">
        <v>2007</v>
      </c>
      <c r="Q416" t="s">
        <v>2008</v>
      </c>
      <c r="R416" s="6">
        <f t="shared" si="26"/>
        <v>118.06405068849786</v>
      </c>
      <c r="S416" s="7">
        <f t="shared" si="27"/>
        <v>28.998544660724033</v>
      </c>
    </row>
    <row r="417" spans="1:19" x14ac:dyDescent="0.35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t="s">
        <v>14</v>
      </c>
      <c r="G417">
        <v>418</v>
      </c>
      <c r="H417" t="s">
        <v>20</v>
      </c>
      <c r="I417" t="s">
        <v>21</v>
      </c>
      <c r="J417">
        <v>1326434400</v>
      </c>
      <c r="K417" s="12">
        <f t="shared" si="24"/>
        <v>40921.25</v>
      </c>
      <c r="L417">
        <v>1327903200</v>
      </c>
      <c r="M417" s="13">
        <f t="shared" si="25"/>
        <v>40938.25</v>
      </c>
      <c r="N417" t="b">
        <v>0</v>
      </c>
      <c r="O417" t="b">
        <v>0</v>
      </c>
      <c r="P417" t="s">
        <v>2013</v>
      </c>
      <c r="Q417" t="s">
        <v>2014</v>
      </c>
      <c r="R417" s="6">
        <f t="shared" si="26"/>
        <v>904.23836838750799</v>
      </c>
      <c r="S417" s="7">
        <f t="shared" si="27"/>
        <v>30.028708133971293</v>
      </c>
    </row>
    <row r="418" spans="1:19" ht="31" x14ac:dyDescent="0.35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t="s">
        <v>14</v>
      </c>
      <c r="G418">
        <v>1439</v>
      </c>
      <c r="H418" t="s">
        <v>20</v>
      </c>
      <c r="I418" t="s">
        <v>21</v>
      </c>
      <c r="J418">
        <v>1295244000</v>
      </c>
      <c r="K418" s="12">
        <f t="shared" si="24"/>
        <v>40560.25</v>
      </c>
      <c r="L418">
        <v>1296021600</v>
      </c>
      <c r="M418" s="13">
        <f t="shared" si="25"/>
        <v>40569.25</v>
      </c>
      <c r="N418" t="b">
        <v>0</v>
      </c>
      <c r="O418" t="b">
        <v>1</v>
      </c>
      <c r="P418" t="s">
        <v>2015</v>
      </c>
      <c r="Q418" t="s">
        <v>2016</v>
      </c>
      <c r="R418" s="6">
        <f t="shared" si="26"/>
        <v>228.10852949650041</v>
      </c>
      <c r="S418" s="7">
        <f t="shared" si="27"/>
        <v>41.005559416261292</v>
      </c>
    </row>
    <row r="419" spans="1:19" x14ac:dyDescent="0.35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t="s">
        <v>14</v>
      </c>
      <c r="G419">
        <v>15</v>
      </c>
      <c r="H419" t="s">
        <v>20</v>
      </c>
      <c r="I419" t="s">
        <v>21</v>
      </c>
      <c r="J419">
        <v>1541221200</v>
      </c>
      <c r="K419" s="12">
        <f t="shared" si="24"/>
        <v>43407.208333333328</v>
      </c>
      <c r="L419">
        <v>1543298400</v>
      </c>
      <c r="M419" s="13">
        <f t="shared" si="25"/>
        <v>43431.25</v>
      </c>
      <c r="N419" t="b">
        <v>0</v>
      </c>
      <c r="O419" t="b">
        <v>0</v>
      </c>
      <c r="P419" t="s">
        <v>2013</v>
      </c>
      <c r="Q419" t="s">
        <v>2014</v>
      </c>
      <c r="R419" s="6">
        <f t="shared" si="26"/>
        <v>180.27571580063625</v>
      </c>
      <c r="S419" s="7">
        <f t="shared" si="27"/>
        <v>62.866666666666667</v>
      </c>
    </row>
    <row r="420" spans="1:19" x14ac:dyDescent="0.35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2">
        <f t="shared" si="24"/>
        <v>41035.208333333336</v>
      </c>
      <c r="L420">
        <v>1336366800</v>
      </c>
      <c r="M420" s="13">
        <f t="shared" si="25"/>
        <v>41036.208333333336</v>
      </c>
      <c r="N420" t="b">
        <v>0</v>
      </c>
      <c r="O420" t="b">
        <v>0</v>
      </c>
      <c r="P420" t="s">
        <v>2015</v>
      </c>
      <c r="Q420" t="s">
        <v>2016</v>
      </c>
      <c r="R420" s="6">
        <f t="shared" si="26"/>
        <v>174.21751114800506</v>
      </c>
      <c r="S420" s="7">
        <f t="shared" si="27"/>
        <v>47.005002501250623</v>
      </c>
    </row>
    <row r="421" spans="1:19" x14ac:dyDescent="0.35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t="s">
        <v>19</v>
      </c>
      <c r="G421">
        <v>5203</v>
      </c>
      <c r="H421" t="s">
        <v>20</v>
      </c>
      <c r="I421" t="s">
        <v>21</v>
      </c>
      <c r="J421">
        <v>1324533600</v>
      </c>
      <c r="K421" s="12">
        <f t="shared" si="24"/>
        <v>40899.25</v>
      </c>
      <c r="L421">
        <v>1325052000</v>
      </c>
      <c r="M421" s="13">
        <f t="shared" si="25"/>
        <v>40905.25</v>
      </c>
      <c r="N421" t="b">
        <v>0</v>
      </c>
      <c r="O421" t="b">
        <v>0</v>
      </c>
      <c r="P421" t="s">
        <v>2011</v>
      </c>
      <c r="Q421" t="s">
        <v>2012</v>
      </c>
      <c r="R421" s="6">
        <f t="shared" si="26"/>
        <v>81.014316326022112</v>
      </c>
      <c r="S421" s="7">
        <f t="shared" si="27"/>
        <v>26.997693638285604</v>
      </c>
    </row>
    <row r="422" spans="1:19" x14ac:dyDescent="0.35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t="s">
        <v>19</v>
      </c>
      <c r="G422">
        <v>94</v>
      </c>
      <c r="H422" t="s">
        <v>20</v>
      </c>
      <c r="I422" t="s">
        <v>21</v>
      </c>
      <c r="J422">
        <v>1498366800</v>
      </c>
      <c r="K422" s="12">
        <f t="shared" si="24"/>
        <v>42911.208333333328</v>
      </c>
      <c r="L422">
        <v>1499576400</v>
      </c>
      <c r="M422" s="13">
        <f t="shared" si="25"/>
        <v>42925.208333333328</v>
      </c>
      <c r="N422" t="b">
        <v>0</v>
      </c>
      <c r="O422" t="b">
        <v>0</v>
      </c>
      <c r="P422" t="s">
        <v>2013</v>
      </c>
      <c r="Q422" t="s">
        <v>2014</v>
      </c>
      <c r="R422" s="6">
        <f t="shared" si="26"/>
        <v>77.845243655612634</v>
      </c>
      <c r="S422" s="7">
        <f t="shared" si="27"/>
        <v>68.329787234042556</v>
      </c>
    </row>
    <row r="423" spans="1:19" x14ac:dyDescent="0.35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t="s">
        <v>14</v>
      </c>
      <c r="G423">
        <v>118</v>
      </c>
      <c r="H423" t="s">
        <v>20</v>
      </c>
      <c r="I423" t="s">
        <v>21</v>
      </c>
      <c r="J423">
        <v>1498712400</v>
      </c>
      <c r="K423" s="12">
        <f t="shared" si="24"/>
        <v>42915.208333333328</v>
      </c>
      <c r="L423">
        <v>1501304400</v>
      </c>
      <c r="M423" s="13">
        <f t="shared" si="25"/>
        <v>42945.208333333328</v>
      </c>
      <c r="N423" t="b">
        <v>0</v>
      </c>
      <c r="O423" t="b">
        <v>1</v>
      </c>
      <c r="P423" t="s">
        <v>2011</v>
      </c>
      <c r="Q423" t="s">
        <v>2020</v>
      </c>
      <c r="R423" s="6">
        <f t="shared" si="26"/>
        <v>156.27597672485453</v>
      </c>
      <c r="S423" s="7">
        <f t="shared" si="27"/>
        <v>50.974576271186443</v>
      </c>
    </row>
    <row r="424" spans="1:19" ht="31" x14ac:dyDescent="0.35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t="s">
        <v>19</v>
      </c>
      <c r="G424">
        <v>205</v>
      </c>
      <c r="H424" t="s">
        <v>20</v>
      </c>
      <c r="I424" t="s">
        <v>21</v>
      </c>
      <c r="J424">
        <v>1271480400</v>
      </c>
      <c r="K424" s="12">
        <f t="shared" si="24"/>
        <v>40285.208333333336</v>
      </c>
      <c r="L424">
        <v>1273208400</v>
      </c>
      <c r="M424" s="13">
        <f t="shared" si="25"/>
        <v>40305.208333333336</v>
      </c>
      <c r="N424" t="b">
        <v>0</v>
      </c>
      <c r="O424" t="b">
        <v>1</v>
      </c>
      <c r="P424" t="s">
        <v>2013</v>
      </c>
      <c r="Q424" t="s">
        <v>2014</v>
      </c>
      <c r="R424" s="6">
        <f t="shared" si="26"/>
        <v>78.555304740406314</v>
      </c>
      <c r="S424" s="7">
        <f t="shared" si="27"/>
        <v>54.024390243902438</v>
      </c>
    </row>
    <row r="425" spans="1:19" x14ac:dyDescent="0.35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t="s">
        <v>14</v>
      </c>
      <c r="G425">
        <v>162</v>
      </c>
      <c r="H425" t="s">
        <v>20</v>
      </c>
      <c r="I425" t="s">
        <v>21</v>
      </c>
      <c r="J425">
        <v>1316667600</v>
      </c>
      <c r="K425" s="12">
        <f t="shared" si="24"/>
        <v>40808.208333333336</v>
      </c>
      <c r="L425">
        <v>1316840400</v>
      </c>
      <c r="M425" s="13">
        <f t="shared" si="25"/>
        <v>40810.208333333336</v>
      </c>
      <c r="N425" t="b">
        <v>0</v>
      </c>
      <c r="O425" t="b">
        <v>1</v>
      </c>
      <c r="P425" t="s">
        <v>2007</v>
      </c>
      <c r="Q425" t="s">
        <v>2008</v>
      </c>
      <c r="R425" s="6">
        <f t="shared" si="26"/>
        <v>940.02416841569675</v>
      </c>
      <c r="S425" s="7">
        <f t="shared" si="27"/>
        <v>97.055555555555557</v>
      </c>
    </row>
    <row r="426" spans="1:19" x14ac:dyDescent="0.35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t="s">
        <v>14</v>
      </c>
      <c r="G426">
        <v>83</v>
      </c>
      <c r="H426" t="s">
        <v>20</v>
      </c>
      <c r="I426" t="s">
        <v>21</v>
      </c>
      <c r="J426">
        <v>1524027600</v>
      </c>
      <c r="K426" s="12">
        <f t="shared" si="24"/>
        <v>43208.208333333328</v>
      </c>
      <c r="L426">
        <v>1524546000</v>
      </c>
      <c r="M426" s="13">
        <f t="shared" si="25"/>
        <v>43214.208333333328</v>
      </c>
      <c r="N426" t="b">
        <v>0</v>
      </c>
      <c r="O426" t="b">
        <v>0</v>
      </c>
      <c r="P426" t="s">
        <v>2009</v>
      </c>
      <c r="Q426" t="s">
        <v>2019</v>
      </c>
      <c r="R426" s="6">
        <f t="shared" si="26"/>
        <v>247.09302325581396</v>
      </c>
      <c r="S426" s="7">
        <f t="shared" si="27"/>
        <v>24.867469879518072</v>
      </c>
    </row>
    <row r="427" spans="1:19" x14ac:dyDescent="0.35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t="s">
        <v>19</v>
      </c>
      <c r="G427">
        <v>92</v>
      </c>
      <c r="H427" t="s">
        <v>20</v>
      </c>
      <c r="I427" t="s">
        <v>21</v>
      </c>
      <c r="J427">
        <v>1438059600</v>
      </c>
      <c r="K427" s="12">
        <f t="shared" si="24"/>
        <v>42213.208333333328</v>
      </c>
      <c r="L427">
        <v>1438578000</v>
      </c>
      <c r="M427" s="13">
        <f t="shared" si="25"/>
        <v>42219.208333333328</v>
      </c>
      <c r="N427" t="b">
        <v>0</v>
      </c>
      <c r="O427" t="b">
        <v>0</v>
      </c>
      <c r="P427" t="s">
        <v>2028</v>
      </c>
      <c r="Q427" t="s">
        <v>2029</v>
      </c>
      <c r="R427" s="6">
        <f t="shared" si="26"/>
        <v>34.762456546929315</v>
      </c>
      <c r="S427" s="7">
        <f t="shared" si="27"/>
        <v>84.423913043478265</v>
      </c>
    </row>
    <row r="428" spans="1:19" x14ac:dyDescent="0.35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t="s">
        <v>19</v>
      </c>
      <c r="G428">
        <v>219</v>
      </c>
      <c r="H428" t="s">
        <v>20</v>
      </c>
      <c r="I428" t="s">
        <v>21</v>
      </c>
      <c r="J428">
        <v>1361944800</v>
      </c>
      <c r="K428" s="12">
        <f t="shared" si="24"/>
        <v>41332.25</v>
      </c>
      <c r="L428">
        <v>1362549600</v>
      </c>
      <c r="M428" s="13">
        <f t="shared" si="25"/>
        <v>41339.25</v>
      </c>
      <c r="N428" t="b">
        <v>0</v>
      </c>
      <c r="O428" t="b">
        <v>0</v>
      </c>
      <c r="P428" t="s">
        <v>2013</v>
      </c>
      <c r="Q428" t="s">
        <v>2014</v>
      </c>
      <c r="R428" s="6">
        <f t="shared" si="26"/>
        <v>17.453699214583533</v>
      </c>
      <c r="S428" s="7">
        <f t="shared" si="27"/>
        <v>47.091324200913242</v>
      </c>
    </row>
    <row r="429" spans="1:19" x14ac:dyDescent="0.35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t="s">
        <v>19</v>
      </c>
      <c r="G429">
        <v>2526</v>
      </c>
      <c r="H429" t="s">
        <v>20</v>
      </c>
      <c r="I429" t="s">
        <v>21</v>
      </c>
      <c r="J429">
        <v>1410584400</v>
      </c>
      <c r="K429" s="12">
        <f t="shared" si="24"/>
        <v>41895.208333333336</v>
      </c>
      <c r="L429">
        <v>1413349200</v>
      </c>
      <c r="M429" s="13">
        <f t="shared" si="25"/>
        <v>41927.208333333336</v>
      </c>
      <c r="N429" t="b">
        <v>0</v>
      </c>
      <c r="O429" t="b">
        <v>1</v>
      </c>
      <c r="P429" t="s">
        <v>2013</v>
      </c>
      <c r="Q429" t="s">
        <v>2014</v>
      </c>
      <c r="R429" s="6">
        <f t="shared" si="26"/>
        <v>88.570587459013893</v>
      </c>
      <c r="S429" s="7">
        <f t="shared" si="27"/>
        <v>77.996041171813147</v>
      </c>
    </row>
    <row r="430" spans="1:19" x14ac:dyDescent="0.35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t="s">
        <v>14</v>
      </c>
      <c r="G430">
        <v>747</v>
      </c>
      <c r="H430" t="s">
        <v>20</v>
      </c>
      <c r="I430" t="s">
        <v>21</v>
      </c>
      <c r="J430">
        <v>1297404000</v>
      </c>
      <c r="K430" s="12">
        <f t="shared" si="24"/>
        <v>40585.25</v>
      </c>
      <c r="L430">
        <v>1298008800</v>
      </c>
      <c r="M430" s="13">
        <f t="shared" si="25"/>
        <v>40592.25</v>
      </c>
      <c r="N430" t="b">
        <v>0</v>
      </c>
      <c r="O430" t="b">
        <v>0</v>
      </c>
      <c r="P430" t="s">
        <v>2015</v>
      </c>
      <c r="Q430" t="s">
        <v>2023</v>
      </c>
      <c r="R430" s="6">
        <f t="shared" si="26"/>
        <v>215.57497289367947</v>
      </c>
      <c r="S430" s="7">
        <f t="shared" si="27"/>
        <v>62.967871485943775</v>
      </c>
    </row>
    <row r="431" spans="1:19" x14ac:dyDescent="0.35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t="s">
        <v>63</v>
      </c>
      <c r="G431">
        <v>2138</v>
      </c>
      <c r="H431" t="s">
        <v>20</v>
      </c>
      <c r="I431" t="s">
        <v>21</v>
      </c>
      <c r="J431">
        <v>1392012000</v>
      </c>
      <c r="K431" s="12">
        <f t="shared" si="24"/>
        <v>41680.25</v>
      </c>
      <c r="L431">
        <v>1394427600</v>
      </c>
      <c r="M431" s="13">
        <f t="shared" si="25"/>
        <v>41708.208333333336</v>
      </c>
      <c r="N431" t="b">
        <v>0</v>
      </c>
      <c r="O431" t="b">
        <v>1</v>
      </c>
      <c r="P431" t="s">
        <v>2028</v>
      </c>
      <c r="Q431" t="s">
        <v>2029</v>
      </c>
      <c r="R431" s="6">
        <f t="shared" si="26"/>
        <v>110.28286689262143</v>
      </c>
      <c r="S431" s="7">
        <f t="shared" si="27"/>
        <v>81.006080449017773</v>
      </c>
    </row>
    <row r="432" spans="1:19" x14ac:dyDescent="0.35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t="s">
        <v>14</v>
      </c>
      <c r="G432">
        <v>84</v>
      </c>
      <c r="H432" t="s">
        <v>20</v>
      </c>
      <c r="I432" t="s">
        <v>21</v>
      </c>
      <c r="J432">
        <v>1569733200</v>
      </c>
      <c r="K432" s="12">
        <f t="shared" si="24"/>
        <v>43737.208333333328</v>
      </c>
      <c r="L432">
        <v>1572670800</v>
      </c>
      <c r="M432" s="13">
        <f t="shared" si="25"/>
        <v>43771.208333333328</v>
      </c>
      <c r="N432" t="b">
        <v>0</v>
      </c>
      <c r="O432" t="b">
        <v>0</v>
      </c>
      <c r="P432" t="s">
        <v>2013</v>
      </c>
      <c r="Q432" t="s">
        <v>2014</v>
      </c>
      <c r="R432" s="6">
        <f t="shared" si="26"/>
        <v>147.62165117550575</v>
      </c>
      <c r="S432" s="7">
        <f t="shared" si="27"/>
        <v>65.321428571428569</v>
      </c>
    </row>
    <row r="433" spans="1:19" x14ac:dyDescent="0.35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t="s">
        <v>19</v>
      </c>
      <c r="G433">
        <v>94</v>
      </c>
      <c r="H433" t="s">
        <v>20</v>
      </c>
      <c r="I433" t="s">
        <v>21</v>
      </c>
      <c r="J433">
        <v>1529643600</v>
      </c>
      <c r="K433" s="12">
        <f t="shared" si="24"/>
        <v>43273.208333333328</v>
      </c>
      <c r="L433">
        <v>1531112400</v>
      </c>
      <c r="M433" s="13">
        <f t="shared" si="25"/>
        <v>43290.208333333328</v>
      </c>
      <c r="N433" t="b">
        <v>1</v>
      </c>
      <c r="O433" t="b">
        <v>0</v>
      </c>
      <c r="P433" t="s">
        <v>2013</v>
      </c>
      <c r="Q433" t="s">
        <v>2014</v>
      </c>
      <c r="R433" s="6">
        <f t="shared" si="26"/>
        <v>51.950697769175925</v>
      </c>
      <c r="S433" s="7">
        <f t="shared" si="27"/>
        <v>104.43617021276596</v>
      </c>
    </row>
    <row r="434" spans="1:19" x14ac:dyDescent="0.35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t="s">
        <v>14</v>
      </c>
      <c r="G434">
        <v>91</v>
      </c>
      <c r="H434" t="s">
        <v>20</v>
      </c>
      <c r="I434" t="s">
        <v>21</v>
      </c>
      <c r="J434">
        <v>1399006800</v>
      </c>
      <c r="K434" s="12">
        <f t="shared" si="24"/>
        <v>41761.208333333336</v>
      </c>
      <c r="L434">
        <v>1400734800</v>
      </c>
      <c r="M434" s="13">
        <f t="shared" si="25"/>
        <v>41781.208333333336</v>
      </c>
      <c r="N434" t="b">
        <v>0</v>
      </c>
      <c r="O434" t="b">
        <v>0</v>
      </c>
      <c r="P434" t="s">
        <v>2013</v>
      </c>
      <c r="Q434" t="s">
        <v>2014</v>
      </c>
      <c r="R434" s="6">
        <f t="shared" si="26"/>
        <v>120.89810017271157</v>
      </c>
      <c r="S434" s="7">
        <f t="shared" si="27"/>
        <v>69.989010989010993</v>
      </c>
    </row>
    <row r="435" spans="1:19" x14ac:dyDescent="0.35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t="s">
        <v>14</v>
      </c>
      <c r="G435">
        <v>792</v>
      </c>
      <c r="H435" t="s">
        <v>20</v>
      </c>
      <c r="I435" t="s">
        <v>21</v>
      </c>
      <c r="J435">
        <v>1385359200</v>
      </c>
      <c r="K435" s="12">
        <f t="shared" si="24"/>
        <v>41603.25</v>
      </c>
      <c r="L435">
        <v>1386741600</v>
      </c>
      <c r="M435" s="13">
        <f t="shared" si="25"/>
        <v>41619.25</v>
      </c>
      <c r="N435" t="b">
        <v>0</v>
      </c>
      <c r="O435" t="b">
        <v>1</v>
      </c>
      <c r="P435" t="s">
        <v>2015</v>
      </c>
      <c r="Q435" t="s">
        <v>2016</v>
      </c>
      <c r="R435" s="6">
        <f t="shared" si="26"/>
        <v>184.62474336552353</v>
      </c>
      <c r="S435" s="7">
        <f t="shared" si="27"/>
        <v>83.023989898989896</v>
      </c>
    </row>
    <row r="436" spans="1:19" x14ac:dyDescent="0.35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t="s">
        <v>63</v>
      </c>
      <c r="G436">
        <v>10</v>
      </c>
      <c r="H436" t="s">
        <v>15</v>
      </c>
      <c r="I436" t="s">
        <v>16</v>
      </c>
      <c r="J436">
        <v>1480572000</v>
      </c>
      <c r="K436" s="12">
        <f t="shared" si="24"/>
        <v>42705.25</v>
      </c>
      <c r="L436">
        <v>1481781600</v>
      </c>
      <c r="M436" s="13">
        <f t="shared" si="25"/>
        <v>42719.25</v>
      </c>
      <c r="N436" t="b">
        <v>1</v>
      </c>
      <c r="O436" t="b">
        <v>0</v>
      </c>
      <c r="P436" t="s">
        <v>2013</v>
      </c>
      <c r="Q436" t="s">
        <v>2014</v>
      </c>
      <c r="R436" s="6">
        <f t="shared" si="26"/>
        <v>598.00664451827242</v>
      </c>
      <c r="S436" s="7">
        <f t="shared" si="27"/>
        <v>90.3</v>
      </c>
    </row>
    <row r="437" spans="1:19" x14ac:dyDescent="0.35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t="s">
        <v>19</v>
      </c>
      <c r="G437">
        <v>1713</v>
      </c>
      <c r="H437" t="s">
        <v>94</v>
      </c>
      <c r="I437" t="s">
        <v>95</v>
      </c>
      <c r="J437">
        <v>1418623200</v>
      </c>
      <c r="K437" s="12">
        <f t="shared" si="24"/>
        <v>41988.25</v>
      </c>
      <c r="L437">
        <v>1419660000</v>
      </c>
      <c r="M437" s="13">
        <f t="shared" si="25"/>
        <v>42000.25</v>
      </c>
      <c r="N437" t="b">
        <v>0</v>
      </c>
      <c r="O437" t="b">
        <v>1</v>
      </c>
      <c r="P437" t="s">
        <v>2013</v>
      </c>
      <c r="Q437" t="s">
        <v>2014</v>
      </c>
      <c r="R437" s="6">
        <f t="shared" si="26"/>
        <v>85.560296429373466</v>
      </c>
      <c r="S437" s="7">
        <f t="shared" si="27"/>
        <v>103.98131932282546</v>
      </c>
    </row>
    <row r="438" spans="1:19" x14ac:dyDescent="0.35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t="s">
        <v>19</v>
      </c>
      <c r="G438">
        <v>249</v>
      </c>
      <c r="H438" t="s">
        <v>20</v>
      </c>
      <c r="I438" t="s">
        <v>21</v>
      </c>
      <c r="J438">
        <v>1555736400</v>
      </c>
      <c r="K438" s="12">
        <f t="shared" si="24"/>
        <v>43575.208333333328</v>
      </c>
      <c r="L438">
        <v>1555822800</v>
      </c>
      <c r="M438" s="13">
        <f t="shared" si="25"/>
        <v>43576.208333333328</v>
      </c>
      <c r="N438" t="b">
        <v>0</v>
      </c>
      <c r="O438" t="b">
        <v>0</v>
      </c>
      <c r="P438" t="s">
        <v>2009</v>
      </c>
      <c r="Q438" t="s">
        <v>2032</v>
      </c>
      <c r="R438" s="6">
        <f t="shared" si="26"/>
        <v>9.5043134961251656</v>
      </c>
      <c r="S438" s="7">
        <f t="shared" si="27"/>
        <v>54.931726907630519</v>
      </c>
    </row>
    <row r="439" spans="1:19" x14ac:dyDescent="0.35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t="s">
        <v>19</v>
      </c>
      <c r="G439">
        <v>192</v>
      </c>
      <c r="H439" t="s">
        <v>20</v>
      </c>
      <c r="I439" t="s">
        <v>21</v>
      </c>
      <c r="J439">
        <v>1442120400</v>
      </c>
      <c r="K439" s="12">
        <f t="shared" si="24"/>
        <v>42260.208333333328</v>
      </c>
      <c r="L439">
        <v>1442379600</v>
      </c>
      <c r="M439" s="13">
        <f t="shared" si="25"/>
        <v>42263.208333333328</v>
      </c>
      <c r="N439" t="b">
        <v>0</v>
      </c>
      <c r="O439" t="b">
        <v>1</v>
      </c>
      <c r="P439" t="s">
        <v>2015</v>
      </c>
      <c r="Q439" t="s">
        <v>2023</v>
      </c>
      <c r="R439" s="6">
        <f t="shared" si="26"/>
        <v>81.251880830574791</v>
      </c>
      <c r="S439" s="7">
        <f t="shared" si="27"/>
        <v>51.921875</v>
      </c>
    </row>
    <row r="440" spans="1:19" ht="31" x14ac:dyDescent="0.35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t="s">
        <v>19</v>
      </c>
      <c r="G440">
        <v>247</v>
      </c>
      <c r="H440" t="s">
        <v>20</v>
      </c>
      <c r="I440" t="s">
        <v>21</v>
      </c>
      <c r="J440">
        <v>1362376800</v>
      </c>
      <c r="K440" s="12">
        <f t="shared" si="24"/>
        <v>41337.25</v>
      </c>
      <c r="L440">
        <v>1364965200</v>
      </c>
      <c r="M440" s="13">
        <f t="shared" si="25"/>
        <v>41367.208333333336</v>
      </c>
      <c r="N440" t="b">
        <v>0</v>
      </c>
      <c r="O440" t="b">
        <v>0</v>
      </c>
      <c r="P440" t="s">
        <v>2013</v>
      </c>
      <c r="Q440" t="s">
        <v>2014</v>
      </c>
      <c r="R440" s="6">
        <f t="shared" si="26"/>
        <v>55.978957307614486</v>
      </c>
      <c r="S440" s="7">
        <f t="shared" si="27"/>
        <v>60.02834008097166</v>
      </c>
    </row>
    <row r="441" spans="1:19" x14ac:dyDescent="0.35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t="s">
        <v>19</v>
      </c>
      <c r="G441">
        <v>2293</v>
      </c>
      <c r="H441" t="s">
        <v>20</v>
      </c>
      <c r="I441" t="s">
        <v>21</v>
      </c>
      <c r="J441">
        <v>1478408400</v>
      </c>
      <c r="K441" s="12">
        <f t="shared" si="24"/>
        <v>42680.208333333328</v>
      </c>
      <c r="L441">
        <v>1479016800</v>
      </c>
      <c r="M441" s="13">
        <f t="shared" si="25"/>
        <v>42687.25</v>
      </c>
      <c r="N441" t="b">
        <v>0</v>
      </c>
      <c r="O441" t="b">
        <v>0</v>
      </c>
      <c r="P441" t="s">
        <v>2015</v>
      </c>
      <c r="Q441" t="s">
        <v>2037</v>
      </c>
      <c r="R441" s="6">
        <f t="shared" si="26"/>
        <v>28.146679881070369</v>
      </c>
      <c r="S441" s="7">
        <f t="shared" si="27"/>
        <v>44.003488879197555</v>
      </c>
    </row>
    <row r="442" spans="1:19" x14ac:dyDescent="0.35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t="s">
        <v>19</v>
      </c>
      <c r="G442">
        <v>3131</v>
      </c>
      <c r="H442" t="s">
        <v>20</v>
      </c>
      <c r="I442" t="s">
        <v>21</v>
      </c>
      <c r="J442">
        <v>1498798800</v>
      </c>
      <c r="K442" s="12">
        <f t="shared" si="24"/>
        <v>42916.208333333328</v>
      </c>
      <c r="L442">
        <v>1499662800</v>
      </c>
      <c r="M442" s="13">
        <f t="shared" si="25"/>
        <v>42926.208333333328</v>
      </c>
      <c r="N442" t="b">
        <v>0</v>
      </c>
      <c r="O442" t="b">
        <v>0</v>
      </c>
      <c r="P442" t="s">
        <v>2015</v>
      </c>
      <c r="Q442" t="s">
        <v>2034</v>
      </c>
      <c r="R442" s="6">
        <f t="shared" si="26"/>
        <v>61.764103305735333</v>
      </c>
      <c r="S442" s="7">
        <f t="shared" si="27"/>
        <v>53.003513254551258</v>
      </c>
    </row>
    <row r="443" spans="1:19" x14ac:dyDescent="0.35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t="s">
        <v>14</v>
      </c>
      <c r="G443">
        <v>32</v>
      </c>
      <c r="H443" t="s">
        <v>20</v>
      </c>
      <c r="I443" t="s">
        <v>21</v>
      </c>
      <c r="J443">
        <v>1335416400</v>
      </c>
      <c r="K443" s="12">
        <f t="shared" si="24"/>
        <v>41025.208333333336</v>
      </c>
      <c r="L443">
        <v>1337835600</v>
      </c>
      <c r="M443" s="13">
        <f t="shared" si="25"/>
        <v>41053.208333333336</v>
      </c>
      <c r="N443" t="b">
        <v>0</v>
      </c>
      <c r="O443" t="b">
        <v>0</v>
      </c>
      <c r="P443" t="s">
        <v>2011</v>
      </c>
      <c r="Q443" t="s">
        <v>2020</v>
      </c>
      <c r="R443" s="6">
        <f t="shared" si="26"/>
        <v>401.37614678899081</v>
      </c>
      <c r="S443" s="7">
        <f t="shared" si="27"/>
        <v>54.5</v>
      </c>
    </row>
    <row r="444" spans="1:19" x14ac:dyDescent="0.35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t="s">
        <v>19</v>
      </c>
      <c r="G444">
        <v>143</v>
      </c>
      <c r="H444" t="s">
        <v>94</v>
      </c>
      <c r="I444" t="s">
        <v>95</v>
      </c>
      <c r="J444">
        <v>1504328400</v>
      </c>
      <c r="K444" s="12">
        <f t="shared" si="24"/>
        <v>42980.208333333328</v>
      </c>
      <c r="L444">
        <v>1505710800</v>
      </c>
      <c r="M444" s="13">
        <f t="shared" si="25"/>
        <v>42996.208333333328</v>
      </c>
      <c r="N444" t="b">
        <v>0</v>
      </c>
      <c r="O444" t="b">
        <v>0</v>
      </c>
      <c r="P444" t="s">
        <v>2013</v>
      </c>
      <c r="Q444" t="s">
        <v>2014</v>
      </c>
      <c r="R444" s="6">
        <f t="shared" si="26"/>
        <v>50.321498462398665</v>
      </c>
      <c r="S444" s="7">
        <f t="shared" si="27"/>
        <v>75.04195804195804</v>
      </c>
    </row>
    <row r="445" spans="1:19" x14ac:dyDescent="0.35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t="s">
        <v>63</v>
      </c>
      <c r="G445">
        <v>90</v>
      </c>
      <c r="H445" t="s">
        <v>20</v>
      </c>
      <c r="I445" t="s">
        <v>21</v>
      </c>
      <c r="J445">
        <v>1285822800</v>
      </c>
      <c r="K445" s="12">
        <f t="shared" si="24"/>
        <v>40451.208333333336</v>
      </c>
      <c r="L445">
        <v>1287464400</v>
      </c>
      <c r="M445" s="13">
        <f t="shared" si="25"/>
        <v>40470.208333333336</v>
      </c>
      <c r="N445" t="b">
        <v>0</v>
      </c>
      <c r="O445" t="b">
        <v>0</v>
      </c>
      <c r="P445" t="s">
        <v>2013</v>
      </c>
      <c r="Q445" t="s">
        <v>2014</v>
      </c>
      <c r="R445" s="6">
        <f t="shared" si="26"/>
        <v>287.74752475247521</v>
      </c>
      <c r="S445" s="7">
        <f t="shared" si="27"/>
        <v>35.911111111111111</v>
      </c>
    </row>
    <row r="446" spans="1:19" x14ac:dyDescent="0.35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t="s">
        <v>19</v>
      </c>
      <c r="G446">
        <v>296</v>
      </c>
      <c r="H446" t="s">
        <v>20</v>
      </c>
      <c r="I446" t="s">
        <v>21</v>
      </c>
      <c r="J446">
        <v>1311483600</v>
      </c>
      <c r="K446" s="12">
        <f t="shared" si="24"/>
        <v>40748.208333333336</v>
      </c>
      <c r="L446">
        <v>1311656400</v>
      </c>
      <c r="M446" s="13">
        <f t="shared" si="25"/>
        <v>40750.208333333336</v>
      </c>
      <c r="N446" t="b">
        <v>0</v>
      </c>
      <c r="O446" t="b">
        <v>1</v>
      </c>
      <c r="P446" t="s">
        <v>2009</v>
      </c>
      <c r="Q446" t="s">
        <v>2019</v>
      </c>
      <c r="R446" s="6">
        <f t="shared" si="26"/>
        <v>56.683123057231668</v>
      </c>
      <c r="S446" s="7">
        <f t="shared" si="27"/>
        <v>36.952702702702702</v>
      </c>
    </row>
    <row r="447" spans="1:19" ht="31" x14ac:dyDescent="0.35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t="s">
        <v>19</v>
      </c>
      <c r="G447">
        <v>170</v>
      </c>
      <c r="H447" t="s">
        <v>20</v>
      </c>
      <c r="I447" t="s">
        <v>21</v>
      </c>
      <c r="J447">
        <v>1291356000</v>
      </c>
      <c r="K447" s="12">
        <f t="shared" si="24"/>
        <v>40515.25</v>
      </c>
      <c r="L447">
        <v>1293170400</v>
      </c>
      <c r="M447" s="13">
        <f t="shared" si="25"/>
        <v>40536.25</v>
      </c>
      <c r="N447" t="b">
        <v>0</v>
      </c>
      <c r="O447" t="b">
        <v>1</v>
      </c>
      <c r="P447" t="s">
        <v>2013</v>
      </c>
      <c r="Q447" t="s">
        <v>2014</v>
      </c>
      <c r="R447" s="6">
        <f t="shared" si="26"/>
        <v>19.554893379271814</v>
      </c>
      <c r="S447" s="7">
        <f t="shared" si="27"/>
        <v>63.170588235294119</v>
      </c>
    </row>
    <row r="448" spans="1:19" x14ac:dyDescent="0.35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t="s">
        <v>14</v>
      </c>
      <c r="G448">
        <v>186</v>
      </c>
      <c r="H448" t="s">
        <v>20</v>
      </c>
      <c r="I448" t="s">
        <v>21</v>
      </c>
      <c r="J448">
        <v>1355810400</v>
      </c>
      <c r="K448" s="12">
        <f t="shared" si="24"/>
        <v>41261.25</v>
      </c>
      <c r="L448">
        <v>1355983200</v>
      </c>
      <c r="M448" s="13">
        <f t="shared" si="25"/>
        <v>41263.25</v>
      </c>
      <c r="N448" t="b">
        <v>0</v>
      </c>
      <c r="O448" t="b">
        <v>0</v>
      </c>
      <c r="P448" t="s">
        <v>2011</v>
      </c>
      <c r="Q448" t="s">
        <v>2020</v>
      </c>
      <c r="R448" s="6">
        <f t="shared" si="26"/>
        <v>121.88564258827748</v>
      </c>
      <c r="S448" s="7">
        <f t="shared" si="27"/>
        <v>29.99462365591398</v>
      </c>
    </row>
    <row r="449" spans="1:19" ht="31" x14ac:dyDescent="0.35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t="s">
        <v>63</v>
      </c>
      <c r="G449">
        <v>439</v>
      </c>
      <c r="H449" t="s">
        <v>36</v>
      </c>
      <c r="I449" t="s">
        <v>37</v>
      </c>
      <c r="J449">
        <v>1513663200</v>
      </c>
      <c r="K449" s="12">
        <f t="shared" si="24"/>
        <v>43088.25</v>
      </c>
      <c r="L449">
        <v>1515045600</v>
      </c>
      <c r="M449" s="13">
        <f t="shared" si="25"/>
        <v>43104.25</v>
      </c>
      <c r="N449" t="b">
        <v>0</v>
      </c>
      <c r="O449" t="b">
        <v>0</v>
      </c>
      <c r="P449" t="s">
        <v>2015</v>
      </c>
      <c r="Q449" t="s">
        <v>2034</v>
      </c>
      <c r="R449" s="6">
        <f t="shared" si="26"/>
        <v>411.08226942840497</v>
      </c>
      <c r="S449" s="7">
        <f t="shared" si="27"/>
        <v>86</v>
      </c>
    </row>
    <row r="450" spans="1:19" x14ac:dyDescent="0.35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t="s">
        <v>14</v>
      </c>
      <c r="G450">
        <v>605</v>
      </c>
      <c r="H450" t="s">
        <v>20</v>
      </c>
      <c r="I450" t="s">
        <v>21</v>
      </c>
      <c r="J450">
        <v>1365915600</v>
      </c>
      <c r="K450" s="12">
        <f t="shared" si="24"/>
        <v>41378.208333333336</v>
      </c>
      <c r="L450">
        <v>1366088400</v>
      </c>
      <c r="M450" s="13">
        <f t="shared" si="25"/>
        <v>41380.208333333336</v>
      </c>
      <c r="N450" t="b">
        <v>0</v>
      </c>
      <c r="O450" t="b">
        <v>1</v>
      </c>
      <c r="P450" t="s">
        <v>2024</v>
      </c>
      <c r="Q450" t="s">
        <v>2025</v>
      </c>
      <c r="R450" s="6">
        <f t="shared" si="26"/>
        <v>198.08743169398909</v>
      </c>
      <c r="S450" s="7">
        <f t="shared" si="27"/>
        <v>75.014876033057845</v>
      </c>
    </row>
    <row r="451" spans="1:19" x14ac:dyDescent="0.35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t="s">
        <v>19</v>
      </c>
      <c r="G451">
        <v>86</v>
      </c>
      <c r="H451" t="s">
        <v>32</v>
      </c>
      <c r="I451" t="s">
        <v>33</v>
      </c>
      <c r="J451">
        <v>1551852000</v>
      </c>
      <c r="K451" s="12">
        <f t="shared" ref="K451:K514" si="28">(((J451/60)/60)/24)+DATE(1970,1,1)</f>
        <v>43530.25</v>
      </c>
      <c r="L451">
        <v>1553317200</v>
      </c>
      <c r="M451" s="13">
        <f t="shared" ref="M451:M514" si="29">(((L451/60)/60)/24)+DATE(1970,1,1)</f>
        <v>43547.208333333328</v>
      </c>
      <c r="N451" t="b">
        <v>0</v>
      </c>
      <c r="O451" t="b">
        <v>0</v>
      </c>
      <c r="P451" t="s">
        <v>2024</v>
      </c>
      <c r="Q451" t="s">
        <v>2025</v>
      </c>
      <c r="R451" s="6">
        <f t="shared" si="26"/>
        <v>10.341261633919338</v>
      </c>
      <c r="S451" s="7">
        <f t="shared" si="27"/>
        <v>101.19767441860465</v>
      </c>
    </row>
    <row r="452" spans="1:19" x14ac:dyDescent="0.35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2">
        <f t="shared" si="28"/>
        <v>43394.208333333328</v>
      </c>
      <c r="L452">
        <v>1542088800</v>
      </c>
      <c r="M452" s="13">
        <f t="shared" si="29"/>
        <v>43417.25</v>
      </c>
      <c r="N452" t="b">
        <v>0</v>
      </c>
      <c r="O452" t="b">
        <v>0</v>
      </c>
      <c r="P452" t="s">
        <v>2015</v>
      </c>
      <c r="Q452" t="s">
        <v>2023</v>
      </c>
      <c r="R452" s="6">
        <f t="shared" ref="R452:R515" si="30">D452/E452*100</f>
        <v>2500</v>
      </c>
      <c r="S452" s="7">
        <f t="shared" ref="S452:S515" si="31">E452/G452</f>
        <v>4</v>
      </c>
    </row>
    <row r="453" spans="1:19" x14ac:dyDescent="0.35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t="s">
        <v>19</v>
      </c>
      <c r="G453">
        <v>6286</v>
      </c>
      <c r="H453" t="s">
        <v>20</v>
      </c>
      <c r="I453" t="s">
        <v>21</v>
      </c>
      <c r="J453">
        <v>1500440400</v>
      </c>
      <c r="K453" s="12">
        <f t="shared" si="28"/>
        <v>42935.208333333328</v>
      </c>
      <c r="L453">
        <v>1503118800</v>
      </c>
      <c r="M453" s="13">
        <f t="shared" si="29"/>
        <v>42966.208333333328</v>
      </c>
      <c r="N453" t="b">
        <v>0</v>
      </c>
      <c r="O453" t="b">
        <v>0</v>
      </c>
      <c r="P453" t="s">
        <v>2009</v>
      </c>
      <c r="Q453" t="s">
        <v>2010</v>
      </c>
      <c r="R453" s="6">
        <f t="shared" si="30"/>
        <v>81.403385590942506</v>
      </c>
      <c r="S453" s="7">
        <f t="shared" si="31"/>
        <v>29.001272669424118</v>
      </c>
    </row>
    <row r="454" spans="1:19" ht="31" x14ac:dyDescent="0.35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t="s">
        <v>14</v>
      </c>
      <c r="G454">
        <v>31</v>
      </c>
      <c r="H454" t="s">
        <v>20</v>
      </c>
      <c r="I454" t="s">
        <v>21</v>
      </c>
      <c r="J454">
        <v>1278392400</v>
      </c>
      <c r="K454" s="12">
        <f t="shared" si="28"/>
        <v>40365.208333333336</v>
      </c>
      <c r="L454">
        <v>1278478800</v>
      </c>
      <c r="M454" s="13">
        <f t="shared" si="29"/>
        <v>40366.208333333336</v>
      </c>
      <c r="N454" t="b">
        <v>0</v>
      </c>
      <c r="O454" t="b">
        <v>0</v>
      </c>
      <c r="P454" t="s">
        <v>2015</v>
      </c>
      <c r="Q454" t="s">
        <v>2018</v>
      </c>
      <c r="R454" s="6">
        <f t="shared" si="30"/>
        <v>157.63546798029557</v>
      </c>
      <c r="S454" s="7">
        <f t="shared" si="31"/>
        <v>98.225806451612897</v>
      </c>
    </row>
    <row r="455" spans="1:19" ht="31" x14ac:dyDescent="0.35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t="s">
        <v>14</v>
      </c>
      <c r="G455">
        <v>1181</v>
      </c>
      <c r="H455" t="s">
        <v>20</v>
      </c>
      <c r="I455" t="s">
        <v>21</v>
      </c>
      <c r="J455">
        <v>1480572000</v>
      </c>
      <c r="K455" s="12">
        <f t="shared" si="28"/>
        <v>42705.25</v>
      </c>
      <c r="L455">
        <v>1484114400</v>
      </c>
      <c r="M455" s="13">
        <f t="shared" si="29"/>
        <v>42746.25</v>
      </c>
      <c r="N455" t="b">
        <v>0</v>
      </c>
      <c r="O455" t="b">
        <v>0</v>
      </c>
      <c r="P455" t="s">
        <v>2015</v>
      </c>
      <c r="Q455" t="s">
        <v>2037</v>
      </c>
      <c r="R455" s="6">
        <f t="shared" si="30"/>
        <v>177.51997586351206</v>
      </c>
      <c r="S455" s="7">
        <f t="shared" si="31"/>
        <v>87.001693480101608</v>
      </c>
    </row>
    <row r="456" spans="1:19" x14ac:dyDescent="0.35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t="s">
        <v>14</v>
      </c>
      <c r="G456">
        <v>39</v>
      </c>
      <c r="H456" t="s">
        <v>20</v>
      </c>
      <c r="I456" t="s">
        <v>21</v>
      </c>
      <c r="J456">
        <v>1382331600</v>
      </c>
      <c r="K456" s="12">
        <f t="shared" si="28"/>
        <v>41568.208333333336</v>
      </c>
      <c r="L456">
        <v>1385445600</v>
      </c>
      <c r="M456" s="13">
        <f t="shared" si="29"/>
        <v>41604.25</v>
      </c>
      <c r="N456" t="b">
        <v>0</v>
      </c>
      <c r="O456" t="b">
        <v>1</v>
      </c>
      <c r="P456" t="s">
        <v>2015</v>
      </c>
      <c r="Q456" t="s">
        <v>2018</v>
      </c>
      <c r="R456" s="6">
        <f t="shared" si="30"/>
        <v>226.88598979013045</v>
      </c>
      <c r="S456" s="7">
        <f t="shared" si="31"/>
        <v>45.205128205128204</v>
      </c>
    </row>
    <row r="457" spans="1:19" x14ac:dyDescent="0.35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t="s">
        <v>19</v>
      </c>
      <c r="G457">
        <v>3727</v>
      </c>
      <c r="H457" t="s">
        <v>20</v>
      </c>
      <c r="I457" t="s">
        <v>21</v>
      </c>
      <c r="J457">
        <v>1316754000</v>
      </c>
      <c r="K457" s="12">
        <f t="shared" si="28"/>
        <v>40809.208333333336</v>
      </c>
      <c r="L457">
        <v>1318741200</v>
      </c>
      <c r="M457" s="13">
        <f t="shared" si="29"/>
        <v>40832.208333333336</v>
      </c>
      <c r="N457" t="b">
        <v>0</v>
      </c>
      <c r="O457" t="b">
        <v>0</v>
      </c>
      <c r="P457" t="s">
        <v>2013</v>
      </c>
      <c r="Q457" t="s">
        <v>2014</v>
      </c>
      <c r="R457" s="6">
        <f t="shared" si="30"/>
        <v>84.479057895347481</v>
      </c>
      <c r="S457" s="7">
        <f t="shared" si="31"/>
        <v>37.001341561577675</v>
      </c>
    </row>
    <row r="458" spans="1:19" ht="31" x14ac:dyDescent="0.35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t="s">
        <v>19</v>
      </c>
      <c r="G458">
        <v>1605</v>
      </c>
      <c r="H458" t="s">
        <v>20</v>
      </c>
      <c r="I458" t="s">
        <v>21</v>
      </c>
      <c r="J458">
        <v>1518242400</v>
      </c>
      <c r="K458" s="12">
        <f t="shared" si="28"/>
        <v>43141.25</v>
      </c>
      <c r="L458">
        <v>1518242400</v>
      </c>
      <c r="M458" s="13">
        <f t="shared" si="29"/>
        <v>43141.25</v>
      </c>
      <c r="N458" t="b">
        <v>0</v>
      </c>
      <c r="O458" t="b">
        <v>1</v>
      </c>
      <c r="P458" t="s">
        <v>2009</v>
      </c>
      <c r="Q458" t="s">
        <v>2019</v>
      </c>
      <c r="R458" s="6">
        <f t="shared" si="30"/>
        <v>96.03904538238497</v>
      </c>
      <c r="S458" s="7">
        <f t="shared" si="31"/>
        <v>94.976947040498445</v>
      </c>
    </row>
    <row r="459" spans="1:19" x14ac:dyDescent="0.35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t="s">
        <v>14</v>
      </c>
      <c r="G459">
        <v>46</v>
      </c>
      <c r="H459" t="s">
        <v>20</v>
      </c>
      <c r="I459" t="s">
        <v>21</v>
      </c>
      <c r="J459">
        <v>1476421200</v>
      </c>
      <c r="K459" s="12">
        <f t="shared" si="28"/>
        <v>42657.208333333328</v>
      </c>
      <c r="L459">
        <v>1476594000</v>
      </c>
      <c r="M459" s="13">
        <f t="shared" si="29"/>
        <v>42659.208333333328</v>
      </c>
      <c r="N459" t="b">
        <v>0</v>
      </c>
      <c r="O459" t="b">
        <v>0</v>
      </c>
      <c r="P459" t="s">
        <v>2013</v>
      </c>
      <c r="Q459" t="s">
        <v>2014</v>
      </c>
      <c r="R459" s="6">
        <f t="shared" si="30"/>
        <v>375.37537537537537</v>
      </c>
      <c r="S459" s="7">
        <f t="shared" si="31"/>
        <v>28.956521739130434</v>
      </c>
    </row>
    <row r="460" spans="1:19" x14ac:dyDescent="0.35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t="s">
        <v>19</v>
      </c>
      <c r="G460">
        <v>2120</v>
      </c>
      <c r="H460" t="s">
        <v>20</v>
      </c>
      <c r="I460" t="s">
        <v>21</v>
      </c>
      <c r="J460">
        <v>1269752400</v>
      </c>
      <c r="K460" s="12">
        <f t="shared" si="28"/>
        <v>40265.208333333336</v>
      </c>
      <c r="L460">
        <v>1273554000</v>
      </c>
      <c r="M460" s="13">
        <f t="shared" si="29"/>
        <v>40309.208333333336</v>
      </c>
      <c r="N460" t="b">
        <v>0</v>
      </c>
      <c r="O460" t="b">
        <v>0</v>
      </c>
      <c r="P460" t="s">
        <v>2013</v>
      </c>
      <c r="Q460" t="s">
        <v>2014</v>
      </c>
      <c r="R460" s="6">
        <f t="shared" si="30"/>
        <v>28.473708152915606</v>
      </c>
      <c r="S460" s="7">
        <f t="shared" si="31"/>
        <v>55.993396226415094</v>
      </c>
    </row>
    <row r="461" spans="1:19" x14ac:dyDescent="0.35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t="s">
        <v>14</v>
      </c>
      <c r="G461">
        <v>105</v>
      </c>
      <c r="H461" t="s">
        <v>20</v>
      </c>
      <c r="I461" t="s">
        <v>21</v>
      </c>
      <c r="J461">
        <v>1419746400</v>
      </c>
      <c r="K461" s="12">
        <f t="shared" si="28"/>
        <v>42001.25</v>
      </c>
      <c r="L461">
        <v>1421906400</v>
      </c>
      <c r="M461" s="13">
        <f t="shared" si="29"/>
        <v>42026.25</v>
      </c>
      <c r="N461" t="b">
        <v>0</v>
      </c>
      <c r="O461" t="b">
        <v>0</v>
      </c>
      <c r="P461" t="s">
        <v>2015</v>
      </c>
      <c r="Q461" t="s">
        <v>2016</v>
      </c>
      <c r="R461" s="6">
        <f t="shared" si="30"/>
        <v>111.03278110680297</v>
      </c>
      <c r="S461" s="7">
        <f t="shared" si="31"/>
        <v>54.038095238095238</v>
      </c>
    </row>
    <row r="462" spans="1:19" x14ac:dyDescent="0.35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t="s">
        <v>19</v>
      </c>
      <c r="G462">
        <v>50</v>
      </c>
      <c r="H462" t="s">
        <v>20</v>
      </c>
      <c r="I462" t="s">
        <v>21</v>
      </c>
      <c r="J462">
        <v>1281330000</v>
      </c>
      <c r="K462" s="12">
        <f t="shared" si="28"/>
        <v>40399.208333333336</v>
      </c>
      <c r="L462">
        <v>1281589200</v>
      </c>
      <c r="M462" s="13">
        <f t="shared" si="29"/>
        <v>40402.208333333336</v>
      </c>
      <c r="N462" t="b">
        <v>0</v>
      </c>
      <c r="O462" t="b">
        <v>0</v>
      </c>
      <c r="P462" t="s">
        <v>2013</v>
      </c>
      <c r="Q462" t="s">
        <v>2014</v>
      </c>
      <c r="R462" s="6">
        <f t="shared" si="30"/>
        <v>58.26656955571741</v>
      </c>
      <c r="S462" s="7">
        <f t="shared" si="31"/>
        <v>82.38</v>
      </c>
    </row>
    <row r="463" spans="1:19" x14ac:dyDescent="0.35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t="s">
        <v>19</v>
      </c>
      <c r="G463">
        <v>2080</v>
      </c>
      <c r="H463" t="s">
        <v>20</v>
      </c>
      <c r="I463" t="s">
        <v>21</v>
      </c>
      <c r="J463">
        <v>1398661200</v>
      </c>
      <c r="K463" s="12">
        <f t="shared" si="28"/>
        <v>41757.208333333336</v>
      </c>
      <c r="L463">
        <v>1400389200</v>
      </c>
      <c r="M463" s="13">
        <f t="shared" si="29"/>
        <v>41777.208333333336</v>
      </c>
      <c r="N463" t="b">
        <v>0</v>
      </c>
      <c r="O463" t="b">
        <v>0</v>
      </c>
      <c r="P463" t="s">
        <v>2015</v>
      </c>
      <c r="Q463" t="s">
        <v>2018</v>
      </c>
      <c r="R463" s="6">
        <f t="shared" si="30"/>
        <v>70.898574852533841</v>
      </c>
      <c r="S463" s="7">
        <f t="shared" si="31"/>
        <v>66.997115384615384</v>
      </c>
    </row>
    <row r="464" spans="1:19" x14ac:dyDescent="0.35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t="s">
        <v>14</v>
      </c>
      <c r="G464">
        <v>535</v>
      </c>
      <c r="H464" t="s">
        <v>20</v>
      </c>
      <c r="I464" t="s">
        <v>21</v>
      </c>
      <c r="J464">
        <v>1359525600</v>
      </c>
      <c r="K464" s="12">
        <f t="shared" si="28"/>
        <v>41304.25</v>
      </c>
      <c r="L464">
        <v>1362808800</v>
      </c>
      <c r="M464" s="13">
        <f t="shared" si="29"/>
        <v>41342.25</v>
      </c>
      <c r="N464" t="b">
        <v>0</v>
      </c>
      <c r="O464" t="b">
        <v>0</v>
      </c>
      <c r="P464" t="s">
        <v>2024</v>
      </c>
      <c r="Q464" t="s">
        <v>2035</v>
      </c>
      <c r="R464" s="6">
        <f t="shared" si="30"/>
        <v>327.01700904146605</v>
      </c>
      <c r="S464" s="7">
        <f t="shared" si="31"/>
        <v>107.91401869158878</v>
      </c>
    </row>
    <row r="465" spans="1:19" ht="31" x14ac:dyDescent="0.35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t="s">
        <v>19</v>
      </c>
      <c r="G465">
        <v>2105</v>
      </c>
      <c r="H465" t="s">
        <v>20</v>
      </c>
      <c r="I465" t="s">
        <v>21</v>
      </c>
      <c r="J465">
        <v>1388469600</v>
      </c>
      <c r="K465" s="12">
        <f t="shared" si="28"/>
        <v>41639.25</v>
      </c>
      <c r="L465">
        <v>1388815200</v>
      </c>
      <c r="M465" s="13">
        <f t="shared" si="29"/>
        <v>41643.25</v>
      </c>
      <c r="N465" t="b">
        <v>0</v>
      </c>
      <c r="O465" t="b">
        <v>0</v>
      </c>
      <c r="P465" t="s">
        <v>2015</v>
      </c>
      <c r="Q465" t="s">
        <v>2023</v>
      </c>
      <c r="R465" s="6">
        <f t="shared" si="30"/>
        <v>92.451726155646568</v>
      </c>
      <c r="S465" s="7">
        <f t="shared" si="31"/>
        <v>69.009501187648453</v>
      </c>
    </row>
    <row r="466" spans="1:19" x14ac:dyDescent="0.35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t="s">
        <v>19</v>
      </c>
      <c r="G466">
        <v>2436</v>
      </c>
      <c r="H466" t="s">
        <v>20</v>
      </c>
      <c r="I466" t="s">
        <v>21</v>
      </c>
      <c r="J466">
        <v>1518328800</v>
      </c>
      <c r="K466" s="12">
        <f t="shared" si="28"/>
        <v>43142.25</v>
      </c>
      <c r="L466">
        <v>1519538400</v>
      </c>
      <c r="M466" s="13">
        <f t="shared" si="29"/>
        <v>43156.25</v>
      </c>
      <c r="N466" t="b">
        <v>0</v>
      </c>
      <c r="O466" t="b">
        <v>0</v>
      </c>
      <c r="P466" t="s">
        <v>2013</v>
      </c>
      <c r="Q466" t="s">
        <v>2014</v>
      </c>
      <c r="R466" s="6">
        <f t="shared" si="30"/>
        <v>74.931593348768672</v>
      </c>
      <c r="S466" s="7">
        <f t="shared" si="31"/>
        <v>39.006568144499177</v>
      </c>
    </row>
    <row r="467" spans="1:19" x14ac:dyDescent="0.35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t="s">
        <v>19</v>
      </c>
      <c r="G467">
        <v>80</v>
      </c>
      <c r="H467" t="s">
        <v>20</v>
      </c>
      <c r="I467" t="s">
        <v>21</v>
      </c>
      <c r="J467">
        <v>1517032800</v>
      </c>
      <c r="K467" s="12">
        <f t="shared" si="28"/>
        <v>43127.25</v>
      </c>
      <c r="L467">
        <v>1517810400</v>
      </c>
      <c r="M467" s="13">
        <f t="shared" si="29"/>
        <v>43136.25</v>
      </c>
      <c r="N467" t="b">
        <v>0</v>
      </c>
      <c r="O467" t="b">
        <v>0</v>
      </c>
      <c r="P467" t="s">
        <v>2021</v>
      </c>
      <c r="Q467" t="s">
        <v>2033</v>
      </c>
      <c r="R467" s="6">
        <f t="shared" si="30"/>
        <v>53.233661796352926</v>
      </c>
      <c r="S467" s="7">
        <f t="shared" si="31"/>
        <v>110.3625</v>
      </c>
    </row>
    <row r="468" spans="1:19" x14ac:dyDescent="0.35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t="s">
        <v>19</v>
      </c>
      <c r="G468">
        <v>42</v>
      </c>
      <c r="H468" t="s">
        <v>20</v>
      </c>
      <c r="I468" t="s">
        <v>21</v>
      </c>
      <c r="J468">
        <v>1368594000</v>
      </c>
      <c r="K468" s="12">
        <f t="shared" si="28"/>
        <v>41409.208333333336</v>
      </c>
      <c r="L468">
        <v>1370581200</v>
      </c>
      <c r="M468" s="13">
        <f t="shared" si="29"/>
        <v>41432.208333333336</v>
      </c>
      <c r="N468" t="b">
        <v>0</v>
      </c>
      <c r="O468" t="b">
        <v>1</v>
      </c>
      <c r="P468" t="s">
        <v>2011</v>
      </c>
      <c r="Q468" t="s">
        <v>2020</v>
      </c>
      <c r="R468" s="6">
        <f t="shared" si="30"/>
        <v>30.120481927710845</v>
      </c>
      <c r="S468" s="7">
        <f t="shared" si="31"/>
        <v>94.857142857142861</v>
      </c>
    </row>
    <row r="469" spans="1:19" ht="31" x14ac:dyDescent="0.35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t="s">
        <v>19</v>
      </c>
      <c r="G469">
        <v>139</v>
      </c>
      <c r="H469" t="s">
        <v>15</v>
      </c>
      <c r="I469" t="s">
        <v>16</v>
      </c>
      <c r="J469">
        <v>1448258400</v>
      </c>
      <c r="K469" s="12">
        <f t="shared" si="28"/>
        <v>42331.25</v>
      </c>
      <c r="L469">
        <v>1448863200</v>
      </c>
      <c r="M469" s="13">
        <f t="shared" si="29"/>
        <v>42338.25</v>
      </c>
      <c r="N469" t="b">
        <v>0</v>
      </c>
      <c r="O469" t="b">
        <v>1</v>
      </c>
      <c r="P469" t="s">
        <v>2011</v>
      </c>
      <c r="Q469" t="s">
        <v>2012</v>
      </c>
      <c r="R469" s="6">
        <f t="shared" si="30"/>
        <v>17.384825530858063</v>
      </c>
      <c r="S469" s="7">
        <f t="shared" si="31"/>
        <v>57.935251798561154</v>
      </c>
    </row>
    <row r="470" spans="1:19" x14ac:dyDescent="0.35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t="s">
        <v>14</v>
      </c>
      <c r="G470">
        <v>16</v>
      </c>
      <c r="H470" t="s">
        <v>20</v>
      </c>
      <c r="I470" t="s">
        <v>21</v>
      </c>
      <c r="J470">
        <v>1555218000</v>
      </c>
      <c r="K470" s="12">
        <f t="shared" si="28"/>
        <v>43569.208333333328</v>
      </c>
      <c r="L470">
        <v>1556600400</v>
      </c>
      <c r="M470" s="13">
        <f t="shared" si="29"/>
        <v>43585.208333333328</v>
      </c>
      <c r="N470" t="b">
        <v>0</v>
      </c>
      <c r="O470" t="b">
        <v>0</v>
      </c>
      <c r="P470" t="s">
        <v>2013</v>
      </c>
      <c r="Q470" t="s">
        <v>2014</v>
      </c>
      <c r="R470" s="6">
        <f t="shared" si="30"/>
        <v>246.91358024691357</v>
      </c>
      <c r="S470" s="7">
        <f t="shared" si="31"/>
        <v>101.25</v>
      </c>
    </row>
    <row r="471" spans="1:19" x14ac:dyDescent="0.35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t="s">
        <v>19</v>
      </c>
      <c r="G471">
        <v>159</v>
      </c>
      <c r="H471" t="s">
        <v>20</v>
      </c>
      <c r="I471" t="s">
        <v>21</v>
      </c>
      <c r="J471">
        <v>1431925200</v>
      </c>
      <c r="K471" s="12">
        <f t="shared" si="28"/>
        <v>42142.208333333328</v>
      </c>
      <c r="L471">
        <v>1432098000</v>
      </c>
      <c r="M471" s="13">
        <f t="shared" si="29"/>
        <v>42144.208333333328</v>
      </c>
      <c r="N471" t="b">
        <v>0</v>
      </c>
      <c r="O471" t="b">
        <v>0</v>
      </c>
      <c r="P471" t="s">
        <v>2015</v>
      </c>
      <c r="Q471" t="s">
        <v>2018</v>
      </c>
      <c r="R471" s="6">
        <f t="shared" si="30"/>
        <v>54.221533694810219</v>
      </c>
      <c r="S471" s="7">
        <f t="shared" si="31"/>
        <v>64.95597484276729</v>
      </c>
    </row>
    <row r="472" spans="1:19" x14ac:dyDescent="0.35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t="s">
        <v>19</v>
      </c>
      <c r="G472">
        <v>381</v>
      </c>
      <c r="H472" t="s">
        <v>20</v>
      </c>
      <c r="I472" t="s">
        <v>21</v>
      </c>
      <c r="J472">
        <v>1481522400</v>
      </c>
      <c r="K472" s="12">
        <f t="shared" si="28"/>
        <v>42716.25</v>
      </c>
      <c r="L472">
        <v>1482127200</v>
      </c>
      <c r="M472" s="13">
        <f t="shared" si="29"/>
        <v>42723.25</v>
      </c>
      <c r="N472" t="b">
        <v>0</v>
      </c>
      <c r="O472" t="b">
        <v>0</v>
      </c>
      <c r="P472" t="s">
        <v>2011</v>
      </c>
      <c r="Q472" t="s">
        <v>2020</v>
      </c>
      <c r="R472" s="6">
        <f t="shared" si="30"/>
        <v>34.988823014870249</v>
      </c>
      <c r="S472" s="7">
        <f t="shared" si="31"/>
        <v>27.00524934383202</v>
      </c>
    </row>
    <row r="473" spans="1:19" x14ac:dyDescent="0.35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t="s">
        <v>19</v>
      </c>
      <c r="G473">
        <v>194</v>
      </c>
      <c r="H473" t="s">
        <v>36</v>
      </c>
      <c r="I473" t="s">
        <v>37</v>
      </c>
      <c r="J473">
        <v>1335934800</v>
      </c>
      <c r="K473" s="12">
        <f t="shared" si="28"/>
        <v>41031.208333333336</v>
      </c>
      <c r="L473">
        <v>1335934800</v>
      </c>
      <c r="M473" s="13">
        <f t="shared" si="29"/>
        <v>41031.208333333336</v>
      </c>
      <c r="N473" t="b">
        <v>0</v>
      </c>
      <c r="O473" t="b">
        <v>1</v>
      </c>
      <c r="P473" t="s">
        <v>2007</v>
      </c>
      <c r="Q473" t="s">
        <v>2008</v>
      </c>
      <c r="R473" s="6">
        <f t="shared" si="30"/>
        <v>31.347962382445143</v>
      </c>
      <c r="S473" s="7">
        <f t="shared" si="31"/>
        <v>50.97422680412371</v>
      </c>
    </row>
    <row r="474" spans="1:19" x14ac:dyDescent="0.35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t="s">
        <v>14</v>
      </c>
      <c r="G474">
        <v>575</v>
      </c>
      <c r="H474" t="s">
        <v>20</v>
      </c>
      <c r="I474" t="s">
        <v>21</v>
      </c>
      <c r="J474">
        <v>1552280400</v>
      </c>
      <c r="K474" s="12">
        <f t="shared" si="28"/>
        <v>43535.208333333328</v>
      </c>
      <c r="L474">
        <v>1556946000</v>
      </c>
      <c r="M474" s="13">
        <f t="shared" si="29"/>
        <v>43589.208333333328</v>
      </c>
      <c r="N474" t="b">
        <v>0</v>
      </c>
      <c r="O474" t="b">
        <v>0</v>
      </c>
      <c r="P474" t="s">
        <v>2009</v>
      </c>
      <c r="Q474" t="s">
        <v>2010</v>
      </c>
      <c r="R474" s="6">
        <f t="shared" si="30"/>
        <v>254.88051440124622</v>
      </c>
      <c r="S474" s="7">
        <f t="shared" si="31"/>
        <v>104.94260869565217</v>
      </c>
    </row>
    <row r="475" spans="1:19" x14ac:dyDescent="0.35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t="s">
        <v>19</v>
      </c>
      <c r="G475">
        <v>106</v>
      </c>
      <c r="H475" t="s">
        <v>20</v>
      </c>
      <c r="I475" t="s">
        <v>21</v>
      </c>
      <c r="J475">
        <v>1529989200</v>
      </c>
      <c r="K475" s="12">
        <f t="shared" si="28"/>
        <v>43277.208333333328</v>
      </c>
      <c r="L475">
        <v>1530075600</v>
      </c>
      <c r="M475" s="13">
        <f t="shared" si="29"/>
        <v>43278.208333333328</v>
      </c>
      <c r="N475" t="b">
        <v>0</v>
      </c>
      <c r="O475" t="b">
        <v>0</v>
      </c>
      <c r="P475" t="s">
        <v>2009</v>
      </c>
      <c r="Q475" t="s">
        <v>2017</v>
      </c>
      <c r="R475" s="6">
        <f t="shared" si="30"/>
        <v>56.135623666778933</v>
      </c>
      <c r="S475" s="7">
        <f t="shared" si="31"/>
        <v>84.028301886792448</v>
      </c>
    </row>
    <row r="476" spans="1:19" x14ac:dyDescent="0.35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t="s">
        <v>19</v>
      </c>
      <c r="G476">
        <v>142</v>
      </c>
      <c r="H476" t="s">
        <v>20</v>
      </c>
      <c r="I476" t="s">
        <v>21</v>
      </c>
      <c r="J476">
        <v>1418709600</v>
      </c>
      <c r="K476" s="12">
        <f t="shared" si="28"/>
        <v>41989.25</v>
      </c>
      <c r="L476">
        <v>1418796000</v>
      </c>
      <c r="M476" s="13">
        <f t="shared" si="29"/>
        <v>41990.25</v>
      </c>
      <c r="N476" t="b">
        <v>0</v>
      </c>
      <c r="O476" t="b">
        <v>0</v>
      </c>
      <c r="P476" t="s">
        <v>2015</v>
      </c>
      <c r="Q476" t="s">
        <v>2034</v>
      </c>
      <c r="R476" s="6">
        <f t="shared" si="30"/>
        <v>27.386005751061209</v>
      </c>
      <c r="S476" s="7">
        <f t="shared" si="31"/>
        <v>102.85915492957747</v>
      </c>
    </row>
    <row r="477" spans="1:19" ht="31" x14ac:dyDescent="0.35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t="s">
        <v>19</v>
      </c>
      <c r="G477">
        <v>211</v>
      </c>
      <c r="H477" t="s">
        <v>20</v>
      </c>
      <c r="I477" t="s">
        <v>21</v>
      </c>
      <c r="J477">
        <v>1372136400</v>
      </c>
      <c r="K477" s="12">
        <f t="shared" si="28"/>
        <v>41450.208333333336</v>
      </c>
      <c r="L477">
        <v>1372482000</v>
      </c>
      <c r="M477" s="13">
        <f t="shared" si="29"/>
        <v>41454.208333333336</v>
      </c>
      <c r="N477" t="b">
        <v>0</v>
      </c>
      <c r="O477" t="b">
        <v>1</v>
      </c>
      <c r="P477" t="s">
        <v>2021</v>
      </c>
      <c r="Q477" t="s">
        <v>2033</v>
      </c>
      <c r="R477" s="6">
        <f t="shared" si="30"/>
        <v>87.760910815939269</v>
      </c>
      <c r="S477" s="7">
        <f t="shared" si="31"/>
        <v>39.962085308056871</v>
      </c>
    </row>
    <row r="478" spans="1:19" ht="31" x14ac:dyDescent="0.35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t="s">
        <v>14</v>
      </c>
      <c r="G478">
        <v>1120</v>
      </c>
      <c r="H478" t="s">
        <v>20</v>
      </c>
      <c r="I478" t="s">
        <v>21</v>
      </c>
      <c r="J478">
        <v>1533877200</v>
      </c>
      <c r="K478" s="12">
        <f t="shared" si="28"/>
        <v>43322.208333333328</v>
      </c>
      <c r="L478">
        <v>1534395600</v>
      </c>
      <c r="M478" s="13">
        <f t="shared" si="29"/>
        <v>43328.208333333328</v>
      </c>
      <c r="N478" t="b">
        <v>0</v>
      </c>
      <c r="O478" t="b">
        <v>0</v>
      </c>
      <c r="P478" t="s">
        <v>2021</v>
      </c>
      <c r="Q478" t="s">
        <v>2027</v>
      </c>
      <c r="R478" s="6">
        <f t="shared" si="30"/>
        <v>335.24736528833023</v>
      </c>
      <c r="S478" s="7">
        <f t="shared" si="31"/>
        <v>51.001785714285717</v>
      </c>
    </row>
    <row r="479" spans="1:19" x14ac:dyDescent="0.35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t="s">
        <v>14</v>
      </c>
      <c r="G479">
        <v>113</v>
      </c>
      <c r="H479" t="s">
        <v>20</v>
      </c>
      <c r="I479" t="s">
        <v>21</v>
      </c>
      <c r="J479">
        <v>1309064400</v>
      </c>
      <c r="K479" s="12">
        <f t="shared" si="28"/>
        <v>40720.208333333336</v>
      </c>
      <c r="L479">
        <v>1311397200</v>
      </c>
      <c r="M479" s="13">
        <f t="shared" si="29"/>
        <v>40747.208333333336</v>
      </c>
      <c r="N479" t="b">
        <v>0</v>
      </c>
      <c r="O479" t="b">
        <v>0</v>
      </c>
      <c r="P479" t="s">
        <v>2015</v>
      </c>
      <c r="Q479" t="s">
        <v>2037</v>
      </c>
      <c r="R479" s="6">
        <f t="shared" si="30"/>
        <v>184.26186863212658</v>
      </c>
      <c r="S479" s="7">
        <f t="shared" si="31"/>
        <v>40.823008849557525</v>
      </c>
    </row>
    <row r="480" spans="1:19" x14ac:dyDescent="0.35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t="s">
        <v>19</v>
      </c>
      <c r="G480">
        <v>2756</v>
      </c>
      <c r="H480" t="s">
        <v>20</v>
      </c>
      <c r="I480" t="s">
        <v>21</v>
      </c>
      <c r="J480">
        <v>1425877200</v>
      </c>
      <c r="K480" s="12">
        <f t="shared" si="28"/>
        <v>42072.208333333328</v>
      </c>
      <c r="L480">
        <v>1426914000</v>
      </c>
      <c r="M480" s="13">
        <f t="shared" si="29"/>
        <v>42084.208333333328</v>
      </c>
      <c r="N480" t="b">
        <v>0</v>
      </c>
      <c r="O480" t="b">
        <v>0</v>
      </c>
      <c r="P480" t="s">
        <v>2011</v>
      </c>
      <c r="Q480" t="s">
        <v>2020</v>
      </c>
      <c r="R480" s="6">
        <f t="shared" si="30"/>
        <v>42.311642466621159</v>
      </c>
      <c r="S480" s="7">
        <f t="shared" si="31"/>
        <v>58.999637155297535</v>
      </c>
    </row>
    <row r="481" spans="1:19" x14ac:dyDescent="0.35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t="s">
        <v>19</v>
      </c>
      <c r="G481">
        <v>173</v>
      </c>
      <c r="H481" t="s">
        <v>36</v>
      </c>
      <c r="I481" t="s">
        <v>37</v>
      </c>
      <c r="J481">
        <v>1501304400</v>
      </c>
      <c r="K481" s="12">
        <f t="shared" si="28"/>
        <v>42945.208333333328</v>
      </c>
      <c r="L481">
        <v>1501477200</v>
      </c>
      <c r="M481" s="13">
        <f t="shared" si="29"/>
        <v>42947.208333333328</v>
      </c>
      <c r="N481" t="b">
        <v>0</v>
      </c>
      <c r="O481" t="b">
        <v>0</v>
      </c>
      <c r="P481" t="s">
        <v>2007</v>
      </c>
      <c r="Q481" t="s">
        <v>2008</v>
      </c>
      <c r="R481" s="6">
        <f t="shared" si="30"/>
        <v>19.496344435418358</v>
      </c>
      <c r="S481" s="7">
        <f t="shared" si="31"/>
        <v>71.156069364161851</v>
      </c>
    </row>
    <row r="482" spans="1:19" x14ac:dyDescent="0.35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t="s">
        <v>19</v>
      </c>
      <c r="G482">
        <v>87</v>
      </c>
      <c r="H482" t="s">
        <v>20</v>
      </c>
      <c r="I482" t="s">
        <v>21</v>
      </c>
      <c r="J482">
        <v>1268287200</v>
      </c>
      <c r="K482" s="12">
        <f t="shared" si="28"/>
        <v>40248.25</v>
      </c>
      <c r="L482">
        <v>1269061200</v>
      </c>
      <c r="M482" s="13">
        <f t="shared" si="29"/>
        <v>40257.208333333336</v>
      </c>
      <c r="N482" t="b">
        <v>0</v>
      </c>
      <c r="O482" t="b">
        <v>1</v>
      </c>
      <c r="P482" t="s">
        <v>2028</v>
      </c>
      <c r="Q482" t="s">
        <v>2029</v>
      </c>
      <c r="R482" s="6">
        <f t="shared" si="30"/>
        <v>99.353049907578566</v>
      </c>
      <c r="S482" s="7">
        <f t="shared" si="31"/>
        <v>99.494252873563212</v>
      </c>
    </row>
    <row r="483" spans="1:19" ht="31" x14ac:dyDescent="0.35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t="s">
        <v>14</v>
      </c>
      <c r="G483">
        <v>1538</v>
      </c>
      <c r="H483" t="s">
        <v>20</v>
      </c>
      <c r="I483" t="s">
        <v>21</v>
      </c>
      <c r="J483">
        <v>1412139600</v>
      </c>
      <c r="K483" s="12">
        <f t="shared" si="28"/>
        <v>41913.208333333336</v>
      </c>
      <c r="L483">
        <v>1415772000</v>
      </c>
      <c r="M483" s="13">
        <f t="shared" si="29"/>
        <v>41955.25</v>
      </c>
      <c r="N483" t="b">
        <v>0</v>
      </c>
      <c r="O483" t="b">
        <v>1</v>
      </c>
      <c r="P483" t="s">
        <v>2013</v>
      </c>
      <c r="Q483" t="s">
        <v>2014</v>
      </c>
      <c r="R483" s="6">
        <f t="shared" si="30"/>
        <v>122.92801270547923</v>
      </c>
      <c r="S483" s="7">
        <f t="shared" si="31"/>
        <v>103.98634590377114</v>
      </c>
    </row>
    <row r="484" spans="1:19" ht="31" x14ac:dyDescent="0.35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t="s">
        <v>14</v>
      </c>
      <c r="G484">
        <v>9</v>
      </c>
      <c r="H484" t="s">
        <v>20</v>
      </c>
      <c r="I484" t="s">
        <v>21</v>
      </c>
      <c r="J484">
        <v>1330063200</v>
      </c>
      <c r="K484" s="12">
        <f t="shared" si="28"/>
        <v>40963.25</v>
      </c>
      <c r="L484">
        <v>1331013600</v>
      </c>
      <c r="M484" s="13">
        <f t="shared" si="29"/>
        <v>40974.25</v>
      </c>
      <c r="N484" t="b">
        <v>0</v>
      </c>
      <c r="O484" t="b">
        <v>1</v>
      </c>
      <c r="P484" t="s">
        <v>2021</v>
      </c>
      <c r="Q484" t="s">
        <v>2027</v>
      </c>
      <c r="R484" s="6">
        <f t="shared" si="30"/>
        <v>609.57910014513789</v>
      </c>
      <c r="S484" s="7">
        <f t="shared" si="31"/>
        <v>76.555555555555557</v>
      </c>
    </row>
    <row r="485" spans="1:19" x14ac:dyDescent="0.35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t="s">
        <v>14</v>
      </c>
      <c r="G485">
        <v>554</v>
      </c>
      <c r="H485" t="s">
        <v>20</v>
      </c>
      <c r="I485" t="s">
        <v>21</v>
      </c>
      <c r="J485">
        <v>1576130400</v>
      </c>
      <c r="K485" s="12">
        <f t="shared" si="28"/>
        <v>43811.25</v>
      </c>
      <c r="L485">
        <v>1576735200</v>
      </c>
      <c r="M485" s="13">
        <f t="shared" si="29"/>
        <v>43818.25</v>
      </c>
      <c r="N485" t="b">
        <v>0</v>
      </c>
      <c r="O485" t="b">
        <v>0</v>
      </c>
      <c r="P485" t="s">
        <v>2013</v>
      </c>
      <c r="Q485" t="s">
        <v>2014</v>
      </c>
      <c r="R485" s="6">
        <f t="shared" si="30"/>
        <v>189.48503192636207</v>
      </c>
      <c r="S485" s="7">
        <f t="shared" si="31"/>
        <v>87.068592057761734</v>
      </c>
    </row>
    <row r="486" spans="1:19" x14ac:dyDescent="0.35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t="s">
        <v>19</v>
      </c>
      <c r="G486">
        <v>1572</v>
      </c>
      <c r="H486" t="s">
        <v>36</v>
      </c>
      <c r="I486" t="s">
        <v>37</v>
      </c>
      <c r="J486">
        <v>1407128400</v>
      </c>
      <c r="K486" s="12">
        <f t="shared" si="28"/>
        <v>41855.208333333336</v>
      </c>
      <c r="L486">
        <v>1411362000</v>
      </c>
      <c r="M486" s="13">
        <f t="shared" si="29"/>
        <v>41904.208333333336</v>
      </c>
      <c r="N486" t="b">
        <v>0</v>
      </c>
      <c r="O486" t="b">
        <v>1</v>
      </c>
      <c r="P486" t="s">
        <v>2007</v>
      </c>
      <c r="Q486" t="s">
        <v>2008</v>
      </c>
      <c r="R486" s="6">
        <f t="shared" si="30"/>
        <v>38.431077238675165</v>
      </c>
      <c r="S486" s="7">
        <f t="shared" si="31"/>
        <v>48.99554707379135</v>
      </c>
    </row>
    <row r="487" spans="1:19" ht="31" x14ac:dyDescent="0.35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t="s">
        <v>14</v>
      </c>
      <c r="G487">
        <v>648</v>
      </c>
      <c r="H487" t="s">
        <v>36</v>
      </c>
      <c r="I487" t="s">
        <v>37</v>
      </c>
      <c r="J487">
        <v>1560142800</v>
      </c>
      <c r="K487" s="12">
        <f t="shared" si="28"/>
        <v>43626.208333333328</v>
      </c>
      <c r="L487">
        <v>1563685200</v>
      </c>
      <c r="M487" s="13">
        <f t="shared" si="29"/>
        <v>43667.208333333328</v>
      </c>
      <c r="N487" t="b">
        <v>0</v>
      </c>
      <c r="O487" t="b">
        <v>0</v>
      </c>
      <c r="P487" t="s">
        <v>2013</v>
      </c>
      <c r="Q487" t="s">
        <v>2014</v>
      </c>
      <c r="R487" s="6">
        <f t="shared" si="30"/>
        <v>325.38428386726042</v>
      </c>
      <c r="S487" s="7">
        <f t="shared" si="31"/>
        <v>42.969135802469133</v>
      </c>
    </row>
    <row r="488" spans="1:19" ht="31" x14ac:dyDescent="0.35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t="s">
        <v>14</v>
      </c>
      <c r="G488">
        <v>21</v>
      </c>
      <c r="H488" t="s">
        <v>36</v>
      </c>
      <c r="I488" t="s">
        <v>37</v>
      </c>
      <c r="J488">
        <v>1520575200</v>
      </c>
      <c r="K488" s="12">
        <f t="shared" si="28"/>
        <v>43168.25</v>
      </c>
      <c r="L488">
        <v>1521867600</v>
      </c>
      <c r="M488" s="13">
        <f t="shared" si="29"/>
        <v>43183.208333333328</v>
      </c>
      <c r="N488" t="b">
        <v>0</v>
      </c>
      <c r="O488" t="b">
        <v>1</v>
      </c>
      <c r="P488" t="s">
        <v>2021</v>
      </c>
      <c r="Q488" t="s">
        <v>2033</v>
      </c>
      <c r="R488" s="6">
        <f t="shared" si="30"/>
        <v>740.74074074074076</v>
      </c>
      <c r="S488" s="7">
        <f t="shared" si="31"/>
        <v>33.428571428571431</v>
      </c>
    </row>
    <row r="489" spans="1:19" x14ac:dyDescent="0.35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t="s">
        <v>19</v>
      </c>
      <c r="G489">
        <v>2346</v>
      </c>
      <c r="H489" t="s">
        <v>20</v>
      </c>
      <c r="I489" t="s">
        <v>21</v>
      </c>
      <c r="J489">
        <v>1492664400</v>
      </c>
      <c r="K489" s="12">
        <f t="shared" si="28"/>
        <v>42845.208333333328</v>
      </c>
      <c r="L489">
        <v>1495515600</v>
      </c>
      <c r="M489" s="13">
        <f t="shared" si="29"/>
        <v>42878.208333333328</v>
      </c>
      <c r="N489" t="b">
        <v>0</v>
      </c>
      <c r="O489" t="b">
        <v>0</v>
      </c>
      <c r="P489" t="s">
        <v>2013</v>
      </c>
      <c r="Q489" t="s">
        <v>2014</v>
      </c>
      <c r="R489" s="6">
        <f t="shared" si="30"/>
        <v>55.983027448432679</v>
      </c>
      <c r="S489" s="7">
        <f t="shared" si="31"/>
        <v>83.982949701619773</v>
      </c>
    </row>
    <row r="490" spans="1:19" x14ac:dyDescent="0.35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t="s">
        <v>19</v>
      </c>
      <c r="G490">
        <v>115</v>
      </c>
      <c r="H490" t="s">
        <v>20</v>
      </c>
      <c r="I490" t="s">
        <v>21</v>
      </c>
      <c r="J490">
        <v>1454479200</v>
      </c>
      <c r="K490" s="12">
        <f t="shared" si="28"/>
        <v>42403.25</v>
      </c>
      <c r="L490">
        <v>1455948000</v>
      </c>
      <c r="M490" s="13">
        <f t="shared" si="29"/>
        <v>42420.25</v>
      </c>
      <c r="N490" t="b">
        <v>0</v>
      </c>
      <c r="O490" t="b">
        <v>0</v>
      </c>
      <c r="P490" t="s">
        <v>2013</v>
      </c>
      <c r="Q490" t="s">
        <v>2014</v>
      </c>
      <c r="R490" s="6">
        <f t="shared" si="30"/>
        <v>45.442853468232876</v>
      </c>
      <c r="S490" s="7">
        <f t="shared" si="31"/>
        <v>101.41739130434783</v>
      </c>
    </row>
    <row r="491" spans="1:19" x14ac:dyDescent="0.35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t="s">
        <v>19</v>
      </c>
      <c r="G491">
        <v>85</v>
      </c>
      <c r="H491" t="s">
        <v>94</v>
      </c>
      <c r="I491" t="s">
        <v>95</v>
      </c>
      <c r="J491">
        <v>1281934800</v>
      </c>
      <c r="K491" s="12">
        <f t="shared" si="28"/>
        <v>40406.208333333336</v>
      </c>
      <c r="L491">
        <v>1282366800</v>
      </c>
      <c r="M491" s="13">
        <f t="shared" si="29"/>
        <v>40411.208333333336</v>
      </c>
      <c r="N491" t="b">
        <v>0</v>
      </c>
      <c r="O491" t="b">
        <v>0</v>
      </c>
      <c r="P491" t="s">
        <v>2011</v>
      </c>
      <c r="Q491" t="s">
        <v>2020</v>
      </c>
      <c r="R491" s="6">
        <f t="shared" si="30"/>
        <v>98.511617946246915</v>
      </c>
      <c r="S491" s="7">
        <f t="shared" si="31"/>
        <v>109.87058823529412</v>
      </c>
    </row>
    <row r="492" spans="1:19" x14ac:dyDescent="0.35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t="s">
        <v>19</v>
      </c>
      <c r="G492">
        <v>144</v>
      </c>
      <c r="H492" t="s">
        <v>20</v>
      </c>
      <c r="I492" t="s">
        <v>21</v>
      </c>
      <c r="J492">
        <v>1573970400</v>
      </c>
      <c r="K492" s="12">
        <f t="shared" si="28"/>
        <v>43786.25</v>
      </c>
      <c r="L492">
        <v>1574575200</v>
      </c>
      <c r="M492" s="13">
        <f t="shared" si="29"/>
        <v>43793.25</v>
      </c>
      <c r="N492" t="b">
        <v>0</v>
      </c>
      <c r="O492" t="b">
        <v>0</v>
      </c>
      <c r="P492" t="s">
        <v>2038</v>
      </c>
      <c r="Q492" t="s">
        <v>2039</v>
      </c>
      <c r="R492" s="6">
        <f t="shared" si="30"/>
        <v>52.219321148825074</v>
      </c>
      <c r="S492" s="7">
        <f t="shared" si="31"/>
        <v>31.916666666666668</v>
      </c>
    </row>
    <row r="493" spans="1:19" ht="31" x14ac:dyDescent="0.35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t="s">
        <v>19</v>
      </c>
      <c r="G493">
        <v>2443</v>
      </c>
      <c r="H493" t="s">
        <v>20</v>
      </c>
      <c r="I493" t="s">
        <v>21</v>
      </c>
      <c r="J493">
        <v>1372654800</v>
      </c>
      <c r="K493" s="12">
        <f t="shared" si="28"/>
        <v>41456.208333333336</v>
      </c>
      <c r="L493">
        <v>1374901200</v>
      </c>
      <c r="M493" s="13">
        <f t="shared" si="29"/>
        <v>41482.208333333336</v>
      </c>
      <c r="N493" t="b">
        <v>0</v>
      </c>
      <c r="O493" t="b">
        <v>1</v>
      </c>
      <c r="P493" t="s">
        <v>2007</v>
      </c>
      <c r="Q493" t="s">
        <v>2008</v>
      </c>
      <c r="R493" s="6">
        <f t="shared" si="30"/>
        <v>32.749643962937554</v>
      </c>
      <c r="S493" s="7">
        <f t="shared" si="31"/>
        <v>70.993450675399103</v>
      </c>
    </row>
    <row r="494" spans="1:19" x14ac:dyDescent="0.35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t="s">
        <v>63</v>
      </c>
      <c r="G494">
        <v>595</v>
      </c>
      <c r="H494" t="s">
        <v>20</v>
      </c>
      <c r="I494" t="s">
        <v>21</v>
      </c>
      <c r="J494">
        <v>1275886800</v>
      </c>
      <c r="K494" s="12">
        <f t="shared" si="28"/>
        <v>40336.208333333336</v>
      </c>
      <c r="L494">
        <v>1278910800</v>
      </c>
      <c r="M494" s="13">
        <f t="shared" si="29"/>
        <v>40371.208333333336</v>
      </c>
      <c r="N494" t="b">
        <v>1</v>
      </c>
      <c r="O494" t="b">
        <v>1</v>
      </c>
      <c r="P494" t="s">
        <v>2015</v>
      </c>
      <c r="Q494" t="s">
        <v>2026</v>
      </c>
      <c r="R494" s="6">
        <f t="shared" si="30"/>
        <v>416.74848901398616</v>
      </c>
      <c r="S494" s="7">
        <f t="shared" si="31"/>
        <v>77.026890756302521</v>
      </c>
    </row>
    <row r="495" spans="1:19" x14ac:dyDescent="0.35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t="s">
        <v>19</v>
      </c>
      <c r="G495">
        <v>64</v>
      </c>
      <c r="H495" t="s">
        <v>20</v>
      </c>
      <c r="I495" t="s">
        <v>21</v>
      </c>
      <c r="J495">
        <v>1561784400</v>
      </c>
      <c r="K495" s="12">
        <f t="shared" si="28"/>
        <v>43645.208333333328</v>
      </c>
      <c r="L495">
        <v>1562907600</v>
      </c>
      <c r="M495" s="13">
        <f t="shared" si="29"/>
        <v>43658.208333333328</v>
      </c>
      <c r="N495" t="b">
        <v>0</v>
      </c>
      <c r="O495" t="b">
        <v>0</v>
      </c>
      <c r="P495" t="s">
        <v>2028</v>
      </c>
      <c r="Q495" t="s">
        <v>2029</v>
      </c>
      <c r="R495" s="6">
        <f t="shared" si="30"/>
        <v>13.81639545594105</v>
      </c>
      <c r="S495" s="7">
        <f t="shared" si="31"/>
        <v>101.78125</v>
      </c>
    </row>
    <row r="496" spans="1:19" ht="31" x14ac:dyDescent="0.35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t="s">
        <v>19</v>
      </c>
      <c r="G496">
        <v>268</v>
      </c>
      <c r="H496" t="s">
        <v>20</v>
      </c>
      <c r="I496" t="s">
        <v>21</v>
      </c>
      <c r="J496">
        <v>1332392400</v>
      </c>
      <c r="K496" s="12">
        <f t="shared" si="28"/>
        <v>40990.208333333336</v>
      </c>
      <c r="L496">
        <v>1332478800</v>
      </c>
      <c r="M496" s="13">
        <f t="shared" si="29"/>
        <v>40991.208333333336</v>
      </c>
      <c r="N496" t="b">
        <v>0</v>
      </c>
      <c r="O496" t="b">
        <v>0</v>
      </c>
      <c r="P496" t="s">
        <v>2011</v>
      </c>
      <c r="Q496" t="s">
        <v>2020</v>
      </c>
      <c r="R496" s="6">
        <f t="shared" si="30"/>
        <v>18.26951183864367</v>
      </c>
      <c r="S496" s="7">
        <f t="shared" si="31"/>
        <v>51.059701492537314</v>
      </c>
    </row>
    <row r="497" spans="1:19" x14ac:dyDescent="0.35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t="s">
        <v>19</v>
      </c>
      <c r="G497">
        <v>195</v>
      </c>
      <c r="H497" t="s">
        <v>32</v>
      </c>
      <c r="I497" t="s">
        <v>33</v>
      </c>
      <c r="J497">
        <v>1402376400</v>
      </c>
      <c r="K497" s="12">
        <f t="shared" si="28"/>
        <v>41800.208333333336</v>
      </c>
      <c r="L497">
        <v>1402722000</v>
      </c>
      <c r="M497" s="13">
        <f t="shared" si="29"/>
        <v>41804.208333333336</v>
      </c>
      <c r="N497" t="b">
        <v>0</v>
      </c>
      <c r="O497" t="b">
        <v>0</v>
      </c>
      <c r="P497" t="s">
        <v>2013</v>
      </c>
      <c r="Q497" t="s">
        <v>2014</v>
      </c>
      <c r="R497" s="6">
        <f t="shared" si="30"/>
        <v>24.125452352231605</v>
      </c>
      <c r="S497" s="7">
        <f t="shared" si="31"/>
        <v>68.02051282051282</v>
      </c>
    </row>
    <row r="498" spans="1:19" x14ac:dyDescent="0.35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t="s">
        <v>14</v>
      </c>
      <c r="G498">
        <v>54</v>
      </c>
      <c r="H498" t="s">
        <v>20</v>
      </c>
      <c r="I498" t="s">
        <v>21</v>
      </c>
      <c r="J498">
        <v>1495342800</v>
      </c>
      <c r="K498" s="12">
        <f t="shared" si="28"/>
        <v>42876.208333333328</v>
      </c>
      <c r="L498">
        <v>1496811600</v>
      </c>
      <c r="M498" s="13">
        <f t="shared" si="29"/>
        <v>42893.208333333328</v>
      </c>
      <c r="N498" t="b">
        <v>0</v>
      </c>
      <c r="O498" t="b">
        <v>0</v>
      </c>
      <c r="P498" t="s">
        <v>2015</v>
      </c>
      <c r="Q498" t="s">
        <v>2023</v>
      </c>
      <c r="R498" s="6">
        <f t="shared" si="30"/>
        <v>11025.794841031793</v>
      </c>
      <c r="S498" s="7">
        <f t="shared" si="31"/>
        <v>30.87037037037037</v>
      </c>
    </row>
    <row r="499" spans="1:19" x14ac:dyDescent="0.35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t="s">
        <v>14</v>
      </c>
      <c r="G499">
        <v>120</v>
      </c>
      <c r="H499" t="s">
        <v>20</v>
      </c>
      <c r="I499" t="s">
        <v>21</v>
      </c>
      <c r="J499">
        <v>1482213600</v>
      </c>
      <c r="K499" s="12">
        <f t="shared" si="28"/>
        <v>42724.25</v>
      </c>
      <c r="L499">
        <v>1482213600</v>
      </c>
      <c r="M499" s="13">
        <f t="shared" si="29"/>
        <v>42724.25</v>
      </c>
      <c r="N499" t="b">
        <v>0</v>
      </c>
      <c r="O499" t="b">
        <v>1</v>
      </c>
      <c r="P499" t="s">
        <v>2011</v>
      </c>
      <c r="Q499" t="s">
        <v>2020</v>
      </c>
      <c r="R499" s="6">
        <f t="shared" si="30"/>
        <v>292.62466407882954</v>
      </c>
      <c r="S499" s="7">
        <f t="shared" si="31"/>
        <v>27.908333333333335</v>
      </c>
    </row>
    <row r="500" spans="1:19" x14ac:dyDescent="0.35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t="s">
        <v>14</v>
      </c>
      <c r="G500">
        <v>579</v>
      </c>
      <c r="H500" t="s">
        <v>32</v>
      </c>
      <c r="I500" t="s">
        <v>33</v>
      </c>
      <c r="J500">
        <v>1420092000</v>
      </c>
      <c r="K500" s="12">
        <f t="shared" si="28"/>
        <v>42005.25</v>
      </c>
      <c r="L500">
        <v>1420264800</v>
      </c>
      <c r="M500" s="13">
        <f t="shared" si="29"/>
        <v>42007.25</v>
      </c>
      <c r="N500" t="b">
        <v>0</v>
      </c>
      <c r="O500" t="b">
        <v>0</v>
      </c>
      <c r="P500" t="s">
        <v>2011</v>
      </c>
      <c r="Q500" t="s">
        <v>2012</v>
      </c>
      <c r="R500" s="6">
        <f t="shared" si="30"/>
        <v>417.55726838957622</v>
      </c>
      <c r="S500" s="7">
        <f t="shared" si="31"/>
        <v>79.994818652849744</v>
      </c>
    </row>
    <row r="501" spans="1:19" ht="31" x14ac:dyDescent="0.35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t="s">
        <v>14</v>
      </c>
      <c r="G501">
        <v>2072</v>
      </c>
      <c r="H501" t="s">
        <v>20</v>
      </c>
      <c r="I501" t="s">
        <v>21</v>
      </c>
      <c r="J501">
        <v>1458018000</v>
      </c>
      <c r="K501" s="12">
        <f t="shared" si="28"/>
        <v>42444.208333333328</v>
      </c>
      <c r="L501">
        <v>1458450000</v>
      </c>
      <c r="M501" s="13">
        <f t="shared" si="29"/>
        <v>42449.208333333328</v>
      </c>
      <c r="N501" t="b">
        <v>0</v>
      </c>
      <c r="O501" t="b">
        <v>1</v>
      </c>
      <c r="P501" t="s">
        <v>2015</v>
      </c>
      <c r="Q501" t="s">
        <v>2016</v>
      </c>
      <c r="R501" s="6">
        <f t="shared" si="30"/>
        <v>208.01849053249177</v>
      </c>
      <c r="S501" s="7">
        <f t="shared" si="31"/>
        <v>38.003378378378379</v>
      </c>
    </row>
    <row r="502" spans="1:19" x14ac:dyDescent="0.35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t="s">
        <v>14</v>
      </c>
      <c r="G502">
        <v>0</v>
      </c>
      <c r="H502" t="s">
        <v>20</v>
      </c>
      <c r="I502" t="s">
        <v>21</v>
      </c>
      <c r="J502">
        <v>1367384400</v>
      </c>
      <c r="K502" s="12">
        <f t="shared" si="28"/>
        <v>41395.208333333336</v>
      </c>
      <c r="L502">
        <v>1369803600</v>
      </c>
      <c r="M502" s="13">
        <f t="shared" si="29"/>
        <v>41423.208333333336</v>
      </c>
      <c r="N502" t="b">
        <v>0</v>
      </c>
      <c r="O502" t="b">
        <v>1</v>
      </c>
      <c r="P502" t="s">
        <v>2013</v>
      </c>
      <c r="Q502" t="s">
        <v>2014</v>
      </c>
      <c r="R502" s="6" t="e">
        <f t="shared" si="30"/>
        <v>#DIV/0!</v>
      </c>
      <c r="S502" s="7" t="e">
        <f t="shared" si="31"/>
        <v>#DIV/0!</v>
      </c>
    </row>
    <row r="503" spans="1:19" x14ac:dyDescent="0.35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t="s">
        <v>14</v>
      </c>
      <c r="G503">
        <v>1796</v>
      </c>
      <c r="H503" t="s">
        <v>20</v>
      </c>
      <c r="I503" t="s">
        <v>21</v>
      </c>
      <c r="J503">
        <v>1363064400</v>
      </c>
      <c r="K503" s="12">
        <f t="shared" si="28"/>
        <v>41345.208333333336</v>
      </c>
      <c r="L503">
        <v>1363237200</v>
      </c>
      <c r="M503" s="13">
        <f t="shared" si="29"/>
        <v>41347.208333333336</v>
      </c>
      <c r="N503" t="b">
        <v>0</v>
      </c>
      <c r="O503" t="b">
        <v>0</v>
      </c>
      <c r="P503" t="s">
        <v>2015</v>
      </c>
      <c r="Q503" t="s">
        <v>2016</v>
      </c>
      <c r="R503" s="6">
        <f t="shared" si="30"/>
        <v>142.56146571006934</v>
      </c>
      <c r="S503" s="7">
        <f t="shared" si="31"/>
        <v>59.990534521158132</v>
      </c>
    </row>
    <row r="504" spans="1:19" x14ac:dyDescent="0.35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t="s">
        <v>19</v>
      </c>
      <c r="G504">
        <v>186</v>
      </c>
      <c r="H504" t="s">
        <v>24</v>
      </c>
      <c r="I504" t="s">
        <v>25</v>
      </c>
      <c r="J504">
        <v>1343365200</v>
      </c>
      <c r="K504" s="12">
        <f t="shared" si="28"/>
        <v>41117.208333333336</v>
      </c>
      <c r="L504">
        <v>1345870800</v>
      </c>
      <c r="M504" s="13">
        <f t="shared" si="29"/>
        <v>41146.208333333336</v>
      </c>
      <c r="N504" t="b">
        <v>0</v>
      </c>
      <c r="O504" t="b">
        <v>1</v>
      </c>
      <c r="P504" t="s">
        <v>2024</v>
      </c>
      <c r="Q504" t="s">
        <v>2025</v>
      </c>
      <c r="R504" s="6">
        <f t="shared" si="30"/>
        <v>18.870663376397154</v>
      </c>
      <c r="S504" s="7">
        <f t="shared" si="31"/>
        <v>37.037634408602152</v>
      </c>
    </row>
    <row r="505" spans="1:19" ht="31" x14ac:dyDescent="0.35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t="s">
        <v>19</v>
      </c>
      <c r="G505">
        <v>460</v>
      </c>
      <c r="H505" t="s">
        <v>20</v>
      </c>
      <c r="I505" t="s">
        <v>21</v>
      </c>
      <c r="J505">
        <v>1435726800</v>
      </c>
      <c r="K505" s="12">
        <f t="shared" si="28"/>
        <v>42186.208333333328</v>
      </c>
      <c r="L505">
        <v>1437454800</v>
      </c>
      <c r="M505" s="13">
        <f t="shared" si="29"/>
        <v>42206.208333333328</v>
      </c>
      <c r="N505" t="b">
        <v>0</v>
      </c>
      <c r="O505" t="b">
        <v>0</v>
      </c>
      <c r="P505" t="s">
        <v>2015</v>
      </c>
      <c r="Q505" t="s">
        <v>2018</v>
      </c>
      <c r="R505" s="6">
        <f t="shared" si="30"/>
        <v>55.455276950177236</v>
      </c>
      <c r="S505" s="7">
        <f t="shared" si="31"/>
        <v>99.963043478260872</v>
      </c>
    </row>
    <row r="506" spans="1:19" x14ac:dyDescent="0.35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t="s">
        <v>14</v>
      </c>
      <c r="G506">
        <v>62</v>
      </c>
      <c r="H506" t="s">
        <v>94</v>
      </c>
      <c r="I506" t="s">
        <v>95</v>
      </c>
      <c r="J506">
        <v>1431925200</v>
      </c>
      <c r="K506" s="12">
        <f t="shared" si="28"/>
        <v>42142.208333333328</v>
      </c>
      <c r="L506">
        <v>1432011600</v>
      </c>
      <c r="M506" s="13">
        <f t="shared" si="29"/>
        <v>42143.208333333328</v>
      </c>
      <c r="N506" t="b">
        <v>0</v>
      </c>
      <c r="O506" t="b">
        <v>0</v>
      </c>
      <c r="P506" t="s">
        <v>2009</v>
      </c>
      <c r="Q506" t="s">
        <v>2010</v>
      </c>
      <c r="R506" s="6">
        <f t="shared" si="30"/>
        <v>108.31889081455806</v>
      </c>
      <c r="S506" s="7">
        <f t="shared" si="31"/>
        <v>111.6774193548387</v>
      </c>
    </row>
    <row r="507" spans="1:19" x14ac:dyDescent="0.35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t="s">
        <v>14</v>
      </c>
      <c r="G507">
        <v>347</v>
      </c>
      <c r="H507" t="s">
        <v>20</v>
      </c>
      <c r="I507" t="s">
        <v>21</v>
      </c>
      <c r="J507">
        <v>1362722400</v>
      </c>
      <c r="K507" s="12">
        <f t="shared" si="28"/>
        <v>41341.25</v>
      </c>
      <c r="L507">
        <v>1366347600</v>
      </c>
      <c r="M507" s="13">
        <f t="shared" si="29"/>
        <v>41383.208333333336</v>
      </c>
      <c r="N507" t="b">
        <v>0</v>
      </c>
      <c r="O507" t="b">
        <v>1</v>
      </c>
      <c r="P507" t="s">
        <v>2021</v>
      </c>
      <c r="Q507" t="s">
        <v>2030</v>
      </c>
      <c r="R507" s="6">
        <f t="shared" si="30"/>
        <v>719.37264943586467</v>
      </c>
      <c r="S507" s="7">
        <f t="shared" si="31"/>
        <v>36.014409221902014</v>
      </c>
    </row>
    <row r="508" spans="1:19" x14ac:dyDescent="0.35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t="s">
        <v>19</v>
      </c>
      <c r="G508">
        <v>2528</v>
      </c>
      <c r="H508" t="s">
        <v>20</v>
      </c>
      <c r="I508" t="s">
        <v>21</v>
      </c>
      <c r="J508">
        <v>1511416800</v>
      </c>
      <c r="K508" s="12">
        <f t="shared" si="28"/>
        <v>43062.25</v>
      </c>
      <c r="L508">
        <v>1512885600</v>
      </c>
      <c r="M508" s="13">
        <f t="shared" si="29"/>
        <v>43079.25</v>
      </c>
      <c r="N508" t="b">
        <v>0</v>
      </c>
      <c r="O508" t="b">
        <v>1</v>
      </c>
      <c r="P508" t="s">
        <v>2013</v>
      </c>
      <c r="Q508" t="s">
        <v>2014</v>
      </c>
      <c r="R508" s="6">
        <f t="shared" si="30"/>
        <v>10.786581492623176</v>
      </c>
      <c r="S508" s="7">
        <f t="shared" si="31"/>
        <v>66.010284810126578</v>
      </c>
    </row>
    <row r="509" spans="1:19" ht="31" x14ac:dyDescent="0.35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t="s">
        <v>14</v>
      </c>
      <c r="G509">
        <v>19</v>
      </c>
      <c r="H509" t="s">
        <v>20</v>
      </c>
      <c r="I509" t="s">
        <v>21</v>
      </c>
      <c r="J509">
        <v>1365483600</v>
      </c>
      <c r="K509" s="12">
        <f t="shared" si="28"/>
        <v>41373.208333333336</v>
      </c>
      <c r="L509">
        <v>1369717200</v>
      </c>
      <c r="M509" s="13">
        <f t="shared" si="29"/>
        <v>41422.208333333336</v>
      </c>
      <c r="N509" t="b">
        <v>0</v>
      </c>
      <c r="O509" t="b">
        <v>1</v>
      </c>
      <c r="P509" t="s">
        <v>2011</v>
      </c>
      <c r="Q509" t="s">
        <v>2012</v>
      </c>
      <c r="R509" s="6">
        <f t="shared" si="30"/>
        <v>250.89605734767025</v>
      </c>
      <c r="S509" s="7">
        <f t="shared" si="31"/>
        <v>44.05263157894737</v>
      </c>
    </row>
    <row r="510" spans="1:19" x14ac:dyDescent="0.35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t="s">
        <v>19</v>
      </c>
      <c r="G510">
        <v>3657</v>
      </c>
      <c r="H510" t="s">
        <v>20</v>
      </c>
      <c r="I510" t="s">
        <v>21</v>
      </c>
      <c r="J510">
        <v>1532840400</v>
      </c>
      <c r="K510" s="12">
        <f t="shared" si="28"/>
        <v>43310.208333333328</v>
      </c>
      <c r="L510">
        <v>1534654800</v>
      </c>
      <c r="M510" s="13">
        <f t="shared" si="29"/>
        <v>43331.208333333328</v>
      </c>
      <c r="N510" t="b">
        <v>0</v>
      </c>
      <c r="O510" t="b">
        <v>0</v>
      </c>
      <c r="P510" t="s">
        <v>2013</v>
      </c>
      <c r="Q510" t="s">
        <v>2014</v>
      </c>
      <c r="R510" s="6">
        <f t="shared" si="30"/>
        <v>89.103291713961411</v>
      </c>
      <c r="S510" s="7">
        <f t="shared" si="31"/>
        <v>52.999726551818434</v>
      </c>
    </row>
    <row r="511" spans="1:19" x14ac:dyDescent="0.35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t="s">
        <v>14</v>
      </c>
      <c r="G511">
        <v>1258</v>
      </c>
      <c r="H511" t="s">
        <v>20</v>
      </c>
      <c r="I511" t="s">
        <v>21</v>
      </c>
      <c r="J511">
        <v>1336194000</v>
      </c>
      <c r="K511" s="12">
        <f t="shared" si="28"/>
        <v>41034.208333333336</v>
      </c>
      <c r="L511">
        <v>1337058000</v>
      </c>
      <c r="M511" s="13">
        <f t="shared" si="29"/>
        <v>41044.208333333336</v>
      </c>
      <c r="N511" t="b">
        <v>0</v>
      </c>
      <c r="O511" t="b">
        <v>0</v>
      </c>
      <c r="P511" t="s">
        <v>2013</v>
      </c>
      <c r="Q511" t="s">
        <v>2014</v>
      </c>
      <c r="R511" s="6">
        <f t="shared" si="30"/>
        <v>140.99238557442894</v>
      </c>
      <c r="S511" s="7">
        <f t="shared" si="31"/>
        <v>95</v>
      </c>
    </row>
    <row r="512" spans="1:19" x14ac:dyDescent="0.35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t="s">
        <v>19</v>
      </c>
      <c r="G512">
        <v>131</v>
      </c>
      <c r="H512" t="s">
        <v>24</v>
      </c>
      <c r="I512" t="s">
        <v>25</v>
      </c>
      <c r="J512">
        <v>1527742800</v>
      </c>
      <c r="K512" s="12">
        <f t="shared" si="28"/>
        <v>43251.208333333328</v>
      </c>
      <c r="L512">
        <v>1529816400</v>
      </c>
      <c r="M512" s="13">
        <f t="shared" si="29"/>
        <v>43275.208333333328</v>
      </c>
      <c r="N512" t="b">
        <v>0</v>
      </c>
      <c r="O512" t="b">
        <v>0</v>
      </c>
      <c r="P512" t="s">
        <v>2015</v>
      </c>
      <c r="Q512" t="s">
        <v>2018</v>
      </c>
      <c r="R512" s="6">
        <f t="shared" si="30"/>
        <v>83.970287436753139</v>
      </c>
      <c r="S512" s="7">
        <f t="shared" si="31"/>
        <v>70.908396946564892</v>
      </c>
    </row>
    <row r="513" spans="1:19" x14ac:dyDescent="0.35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t="s">
        <v>14</v>
      </c>
      <c r="G513">
        <v>362</v>
      </c>
      <c r="H513" t="s">
        <v>20</v>
      </c>
      <c r="I513" t="s">
        <v>21</v>
      </c>
      <c r="J513">
        <v>1564030800</v>
      </c>
      <c r="K513" s="12">
        <f t="shared" si="28"/>
        <v>43671.208333333328</v>
      </c>
      <c r="L513">
        <v>1564894800</v>
      </c>
      <c r="M513" s="13">
        <f t="shared" si="29"/>
        <v>43681.208333333328</v>
      </c>
      <c r="N513" t="b">
        <v>0</v>
      </c>
      <c r="O513" t="b">
        <v>0</v>
      </c>
      <c r="P513" t="s">
        <v>2013</v>
      </c>
      <c r="Q513" t="s">
        <v>2014</v>
      </c>
      <c r="R513" s="6">
        <f t="shared" si="30"/>
        <v>416.3614851540932</v>
      </c>
      <c r="S513" s="7">
        <f t="shared" si="31"/>
        <v>98.060773480662988</v>
      </c>
    </row>
    <row r="514" spans="1:19" x14ac:dyDescent="0.35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t="s">
        <v>19</v>
      </c>
      <c r="G514">
        <v>239</v>
      </c>
      <c r="H514" t="s">
        <v>20</v>
      </c>
      <c r="I514" t="s">
        <v>21</v>
      </c>
      <c r="J514">
        <v>1404536400</v>
      </c>
      <c r="K514" s="12">
        <f t="shared" si="28"/>
        <v>41825.208333333336</v>
      </c>
      <c r="L514">
        <v>1404622800</v>
      </c>
      <c r="M514" s="13">
        <f t="shared" si="29"/>
        <v>41826.208333333336</v>
      </c>
      <c r="N514" t="b">
        <v>0</v>
      </c>
      <c r="O514" t="b">
        <v>1</v>
      </c>
      <c r="P514" t="s">
        <v>2024</v>
      </c>
      <c r="Q514" t="s">
        <v>2025</v>
      </c>
      <c r="R514" s="6">
        <f t="shared" si="30"/>
        <v>71.777882946837053</v>
      </c>
      <c r="S514" s="7">
        <f t="shared" si="31"/>
        <v>53.046025104602514</v>
      </c>
    </row>
    <row r="515" spans="1:19" x14ac:dyDescent="0.35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t="s">
        <v>63</v>
      </c>
      <c r="G515">
        <v>35</v>
      </c>
      <c r="H515" t="s">
        <v>20</v>
      </c>
      <c r="I515" t="s">
        <v>21</v>
      </c>
      <c r="J515">
        <v>1284008400</v>
      </c>
      <c r="K515" s="12">
        <f t="shared" ref="K515:K578" si="32">(((J515/60)/60)/24)+DATE(1970,1,1)</f>
        <v>40430.208333333336</v>
      </c>
      <c r="L515">
        <v>1284181200</v>
      </c>
      <c r="M515" s="13">
        <f t="shared" ref="M515:M578" si="33">(((L515/60)/60)/24)+DATE(1970,1,1)</f>
        <v>40432.208333333336</v>
      </c>
      <c r="N515" t="b">
        <v>0</v>
      </c>
      <c r="O515" t="b">
        <v>0</v>
      </c>
      <c r="P515" t="s">
        <v>2015</v>
      </c>
      <c r="Q515" t="s">
        <v>2034</v>
      </c>
      <c r="R515" s="6">
        <f t="shared" si="30"/>
        <v>254.60122699386503</v>
      </c>
      <c r="S515" s="7">
        <f t="shared" si="31"/>
        <v>93.142857142857139</v>
      </c>
    </row>
    <row r="516" spans="1:19" x14ac:dyDescent="0.35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t="s">
        <v>63</v>
      </c>
      <c r="G516">
        <v>528</v>
      </c>
      <c r="H516" t="s">
        <v>86</v>
      </c>
      <c r="I516" t="s">
        <v>87</v>
      </c>
      <c r="J516">
        <v>1386309600</v>
      </c>
      <c r="K516" s="12">
        <f t="shared" si="32"/>
        <v>41614.25</v>
      </c>
      <c r="L516">
        <v>1386741600</v>
      </c>
      <c r="M516" s="13">
        <f t="shared" si="33"/>
        <v>41619.25</v>
      </c>
      <c r="N516" t="b">
        <v>0</v>
      </c>
      <c r="O516" t="b">
        <v>1</v>
      </c>
      <c r="P516" t="s">
        <v>2009</v>
      </c>
      <c r="Q516" t="s">
        <v>2010</v>
      </c>
      <c r="R516" s="6">
        <f t="shared" ref="R516:R579" si="34">D516/E516*100</f>
        <v>445.65112617678244</v>
      </c>
      <c r="S516" s="7">
        <f t="shared" ref="S516:S579" si="35">E516/G516</f>
        <v>58.945075757575758</v>
      </c>
    </row>
    <row r="517" spans="1:19" x14ac:dyDescent="0.35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2">
        <f t="shared" si="32"/>
        <v>40900.25</v>
      </c>
      <c r="L517">
        <v>1324792800</v>
      </c>
      <c r="M517" s="13">
        <f t="shared" si="33"/>
        <v>40902.25</v>
      </c>
      <c r="N517" t="b">
        <v>0</v>
      </c>
      <c r="O517" t="b">
        <v>1</v>
      </c>
      <c r="P517" t="s">
        <v>2013</v>
      </c>
      <c r="Q517" t="s">
        <v>2014</v>
      </c>
      <c r="R517" s="6">
        <f t="shared" si="34"/>
        <v>179.27871586408173</v>
      </c>
      <c r="S517" s="7">
        <f t="shared" si="35"/>
        <v>36.067669172932334</v>
      </c>
    </row>
    <row r="518" spans="1:19" x14ac:dyDescent="0.35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t="s">
        <v>14</v>
      </c>
      <c r="G518">
        <v>846</v>
      </c>
      <c r="H518" t="s">
        <v>20</v>
      </c>
      <c r="I518" t="s">
        <v>21</v>
      </c>
      <c r="J518">
        <v>1281070800</v>
      </c>
      <c r="K518" s="12">
        <f t="shared" si="32"/>
        <v>40396.208333333336</v>
      </c>
      <c r="L518">
        <v>1284354000</v>
      </c>
      <c r="M518" s="13">
        <f t="shared" si="33"/>
        <v>40434.208333333336</v>
      </c>
      <c r="N518" t="b">
        <v>0</v>
      </c>
      <c r="O518" t="b">
        <v>0</v>
      </c>
      <c r="P518" t="s">
        <v>2021</v>
      </c>
      <c r="Q518" t="s">
        <v>2022</v>
      </c>
      <c r="R518" s="6">
        <f t="shared" si="34"/>
        <v>235.16615407696349</v>
      </c>
      <c r="S518" s="7">
        <f t="shared" si="35"/>
        <v>63.030732860520096</v>
      </c>
    </row>
    <row r="519" spans="1:19" x14ac:dyDescent="0.35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t="s">
        <v>19</v>
      </c>
      <c r="G519">
        <v>78</v>
      </c>
      <c r="H519" t="s">
        <v>20</v>
      </c>
      <c r="I519" t="s">
        <v>21</v>
      </c>
      <c r="J519">
        <v>1493960400</v>
      </c>
      <c r="K519" s="12">
        <f t="shared" si="32"/>
        <v>42860.208333333328</v>
      </c>
      <c r="L519">
        <v>1494392400</v>
      </c>
      <c r="M519" s="13">
        <f t="shared" si="33"/>
        <v>42865.208333333328</v>
      </c>
      <c r="N519" t="b">
        <v>0</v>
      </c>
      <c r="O519" t="b">
        <v>0</v>
      </c>
      <c r="P519" t="s">
        <v>2007</v>
      </c>
      <c r="Q519" t="s">
        <v>2008</v>
      </c>
      <c r="R519" s="6">
        <f t="shared" si="34"/>
        <v>89.285714285714292</v>
      </c>
      <c r="S519" s="7">
        <f t="shared" si="35"/>
        <v>84.717948717948715</v>
      </c>
    </row>
    <row r="520" spans="1:19" ht="31" x14ac:dyDescent="0.35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t="s">
        <v>14</v>
      </c>
      <c r="G520">
        <v>10</v>
      </c>
      <c r="H520" t="s">
        <v>20</v>
      </c>
      <c r="I520" t="s">
        <v>21</v>
      </c>
      <c r="J520">
        <v>1519365600</v>
      </c>
      <c r="K520" s="12">
        <f t="shared" si="32"/>
        <v>43154.25</v>
      </c>
      <c r="L520">
        <v>1519538400</v>
      </c>
      <c r="M520" s="13">
        <f t="shared" si="33"/>
        <v>43156.25</v>
      </c>
      <c r="N520" t="b">
        <v>0</v>
      </c>
      <c r="O520" t="b">
        <v>1</v>
      </c>
      <c r="P520" t="s">
        <v>2015</v>
      </c>
      <c r="Q520" t="s">
        <v>2023</v>
      </c>
      <c r="R520" s="6">
        <f t="shared" si="34"/>
        <v>1414.790996784566</v>
      </c>
      <c r="S520" s="7">
        <f t="shared" si="35"/>
        <v>62.2</v>
      </c>
    </row>
    <row r="521" spans="1:19" x14ac:dyDescent="0.35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t="s">
        <v>19</v>
      </c>
      <c r="G521">
        <v>1773</v>
      </c>
      <c r="H521" t="s">
        <v>20</v>
      </c>
      <c r="I521" t="s">
        <v>21</v>
      </c>
      <c r="J521">
        <v>1420696800</v>
      </c>
      <c r="K521" s="12">
        <f t="shared" si="32"/>
        <v>42012.25</v>
      </c>
      <c r="L521">
        <v>1421906400</v>
      </c>
      <c r="M521" s="13">
        <f t="shared" si="33"/>
        <v>42026.25</v>
      </c>
      <c r="N521" t="b">
        <v>0</v>
      </c>
      <c r="O521" t="b">
        <v>1</v>
      </c>
      <c r="P521" t="s">
        <v>2009</v>
      </c>
      <c r="Q521" t="s">
        <v>2010</v>
      </c>
      <c r="R521" s="6">
        <f t="shared" si="34"/>
        <v>98.284311014258691</v>
      </c>
      <c r="S521" s="7">
        <f t="shared" si="35"/>
        <v>101.97518330513255</v>
      </c>
    </row>
    <row r="522" spans="1:19" x14ac:dyDescent="0.35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t="s">
        <v>19</v>
      </c>
      <c r="G522">
        <v>32</v>
      </c>
      <c r="H522" t="s">
        <v>20</v>
      </c>
      <c r="I522" t="s">
        <v>21</v>
      </c>
      <c r="J522">
        <v>1555650000</v>
      </c>
      <c r="K522" s="12">
        <f t="shared" si="32"/>
        <v>43574.208333333328</v>
      </c>
      <c r="L522">
        <v>1555909200</v>
      </c>
      <c r="M522" s="13">
        <f t="shared" si="33"/>
        <v>43577.208333333328</v>
      </c>
      <c r="N522" t="b">
        <v>0</v>
      </c>
      <c r="O522" t="b">
        <v>0</v>
      </c>
      <c r="P522" t="s">
        <v>2013</v>
      </c>
      <c r="Q522" t="s">
        <v>2014</v>
      </c>
      <c r="R522" s="6">
        <f t="shared" si="34"/>
        <v>23.487962419260132</v>
      </c>
      <c r="S522" s="7">
        <f t="shared" si="35"/>
        <v>106.4375</v>
      </c>
    </row>
    <row r="523" spans="1:19" x14ac:dyDescent="0.35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t="s">
        <v>19</v>
      </c>
      <c r="G523">
        <v>369</v>
      </c>
      <c r="H523" t="s">
        <v>20</v>
      </c>
      <c r="I523" t="s">
        <v>21</v>
      </c>
      <c r="J523">
        <v>1471928400</v>
      </c>
      <c r="K523" s="12">
        <f t="shared" si="32"/>
        <v>42605.208333333328</v>
      </c>
      <c r="L523">
        <v>1472446800</v>
      </c>
      <c r="M523" s="13">
        <f t="shared" si="33"/>
        <v>42611.208333333328</v>
      </c>
      <c r="N523" t="b">
        <v>0</v>
      </c>
      <c r="O523" t="b">
        <v>1</v>
      </c>
      <c r="P523" t="s">
        <v>2015</v>
      </c>
      <c r="Q523" t="s">
        <v>2018</v>
      </c>
      <c r="R523" s="6">
        <f t="shared" si="34"/>
        <v>68.709881565862048</v>
      </c>
      <c r="S523" s="7">
        <f t="shared" si="35"/>
        <v>29.975609756097562</v>
      </c>
    </row>
    <row r="524" spans="1:19" ht="31" x14ac:dyDescent="0.35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t="s">
        <v>14</v>
      </c>
      <c r="G524">
        <v>191</v>
      </c>
      <c r="H524" t="s">
        <v>20</v>
      </c>
      <c r="I524" t="s">
        <v>21</v>
      </c>
      <c r="J524">
        <v>1341291600</v>
      </c>
      <c r="K524" s="12">
        <f t="shared" si="32"/>
        <v>41093.208333333336</v>
      </c>
      <c r="L524">
        <v>1342328400</v>
      </c>
      <c r="M524" s="13">
        <f t="shared" si="33"/>
        <v>41105.208333333336</v>
      </c>
      <c r="N524" t="b">
        <v>0</v>
      </c>
      <c r="O524" t="b">
        <v>0</v>
      </c>
      <c r="P524" t="s">
        <v>2015</v>
      </c>
      <c r="Q524" t="s">
        <v>2026</v>
      </c>
      <c r="R524" s="6">
        <f t="shared" si="34"/>
        <v>308.13350417963272</v>
      </c>
      <c r="S524" s="7">
        <f t="shared" si="35"/>
        <v>85.806282722513089</v>
      </c>
    </row>
    <row r="525" spans="1:19" x14ac:dyDescent="0.35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t="s">
        <v>19</v>
      </c>
      <c r="G525">
        <v>89</v>
      </c>
      <c r="H525" t="s">
        <v>20</v>
      </c>
      <c r="I525" t="s">
        <v>21</v>
      </c>
      <c r="J525">
        <v>1267682400</v>
      </c>
      <c r="K525" s="12">
        <f t="shared" si="32"/>
        <v>40241.25</v>
      </c>
      <c r="L525">
        <v>1268114400</v>
      </c>
      <c r="M525" s="13">
        <f t="shared" si="33"/>
        <v>40246.25</v>
      </c>
      <c r="N525" t="b">
        <v>0</v>
      </c>
      <c r="O525" t="b">
        <v>0</v>
      </c>
      <c r="P525" t="s">
        <v>2015</v>
      </c>
      <c r="Q525" t="s">
        <v>2026</v>
      </c>
      <c r="R525" s="6">
        <f t="shared" si="34"/>
        <v>14.278914802475013</v>
      </c>
      <c r="S525" s="7">
        <f t="shared" si="35"/>
        <v>70.82022471910112</v>
      </c>
    </row>
    <row r="526" spans="1:19" x14ac:dyDescent="0.35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t="s">
        <v>14</v>
      </c>
      <c r="G526">
        <v>1979</v>
      </c>
      <c r="H526" t="s">
        <v>20</v>
      </c>
      <c r="I526" t="s">
        <v>21</v>
      </c>
      <c r="J526">
        <v>1272258000</v>
      </c>
      <c r="K526" s="12">
        <f t="shared" si="32"/>
        <v>40294.208333333336</v>
      </c>
      <c r="L526">
        <v>1273381200</v>
      </c>
      <c r="M526" s="13">
        <f t="shared" si="33"/>
        <v>40307.208333333336</v>
      </c>
      <c r="N526" t="b">
        <v>0</v>
      </c>
      <c r="O526" t="b">
        <v>0</v>
      </c>
      <c r="P526" t="s">
        <v>2013</v>
      </c>
      <c r="Q526" t="s">
        <v>2014</v>
      </c>
      <c r="R526" s="6">
        <f t="shared" si="34"/>
        <v>119.18260698087163</v>
      </c>
      <c r="S526" s="7">
        <f t="shared" si="35"/>
        <v>40.998484082870135</v>
      </c>
    </row>
    <row r="527" spans="1:19" x14ac:dyDescent="0.35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t="s">
        <v>14</v>
      </c>
      <c r="G527">
        <v>63</v>
      </c>
      <c r="H527" t="s">
        <v>20</v>
      </c>
      <c r="I527" t="s">
        <v>21</v>
      </c>
      <c r="J527">
        <v>1290492000</v>
      </c>
      <c r="K527" s="12">
        <f t="shared" si="32"/>
        <v>40505.25</v>
      </c>
      <c r="L527">
        <v>1290837600</v>
      </c>
      <c r="M527" s="13">
        <f t="shared" si="33"/>
        <v>40509.25</v>
      </c>
      <c r="N527" t="b">
        <v>0</v>
      </c>
      <c r="O527" t="b">
        <v>0</v>
      </c>
      <c r="P527" t="s">
        <v>2011</v>
      </c>
      <c r="Q527" t="s">
        <v>2020</v>
      </c>
      <c r="R527" s="6">
        <f t="shared" si="34"/>
        <v>118.77828054298642</v>
      </c>
      <c r="S527" s="7">
        <f t="shared" si="35"/>
        <v>28.063492063492063</v>
      </c>
    </row>
    <row r="528" spans="1:19" ht="31" x14ac:dyDescent="0.35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t="s">
        <v>19</v>
      </c>
      <c r="G528">
        <v>147</v>
      </c>
      <c r="H528" t="s">
        <v>20</v>
      </c>
      <c r="I528" t="s">
        <v>21</v>
      </c>
      <c r="J528">
        <v>1451109600</v>
      </c>
      <c r="K528" s="12">
        <f t="shared" si="32"/>
        <v>42364.25</v>
      </c>
      <c r="L528">
        <v>1454306400</v>
      </c>
      <c r="M528" s="13">
        <f t="shared" si="33"/>
        <v>42401.25</v>
      </c>
      <c r="N528" t="b">
        <v>0</v>
      </c>
      <c r="O528" t="b">
        <v>1</v>
      </c>
      <c r="P528" t="s">
        <v>2013</v>
      </c>
      <c r="Q528" t="s">
        <v>2014</v>
      </c>
      <c r="R528" s="6">
        <f t="shared" si="34"/>
        <v>64.122373300370825</v>
      </c>
      <c r="S528" s="7">
        <f t="shared" si="35"/>
        <v>88.054421768707485</v>
      </c>
    </row>
    <row r="529" spans="1:19" x14ac:dyDescent="0.35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2">
        <f t="shared" si="32"/>
        <v>42405.25</v>
      </c>
      <c r="L529">
        <v>1457762400</v>
      </c>
      <c r="M529" s="13">
        <f t="shared" si="33"/>
        <v>42441.25</v>
      </c>
      <c r="N529" t="b">
        <v>0</v>
      </c>
      <c r="O529" t="b">
        <v>0</v>
      </c>
      <c r="P529" t="s">
        <v>2015</v>
      </c>
      <c r="Q529" t="s">
        <v>2023</v>
      </c>
      <c r="R529" s="6">
        <f t="shared" si="34"/>
        <v>100.38200339558574</v>
      </c>
      <c r="S529" s="7">
        <f t="shared" si="35"/>
        <v>31</v>
      </c>
    </row>
    <row r="530" spans="1:19" x14ac:dyDescent="0.35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t="s">
        <v>14</v>
      </c>
      <c r="G530">
        <v>80</v>
      </c>
      <c r="H530" t="s">
        <v>36</v>
      </c>
      <c r="I530" t="s">
        <v>37</v>
      </c>
      <c r="J530">
        <v>1385186400</v>
      </c>
      <c r="K530" s="12">
        <f t="shared" si="32"/>
        <v>41601.25</v>
      </c>
      <c r="L530">
        <v>1389074400</v>
      </c>
      <c r="M530" s="13">
        <f t="shared" si="33"/>
        <v>41646.25</v>
      </c>
      <c r="N530" t="b">
        <v>0</v>
      </c>
      <c r="O530" t="b">
        <v>0</v>
      </c>
      <c r="P530" t="s">
        <v>2009</v>
      </c>
      <c r="Q530" t="s">
        <v>2019</v>
      </c>
      <c r="R530" s="6">
        <f t="shared" si="34"/>
        <v>124.53300124533003</v>
      </c>
      <c r="S530" s="7">
        <f t="shared" si="35"/>
        <v>90.337500000000006</v>
      </c>
    </row>
    <row r="531" spans="1:19" x14ac:dyDescent="0.35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t="s">
        <v>14</v>
      </c>
      <c r="G531">
        <v>9</v>
      </c>
      <c r="H531" t="s">
        <v>20</v>
      </c>
      <c r="I531" t="s">
        <v>21</v>
      </c>
      <c r="J531">
        <v>1399698000</v>
      </c>
      <c r="K531" s="12">
        <f t="shared" si="32"/>
        <v>41769.208333333336</v>
      </c>
      <c r="L531">
        <v>1402117200</v>
      </c>
      <c r="M531" s="13">
        <f t="shared" si="33"/>
        <v>41797.208333333336</v>
      </c>
      <c r="N531" t="b">
        <v>0</v>
      </c>
      <c r="O531" t="b">
        <v>0</v>
      </c>
      <c r="P531" t="s">
        <v>2024</v>
      </c>
      <c r="Q531" t="s">
        <v>2025</v>
      </c>
      <c r="R531" s="6">
        <f t="shared" si="34"/>
        <v>888.50174216027881</v>
      </c>
      <c r="S531" s="7">
        <f t="shared" si="35"/>
        <v>63.777777777777779</v>
      </c>
    </row>
    <row r="532" spans="1:19" ht="31" x14ac:dyDescent="0.35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t="s">
        <v>14</v>
      </c>
      <c r="G532">
        <v>1784</v>
      </c>
      <c r="H532" t="s">
        <v>20</v>
      </c>
      <c r="I532" t="s">
        <v>21</v>
      </c>
      <c r="J532">
        <v>1283230800</v>
      </c>
      <c r="K532" s="12">
        <f t="shared" si="32"/>
        <v>40421.208333333336</v>
      </c>
      <c r="L532">
        <v>1284440400</v>
      </c>
      <c r="M532" s="13">
        <f t="shared" si="33"/>
        <v>40435.208333333336</v>
      </c>
      <c r="N532" t="b">
        <v>0</v>
      </c>
      <c r="O532" t="b">
        <v>1</v>
      </c>
      <c r="P532" t="s">
        <v>2021</v>
      </c>
      <c r="Q532" t="s">
        <v>2027</v>
      </c>
      <c r="R532" s="6">
        <f t="shared" si="34"/>
        <v>109.00257453699859</v>
      </c>
      <c r="S532" s="7">
        <f t="shared" si="35"/>
        <v>53.995515695067262</v>
      </c>
    </row>
    <row r="533" spans="1:19" ht="31" x14ac:dyDescent="0.35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t="s">
        <v>42</v>
      </c>
      <c r="G533">
        <v>3640</v>
      </c>
      <c r="H533" t="s">
        <v>86</v>
      </c>
      <c r="I533" t="s">
        <v>87</v>
      </c>
      <c r="J533">
        <v>1384149600</v>
      </c>
      <c r="K533" s="12">
        <f t="shared" si="32"/>
        <v>41589.25</v>
      </c>
      <c r="L533">
        <v>1388988000</v>
      </c>
      <c r="M533" s="13">
        <f t="shared" si="33"/>
        <v>41645.25</v>
      </c>
      <c r="N533" t="b">
        <v>0</v>
      </c>
      <c r="O533" t="b">
        <v>0</v>
      </c>
      <c r="P533" t="s">
        <v>2024</v>
      </c>
      <c r="Q533" t="s">
        <v>2025</v>
      </c>
      <c r="R533" s="6">
        <f t="shared" si="34"/>
        <v>104.68884926375759</v>
      </c>
      <c r="S533" s="7">
        <f t="shared" si="35"/>
        <v>48.993956043956047</v>
      </c>
    </row>
    <row r="534" spans="1:19" x14ac:dyDescent="0.35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t="s">
        <v>19</v>
      </c>
      <c r="G534">
        <v>126</v>
      </c>
      <c r="H534" t="s">
        <v>15</v>
      </c>
      <c r="I534" t="s">
        <v>16</v>
      </c>
      <c r="J534">
        <v>1516860000</v>
      </c>
      <c r="K534" s="12">
        <f t="shared" si="32"/>
        <v>43125.25</v>
      </c>
      <c r="L534">
        <v>1516946400</v>
      </c>
      <c r="M534" s="13">
        <f t="shared" si="33"/>
        <v>43126.25</v>
      </c>
      <c r="N534" t="b">
        <v>0</v>
      </c>
      <c r="O534" t="b">
        <v>0</v>
      </c>
      <c r="P534" t="s">
        <v>2013</v>
      </c>
      <c r="Q534" t="s">
        <v>2014</v>
      </c>
      <c r="R534" s="6">
        <f t="shared" si="34"/>
        <v>19.885657469550086</v>
      </c>
      <c r="S534" s="7">
        <f t="shared" si="35"/>
        <v>63.857142857142854</v>
      </c>
    </row>
    <row r="535" spans="1:19" x14ac:dyDescent="0.35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t="s">
        <v>19</v>
      </c>
      <c r="G535">
        <v>2218</v>
      </c>
      <c r="H535" t="s">
        <v>36</v>
      </c>
      <c r="I535" t="s">
        <v>37</v>
      </c>
      <c r="J535">
        <v>1374642000</v>
      </c>
      <c r="K535" s="12">
        <f t="shared" si="32"/>
        <v>41479.208333333336</v>
      </c>
      <c r="L535">
        <v>1377752400</v>
      </c>
      <c r="M535" s="13">
        <f t="shared" si="33"/>
        <v>41515.208333333336</v>
      </c>
      <c r="N535" t="b">
        <v>0</v>
      </c>
      <c r="O535" t="b">
        <v>0</v>
      </c>
      <c r="P535" t="s">
        <v>2009</v>
      </c>
      <c r="Q535" t="s">
        <v>2019</v>
      </c>
      <c r="R535" s="6">
        <f t="shared" si="34"/>
        <v>62.796736308029942</v>
      </c>
      <c r="S535" s="7">
        <f t="shared" si="35"/>
        <v>82.996393146979258</v>
      </c>
    </row>
    <row r="536" spans="1:19" x14ac:dyDescent="0.35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t="s">
        <v>14</v>
      </c>
      <c r="G536">
        <v>243</v>
      </c>
      <c r="H536" t="s">
        <v>20</v>
      </c>
      <c r="I536" t="s">
        <v>21</v>
      </c>
      <c r="J536">
        <v>1534482000</v>
      </c>
      <c r="K536" s="12">
        <f t="shared" si="32"/>
        <v>43329.208333333328</v>
      </c>
      <c r="L536">
        <v>1534568400</v>
      </c>
      <c r="M536" s="13">
        <f t="shared" si="33"/>
        <v>43330.208333333328</v>
      </c>
      <c r="N536" t="b">
        <v>0</v>
      </c>
      <c r="O536" t="b">
        <v>1</v>
      </c>
      <c r="P536" t="s">
        <v>2015</v>
      </c>
      <c r="Q536" t="s">
        <v>2018</v>
      </c>
      <c r="R536" s="6">
        <f t="shared" si="34"/>
        <v>665.67052670900262</v>
      </c>
      <c r="S536" s="7">
        <f t="shared" si="35"/>
        <v>55.08230452674897</v>
      </c>
    </row>
    <row r="537" spans="1:19" x14ac:dyDescent="0.35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t="s">
        <v>19</v>
      </c>
      <c r="G537">
        <v>202</v>
      </c>
      <c r="H537" t="s">
        <v>94</v>
      </c>
      <c r="I537" t="s">
        <v>95</v>
      </c>
      <c r="J537">
        <v>1528434000</v>
      </c>
      <c r="K537" s="12">
        <f t="shared" si="32"/>
        <v>43259.208333333328</v>
      </c>
      <c r="L537">
        <v>1528606800</v>
      </c>
      <c r="M537" s="13">
        <f t="shared" si="33"/>
        <v>43261.208333333328</v>
      </c>
      <c r="N537" t="b">
        <v>0</v>
      </c>
      <c r="O537" t="b">
        <v>1</v>
      </c>
      <c r="P537" t="s">
        <v>2013</v>
      </c>
      <c r="Q537" t="s">
        <v>2014</v>
      </c>
      <c r="R537" s="6">
        <f t="shared" si="34"/>
        <v>20.745232585973032</v>
      </c>
      <c r="S537" s="7">
        <f t="shared" si="35"/>
        <v>62.044554455445542</v>
      </c>
    </row>
    <row r="538" spans="1:19" x14ac:dyDescent="0.35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t="s">
        <v>19</v>
      </c>
      <c r="G538">
        <v>140</v>
      </c>
      <c r="H538" t="s">
        <v>94</v>
      </c>
      <c r="I538" t="s">
        <v>95</v>
      </c>
      <c r="J538">
        <v>1282626000</v>
      </c>
      <c r="K538" s="12">
        <f t="shared" si="32"/>
        <v>40414.208333333336</v>
      </c>
      <c r="L538">
        <v>1284872400</v>
      </c>
      <c r="M538" s="13">
        <f t="shared" si="33"/>
        <v>40440.208333333336</v>
      </c>
      <c r="N538" t="b">
        <v>0</v>
      </c>
      <c r="O538" t="b">
        <v>0</v>
      </c>
      <c r="P538" t="s">
        <v>2021</v>
      </c>
      <c r="Q538" t="s">
        <v>2027</v>
      </c>
      <c r="R538" s="6">
        <f t="shared" si="34"/>
        <v>66.680274886031171</v>
      </c>
      <c r="S538" s="7">
        <f t="shared" si="35"/>
        <v>104.97857142857143</v>
      </c>
    </row>
    <row r="539" spans="1:19" x14ac:dyDescent="0.35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t="s">
        <v>19</v>
      </c>
      <c r="G539">
        <v>1052</v>
      </c>
      <c r="H539" t="s">
        <v>32</v>
      </c>
      <c r="I539" t="s">
        <v>33</v>
      </c>
      <c r="J539">
        <v>1535605200</v>
      </c>
      <c r="K539" s="12">
        <f t="shared" si="32"/>
        <v>43342.208333333328</v>
      </c>
      <c r="L539">
        <v>1537592400</v>
      </c>
      <c r="M539" s="13">
        <f t="shared" si="33"/>
        <v>43365.208333333328</v>
      </c>
      <c r="N539" t="b">
        <v>1</v>
      </c>
      <c r="O539" t="b">
        <v>1</v>
      </c>
      <c r="P539" t="s">
        <v>2015</v>
      </c>
      <c r="Q539" t="s">
        <v>2016</v>
      </c>
      <c r="R539" s="6">
        <f t="shared" si="34"/>
        <v>85.308535907413969</v>
      </c>
      <c r="S539" s="7">
        <f t="shared" si="35"/>
        <v>94.044676806083643</v>
      </c>
    </row>
    <row r="540" spans="1:19" x14ac:dyDescent="0.35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t="s">
        <v>14</v>
      </c>
      <c r="G540">
        <v>1296</v>
      </c>
      <c r="H540" t="s">
        <v>20</v>
      </c>
      <c r="I540" t="s">
        <v>21</v>
      </c>
      <c r="J540">
        <v>1379826000</v>
      </c>
      <c r="K540" s="12">
        <f t="shared" si="32"/>
        <v>41539.208333333336</v>
      </c>
      <c r="L540">
        <v>1381208400</v>
      </c>
      <c r="M540" s="13">
        <f t="shared" si="33"/>
        <v>41555.208333333336</v>
      </c>
      <c r="N540" t="b">
        <v>0</v>
      </c>
      <c r="O540" t="b">
        <v>0</v>
      </c>
      <c r="P540" t="s">
        <v>2024</v>
      </c>
      <c r="Q540" t="s">
        <v>2035</v>
      </c>
      <c r="R540" s="6">
        <f t="shared" si="34"/>
        <v>265.28035908405514</v>
      </c>
      <c r="S540" s="7">
        <f t="shared" si="35"/>
        <v>44.007716049382715</v>
      </c>
    </row>
    <row r="541" spans="1:19" x14ac:dyDescent="0.35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t="s">
        <v>14</v>
      </c>
      <c r="G541">
        <v>77</v>
      </c>
      <c r="H541" t="s">
        <v>20</v>
      </c>
      <c r="I541" t="s">
        <v>21</v>
      </c>
      <c r="J541">
        <v>1561957200</v>
      </c>
      <c r="K541" s="12">
        <f t="shared" si="32"/>
        <v>43647.208333333328</v>
      </c>
      <c r="L541">
        <v>1562475600</v>
      </c>
      <c r="M541" s="13">
        <f t="shared" si="33"/>
        <v>43653.208333333328</v>
      </c>
      <c r="N541" t="b">
        <v>0</v>
      </c>
      <c r="O541" t="b">
        <v>1</v>
      </c>
      <c r="P541" t="s">
        <v>2007</v>
      </c>
      <c r="Q541" t="s">
        <v>2008</v>
      </c>
      <c r="R541" s="6">
        <f t="shared" si="34"/>
        <v>137.64044943820224</v>
      </c>
      <c r="S541" s="7">
        <f t="shared" si="35"/>
        <v>92.467532467532465</v>
      </c>
    </row>
    <row r="542" spans="1:19" x14ac:dyDescent="0.35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t="s">
        <v>19</v>
      </c>
      <c r="G542">
        <v>247</v>
      </c>
      <c r="H542" t="s">
        <v>20</v>
      </c>
      <c r="I542" t="s">
        <v>21</v>
      </c>
      <c r="J542">
        <v>1525496400</v>
      </c>
      <c r="K542" s="12">
        <f t="shared" si="32"/>
        <v>43225.208333333328</v>
      </c>
      <c r="L542">
        <v>1527397200</v>
      </c>
      <c r="M542" s="13">
        <f t="shared" si="33"/>
        <v>43247.208333333328</v>
      </c>
      <c r="N542" t="b">
        <v>0</v>
      </c>
      <c r="O542" t="b">
        <v>0</v>
      </c>
      <c r="P542" t="s">
        <v>2028</v>
      </c>
      <c r="Q542" t="s">
        <v>2029</v>
      </c>
      <c r="R542" s="6">
        <f t="shared" si="34"/>
        <v>37.596651769880118</v>
      </c>
      <c r="S542" s="7">
        <f t="shared" si="35"/>
        <v>57.072874493927124</v>
      </c>
    </row>
    <row r="543" spans="1:19" x14ac:dyDescent="0.35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t="s">
        <v>14</v>
      </c>
      <c r="G543">
        <v>395</v>
      </c>
      <c r="H543" t="s">
        <v>94</v>
      </c>
      <c r="I543" t="s">
        <v>95</v>
      </c>
      <c r="J543">
        <v>1433912400</v>
      </c>
      <c r="K543" s="12">
        <f t="shared" si="32"/>
        <v>42165.208333333328</v>
      </c>
      <c r="L543">
        <v>1436158800</v>
      </c>
      <c r="M543" s="13">
        <f t="shared" si="33"/>
        <v>42191.208333333328</v>
      </c>
      <c r="N543" t="b">
        <v>0</v>
      </c>
      <c r="O543" t="b">
        <v>0</v>
      </c>
      <c r="P543" t="s">
        <v>2024</v>
      </c>
      <c r="Q543" t="s">
        <v>2035</v>
      </c>
      <c r="R543" s="6">
        <f t="shared" si="34"/>
        <v>413.12723390428448</v>
      </c>
      <c r="S543" s="7">
        <f t="shared" si="35"/>
        <v>109.07848101265823</v>
      </c>
    </row>
    <row r="544" spans="1:19" x14ac:dyDescent="0.35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t="s">
        <v>14</v>
      </c>
      <c r="G544">
        <v>49</v>
      </c>
      <c r="H544" t="s">
        <v>36</v>
      </c>
      <c r="I544" t="s">
        <v>37</v>
      </c>
      <c r="J544">
        <v>1453442400</v>
      </c>
      <c r="K544" s="12">
        <f t="shared" si="32"/>
        <v>42391.25</v>
      </c>
      <c r="L544">
        <v>1456034400</v>
      </c>
      <c r="M544" s="13">
        <f t="shared" si="33"/>
        <v>42421.25</v>
      </c>
      <c r="N544" t="b">
        <v>0</v>
      </c>
      <c r="O544" t="b">
        <v>0</v>
      </c>
      <c r="P544" t="s">
        <v>2009</v>
      </c>
      <c r="Q544" t="s">
        <v>2019</v>
      </c>
      <c r="R544" s="6">
        <f t="shared" si="34"/>
        <v>3989.6373056994817</v>
      </c>
      <c r="S544" s="7">
        <f t="shared" si="35"/>
        <v>39.387755102040813</v>
      </c>
    </row>
    <row r="545" spans="1:19" x14ac:dyDescent="0.35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t="s">
        <v>14</v>
      </c>
      <c r="G545">
        <v>180</v>
      </c>
      <c r="H545" t="s">
        <v>20</v>
      </c>
      <c r="I545" t="s">
        <v>21</v>
      </c>
      <c r="J545">
        <v>1378875600</v>
      </c>
      <c r="K545" s="12">
        <f t="shared" si="32"/>
        <v>41528.208333333336</v>
      </c>
      <c r="L545">
        <v>1380171600</v>
      </c>
      <c r="M545" s="13">
        <f t="shared" si="33"/>
        <v>41543.208333333336</v>
      </c>
      <c r="N545" t="b">
        <v>0</v>
      </c>
      <c r="O545" t="b">
        <v>0</v>
      </c>
      <c r="P545" t="s">
        <v>2024</v>
      </c>
      <c r="Q545" t="s">
        <v>2025</v>
      </c>
      <c r="R545" s="6">
        <f t="shared" si="34"/>
        <v>612.37738026543559</v>
      </c>
      <c r="S545" s="7">
        <f t="shared" si="35"/>
        <v>77.022222222222226</v>
      </c>
    </row>
    <row r="546" spans="1:19" ht="31" x14ac:dyDescent="0.35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t="s">
        <v>19</v>
      </c>
      <c r="G546">
        <v>84</v>
      </c>
      <c r="H546" t="s">
        <v>20</v>
      </c>
      <c r="I546" t="s">
        <v>21</v>
      </c>
      <c r="J546">
        <v>1452232800</v>
      </c>
      <c r="K546" s="12">
        <f t="shared" si="32"/>
        <v>42377.25</v>
      </c>
      <c r="L546">
        <v>1453356000</v>
      </c>
      <c r="M546" s="13">
        <f t="shared" si="33"/>
        <v>42390.25</v>
      </c>
      <c r="N546" t="b">
        <v>0</v>
      </c>
      <c r="O546" t="b">
        <v>0</v>
      </c>
      <c r="P546" t="s">
        <v>2009</v>
      </c>
      <c r="Q546" t="s">
        <v>2010</v>
      </c>
      <c r="R546" s="6">
        <f t="shared" si="34"/>
        <v>36.166365280289334</v>
      </c>
      <c r="S546" s="7">
        <f t="shared" si="35"/>
        <v>92.166666666666671</v>
      </c>
    </row>
    <row r="547" spans="1:19" x14ac:dyDescent="0.35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t="s">
        <v>14</v>
      </c>
      <c r="G547">
        <v>2690</v>
      </c>
      <c r="H547" t="s">
        <v>20</v>
      </c>
      <c r="I547" t="s">
        <v>21</v>
      </c>
      <c r="J547">
        <v>1577253600</v>
      </c>
      <c r="K547" s="12">
        <f t="shared" si="32"/>
        <v>43824.25</v>
      </c>
      <c r="L547">
        <v>1578981600</v>
      </c>
      <c r="M547" s="13">
        <f t="shared" si="33"/>
        <v>43844.25</v>
      </c>
      <c r="N547" t="b">
        <v>0</v>
      </c>
      <c r="O547" t="b">
        <v>0</v>
      </c>
      <c r="P547" t="s">
        <v>2013</v>
      </c>
      <c r="Q547" t="s">
        <v>2014</v>
      </c>
      <c r="R547" s="6">
        <f t="shared" si="34"/>
        <v>112.60808365171928</v>
      </c>
      <c r="S547" s="7">
        <f t="shared" si="35"/>
        <v>61.007063197026021</v>
      </c>
    </row>
    <row r="548" spans="1:19" x14ac:dyDescent="0.35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t="s">
        <v>19</v>
      </c>
      <c r="G548">
        <v>88</v>
      </c>
      <c r="H548" t="s">
        <v>20</v>
      </c>
      <c r="I548" t="s">
        <v>21</v>
      </c>
      <c r="J548">
        <v>1537160400</v>
      </c>
      <c r="K548" s="12">
        <f t="shared" si="32"/>
        <v>43360.208333333328</v>
      </c>
      <c r="L548">
        <v>1537419600</v>
      </c>
      <c r="M548" s="13">
        <f t="shared" si="33"/>
        <v>43363.208333333328</v>
      </c>
      <c r="N548" t="b">
        <v>0</v>
      </c>
      <c r="O548" t="b">
        <v>1</v>
      </c>
      <c r="P548" t="s">
        <v>2013</v>
      </c>
      <c r="Q548" t="s">
        <v>2014</v>
      </c>
      <c r="R548" s="6">
        <f t="shared" si="34"/>
        <v>61.135371179039296</v>
      </c>
      <c r="S548" s="7">
        <f t="shared" si="35"/>
        <v>78.068181818181813</v>
      </c>
    </row>
    <row r="549" spans="1:19" x14ac:dyDescent="0.35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t="s">
        <v>19</v>
      </c>
      <c r="G549">
        <v>156</v>
      </c>
      <c r="H549" t="s">
        <v>20</v>
      </c>
      <c r="I549" t="s">
        <v>21</v>
      </c>
      <c r="J549">
        <v>1422165600</v>
      </c>
      <c r="K549" s="12">
        <f t="shared" si="32"/>
        <v>42029.25</v>
      </c>
      <c r="L549">
        <v>1423202400</v>
      </c>
      <c r="M549" s="13">
        <f t="shared" si="33"/>
        <v>42041.25</v>
      </c>
      <c r="N549" t="b">
        <v>0</v>
      </c>
      <c r="O549" t="b">
        <v>0</v>
      </c>
      <c r="P549" t="s">
        <v>2015</v>
      </c>
      <c r="Q549" t="s">
        <v>2018</v>
      </c>
      <c r="R549" s="6">
        <f t="shared" si="34"/>
        <v>10.319917440660474</v>
      </c>
      <c r="S549" s="7">
        <f t="shared" si="35"/>
        <v>80.75</v>
      </c>
    </row>
    <row r="550" spans="1:19" x14ac:dyDescent="0.35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t="s">
        <v>19</v>
      </c>
      <c r="G550">
        <v>2985</v>
      </c>
      <c r="H550" t="s">
        <v>20</v>
      </c>
      <c r="I550" t="s">
        <v>21</v>
      </c>
      <c r="J550">
        <v>1459486800</v>
      </c>
      <c r="K550" s="12">
        <f t="shared" si="32"/>
        <v>42461.208333333328</v>
      </c>
      <c r="L550">
        <v>1460610000</v>
      </c>
      <c r="M550" s="13">
        <f t="shared" si="33"/>
        <v>42474.208333333328</v>
      </c>
      <c r="N550" t="b">
        <v>0</v>
      </c>
      <c r="O550" t="b">
        <v>0</v>
      </c>
      <c r="P550" t="s">
        <v>2013</v>
      </c>
      <c r="Q550" t="s">
        <v>2014</v>
      </c>
      <c r="R550" s="6">
        <f t="shared" si="34"/>
        <v>36.912114544825045</v>
      </c>
      <c r="S550" s="7">
        <f t="shared" si="35"/>
        <v>59.991289782244557</v>
      </c>
    </row>
    <row r="551" spans="1:19" ht="31" x14ac:dyDescent="0.35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t="s">
        <v>19</v>
      </c>
      <c r="G551">
        <v>762</v>
      </c>
      <c r="H551" t="s">
        <v>20</v>
      </c>
      <c r="I551" t="s">
        <v>21</v>
      </c>
      <c r="J551">
        <v>1369717200</v>
      </c>
      <c r="K551" s="12">
        <f t="shared" si="32"/>
        <v>41422.208333333336</v>
      </c>
      <c r="L551">
        <v>1370494800</v>
      </c>
      <c r="M551" s="13">
        <f t="shared" si="33"/>
        <v>41431.208333333336</v>
      </c>
      <c r="N551" t="b">
        <v>0</v>
      </c>
      <c r="O551" t="b">
        <v>0</v>
      </c>
      <c r="P551" t="s">
        <v>2011</v>
      </c>
      <c r="Q551" t="s">
        <v>2020</v>
      </c>
      <c r="R551" s="6">
        <f t="shared" si="34"/>
        <v>35.184809703851244</v>
      </c>
      <c r="S551" s="7">
        <f t="shared" si="35"/>
        <v>110.03018372703411</v>
      </c>
    </row>
    <row r="552" spans="1:19" ht="31" x14ac:dyDescent="0.35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t="s">
        <v>63</v>
      </c>
      <c r="G552">
        <v>1</v>
      </c>
      <c r="H552" t="s">
        <v>86</v>
      </c>
      <c r="I552" t="s">
        <v>87</v>
      </c>
      <c r="J552">
        <v>1330495200</v>
      </c>
      <c r="K552" s="12">
        <f t="shared" si="32"/>
        <v>40968.25</v>
      </c>
      <c r="L552">
        <v>1332306000</v>
      </c>
      <c r="M552" s="13">
        <f t="shared" si="33"/>
        <v>40989.208333333336</v>
      </c>
      <c r="N552" t="b">
        <v>0</v>
      </c>
      <c r="O552" t="b">
        <v>0</v>
      </c>
      <c r="P552" t="s">
        <v>2009</v>
      </c>
      <c r="Q552" t="s">
        <v>2019</v>
      </c>
      <c r="R552" s="6">
        <f t="shared" si="34"/>
        <v>2500</v>
      </c>
      <c r="S552" s="7">
        <f t="shared" si="35"/>
        <v>4</v>
      </c>
    </row>
    <row r="553" spans="1:19" x14ac:dyDescent="0.35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t="s">
        <v>14</v>
      </c>
      <c r="G553">
        <v>2779</v>
      </c>
      <c r="H553" t="s">
        <v>24</v>
      </c>
      <c r="I553" t="s">
        <v>25</v>
      </c>
      <c r="J553">
        <v>1419055200</v>
      </c>
      <c r="K553" s="12">
        <f t="shared" si="32"/>
        <v>41993.25</v>
      </c>
      <c r="L553">
        <v>1422511200</v>
      </c>
      <c r="M553" s="13">
        <f t="shared" si="33"/>
        <v>42033.25</v>
      </c>
      <c r="N553" t="b">
        <v>0</v>
      </c>
      <c r="O553" t="b">
        <v>1</v>
      </c>
      <c r="P553" t="s">
        <v>2011</v>
      </c>
      <c r="Q553" t="s">
        <v>2012</v>
      </c>
      <c r="R553" s="6">
        <f t="shared" si="34"/>
        <v>170.55247258470806</v>
      </c>
      <c r="S553" s="7">
        <f t="shared" si="35"/>
        <v>37.99856063332134</v>
      </c>
    </row>
    <row r="554" spans="1:19" x14ac:dyDescent="0.35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t="s">
        <v>14</v>
      </c>
      <c r="G554">
        <v>92</v>
      </c>
      <c r="H554" t="s">
        <v>20</v>
      </c>
      <c r="I554" t="s">
        <v>21</v>
      </c>
      <c r="J554">
        <v>1480140000</v>
      </c>
      <c r="K554" s="12">
        <f t="shared" si="32"/>
        <v>42700.25</v>
      </c>
      <c r="L554">
        <v>1480312800</v>
      </c>
      <c r="M554" s="13">
        <f t="shared" si="33"/>
        <v>42702.25</v>
      </c>
      <c r="N554" t="b">
        <v>0</v>
      </c>
      <c r="O554" t="b">
        <v>0</v>
      </c>
      <c r="P554" t="s">
        <v>2013</v>
      </c>
      <c r="Q554" t="s">
        <v>2014</v>
      </c>
      <c r="R554" s="6">
        <f t="shared" si="34"/>
        <v>101.51139183397248</v>
      </c>
      <c r="S554" s="7">
        <f t="shared" si="35"/>
        <v>96.369565217391298</v>
      </c>
    </row>
    <row r="555" spans="1:19" ht="31" x14ac:dyDescent="0.35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t="s">
        <v>14</v>
      </c>
      <c r="G555">
        <v>1028</v>
      </c>
      <c r="H555" t="s">
        <v>20</v>
      </c>
      <c r="I555" t="s">
        <v>21</v>
      </c>
      <c r="J555">
        <v>1293948000</v>
      </c>
      <c r="K555" s="12">
        <f t="shared" si="32"/>
        <v>40545.25</v>
      </c>
      <c r="L555">
        <v>1294034400</v>
      </c>
      <c r="M555" s="13">
        <f t="shared" si="33"/>
        <v>40546.25</v>
      </c>
      <c r="N555" t="b">
        <v>0</v>
      </c>
      <c r="O555" t="b">
        <v>0</v>
      </c>
      <c r="P555" t="s">
        <v>2009</v>
      </c>
      <c r="Q555" t="s">
        <v>2010</v>
      </c>
      <c r="R555" s="6">
        <f t="shared" si="34"/>
        <v>227.39996267761455</v>
      </c>
      <c r="S555" s="7">
        <f t="shared" si="35"/>
        <v>72.978599221789878</v>
      </c>
    </row>
    <row r="556" spans="1:19" ht="31" x14ac:dyDescent="0.35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t="s">
        <v>19</v>
      </c>
      <c r="G556">
        <v>554</v>
      </c>
      <c r="H556" t="s">
        <v>15</v>
      </c>
      <c r="I556" t="s">
        <v>16</v>
      </c>
      <c r="J556">
        <v>1482127200</v>
      </c>
      <c r="K556" s="12">
        <f t="shared" si="32"/>
        <v>42723.25</v>
      </c>
      <c r="L556">
        <v>1482645600</v>
      </c>
      <c r="M556" s="13">
        <f t="shared" si="33"/>
        <v>42729.25</v>
      </c>
      <c r="N556" t="b">
        <v>0</v>
      </c>
      <c r="O556" t="b">
        <v>0</v>
      </c>
      <c r="P556" t="s">
        <v>2009</v>
      </c>
      <c r="Q556" t="s">
        <v>2019</v>
      </c>
      <c r="R556" s="6">
        <f t="shared" si="34"/>
        <v>65.935591338145471</v>
      </c>
      <c r="S556" s="7">
        <f t="shared" si="35"/>
        <v>26.007220216606498</v>
      </c>
    </row>
    <row r="557" spans="1:19" x14ac:dyDescent="0.35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t="s">
        <v>19</v>
      </c>
      <c r="G557">
        <v>135</v>
      </c>
      <c r="H557" t="s">
        <v>32</v>
      </c>
      <c r="I557" t="s">
        <v>33</v>
      </c>
      <c r="J557">
        <v>1396414800</v>
      </c>
      <c r="K557" s="12">
        <f t="shared" si="32"/>
        <v>41731.208333333336</v>
      </c>
      <c r="L557">
        <v>1399093200</v>
      </c>
      <c r="M557" s="13">
        <f t="shared" si="33"/>
        <v>41762.208333333336</v>
      </c>
      <c r="N557" t="b">
        <v>0</v>
      </c>
      <c r="O557" t="b">
        <v>0</v>
      </c>
      <c r="P557" t="s">
        <v>2009</v>
      </c>
      <c r="Q557" t="s">
        <v>2010</v>
      </c>
      <c r="R557" s="6">
        <f t="shared" si="34"/>
        <v>44.715735680317984</v>
      </c>
      <c r="S557" s="7">
        <f t="shared" si="35"/>
        <v>104.36296296296297</v>
      </c>
    </row>
    <row r="558" spans="1:19" x14ac:dyDescent="0.35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t="s">
        <v>19</v>
      </c>
      <c r="G558">
        <v>122</v>
      </c>
      <c r="H558" t="s">
        <v>20</v>
      </c>
      <c r="I558" t="s">
        <v>21</v>
      </c>
      <c r="J558">
        <v>1315285200</v>
      </c>
      <c r="K558" s="12">
        <f t="shared" si="32"/>
        <v>40792.208333333336</v>
      </c>
      <c r="L558">
        <v>1315890000</v>
      </c>
      <c r="M558" s="13">
        <f t="shared" si="33"/>
        <v>40799.208333333336</v>
      </c>
      <c r="N558" t="b">
        <v>0</v>
      </c>
      <c r="O558" t="b">
        <v>1</v>
      </c>
      <c r="P558" t="s">
        <v>2021</v>
      </c>
      <c r="Q558" t="s">
        <v>2033</v>
      </c>
      <c r="R558" s="6">
        <f t="shared" si="34"/>
        <v>41.710114702815432</v>
      </c>
      <c r="S558" s="7">
        <f t="shared" si="35"/>
        <v>102.18852459016394</v>
      </c>
    </row>
    <row r="559" spans="1:19" x14ac:dyDescent="0.35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t="s">
        <v>19</v>
      </c>
      <c r="G559">
        <v>221</v>
      </c>
      <c r="H559" t="s">
        <v>20</v>
      </c>
      <c r="I559" t="s">
        <v>21</v>
      </c>
      <c r="J559">
        <v>1443762000</v>
      </c>
      <c r="K559" s="12">
        <f t="shared" si="32"/>
        <v>42279.208333333328</v>
      </c>
      <c r="L559">
        <v>1444021200</v>
      </c>
      <c r="M559" s="13">
        <f t="shared" si="33"/>
        <v>42282.208333333328</v>
      </c>
      <c r="N559" t="b">
        <v>0</v>
      </c>
      <c r="O559" t="b">
        <v>1</v>
      </c>
      <c r="P559" t="s">
        <v>2015</v>
      </c>
      <c r="Q559" t="s">
        <v>2037</v>
      </c>
      <c r="R559" s="6">
        <f t="shared" si="34"/>
        <v>50.167224080267559</v>
      </c>
      <c r="S559" s="7">
        <f t="shared" si="35"/>
        <v>54.117647058823529</v>
      </c>
    </row>
    <row r="560" spans="1:19" x14ac:dyDescent="0.35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t="s">
        <v>19</v>
      </c>
      <c r="G560">
        <v>126</v>
      </c>
      <c r="H560" t="s">
        <v>20</v>
      </c>
      <c r="I560" t="s">
        <v>21</v>
      </c>
      <c r="J560">
        <v>1456293600</v>
      </c>
      <c r="K560" s="12">
        <f t="shared" si="32"/>
        <v>42424.25</v>
      </c>
      <c r="L560">
        <v>1460005200</v>
      </c>
      <c r="M560" s="13">
        <f t="shared" si="33"/>
        <v>42467.208333333328</v>
      </c>
      <c r="N560" t="b">
        <v>0</v>
      </c>
      <c r="O560" t="b">
        <v>0</v>
      </c>
      <c r="P560" t="s">
        <v>2013</v>
      </c>
      <c r="Q560" t="s">
        <v>2014</v>
      </c>
      <c r="R560" s="6">
        <f t="shared" si="34"/>
        <v>72.809440120512178</v>
      </c>
      <c r="S560" s="7">
        <f t="shared" si="35"/>
        <v>63.222222222222221</v>
      </c>
    </row>
    <row r="561" spans="1:19" x14ac:dyDescent="0.35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t="s">
        <v>19</v>
      </c>
      <c r="G561">
        <v>1022</v>
      </c>
      <c r="H561" t="s">
        <v>20</v>
      </c>
      <c r="I561" t="s">
        <v>21</v>
      </c>
      <c r="J561">
        <v>1470114000</v>
      </c>
      <c r="K561" s="12">
        <f t="shared" si="32"/>
        <v>42584.208333333328</v>
      </c>
      <c r="L561">
        <v>1470718800</v>
      </c>
      <c r="M561" s="13">
        <f t="shared" si="33"/>
        <v>42591.208333333328</v>
      </c>
      <c r="N561" t="b">
        <v>0</v>
      </c>
      <c r="O561" t="b">
        <v>0</v>
      </c>
      <c r="P561" t="s">
        <v>2013</v>
      </c>
      <c r="Q561" t="s">
        <v>2014</v>
      </c>
      <c r="R561" s="6">
        <f t="shared" si="34"/>
        <v>99.039700529528503</v>
      </c>
      <c r="S561" s="7">
        <f t="shared" si="35"/>
        <v>104.03228962818004</v>
      </c>
    </row>
    <row r="562" spans="1:19" x14ac:dyDescent="0.35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t="s">
        <v>19</v>
      </c>
      <c r="G562">
        <v>3177</v>
      </c>
      <c r="H562" t="s">
        <v>20</v>
      </c>
      <c r="I562" t="s">
        <v>21</v>
      </c>
      <c r="J562">
        <v>1321596000</v>
      </c>
      <c r="K562" s="12">
        <f t="shared" si="32"/>
        <v>40865.25</v>
      </c>
      <c r="L562">
        <v>1325052000</v>
      </c>
      <c r="M562" s="13">
        <f t="shared" si="33"/>
        <v>40905.25</v>
      </c>
      <c r="N562" t="b">
        <v>0</v>
      </c>
      <c r="O562" t="b">
        <v>0</v>
      </c>
      <c r="P562" t="s">
        <v>2015</v>
      </c>
      <c r="Q562" t="s">
        <v>2023</v>
      </c>
      <c r="R562" s="6">
        <f t="shared" si="34"/>
        <v>12.591921023471341</v>
      </c>
      <c r="S562" s="7">
        <f t="shared" si="35"/>
        <v>49.994334277620396</v>
      </c>
    </row>
    <row r="563" spans="1:19" x14ac:dyDescent="0.35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t="s">
        <v>19</v>
      </c>
      <c r="G563">
        <v>198</v>
      </c>
      <c r="H563" t="s">
        <v>86</v>
      </c>
      <c r="I563" t="s">
        <v>87</v>
      </c>
      <c r="J563">
        <v>1318827600</v>
      </c>
      <c r="K563" s="12">
        <f t="shared" si="32"/>
        <v>40833.208333333336</v>
      </c>
      <c r="L563">
        <v>1319000400</v>
      </c>
      <c r="M563" s="13">
        <f t="shared" si="33"/>
        <v>40835.208333333336</v>
      </c>
      <c r="N563" t="b">
        <v>0</v>
      </c>
      <c r="O563" t="b">
        <v>0</v>
      </c>
      <c r="P563" t="s">
        <v>2013</v>
      </c>
      <c r="Q563" t="s">
        <v>2014</v>
      </c>
      <c r="R563" s="6">
        <f t="shared" si="34"/>
        <v>27.048958615093323</v>
      </c>
      <c r="S563" s="7">
        <f t="shared" si="35"/>
        <v>56.015151515151516</v>
      </c>
    </row>
    <row r="564" spans="1:19" ht="31" x14ac:dyDescent="0.35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t="s">
        <v>14</v>
      </c>
      <c r="G564">
        <v>26</v>
      </c>
      <c r="H564" t="s">
        <v>86</v>
      </c>
      <c r="I564" t="s">
        <v>87</v>
      </c>
      <c r="J564">
        <v>1552366800</v>
      </c>
      <c r="K564" s="12">
        <f t="shared" si="32"/>
        <v>43536.208333333328</v>
      </c>
      <c r="L564">
        <v>1552539600</v>
      </c>
      <c r="M564" s="13">
        <f t="shared" si="33"/>
        <v>43538.208333333328</v>
      </c>
      <c r="N564" t="b">
        <v>0</v>
      </c>
      <c r="O564" t="b">
        <v>0</v>
      </c>
      <c r="P564" t="s">
        <v>2009</v>
      </c>
      <c r="Q564" t="s">
        <v>2010</v>
      </c>
      <c r="R564" s="6">
        <f t="shared" si="34"/>
        <v>780.14184397163126</v>
      </c>
      <c r="S564" s="7">
        <f t="shared" si="35"/>
        <v>48.807692307692307</v>
      </c>
    </row>
    <row r="565" spans="1:19" x14ac:dyDescent="0.35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t="s">
        <v>19</v>
      </c>
      <c r="G565">
        <v>85</v>
      </c>
      <c r="H565" t="s">
        <v>24</v>
      </c>
      <c r="I565" t="s">
        <v>25</v>
      </c>
      <c r="J565">
        <v>1542088800</v>
      </c>
      <c r="K565" s="12">
        <f t="shared" si="32"/>
        <v>43417.25</v>
      </c>
      <c r="L565">
        <v>1543816800</v>
      </c>
      <c r="M565" s="13">
        <f t="shared" si="33"/>
        <v>43437.25</v>
      </c>
      <c r="N565" t="b">
        <v>0</v>
      </c>
      <c r="O565" t="b">
        <v>0</v>
      </c>
      <c r="P565" t="s">
        <v>2015</v>
      </c>
      <c r="Q565" t="s">
        <v>2016</v>
      </c>
      <c r="R565" s="6">
        <f t="shared" si="34"/>
        <v>72.449579009203063</v>
      </c>
      <c r="S565" s="7">
        <f t="shared" si="35"/>
        <v>60.082352941176474</v>
      </c>
    </row>
    <row r="566" spans="1:19" x14ac:dyDescent="0.35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t="s">
        <v>14</v>
      </c>
      <c r="G566">
        <v>1790</v>
      </c>
      <c r="H566" t="s">
        <v>20</v>
      </c>
      <c r="I566" t="s">
        <v>21</v>
      </c>
      <c r="J566">
        <v>1426395600</v>
      </c>
      <c r="K566" s="12">
        <f t="shared" si="32"/>
        <v>42078.208333333328</v>
      </c>
      <c r="L566">
        <v>1427086800</v>
      </c>
      <c r="M566" s="13">
        <f t="shared" si="33"/>
        <v>42086.208333333328</v>
      </c>
      <c r="N566" t="b">
        <v>0</v>
      </c>
      <c r="O566" t="b">
        <v>0</v>
      </c>
      <c r="P566" t="s">
        <v>2013</v>
      </c>
      <c r="Q566" t="s">
        <v>2014</v>
      </c>
      <c r="R566" s="6">
        <f t="shared" si="34"/>
        <v>119.31283726917175</v>
      </c>
      <c r="S566" s="7">
        <f t="shared" si="35"/>
        <v>78.990502793296088</v>
      </c>
    </row>
    <row r="567" spans="1:19" x14ac:dyDescent="0.35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t="s">
        <v>19</v>
      </c>
      <c r="G567">
        <v>3596</v>
      </c>
      <c r="H567" t="s">
        <v>20</v>
      </c>
      <c r="I567" t="s">
        <v>21</v>
      </c>
      <c r="J567">
        <v>1321336800</v>
      </c>
      <c r="K567" s="12">
        <f t="shared" si="32"/>
        <v>40862.25</v>
      </c>
      <c r="L567">
        <v>1323064800</v>
      </c>
      <c r="M567" s="13">
        <f t="shared" si="33"/>
        <v>40882.25</v>
      </c>
      <c r="N567" t="b">
        <v>0</v>
      </c>
      <c r="O567" t="b">
        <v>0</v>
      </c>
      <c r="P567" t="s">
        <v>2013</v>
      </c>
      <c r="Q567" t="s">
        <v>2014</v>
      </c>
      <c r="R567" s="6">
        <f t="shared" si="34"/>
        <v>48.87570429426367</v>
      </c>
      <c r="S567" s="7">
        <f t="shared" si="35"/>
        <v>53.99499443826474</v>
      </c>
    </row>
    <row r="568" spans="1:19" x14ac:dyDescent="0.35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t="s">
        <v>14</v>
      </c>
      <c r="G568">
        <v>37</v>
      </c>
      <c r="H568" t="s">
        <v>20</v>
      </c>
      <c r="I568" t="s">
        <v>21</v>
      </c>
      <c r="J568">
        <v>1456293600</v>
      </c>
      <c r="K568" s="12">
        <f t="shared" si="32"/>
        <v>42424.25</v>
      </c>
      <c r="L568">
        <v>1458277200</v>
      </c>
      <c r="M568" s="13">
        <f t="shared" si="33"/>
        <v>42447.208333333328</v>
      </c>
      <c r="N568" t="b">
        <v>0</v>
      </c>
      <c r="O568" t="b">
        <v>1</v>
      </c>
      <c r="P568" t="s">
        <v>2009</v>
      </c>
      <c r="Q568" t="s">
        <v>2017</v>
      </c>
      <c r="R568" s="6">
        <f t="shared" si="34"/>
        <v>225.50921435499512</v>
      </c>
      <c r="S568" s="7">
        <f t="shared" si="35"/>
        <v>111.45945945945945</v>
      </c>
    </row>
    <row r="569" spans="1:19" ht="31" x14ac:dyDescent="0.35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t="s">
        <v>19</v>
      </c>
      <c r="G569">
        <v>244</v>
      </c>
      <c r="H569" t="s">
        <v>20</v>
      </c>
      <c r="I569" t="s">
        <v>21</v>
      </c>
      <c r="J569">
        <v>1404968400</v>
      </c>
      <c r="K569" s="12">
        <f t="shared" si="32"/>
        <v>41830.208333333336</v>
      </c>
      <c r="L569">
        <v>1405141200</v>
      </c>
      <c r="M569" s="13">
        <f t="shared" si="33"/>
        <v>41832.208333333336</v>
      </c>
      <c r="N569" t="b">
        <v>0</v>
      </c>
      <c r="O569" t="b">
        <v>0</v>
      </c>
      <c r="P569" t="s">
        <v>2009</v>
      </c>
      <c r="Q569" t="s">
        <v>2010</v>
      </c>
      <c r="R569" s="6">
        <f t="shared" si="34"/>
        <v>45.745038681466532</v>
      </c>
      <c r="S569" s="7">
        <f t="shared" si="35"/>
        <v>60.922131147540981</v>
      </c>
    </row>
    <row r="570" spans="1:19" x14ac:dyDescent="0.35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t="s">
        <v>19</v>
      </c>
      <c r="G570">
        <v>5180</v>
      </c>
      <c r="H570" t="s">
        <v>20</v>
      </c>
      <c r="I570" t="s">
        <v>21</v>
      </c>
      <c r="J570">
        <v>1279170000</v>
      </c>
      <c r="K570" s="12">
        <f t="shared" si="32"/>
        <v>40374.208333333336</v>
      </c>
      <c r="L570">
        <v>1283058000</v>
      </c>
      <c r="M570" s="13">
        <f t="shared" si="33"/>
        <v>40419.208333333336</v>
      </c>
      <c r="N570" t="b">
        <v>0</v>
      </c>
      <c r="O570" t="b">
        <v>0</v>
      </c>
      <c r="P570" t="s">
        <v>2013</v>
      </c>
      <c r="Q570" t="s">
        <v>2014</v>
      </c>
      <c r="R570" s="6">
        <f t="shared" si="34"/>
        <v>53.753860774530771</v>
      </c>
      <c r="S570" s="7">
        <f t="shared" si="35"/>
        <v>26.0015444015444</v>
      </c>
    </row>
    <row r="571" spans="1:19" x14ac:dyDescent="0.35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t="s">
        <v>19</v>
      </c>
      <c r="G571">
        <v>589</v>
      </c>
      <c r="H571" t="s">
        <v>94</v>
      </c>
      <c r="I571" t="s">
        <v>95</v>
      </c>
      <c r="J571">
        <v>1294725600</v>
      </c>
      <c r="K571" s="12">
        <f t="shared" si="32"/>
        <v>40554.25</v>
      </c>
      <c r="L571">
        <v>1295762400</v>
      </c>
      <c r="M571" s="13">
        <f t="shared" si="33"/>
        <v>40566.25</v>
      </c>
      <c r="N571" t="b">
        <v>0</v>
      </c>
      <c r="O571" t="b">
        <v>0</v>
      </c>
      <c r="P571" t="s">
        <v>2015</v>
      </c>
      <c r="Q571" t="s">
        <v>2023</v>
      </c>
      <c r="R571" s="6">
        <f t="shared" si="34"/>
        <v>42.133948223456663</v>
      </c>
      <c r="S571" s="7">
        <f t="shared" si="35"/>
        <v>80.993208828522924</v>
      </c>
    </row>
    <row r="572" spans="1:19" x14ac:dyDescent="0.35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t="s">
        <v>19</v>
      </c>
      <c r="G572">
        <v>2725</v>
      </c>
      <c r="H572" t="s">
        <v>20</v>
      </c>
      <c r="I572" t="s">
        <v>21</v>
      </c>
      <c r="J572">
        <v>1419055200</v>
      </c>
      <c r="K572" s="12">
        <f t="shared" si="32"/>
        <v>41993.25</v>
      </c>
      <c r="L572">
        <v>1419573600</v>
      </c>
      <c r="M572" s="13">
        <f t="shared" si="33"/>
        <v>41999.25</v>
      </c>
      <c r="N572" t="b">
        <v>0</v>
      </c>
      <c r="O572" t="b">
        <v>1</v>
      </c>
      <c r="P572" t="s">
        <v>2009</v>
      </c>
      <c r="Q572" t="s">
        <v>2010</v>
      </c>
      <c r="R572" s="6">
        <f t="shared" si="34"/>
        <v>32.716748458537815</v>
      </c>
      <c r="S572" s="7">
        <f t="shared" si="35"/>
        <v>34.995963302752294</v>
      </c>
    </row>
    <row r="573" spans="1:19" x14ac:dyDescent="0.35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t="s">
        <v>14</v>
      </c>
      <c r="G573">
        <v>35</v>
      </c>
      <c r="H573" t="s">
        <v>94</v>
      </c>
      <c r="I573" t="s">
        <v>95</v>
      </c>
      <c r="J573">
        <v>1434690000</v>
      </c>
      <c r="K573" s="12">
        <f t="shared" si="32"/>
        <v>42174.208333333328</v>
      </c>
      <c r="L573">
        <v>1438750800</v>
      </c>
      <c r="M573" s="13">
        <f t="shared" si="33"/>
        <v>42221.208333333328</v>
      </c>
      <c r="N573" t="b">
        <v>0</v>
      </c>
      <c r="O573" t="b">
        <v>0</v>
      </c>
      <c r="P573" t="s">
        <v>2015</v>
      </c>
      <c r="Q573" t="s">
        <v>2026</v>
      </c>
      <c r="R573" s="6">
        <f t="shared" si="34"/>
        <v>106.22154779969651</v>
      </c>
      <c r="S573" s="7">
        <f t="shared" si="35"/>
        <v>94.142857142857139</v>
      </c>
    </row>
    <row r="574" spans="1:19" x14ac:dyDescent="0.35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t="s">
        <v>63</v>
      </c>
      <c r="G574">
        <v>94</v>
      </c>
      <c r="H574" t="s">
        <v>20</v>
      </c>
      <c r="I574" t="s">
        <v>21</v>
      </c>
      <c r="J574">
        <v>1443416400</v>
      </c>
      <c r="K574" s="12">
        <f t="shared" si="32"/>
        <v>42275.208333333328</v>
      </c>
      <c r="L574">
        <v>1444798800</v>
      </c>
      <c r="M574" s="13">
        <f t="shared" si="33"/>
        <v>42291.208333333328</v>
      </c>
      <c r="N574" t="b">
        <v>0</v>
      </c>
      <c r="O574" t="b">
        <v>1</v>
      </c>
      <c r="P574" t="s">
        <v>2009</v>
      </c>
      <c r="Q574" t="s">
        <v>2010</v>
      </c>
      <c r="R574" s="6">
        <f t="shared" si="34"/>
        <v>183.8235294117647</v>
      </c>
      <c r="S574" s="7">
        <f t="shared" si="35"/>
        <v>52.085106382978722</v>
      </c>
    </row>
    <row r="575" spans="1:19" x14ac:dyDescent="0.35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t="s">
        <v>19</v>
      </c>
      <c r="G575">
        <v>300</v>
      </c>
      <c r="H575" t="s">
        <v>20</v>
      </c>
      <c r="I575" t="s">
        <v>21</v>
      </c>
      <c r="J575">
        <v>1399006800</v>
      </c>
      <c r="K575" s="12">
        <f t="shared" si="32"/>
        <v>41761.208333333336</v>
      </c>
      <c r="L575">
        <v>1399179600</v>
      </c>
      <c r="M575" s="13">
        <f t="shared" si="33"/>
        <v>41763.208333333336</v>
      </c>
      <c r="N575" t="b">
        <v>0</v>
      </c>
      <c r="O575" t="b">
        <v>0</v>
      </c>
      <c r="P575" t="s">
        <v>2038</v>
      </c>
      <c r="Q575" t="s">
        <v>2039</v>
      </c>
      <c r="R575" s="6">
        <f t="shared" si="34"/>
        <v>89.381003201707571</v>
      </c>
      <c r="S575" s="7">
        <f t="shared" si="35"/>
        <v>24.986666666666668</v>
      </c>
    </row>
    <row r="576" spans="1:19" x14ac:dyDescent="0.35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t="s">
        <v>19</v>
      </c>
      <c r="G576">
        <v>144</v>
      </c>
      <c r="H576" t="s">
        <v>20</v>
      </c>
      <c r="I576" t="s">
        <v>21</v>
      </c>
      <c r="J576">
        <v>1575698400</v>
      </c>
      <c r="K576" s="12">
        <f t="shared" si="32"/>
        <v>43806.25</v>
      </c>
      <c r="L576">
        <v>1576562400</v>
      </c>
      <c r="M576" s="13">
        <f t="shared" si="33"/>
        <v>43816.25</v>
      </c>
      <c r="N576" t="b">
        <v>0</v>
      </c>
      <c r="O576" t="b">
        <v>1</v>
      </c>
      <c r="P576" t="s">
        <v>2007</v>
      </c>
      <c r="Q576" t="s">
        <v>2008</v>
      </c>
      <c r="R576" s="6">
        <f t="shared" si="34"/>
        <v>27.089395003511591</v>
      </c>
      <c r="S576" s="7">
        <f t="shared" si="35"/>
        <v>69.215277777777771</v>
      </c>
    </row>
    <row r="577" spans="1:19" x14ac:dyDescent="0.35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t="s">
        <v>14</v>
      </c>
      <c r="G577">
        <v>558</v>
      </c>
      <c r="H577" t="s">
        <v>20</v>
      </c>
      <c r="I577" t="s">
        <v>21</v>
      </c>
      <c r="J577">
        <v>1400562000</v>
      </c>
      <c r="K577" s="12">
        <f t="shared" si="32"/>
        <v>41779.208333333336</v>
      </c>
      <c r="L577">
        <v>1400821200</v>
      </c>
      <c r="M577" s="13">
        <f t="shared" si="33"/>
        <v>41782.208333333336</v>
      </c>
      <c r="N577" t="b">
        <v>0</v>
      </c>
      <c r="O577" t="b">
        <v>1</v>
      </c>
      <c r="P577" t="s">
        <v>2013</v>
      </c>
      <c r="Q577" t="s">
        <v>2014</v>
      </c>
      <c r="R577" s="6">
        <f t="shared" si="34"/>
        <v>158.90578203391769</v>
      </c>
      <c r="S577" s="7">
        <f t="shared" si="35"/>
        <v>93.944444444444443</v>
      </c>
    </row>
    <row r="578" spans="1:19" ht="31" x14ac:dyDescent="0.35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t="s">
        <v>14</v>
      </c>
      <c r="G578">
        <v>64</v>
      </c>
      <c r="H578" t="s">
        <v>20</v>
      </c>
      <c r="I578" t="s">
        <v>21</v>
      </c>
      <c r="J578">
        <v>1509512400</v>
      </c>
      <c r="K578" s="12">
        <f t="shared" si="32"/>
        <v>43040.208333333328</v>
      </c>
      <c r="L578">
        <v>1510984800</v>
      </c>
      <c r="M578" s="13">
        <f t="shared" si="33"/>
        <v>43057.25</v>
      </c>
      <c r="N578" t="b">
        <v>0</v>
      </c>
      <c r="O578" t="b">
        <v>0</v>
      </c>
      <c r="P578" t="s">
        <v>2013</v>
      </c>
      <c r="Q578" t="s">
        <v>2014</v>
      </c>
      <c r="R578" s="6">
        <f t="shared" si="34"/>
        <v>154.01714830104797</v>
      </c>
      <c r="S578" s="7">
        <f t="shared" si="35"/>
        <v>98.40625</v>
      </c>
    </row>
    <row r="579" spans="1:19" x14ac:dyDescent="0.35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t="s">
        <v>63</v>
      </c>
      <c r="G579">
        <v>37</v>
      </c>
      <c r="H579" t="s">
        <v>20</v>
      </c>
      <c r="I579" t="s">
        <v>21</v>
      </c>
      <c r="J579">
        <v>1299823200</v>
      </c>
      <c r="K579" s="12">
        <f t="shared" ref="K579:K642" si="36">(((J579/60)/60)/24)+DATE(1970,1,1)</f>
        <v>40613.25</v>
      </c>
      <c r="L579">
        <v>1302066000</v>
      </c>
      <c r="M579" s="13">
        <f t="shared" ref="M579:M642" si="37">(((L579/60)/60)/24)+DATE(1970,1,1)</f>
        <v>40639.208333333336</v>
      </c>
      <c r="N579" t="b">
        <v>0</v>
      </c>
      <c r="O579" t="b">
        <v>0</v>
      </c>
      <c r="P579" t="s">
        <v>2009</v>
      </c>
      <c r="Q579" t="s">
        <v>2032</v>
      </c>
      <c r="R579" s="6">
        <f t="shared" si="34"/>
        <v>530.40103492884862</v>
      </c>
      <c r="S579" s="7">
        <f t="shared" si="35"/>
        <v>41.783783783783782</v>
      </c>
    </row>
    <row r="580" spans="1:19" x14ac:dyDescent="0.35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t="s">
        <v>14</v>
      </c>
      <c r="G580">
        <v>245</v>
      </c>
      <c r="H580" t="s">
        <v>20</v>
      </c>
      <c r="I580" t="s">
        <v>21</v>
      </c>
      <c r="J580">
        <v>1322719200</v>
      </c>
      <c r="K580" s="12">
        <f t="shared" si="36"/>
        <v>40878.25</v>
      </c>
      <c r="L580">
        <v>1322978400</v>
      </c>
      <c r="M580" s="13">
        <f t="shared" si="37"/>
        <v>40881.25</v>
      </c>
      <c r="N580" t="b">
        <v>0</v>
      </c>
      <c r="O580" t="b">
        <v>0</v>
      </c>
      <c r="P580" t="s">
        <v>2015</v>
      </c>
      <c r="Q580" t="s">
        <v>2037</v>
      </c>
      <c r="R580" s="6">
        <f t="shared" ref="R580:R643" si="38">D580/E580*100</f>
        <v>596.85799109351808</v>
      </c>
      <c r="S580" s="7">
        <f t="shared" ref="S580:S643" si="39">E580/G580</f>
        <v>65.991836734693877</v>
      </c>
    </row>
    <row r="581" spans="1:19" x14ac:dyDescent="0.35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t="s">
        <v>19</v>
      </c>
      <c r="G581">
        <v>87</v>
      </c>
      <c r="H581" t="s">
        <v>20</v>
      </c>
      <c r="I581" t="s">
        <v>21</v>
      </c>
      <c r="J581">
        <v>1312693200</v>
      </c>
      <c r="K581" s="12">
        <f t="shared" si="36"/>
        <v>40762.208333333336</v>
      </c>
      <c r="L581">
        <v>1313730000</v>
      </c>
      <c r="M581" s="13">
        <f t="shared" si="37"/>
        <v>40774.208333333336</v>
      </c>
      <c r="N581" t="b">
        <v>0</v>
      </c>
      <c r="O581" t="b">
        <v>0</v>
      </c>
      <c r="P581" t="s">
        <v>2009</v>
      </c>
      <c r="Q581" t="s">
        <v>2032</v>
      </c>
      <c r="R581" s="6">
        <f t="shared" si="38"/>
        <v>98.89934598819589</v>
      </c>
      <c r="S581" s="7">
        <f t="shared" si="39"/>
        <v>72.05747126436782</v>
      </c>
    </row>
    <row r="582" spans="1:19" x14ac:dyDescent="0.35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t="s">
        <v>19</v>
      </c>
      <c r="G582">
        <v>3116</v>
      </c>
      <c r="H582" t="s">
        <v>20</v>
      </c>
      <c r="I582" t="s">
        <v>21</v>
      </c>
      <c r="J582">
        <v>1393394400</v>
      </c>
      <c r="K582" s="12">
        <f t="shared" si="36"/>
        <v>41696.25</v>
      </c>
      <c r="L582">
        <v>1394085600</v>
      </c>
      <c r="M582" s="13">
        <f t="shared" si="37"/>
        <v>41704.25</v>
      </c>
      <c r="N582" t="b">
        <v>0</v>
      </c>
      <c r="O582" t="b">
        <v>0</v>
      </c>
      <c r="P582" t="s">
        <v>2013</v>
      </c>
      <c r="Q582" t="s">
        <v>2014</v>
      </c>
      <c r="R582" s="6">
        <f t="shared" si="38"/>
        <v>29.282381098824693</v>
      </c>
      <c r="S582" s="7">
        <f t="shared" si="39"/>
        <v>48.003209242618745</v>
      </c>
    </row>
    <row r="583" spans="1:19" x14ac:dyDescent="0.35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t="s">
        <v>14</v>
      </c>
      <c r="G583">
        <v>71</v>
      </c>
      <c r="H583" t="s">
        <v>20</v>
      </c>
      <c r="I583" t="s">
        <v>21</v>
      </c>
      <c r="J583">
        <v>1304053200</v>
      </c>
      <c r="K583" s="12">
        <f t="shared" si="36"/>
        <v>40662.208333333336</v>
      </c>
      <c r="L583">
        <v>1305349200</v>
      </c>
      <c r="M583" s="13">
        <f t="shared" si="37"/>
        <v>40677.208333333336</v>
      </c>
      <c r="N583" t="b">
        <v>0</v>
      </c>
      <c r="O583" t="b">
        <v>0</v>
      </c>
      <c r="P583" t="s">
        <v>2011</v>
      </c>
      <c r="Q583" t="s">
        <v>2012</v>
      </c>
      <c r="R583" s="6">
        <f t="shared" si="38"/>
        <v>156.20932048945585</v>
      </c>
      <c r="S583" s="7">
        <f t="shared" si="39"/>
        <v>54.098591549295776</v>
      </c>
    </row>
    <row r="584" spans="1:19" x14ac:dyDescent="0.35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t="s">
        <v>14</v>
      </c>
      <c r="G584">
        <v>42</v>
      </c>
      <c r="H584" t="s">
        <v>20</v>
      </c>
      <c r="I584" t="s">
        <v>21</v>
      </c>
      <c r="J584">
        <v>1433912400</v>
      </c>
      <c r="K584" s="12">
        <f t="shared" si="36"/>
        <v>42165.208333333328</v>
      </c>
      <c r="L584">
        <v>1434344400</v>
      </c>
      <c r="M584" s="13">
        <f t="shared" si="37"/>
        <v>42170.208333333328</v>
      </c>
      <c r="N584" t="b">
        <v>0</v>
      </c>
      <c r="O584" t="b">
        <v>1</v>
      </c>
      <c r="P584" t="s">
        <v>2024</v>
      </c>
      <c r="Q584" t="s">
        <v>2025</v>
      </c>
      <c r="R584" s="6">
        <f t="shared" si="38"/>
        <v>192.01059368792761</v>
      </c>
      <c r="S584" s="7">
        <f t="shared" si="39"/>
        <v>107.88095238095238</v>
      </c>
    </row>
    <row r="585" spans="1:19" ht="31" x14ac:dyDescent="0.35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t="s">
        <v>19</v>
      </c>
      <c r="G585">
        <v>909</v>
      </c>
      <c r="H585" t="s">
        <v>20</v>
      </c>
      <c r="I585" t="s">
        <v>21</v>
      </c>
      <c r="J585">
        <v>1329717600</v>
      </c>
      <c r="K585" s="12">
        <f t="shared" si="36"/>
        <v>40959.25</v>
      </c>
      <c r="L585">
        <v>1331186400</v>
      </c>
      <c r="M585" s="13">
        <f t="shared" si="37"/>
        <v>40976.25</v>
      </c>
      <c r="N585" t="b">
        <v>0</v>
      </c>
      <c r="O585" t="b">
        <v>0</v>
      </c>
      <c r="P585" t="s">
        <v>2015</v>
      </c>
      <c r="Q585" t="s">
        <v>2016</v>
      </c>
      <c r="R585" s="6">
        <f t="shared" si="38"/>
        <v>31.017166114156304</v>
      </c>
      <c r="S585" s="7">
        <f t="shared" si="39"/>
        <v>67.034103410341032</v>
      </c>
    </row>
    <row r="586" spans="1:19" x14ac:dyDescent="0.35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t="s">
        <v>19</v>
      </c>
      <c r="G586">
        <v>1613</v>
      </c>
      <c r="H586" t="s">
        <v>20</v>
      </c>
      <c r="I586" t="s">
        <v>21</v>
      </c>
      <c r="J586">
        <v>1335330000</v>
      </c>
      <c r="K586" s="12">
        <f t="shared" si="36"/>
        <v>41024.208333333336</v>
      </c>
      <c r="L586">
        <v>1336539600</v>
      </c>
      <c r="M586" s="13">
        <f t="shared" si="37"/>
        <v>41038.208333333336</v>
      </c>
      <c r="N586" t="b">
        <v>0</v>
      </c>
      <c r="O586" t="b">
        <v>0</v>
      </c>
      <c r="P586" t="s">
        <v>2011</v>
      </c>
      <c r="Q586" t="s">
        <v>2012</v>
      </c>
      <c r="R586" s="6">
        <f t="shared" si="38"/>
        <v>83.676335286426806</v>
      </c>
      <c r="S586" s="7">
        <f t="shared" si="39"/>
        <v>64.01425914445133</v>
      </c>
    </row>
    <row r="587" spans="1:19" x14ac:dyDescent="0.35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t="s">
        <v>19</v>
      </c>
      <c r="G587">
        <v>136</v>
      </c>
      <c r="H587" t="s">
        <v>20</v>
      </c>
      <c r="I587" t="s">
        <v>21</v>
      </c>
      <c r="J587">
        <v>1268888400</v>
      </c>
      <c r="K587" s="12">
        <f t="shared" si="36"/>
        <v>40255.208333333336</v>
      </c>
      <c r="L587">
        <v>1269752400</v>
      </c>
      <c r="M587" s="13">
        <f t="shared" si="37"/>
        <v>40265.208333333336</v>
      </c>
      <c r="N587" t="b">
        <v>0</v>
      </c>
      <c r="O587" t="b">
        <v>0</v>
      </c>
      <c r="P587" t="s">
        <v>2021</v>
      </c>
      <c r="Q587" t="s">
        <v>2033</v>
      </c>
      <c r="R587" s="6">
        <f t="shared" si="38"/>
        <v>68.120933792575585</v>
      </c>
      <c r="S587" s="7">
        <f t="shared" si="39"/>
        <v>96.066176470588232</v>
      </c>
    </row>
    <row r="588" spans="1:19" x14ac:dyDescent="0.35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t="s">
        <v>19</v>
      </c>
      <c r="G588">
        <v>130</v>
      </c>
      <c r="H588" t="s">
        <v>20</v>
      </c>
      <c r="I588" t="s">
        <v>21</v>
      </c>
      <c r="J588">
        <v>1289973600</v>
      </c>
      <c r="K588" s="12">
        <f t="shared" si="36"/>
        <v>40499.25</v>
      </c>
      <c r="L588">
        <v>1291615200</v>
      </c>
      <c r="M588" s="13">
        <f t="shared" si="37"/>
        <v>40518.25</v>
      </c>
      <c r="N588" t="b">
        <v>0</v>
      </c>
      <c r="O588" t="b">
        <v>0</v>
      </c>
      <c r="P588" t="s">
        <v>2009</v>
      </c>
      <c r="Q588" t="s">
        <v>2010</v>
      </c>
      <c r="R588" s="6">
        <f t="shared" si="38"/>
        <v>10.519987977156598</v>
      </c>
      <c r="S588" s="7">
        <f t="shared" si="39"/>
        <v>51.184615384615384</v>
      </c>
    </row>
    <row r="589" spans="1:19" x14ac:dyDescent="0.35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2">
        <f t="shared" si="36"/>
        <v>43484.25</v>
      </c>
      <c r="L589">
        <v>1552366800</v>
      </c>
      <c r="M589" s="13">
        <f t="shared" si="37"/>
        <v>43536.208333333328</v>
      </c>
      <c r="N589" t="b">
        <v>0</v>
      </c>
      <c r="O589" t="b">
        <v>1</v>
      </c>
      <c r="P589" t="s">
        <v>2007</v>
      </c>
      <c r="Q589" t="s">
        <v>2008</v>
      </c>
      <c r="R589" s="6">
        <f t="shared" si="38"/>
        <v>137.18622300058377</v>
      </c>
      <c r="S589" s="7">
        <f t="shared" si="39"/>
        <v>43.92307692307692</v>
      </c>
    </row>
    <row r="590" spans="1:19" x14ac:dyDescent="0.35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t="s">
        <v>14</v>
      </c>
      <c r="G590">
        <v>1368</v>
      </c>
      <c r="H590" t="s">
        <v>36</v>
      </c>
      <c r="I590" t="s">
        <v>37</v>
      </c>
      <c r="J590">
        <v>1269493200</v>
      </c>
      <c r="K590" s="12">
        <f t="shared" si="36"/>
        <v>40262.208333333336</v>
      </c>
      <c r="L590">
        <v>1272171600</v>
      </c>
      <c r="M590" s="13">
        <f t="shared" si="37"/>
        <v>40293.208333333336</v>
      </c>
      <c r="N590" t="b">
        <v>0</v>
      </c>
      <c r="O590" t="b">
        <v>0</v>
      </c>
      <c r="P590" t="s">
        <v>2013</v>
      </c>
      <c r="Q590" t="s">
        <v>2014</v>
      </c>
      <c r="R590" s="6">
        <f t="shared" si="38"/>
        <v>126.56906285888674</v>
      </c>
      <c r="S590" s="7">
        <f t="shared" si="39"/>
        <v>91.021198830409361</v>
      </c>
    </row>
    <row r="591" spans="1:19" x14ac:dyDescent="0.35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t="s">
        <v>14</v>
      </c>
      <c r="G591">
        <v>102</v>
      </c>
      <c r="H591" t="s">
        <v>20</v>
      </c>
      <c r="I591" t="s">
        <v>21</v>
      </c>
      <c r="J591">
        <v>1436072400</v>
      </c>
      <c r="K591" s="12">
        <f t="shared" si="36"/>
        <v>42190.208333333328</v>
      </c>
      <c r="L591">
        <v>1436677200</v>
      </c>
      <c r="M591" s="13">
        <f t="shared" si="37"/>
        <v>42197.208333333328</v>
      </c>
      <c r="N591" t="b">
        <v>0</v>
      </c>
      <c r="O591" t="b">
        <v>0</v>
      </c>
      <c r="P591" t="s">
        <v>2015</v>
      </c>
      <c r="Q591" t="s">
        <v>2016</v>
      </c>
      <c r="R591" s="6">
        <f t="shared" si="38"/>
        <v>154.50811656561706</v>
      </c>
      <c r="S591" s="7">
        <f t="shared" si="39"/>
        <v>50.127450980392155</v>
      </c>
    </row>
    <row r="592" spans="1:19" ht="31" x14ac:dyDescent="0.35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t="s">
        <v>14</v>
      </c>
      <c r="G592">
        <v>86</v>
      </c>
      <c r="H592" t="s">
        <v>24</v>
      </c>
      <c r="I592" t="s">
        <v>25</v>
      </c>
      <c r="J592">
        <v>1419141600</v>
      </c>
      <c r="K592" s="12">
        <f t="shared" si="36"/>
        <v>41994.25</v>
      </c>
      <c r="L592">
        <v>1420092000</v>
      </c>
      <c r="M592" s="13">
        <f t="shared" si="37"/>
        <v>42005.25</v>
      </c>
      <c r="N592" t="b">
        <v>0</v>
      </c>
      <c r="O592" t="b">
        <v>0</v>
      </c>
      <c r="P592" t="s">
        <v>2021</v>
      </c>
      <c r="Q592" t="s">
        <v>2030</v>
      </c>
      <c r="R592" s="6">
        <f t="shared" si="38"/>
        <v>121.90934065934067</v>
      </c>
      <c r="S592" s="7">
        <f t="shared" si="39"/>
        <v>67.720930232558146</v>
      </c>
    </row>
    <row r="593" spans="1:19" x14ac:dyDescent="0.35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t="s">
        <v>19</v>
      </c>
      <c r="G593">
        <v>102</v>
      </c>
      <c r="H593" t="s">
        <v>20</v>
      </c>
      <c r="I593" t="s">
        <v>21</v>
      </c>
      <c r="J593">
        <v>1279083600</v>
      </c>
      <c r="K593" s="12">
        <f t="shared" si="36"/>
        <v>40373.208333333336</v>
      </c>
      <c r="L593">
        <v>1279947600</v>
      </c>
      <c r="M593" s="13">
        <f t="shared" si="37"/>
        <v>40383.208333333336</v>
      </c>
      <c r="N593" t="b">
        <v>0</v>
      </c>
      <c r="O593" t="b">
        <v>0</v>
      </c>
      <c r="P593" t="s">
        <v>2024</v>
      </c>
      <c r="Q593" t="s">
        <v>2025</v>
      </c>
      <c r="R593" s="6">
        <f t="shared" si="38"/>
        <v>9.6370061034371979</v>
      </c>
      <c r="S593" s="7">
        <f t="shared" si="39"/>
        <v>61.03921568627451</v>
      </c>
    </row>
    <row r="594" spans="1:19" ht="31" x14ac:dyDescent="0.35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t="s">
        <v>14</v>
      </c>
      <c r="G594">
        <v>253</v>
      </c>
      <c r="H594" t="s">
        <v>20</v>
      </c>
      <c r="I594" t="s">
        <v>21</v>
      </c>
      <c r="J594">
        <v>1401426000</v>
      </c>
      <c r="K594" s="12">
        <f t="shared" si="36"/>
        <v>41789.208333333336</v>
      </c>
      <c r="L594">
        <v>1402203600</v>
      </c>
      <c r="M594" s="13">
        <f t="shared" si="37"/>
        <v>41798.208333333336</v>
      </c>
      <c r="N594" t="b">
        <v>0</v>
      </c>
      <c r="O594" t="b">
        <v>0</v>
      </c>
      <c r="P594" t="s">
        <v>2013</v>
      </c>
      <c r="Q594" t="s">
        <v>2014</v>
      </c>
      <c r="R594" s="6">
        <f t="shared" si="38"/>
        <v>774.5887467272637</v>
      </c>
      <c r="S594" s="7">
        <f t="shared" si="39"/>
        <v>80.011857707509876</v>
      </c>
    </row>
    <row r="595" spans="1:19" x14ac:dyDescent="0.35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t="s">
        <v>19</v>
      </c>
      <c r="G595">
        <v>4006</v>
      </c>
      <c r="H595" t="s">
        <v>20</v>
      </c>
      <c r="I595" t="s">
        <v>21</v>
      </c>
      <c r="J595">
        <v>1395810000</v>
      </c>
      <c r="K595" s="12">
        <f t="shared" si="36"/>
        <v>41724.208333333336</v>
      </c>
      <c r="L595">
        <v>1396933200</v>
      </c>
      <c r="M595" s="13">
        <f t="shared" si="37"/>
        <v>41737.208333333336</v>
      </c>
      <c r="N595" t="b">
        <v>0</v>
      </c>
      <c r="O595" t="b">
        <v>0</v>
      </c>
      <c r="P595" t="s">
        <v>2015</v>
      </c>
      <c r="Q595" t="s">
        <v>2023</v>
      </c>
      <c r="R595" s="6">
        <f t="shared" si="38"/>
        <v>64.581917063222292</v>
      </c>
      <c r="S595" s="7">
        <f t="shared" si="39"/>
        <v>47.001497753369947</v>
      </c>
    </row>
    <row r="596" spans="1:19" ht="31" x14ac:dyDescent="0.35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t="s">
        <v>14</v>
      </c>
      <c r="G596">
        <v>157</v>
      </c>
      <c r="H596" t="s">
        <v>20</v>
      </c>
      <c r="I596" t="s">
        <v>21</v>
      </c>
      <c r="J596">
        <v>1467003600</v>
      </c>
      <c r="K596" s="12">
        <f t="shared" si="36"/>
        <v>42548.208333333328</v>
      </c>
      <c r="L596">
        <v>1467262800</v>
      </c>
      <c r="M596" s="13">
        <f t="shared" si="37"/>
        <v>42551.208333333328</v>
      </c>
      <c r="N596" t="b">
        <v>0</v>
      </c>
      <c r="O596" t="b">
        <v>1</v>
      </c>
      <c r="P596" t="s">
        <v>2013</v>
      </c>
      <c r="Q596" t="s">
        <v>2014</v>
      </c>
      <c r="R596" s="6">
        <f t="shared" si="38"/>
        <v>1408.6146682188592</v>
      </c>
      <c r="S596" s="7">
        <f t="shared" si="39"/>
        <v>71.127388535031841</v>
      </c>
    </row>
    <row r="597" spans="1:19" ht="31" x14ac:dyDescent="0.35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t="s">
        <v>19</v>
      </c>
      <c r="G597">
        <v>1629</v>
      </c>
      <c r="H597" t="s">
        <v>20</v>
      </c>
      <c r="I597" t="s">
        <v>21</v>
      </c>
      <c r="J597">
        <v>1268715600</v>
      </c>
      <c r="K597" s="12">
        <f t="shared" si="36"/>
        <v>40253.208333333336</v>
      </c>
      <c r="L597">
        <v>1270530000</v>
      </c>
      <c r="M597" s="13">
        <f t="shared" si="37"/>
        <v>40274.208333333336</v>
      </c>
      <c r="N597" t="b">
        <v>0</v>
      </c>
      <c r="O597" t="b">
        <v>1</v>
      </c>
      <c r="P597" t="s">
        <v>2013</v>
      </c>
      <c r="Q597" t="s">
        <v>2014</v>
      </c>
      <c r="R597" s="6">
        <f t="shared" si="38"/>
        <v>47.955250861216278</v>
      </c>
      <c r="S597" s="7">
        <f t="shared" si="39"/>
        <v>89.99079189686924</v>
      </c>
    </row>
    <row r="598" spans="1:19" x14ac:dyDescent="0.35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t="s">
        <v>14</v>
      </c>
      <c r="G598">
        <v>183</v>
      </c>
      <c r="H598" t="s">
        <v>20</v>
      </c>
      <c r="I598" t="s">
        <v>21</v>
      </c>
      <c r="J598">
        <v>1457157600</v>
      </c>
      <c r="K598" s="12">
        <f t="shared" si="36"/>
        <v>42434.25</v>
      </c>
      <c r="L598">
        <v>1457762400</v>
      </c>
      <c r="M598" s="13">
        <f t="shared" si="37"/>
        <v>42441.25</v>
      </c>
      <c r="N598" t="b">
        <v>0</v>
      </c>
      <c r="O598" t="b">
        <v>1</v>
      </c>
      <c r="P598" t="s">
        <v>2015</v>
      </c>
      <c r="Q598" t="s">
        <v>2018</v>
      </c>
      <c r="R598" s="6">
        <f t="shared" si="38"/>
        <v>100.31746031746032</v>
      </c>
      <c r="S598" s="7">
        <f t="shared" si="39"/>
        <v>43.032786885245905</v>
      </c>
    </row>
    <row r="599" spans="1:19" x14ac:dyDescent="0.35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t="s">
        <v>19</v>
      </c>
      <c r="G599">
        <v>2188</v>
      </c>
      <c r="H599" t="s">
        <v>20</v>
      </c>
      <c r="I599" t="s">
        <v>21</v>
      </c>
      <c r="J599">
        <v>1573970400</v>
      </c>
      <c r="K599" s="12">
        <f t="shared" si="36"/>
        <v>43786.25</v>
      </c>
      <c r="L599">
        <v>1575525600</v>
      </c>
      <c r="M599" s="13">
        <f t="shared" si="37"/>
        <v>43804.25</v>
      </c>
      <c r="N599" t="b">
        <v>0</v>
      </c>
      <c r="O599" t="b">
        <v>0</v>
      </c>
      <c r="P599" t="s">
        <v>2013</v>
      </c>
      <c r="Q599" t="s">
        <v>2014</v>
      </c>
      <c r="R599" s="6">
        <f t="shared" si="38"/>
        <v>49.603774726271851</v>
      </c>
      <c r="S599" s="7">
        <f t="shared" si="39"/>
        <v>67.997714808043881</v>
      </c>
    </row>
    <row r="600" spans="1:19" x14ac:dyDescent="0.35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t="s">
        <v>19</v>
      </c>
      <c r="G600">
        <v>2409</v>
      </c>
      <c r="H600" t="s">
        <v>94</v>
      </c>
      <c r="I600" t="s">
        <v>95</v>
      </c>
      <c r="J600">
        <v>1276578000</v>
      </c>
      <c r="K600" s="12">
        <f t="shared" si="36"/>
        <v>40344.208333333336</v>
      </c>
      <c r="L600">
        <v>1279083600</v>
      </c>
      <c r="M600" s="13">
        <f t="shared" si="37"/>
        <v>40373.208333333336</v>
      </c>
      <c r="N600" t="b">
        <v>0</v>
      </c>
      <c r="O600" t="b">
        <v>0</v>
      </c>
      <c r="P600" t="s">
        <v>2009</v>
      </c>
      <c r="Q600" t="s">
        <v>2010</v>
      </c>
      <c r="R600" s="6">
        <f t="shared" si="38"/>
        <v>61.693997771055564</v>
      </c>
      <c r="S600" s="7">
        <f t="shared" si="39"/>
        <v>73.004566210045667</v>
      </c>
    </row>
    <row r="601" spans="1:19" ht="31" x14ac:dyDescent="0.35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t="s">
        <v>14</v>
      </c>
      <c r="G601">
        <v>82</v>
      </c>
      <c r="H601" t="s">
        <v>32</v>
      </c>
      <c r="I601" t="s">
        <v>33</v>
      </c>
      <c r="J601">
        <v>1423720800</v>
      </c>
      <c r="K601" s="12">
        <f t="shared" si="36"/>
        <v>42047.25</v>
      </c>
      <c r="L601">
        <v>1424412000</v>
      </c>
      <c r="M601" s="13">
        <f t="shared" si="37"/>
        <v>42055.25</v>
      </c>
      <c r="N601" t="b">
        <v>0</v>
      </c>
      <c r="O601" t="b">
        <v>0</v>
      </c>
      <c r="P601" t="s">
        <v>2015</v>
      </c>
      <c r="Q601" t="s">
        <v>2016</v>
      </c>
      <c r="R601" s="6">
        <f t="shared" si="38"/>
        <v>2744.5226917057903</v>
      </c>
      <c r="S601" s="7">
        <f t="shared" si="39"/>
        <v>62.341463414634148</v>
      </c>
    </row>
    <row r="602" spans="1:19" x14ac:dyDescent="0.35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t="s">
        <v>14</v>
      </c>
      <c r="G602">
        <v>1</v>
      </c>
      <c r="H602" t="s">
        <v>36</v>
      </c>
      <c r="I602" t="s">
        <v>37</v>
      </c>
      <c r="J602">
        <v>1375160400</v>
      </c>
      <c r="K602" s="12">
        <f t="shared" si="36"/>
        <v>41485.208333333336</v>
      </c>
      <c r="L602">
        <v>1376197200</v>
      </c>
      <c r="M602" s="13">
        <f t="shared" si="37"/>
        <v>41497.208333333336</v>
      </c>
      <c r="N602" t="b">
        <v>0</v>
      </c>
      <c r="O602" t="b">
        <v>0</v>
      </c>
      <c r="P602" t="s">
        <v>2007</v>
      </c>
      <c r="Q602" t="s">
        <v>2008</v>
      </c>
      <c r="R602" s="6">
        <f t="shared" si="38"/>
        <v>2000</v>
      </c>
      <c r="S602" s="7">
        <f t="shared" si="39"/>
        <v>5</v>
      </c>
    </row>
    <row r="603" spans="1:19" x14ac:dyDescent="0.35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t="s">
        <v>19</v>
      </c>
      <c r="G603">
        <v>194</v>
      </c>
      <c r="H603" t="s">
        <v>20</v>
      </c>
      <c r="I603" t="s">
        <v>21</v>
      </c>
      <c r="J603">
        <v>1401426000</v>
      </c>
      <c r="K603" s="12">
        <f t="shared" si="36"/>
        <v>41789.208333333336</v>
      </c>
      <c r="L603">
        <v>1402894800</v>
      </c>
      <c r="M603" s="13">
        <f t="shared" si="37"/>
        <v>41806.208333333336</v>
      </c>
      <c r="N603" t="b">
        <v>1</v>
      </c>
      <c r="O603" t="b">
        <v>0</v>
      </c>
      <c r="P603" t="s">
        <v>2011</v>
      </c>
      <c r="Q603" t="s">
        <v>2020</v>
      </c>
      <c r="R603" s="6">
        <f t="shared" si="38"/>
        <v>48.394530649869409</v>
      </c>
      <c r="S603" s="7">
        <f t="shared" si="39"/>
        <v>67.103092783505161</v>
      </c>
    </row>
    <row r="604" spans="1:19" ht="31" x14ac:dyDescent="0.35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t="s">
        <v>19</v>
      </c>
      <c r="G604">
        <v>1140</v>
      </c>
      <c r="H604" t="s">
        <v>20</v>
      </c>
      <c r="I604" t="s">
        <v>21</v>
      </c>
      <c r="J604">
        <v>1433480400</v>
      </c>
      <c r="K604" s="12">
        <f t="shared" si="36"/>
        <v>42160.208333333328</v>
      </c>
      <c r="L604">
        <v>1434430800</v>
      </c>
      <c r="M604" s="13">
        <f t="shared" si="37"/>
        <v>42171.208333333328</v>
      </c>
      <c r="N604" t="b">
        <v>0</v>
      </c>
      <c r="O604" t="b">
        <v>0</v>
      </c>
      <c r="P604" t="s">
        <v>2013</v>
      </c>
      <c r="Q604" t="s">
        <v>2014</v>
      </c>
      <c r="R604" s="6">
        <f t="shared" si="38"/>
        <v>77.98104764411687</v>
      </c>
      <c r="S604" s="7">
        <f t="shared" si="39"/>
        <v>79.978947368421046</v>
      </c>
    </row>
    <row r="605" spans="1:19" x14ac:dyDescent="0.35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t="s">
        <v>19</v>
      </c>
      <c r="G605">
        <v>102</v>
      </c>
      <c r="H605" t="s">
        <v>20</v>
      </c>
      <c r="I605" t="s">
        <v>21</v>
      </c>
      <c r="J605">
        <v>1555563600</v>
      </c>
      <c r="K605" s="12">
        <f t="shared" si="36"/>
        <v>43573.208333333328</v>
      </c>
      <c r="L605">
        <v>1557896400</v>
      </c>
      <c r="M605" s="13">
        <f t="shared" si="37"/>
        <v>43600.208333333328</v>
      </c>
      <c r="N605" t="b">
        <v>0</v>
      </c>
      <c r="O605" t="b">
        <v>0</v>
      </c>
      <c r="P605" t="s">
        <v>2013</v>
      </c>
      <c r="Q605" t="s">
        <v>2014</v>
      </c>
      <c r="R605" s="6">
        <f t="shared" si="38"/>
        <v>83.569851781772314</v>
      </c>
      <c r="S605" s="7">
        <f t="shared" si="39"/>
        <v>62.176470588235297</v>
      </c>
    </row>
    <row r="606" spans="1:19" x14ac:dyDescent="0.35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t="s">
        <v>19</v>
      </c>
      <c r="G606">
        <v>2857</v>
      </c>
      <c r="H606" t="s">
        <v>20</v>
      </c>
      <c r="I606" t="s">
        <v>21</v>
      </c>
      <c r="J606">
        <v>1295676000</v>
      </c>
      <c r="K606" s="12">
        <f t="shared" si="36"/>
        <v>40565.25</v>
      </c>
      <c r="L606">
        <v>1297490400</v>
      </c>
      <c r="M606" s="13">
        <f t="shared" si="37"/>
        <v>40586.25</v>
      </c>
      <c r="N606" t="b">
        <v>0</v>
      </c>
      <c r="O606" t="b">
        <v>0</v>
      </c>
      <c r="P606" t="s">
        <v>2013</v>
      </c>
      <c r="Q606" t="s">
        <v>2014</v>
      </c>
      <c r="R606" s="6">
        <f t="shared" si="38"/>
        <v>58.571824773174498</v>
      </c>
      <c r="S606" s="7">
        <f t="shared" si="39"/>
        <v>53.005950297514879</v>
      </c>
    </row>
    <row r="607" spans="1:19" x14ac:dyDescent="0.35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t="s">
        <v>19</v>
      </c>
      <c r="G607">
        <v>107</v>
      </c>
      <c r="H607" t="s">
        <v>20</v>
      </c>
      <c r="I607" t="s">
        <v>21</v>
      </c>
      <c r="J607">
        <v>1443848400</v>
      </c>
      <c r="K607" s="12">
        <f t="shared" si="36"/>
        <v>42280.208333333328</v>
      </c>
      <c r="L607">
        <v>1447394400</v>
      </c>
      <c r="M607" s="13">
        <f t="shared" si="37"/>
        <v>42321.25</v>
      </c>
      <c r="N607" t="b">
        <v>0</v>
      </c>
      <c r="O607" t="b">
        <v>0</v>
      </c>
      <c r="P607" t="s">
        <v>2021</v>
      </c>
      <c r="Q607" t="s">
        <v>2022</v>
      </c>
      <c r="R607" s="6">
        <f t="shared" si="38"/>
        <v>53.415344771770798</v>
      </c>
      <c r="S607" s="7">
        <f t="shared" si="39"/>
        <v>57.738317757009348</v>
      </c>
    </row>
    <row r="608" spans="1:19" x14ac:dyDescent="0.35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t="s">
        <v>19</v>
      </c>
      <c r="G608">
        <v>160</v>
      </c>
      <c r="H608" t="s">
        <v>36</v>
      </c>
      <c r="I608" t="s">
        <v>37</v>
      </c>
      <c r="J608">
        <v>1457330400</v>
      </c>
      <c r="K608" s="12">
        <f t="shared" si="36"/>
        <v>42436.25</v>
      </c>
      <c r="L608">
        <v>1458277200</v>
      </c>
      <c r="M608" s="13">
        <f t="shared" si="37"/>
        <v>42447.208333333328</v>
      </c>
      <c r="N608" t="b">
        <v>0</v>
      </c>
      <c r="O608" t="b">
        <v>0</v>
      </c>
      <c r="P608" t="s">
        <v>2009</v>
      </c>
      <c r="Q608" t="s">
        <v>2010</v>
      </c>
      <c r="R608" s="6">
        <f t="shared" si="38"/>
        <v>53.083528493364561</v>
      </c>
      <c r="S608" s="7">
        <f t="shared" si="39"/>
        <v>40.03125</v>
      </c>
    </row>
    <row r="609" spans="1:19" x14ac:dyDescent="0.35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t="s">
        <v>19</v>
      </c>
      <c r="G609">
        <v>2230</v>
      </c>
      <c r="H609" t="s">
        <v>20</v>
      </c>
      <c r="I609" t="s">
        <v>21</v>
      </c>
      <c r="J609">
        <v>1395550800</v>
      </c>
      <c r="K609" s="12">
        <f t="shared" si="36"/>
        <v>41721.208333333336</v>
      </c>
      <c r="L609">
        <v>1395723600</v>
      </c>
      <c r="M609" s="13">
        <f t="shared" si="37"/>
        <v>41723.208333333336</v>
      </c>
      <c r="N609" t="b">
        <v>0</v>
      </c>
      <c r="O609" t="b">
        <v>0</v>
      </c>
      <c r="P609" t="s">
        <v>2007</v>
      </c>
      <c r="Q609" t="s">
        <v>2008</v>
      </c>
      <c r="R609" s="6">
        <f t="shared" si="38"/>
        <v>76.162221102913094</v>
      </c>
      <c r="S609" s="7">
        <f t="shared" si="39"/>
        <v>81.016591928251117</v>
      </c>
    </row>
    <row r="610" spans="1:19" x14ac:dyDescent="0.35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t="s">
        <v>19</v>
      </c>
      <c r="G610">
        <v>316</v>
      </c>
      <c r="H610" t="s">
        <v>20</v>
      </c>
      <c r="I610" t="s">
        <v>21</v>
      </c>
      <c r="J610">
        <v>1551852000</v>
      </c>
      <c r="K610" s="12">
        <f t="shared" si="36"/>
        <v>43530.25</v>
      </c>
      <c r="L610">
        <v>1552197600</v>
      </c>
      <c r="M610" s="13">
        <f t="shared" si="37"/>
        <v>43534.25</v>
      </c>
      <c r="N610" t="b">
        <v>0</v>
      </c>
      <c r="O610" t="b">
        <v>1</v>
      </c>
      <c r="P610" t="s">
        <v>2009</v>
      </c>
      <c r="Q610" t="s">
        <v>2032</v>
      </c>
      <c r="R610" s="6">
        <f t="shared" si="38"/>
        <v>35.214446952595935</v>
      </c>
      <c r="S610" s="7">
        <f t="shared" si="39"/>
        <v>35.047468354430379</v>
      </c>
    </row>
    <row r="611" spans="1:19" x14ac:dyDescent="0.35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t="s">
        <v>19</v>
      </c>
      <c r="G611">
        <v>117</v>
      </c>
      <c r="H611" t="s">
        <v>20</v>
      </c>
      <c r="I611" t="s">
        <v>21</v>
      </c>
      <c r="J611">
        <v>1547618400</v>
      </c>
      <c r="K611" s="12">
        <f t="shared" si="36"/>
        <v>43481.25</v>
      </c>
      <c r="L611">
        <v>1549087200</v>
      </c>
      <c r="M611" s="13">
        <f t="shared" si="37"/>
        <v>43498.25</v>
      </c>
      <c r="N611" t="b">
        <v>0</v>
      </c>
      <c r="O611" t="b">
        <v>0</v>
      </c>
      <c r="P611" t="s">
        <v>2015</v>
      </c>
      <c r="Q611" t="s">
        <v>2037</v>
      </c>
      <c r="R611" s="6">
        <f t="shared" si="38"/>
        <v>83.042683939544929</v>
      </c>
      <c r="S611" s="7">
        <f t="shared" si="39"/>
        <v>102.92307692307692</v>
      </c>
    </row>
    <row r="612" spans="1:19" ht="31" x14ac:dyDescent="0.35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t="s">
        <v>19</v>
      </c>
      <c r="G612">
        <v>6406</v>
      </c>
      <c r="H612" t="s">
        <v>20</v>
      </c>
      <c r="I612" t="s">
        <v>21</v>
      </c>
      <c r="J612">
        <v>1355637600</v>
      </c>
      <c r="K612" s="12">
        <f t="shared" si="36"/>
        <v>41259.25</v>
      </c>
      <c r="L612">
        <v>1356847200</v>
      </c>
      <c r="M612" s="13">
        <f t="shared" si="37"/>
        <v>41273.25</v>
      </c>
      <c r="N612" t="b">
        <v>0</v>
      </c>
      <c r="O612" t="b">
        <v>0</v>
      </c>
      <c r="P612" t="s">
        <v>2013</v>
      </c>
      <c r="Q612" t="s">
        <v>2014</v>
      </c>
      <c r="R612" s="6">
        <f t="shared" si="38"/>
        <v>23.863154842882313</v>
      </c>
      <c r="S612" s="7">
        <f t="shared" si="39"/>
        <v>27.998126756166094</v>
      </c>
    </row>
    <row r="613" spans="1:19" x14ac:dyDescent="0.35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t="s">
        <v>63</v>
      </c>
      <c r="G613">
        <v>15</v>
      </c>
      <c r="H613" t="s">
        <v>20</v>
      </c>
      <c r="I613" t="s">
        <v>21</v>
      </c>
      <c r="J613">
        <v>1374728400</v>
      </c>
      <c r="K613" s="12">
        <f t="shared" si="36"/>
        <v>41480.208333333336</v>
      </c>
      <c r="L613">
        <v>1375765200</v>
      </c>
      <c r="M613" s="13">
        <f t="shared" si="37"/>
        <v>41492.208333333336</v>
      </c>
      <c r="N613" t="b">
        <v>0</v>
      </c>
      <c r="O613" t="b">
        <v>0</v>
      </c>
      <c r="P613" t="s">
        <v>2013</v>
      </c>
      <c r="Q613" t="s">
        <v>2014</v>
      </c>
      <c r="R613" s="6">
        <f t="shared" si="38"/>
        <v>721.83098591549299</v>
      </c>
      <c r="S613" s="7">
        <f t="shared" si="39"/>
        <v>75.733333333333334</v>
      </c>
    </row>
    <row r="614" spans="1:19" x14ac:dyDescent="0.35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t="s">
        <v>19</v>
      </c>
      <c r="G614">
        <v>192</v>
      </c>
      <c r="H614" t="s">
        <v>20</v>
      </c>
      <c r="I614" t="s">
        <v>21</v>
      </c>
      <c r="J614">
        <v>1287810000</v>
      </c>
      <c r="K614" s="12">
        <f t="shared" si="36"/>
        <v>40474.208333333336</v>
      </c>
      <c r="L614">
        <v>1289800800</v>
      </c>
      <c r="M614" s="13">
        <f t="shared" si="37"/>
        <v>40497.25</v>
      </c>
      <c r="N614" t="b">
        <v>0</v>
      </c>
      <c r="O614" t="b">
        <v>0</v>
      </c>
      <c r="P614" t="s">
        <v>2009</v>
      </c>
      <c r="Q614" t="s">
        <v>2017</v>
      </c>
      <c r="R614" s="6">
        <f t="shared" si="38"/>
        <v>71.717755928282244</v>
      </c>
      <c r="S614" s="7">
        <f t="shared" si="39"/>
        <v>45.026041666666664</v>
      </c>
    </row>
    <row r="615" spans="1:19" x14ac:dyDescent="0.35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t="s">
        <v>19</v>
      </c>
      <c r="G615">
        <v>26</v>
      </c>
      <c r="H615" t="s">
        <v>15</v>
      </c>
      <c r="I615" t="s">
        <v>16</v>
      </c>
      <c r="J615">
        <v>1503723600</v>
      </c>
      <c r="K615" s="12">
        <f t="shared" si="36"/>
        <v>42973.208333333328</v>
      </c>
      <c r="L615">
        <v>1504501200</v>
      </c>
      <c r="M615" s="13">
        <f t="shared" si="37"/>
        <v>42982.208333333328</v>
      </c>
      <c r="N615" t="b">
        <v>0</v>
      </c>
      <c r="O615" t="b">
        <v>0</v>
      </c>
      <c r="P615" t="s">
        <v>2013</v>
      </c>
      <c r="Q615" t="s">
        <v>2014</v>
      </c>
      <c r="R615" s="6">
        <f t="shared" si="38"/>
        <v>57.47126436781609</v>
      </c>
      <c r="S615" s="7">
        <f t="shared" si="39"/>
        <v>73.615384615384613</v>
      </c>
    </row>
    <row r="616" spans="1:19" ht="31" x14ac:dyDescent="0.35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t="s">
        <v>19</v>
      </c>
      <c r="G616">
        <v>723</v>
      </c>
      <c r="H616" t="s">
        <v>20</v>
      </c>
      <c r="I616" t="s">
        <v>21</v>
      </c>
      <c r="J616">
        <v>1484114400</v>
      </c>
      <c r="K616" s="12">
        <f t="shared" si="36"/>
        <v>42746.25</v>
      </c>
      <c r="L616">
        <v>1485669600</v>
      </c>
      <c r="M616" s="13">
        <f t="shared" si="37"/>
        <v>42764.25</v>
      </c>
      <c r="N616" t="b">
        <v>0</v>
      </c>
      <c r="O616" t="b">
        <v>0</v>
      </c>
      <c r="P616" t="s">
        <v>2013</v>
      </c>
      <c r="Q616" t="s">
        <v>2014</v>
      </c>
      <c r="R616" s="6">
        <f t="shared" si="38"/>
        <v>64.31258342434171</v>
      </c>
      <c r="S616" s="7">
        <f t="shared" si="39"/>
        <v>56.991701244813278</v>
      </c>
    </row>
    <row r="617" spans="1:19" x14ac:dyDescent="0.35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t="s">
        <v>19</v>
      </c>
      <c r="G617">
        <v>170</v>
      </c>
      <c r="H617" t="s">
        <v>94</v>
      </c>
      <c r="I617" t="s">
        <v>95</v>
      </c>
      <c r="J617">
        <v>1461906000</v>
      </c>
      <c r="K617" s="12">
        <f t="shared" si="36"/>
        <v>42489.208333333328</v>
      </c>
      <c r="L617">
        <v>1462770000</v>
      </c>
      <c r="M617" s="13">
        <f t="shared" si="37"/>
        <v>42499.208333333328</v>
      </c>
      <c r="N617" t="b">
        <v>0</v>
      </c>
      <c r="O617" t="b">
        <v>0</v>
      </c>
      <c r="P617" t="s">
        <v>2013</v>
      </c>
      <c r="Q617" t="s">
        <v>2014</v>
      </c>
      <c r="R617" s="6">
        <f t="shared" si="38"/>
        <v>58.66924351187189</v>
      </c>
      <c r="S617" s="7">
        <f t="shared" si="39"/>
        <v>85.223529411764702</v>
      </c>
    </row>
    <row r="618" spans="1:19" x14ac:dyDescent="0.35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t="s">
        <v>19</v>
      </c>
      <c r="G618">
        <v>238</v>
      </c>
      <c r="H618" t="s">
        <v>36</v>
      </c>
      <c r="I618" t="s">
        <v>37</v>
      </c>
      <c r="J618">
        <v>1379653200</v>
      </c>
      <c r="K618" s="12">
        <f t="shared" si="36"/>
        <v>41537.208333333336</v>
      </c>
      <c r="L618">
        <v>1379739600</v>
      </c>
      <c r="M618" s="13">
        <f t="shared" si="37"/>
        <v>41538.208333333336</v>
      </c>
      <c r="N618" t="b">
        <v>0</v>
      </c>
      <c r="O618" t="b">
        <v>1</v>
      </c>
      <c r="P618" t="s">
        <v>2009</v>
      </c>
      <c r="Q618" t="s">
        <v>2019</v>
      </c>
      <c r="R618" s="6">
        <f t="shared" si="38"/>
        <v>52.766097782174946</v>
      </c>
      <c r="S618" s="7">
        <f t="shared" si="39"/>
        <v>50.962184873949582</v>
      </c>
    </row>
    <row r="619" spans="1:19" x14ac:dyDescent="0.35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t="s">
        <v>19</v>
      </c>
      <c r="G619">
        <v>55</v>
      </c>
      <c r="H619" t="s">
        <v>20</v>
      </c>
      <c r="I619" t="s">
        <v>21</v>
      </c>
      <c r="J619">
        <v>1401858000</v>
      </c>
      <c r="K619" s="12">
        <f t="shared" si="36"/>
        <v>41794.208333333336</v>
      </c>
      <c r="L619">
        <v>1402722000</v>
      </c>
      <c r="M619" s="13">
        <f t="shared" si="37"/>
        <v>41804.208333333336</v>
      </c>
      <c r="N619" t="b">
        <v>0</v>
      </c>
      <c r="O619" t="b">
        <v>0</v>
      </c>
      <c r="P619" t="s">
        <v>2013</v>
      </c>
      <c r="Q619" t="s">
        <v>2014</v>
      </c>
      <c r="R619" s="6">
        <f t="shared" si="38"/>
        <v>40.045766590389015</v>
      </c>
      <c r="S619" s="7">
        <f t="shared" si="39"/>
        <v>63.563636363636363</v>
      </c>
    </row>
    <row r="620" spans="1:19" x14ac:dyDescent="0.35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t="s">
        <v>14</v>
      </c>
      <c r="G620">
        <v>1198</v>
      </c>
      <c r="H620" t="s">
        <v>20</v>
      </c>
      <c r="I620" t="s">
        <v>21</v>
      </c>
      <c r="J620">
        <v>1367470800</v>
      </c>
      <c r="K620" s="12">
        <f t="shared" si="36"/>
        <v>41396.208333333336</v>
      </c>
      <c r="L620">
        <v>1369285200</v>
      </c>
      <c r="M620" s="13">
        <f t="shared" si="37"/>
        <v>41417.208333333336</v>
      </c>
      <c r="N620" t="b">
        <v>0</v>
      </c>
      <c r="O620" t="b">
        <v>0</v>
      </c>
      <c r="P620" t="s">
        <v>2021</v>
      </c>
      <c r="Q620" t="s">
        <v>2022</v>
      </c>
      <c r="R620" s="6">
        <f t="shared" si="38"/>
        <v>204.66420025351155</v>
      </c>
      <c r="S620" s="7">
        <f t="shared" si="39"/>
        <v>80.999165275459092</v>
      </c>
    </row>
    <row r="621" spans="1:19" x14ac:dyDescent="0.35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t="s">
        <v>14</v>
      </c>
      <c r="G621">
        <v>648</v>
      </c>
      <c r="H621" t="s">
        <v>20</v>
      </c>
      <c r="I621" t="s">
        <v>21</v>
      </c>
      <c r="J621">
        <v>1304658000</v>
      </c>
      <c r="K621" s="12">
        <f t="shared" si="36"/>
        <v>40669.208333333336</v>
      </c>
      <c r="L621">
        <v>1304744400</v>
      </c>
      <c r="M621" s="13">
        <f t="shared" si="37"/>
        <v>40670.208333333336</v>
      </c>
      <c r="N621" t="b">
        <v>1</v>
      </c>
      <c r="O621" t="b">
        <v>1</v>
      </c>
      <c r="P621" t="s">
        <v>2013</v>
      </c>
      <c r="Q621" t="s">
        <v>2014</v>
      </c>
      <c r="R621" s="6">
        <f t="shared" si="38"/>
        <v>351.3460193338953</v>
      </c>
      <c r="S621" s="7">
        <f t="shared" si="39"/>
        <v>86.044753086419746</v>
      </c>
    </row>
    <row r="622" spans="1:19" x14ac:dyDescent="0.35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t="s">
        <v>19</v>
      </c>
      <c r="G622">
        <v>128</v>
      </c>
      <c r="H622" t="s">
        <v>24</v>
      </c>
      <c r="I622" t="s">
        <v>25</v>
      </c>
      <c r="J622">
        <v>1467954000</v>
      </c>
      <c r="K622" s="12">
        <f t="shared" si="36"/>
        <v>42559.208333333328</v>
      </c>
      <c r="L622">
        <v>1468299600</v>
      </c>
      <c r="M622" s="13">
        <f t="shared" si="37"/>
        <v>42563.208333333328</v>
      </c>
      <c r="N622" t="b">
        <v>0</v>
      </c>
      <c r="O622" t="b">
        <v>0</v>
      </c>
      <c r="P622" t="s">
        <v>2028</v>
      </c>
      <c r="Q622" t="s">
        <v>2029</v>
      </c>
      <c r="R622" s="6">
        <f t="shared" si="38"/>
        <v>37.310195227765725</v>
      </c>
      <c r="S622" s="7">
        <f t="shared" si="39"/>
        <v>90.0390625</v>
      </c>
    </row>
    <row r="623" spans="1:19" x14ac:dyDescent="0.35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t="s">
        <v>19</v>
      </c>
      <c r="G623">
        <v>2144</v>
      </c>
      <c r="H623" t="s">
        <v>20</v>
      </c>
      <c r="I623" t="s">
        <v>21</v>
      </c>
      <c r="J623">
        <v>1473742800</v>
      </c>
      <c r="K623" s="12">
        <f t="shared" si="36"/>
        <v>42626.208333333328</v>
      </c>
      <c r="L623">
        <v>1474174800</v>
      </c>
      <c r="M623" s="13">
        <f t="shared" si="37"/>
        <v>42631.208333333328</v>
      </c>
      <c r="N623" t="b">
        <v>0</v>
      </c>
      <c r="O623" t="b">
        <v>0</v>
      </c>
      <c r="P623" t="s">
        <v>2013</v>
      </c>
      <c r="Q623" t="s">
        <v>2014</v>
      </c>
      <c r="R623" s="6">
        <f t="shared" si="38"/>
        <v>16.134216513622697</v>
      </c>
      <c r="S623" s="7">
        <f t="shared" si="39"/>
        <v>74.006063432835816</v>
      </c>
    </row>
    <row r="624" spans="1:19" x14ac:dyDescent="0.35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t="s">
        <v>14</v>
      </c>
      <c r="G624">
        <v>64</v>
      </c>
      <c r="H624" t="s">
        <v>20</v>
      </c>
      <c r="I624" t="s">
        <v>21</v>
      </c>
      <c r="J624">
        <v>1523768400</v>
      </c>
      <c r="K624" s="12">
        <f t="shared" si="36"/>
        <v>43205.208333333328</v>
      </c>
      <c r="L624">
        <v>1526014800</v>
      </c>
      <c r="M624" s="13">
        <f t="shared" si="37"/>
        <v>43231.208333333328</v>
      </c>
      <c r="N624" t="b">
        <v>0</v>
      </c>
      <c r="O624" t="b">
        <v>0</v>
      </c>
      <c r="P624" t="s">
        <v>2009</v>
      </c>
      <c r="Q624" t="s">
        <v>2019</v>
      </c>
      <c r="R624" s="6">
        <f t="shared" si="38"/>
        <v>3194.7261663286004</v>
      </c>
      <c r="S624" s="7">
        <f t="shared" si="39"/>
        <v>92.4375</v>
      </c>
    </row>
    <row r="625" spans="1:19" x14ac:dyDescent="0.35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t="s">
        <v>19</v>
      </c>
      <c r="G625">
        <v>2693</v>
      </c>
      <c r="H625" t="s">
        <v>36</v>
      </c>
      <c r="I625" t="s">
        <v>37</v>
      </c>
      <c r="J625">
        <v>1437022800</v>
      </c>
      <c r="K625" s="12">
        <f t="shared" si="36"/>
        <v>42201.208333333328</v>
      </c>
      <c r="L625">
        <v>1437454800</v>
      </c>
      <c r="M625" s="13">
        <f t="shared" si="37"/>
        <v>42206.208333333328</v>
      </c>
      <c r="N625" t="b">
        <v>0</v>
      </c>
      <c r="O625" t="b">
        <v>0</v>
      </c>
      <c r="P625" t="s">
        <v>2013</v>
      </c>
      <c r="Q625" t="s">
        <v>2014</v>
      </c>
      <c r="R625" s="6">
        <f t="shared" si="38"/>
        <v>62.530668541039482</v>
      </c>
      <c r="S625" s="7">
        <f t="shared" si="39"/>
        <v>55.999257333828446</v>
      </c>
    </row>
    <row r="626" spans="1:19" x14ac:dyDescent="0.35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t="s">
        <v>19</v>
      </c>
      <c r="G626">
        <v>432</v>
      </c>
      <c r="H626" t="s">
        <v>20</v>
      </c>
      <c r="I626" t="s">
        <v>21</v>
      </c>
      <c r="J626">
        <v>1422165600</v>
      </c>
      <c r="K626" s="12">
        <f t="shared" si="36"/>
        <v>42029.25</v>
      </c>
      <c r="L626">
        <v>1422684000</v>
      </c>
      <c r="M626" s="13">
        <f t="shared" si="37"/>
        <v>42035.25</v>
      </c>
      <c r="N626" t="b">
        <v>0</v>
      </c>
      <c r="O626" t="b">
        <v>0</v>
      </c>
      <c r="P626" t="s">
        <v>2028</v>
      </c>
      <c r="Q626" t="s">
        <v>2029</v>
      </c>
      <c r="R626" s="6">
        <f t="shared" si="38"/>
        <v>35.791985402484386</v>
      </c>
      <c r="S626" s="7">
        <f t="shared" si="39"/>
        <v>32.983796296296298</v>
      </c>
    </row>
    <row r="627" spans="1:19" ht="31" x14ac:dyDescent="0.35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t="s">
        <v>14</v>
      </c>
      <c r="G627">
        <v>62</v>
      </c>
      <c r="H627" t="s">
        <v>20</v>
      </c>
      <c r="I627" t="s">
        <v>21</v>
      </c>
      <c r="J627">
        <v>1580104800</v>
      </c>
      <c r="K627" s="12">
        <f t="shared" si="36"/>
        <v>43857.25</v>
      </c>
      <c r="L627">
        <v>1581314400</v>
      </c>
      <c r="M627" s="13">
        <f t="shared" si="37"/>
        <v>43871.25</v>
      </c>
      <c r="N627" t="b">
        <v>0</v>
      </c>
      <c r="O627" t="b">
        <v>0</v>
      </c>
      <c r="P627" t="s">
        <v>2013</v>
      </c>
      <c r="Q627" t="s">
        <v>2014</v>
      </c>
      <c r="R627" s="6">
        <f t="shared" si="38"/>
        <v>129.24349474409789</v>
      </c>
      <c r="S627" s="7">
        <f t="shared" si="39"/>
        <v>93.596774193548384</v>
      </c>
    </row>
    <row r="628" spans="1:19" ht="31" x14ac:dyDescent="0.35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t="s">
        <v>19</v>
      </c>
      <c r="G628">
        <v>189</v>
      </c>
      <c r="H628" t="s">
        <v>20</v>
      </c>
      <c r="I628" t="s">
        <v>21</v>
      </c>
      <c r="J628">
        <v>1285650000</v>
      </c>
      <c r="K628" s="12">
        <f t="shared" si="36"/>
        <v>40449.208333333336</v>
      </c>
      <c r="L628">
        <v>1286427600</v>
      </c>
      <c r="M628" s="13">
        <f t="shared" si="37"/>
        <v>40458.208333333336</v>
      </c>
      <c r="N628" t="b">
        <v>0</v>
      </c>
      <c r="O628" t="b">
        <v>1</v>
      </c>
      <c r="P628" t="s">
        <v>2013</v>
      </c>
      <c r="Q628" t="s">
        <v>2014</v>
      </c>
      <c r="R628" s="6">
        <f t="shared" si="38"/>
        <v>48.466489965922001</v>
      </c>
      <c r="S628" s="7">
        <f t="shared" si="39"/>
        <v>69.867724867724874</v>
      </c>
    </row>
    <row r="629" spans="1:19" x14ac:dyDescent="0.35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t="s">
        <v>19</v>
      </c>
      <c r="G629">
        <v>154</v>
      </c>
      <c r="H629" t="s">
        <v>36</v>
      </c>
      <c r="I629" t="s">
        <v>37</v>
      </c>
      <c r="J629">
        <v>1276664400</v>
      </c>
      <c r="K629" s="12">
        <f t="shared" si="36"/>
        <v>40345.208333333336</v>
      </c>
      <c r="L629">
        <v>1278738000</v>
      </c>
      <c r="M629" s="13">
        <f t="shared" si="37"/>
        <v>40369.208333333336</v>
      </c>
      <c r="N629" t="b">
        <v>1</v>
      </c>
      <c r="O629" t="b">
        <v>0</v>
      </c>
      <c r="P629" t="s">
        <v>2007</v>
      </c>
      <c r="Q629" t="s">
        <v>2008</v>
      </c>
      <c r="R629" s="6">
        <f t="shared" si="38"/>
        <v>14.404033129276197</v>
      </c>
      <c r="S629" s="7">
        <f t="shared" si="39"/>
        <v>72.129870129870127</v>
      </c>
    </row>
    <row r="630" spans="1:19" x14ac:dyDescent="0.35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t="s">
        <v>19</v>
      </c>
      <c r="G630">
        <v>96</v>
      </c>
      <c r="H630" t="s">
        <v>20</v>
      </c>
      <c r="I630" t="s">
        <v>21</v>
      </c>
      <c r="J630">
        <v>1286168400</v>
      </c>
      <c r="K630" s="12">
        <f t="shared" si="36"/>
        <v>40455.208333333336</v>
      </c>
      <c r="L630">
        <v>1286427600</v>
      </c>
      <c r="M630" s="13">
        <f t="shared" si="37"/>
        <v>40458.208333333336</v>
      </c>
      <c r="N630" t="b">
        <v>0</v>
      </c>
      <c r="O630" t="b">
        <v>0</v>
      </c>
      <c r="P630" t="s">
        <v>2009</v>
      </c>
      <c r="Q630" t="s">
        <v>2019</v>
      </c>
      <c r="R630" s="6">
        <f t="shared" si="38"/>
        <v>65.88072122052705</v>
      </c>
      <c r="S630" s="7">
        <f t="shared" si="39"/>
        <v>30.041666666666668</v>
      </c>
    </row>
    <row r="631" spans="1:19" x14ac:dyDescent="0.35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t="s">
        <v>14</v>
      </c>
      <c r="G631">
        <v>750</v>
      </c>
      <c r="H631" t="s">
        <v>20</v>
      </c>
      <c r="I631" t="s">
        <v>21</v>
      </c>
      <c r="J631">
        <v>1467781200</v>
      </c>
      <c r="K631" s="12">
        <f t="shared" si="36"/>
        <v>42557.208333333328</v>
      </c>
      <c r="L631">
        <v>1467954000</v>
      </c>
      <c r="M631" s="13">
        <f t="shared" si="37"/>
        <v>42559.208333333328</v>
      </c>
      <c r="N631" t="b">
        <v>0</v>
      </c>
      <c r="O631" t="b">
        <v>1</v>
      </c>
      <c r="P631" t="s">
        <v>2013</v>
      </c>
      <c r="Q631" t="s">
        <v>2014</v>
      </c>
      <c r="R631" s="6">
        <f t="shared" si="38"/>
        <v>154.84173336217464</v>
      </c>
      <c r="S631" s="7">
        <f t="shared" si="39"/>
        <v>73.968000000000004</v>
      </c>
    </row>
    <row r="632" spans="1:19" x14ac:dyDescent="0.35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t="s">
        <v>63</v>
      </c>
      <c r="G632">
        <v>87</v>
      </c>
      <c r="H632" t="s">
        <v>20</v>
      </c>
      <c r="I632" t="s">
        <v>21</v>
      </c>
      <c r="J632">
        <v>1556686800</v>
      </c>
      <c r="K632" s="12">
        <f t="shared" si="36"/>
        <v>43586.208333333328</v>
      </c>
      <c r="L632">
        <v>1557637200</v>
      </c>
      <c r="M632" s="13">
        <f t="shared" si="37"/>
        <v>43597.208333333328</v>
      </c>
      <c r="N632" t="b">
        <v>0</v>
      </c>
      <c r="O632" t="b">
        <v>1</v>
      </c>
      <c r="P632" t="s">
        <v>2013</v>
      </c>
      <c r="Q632" t="s">
        <v>2014</v>
      </c>
      <c r="R632" s="6">
        <f t="shared" si="38"/>
        <v>159.04905407667837</v>
      </c>
      <c r="S632" s="7">
        <f t="shared" si="39"/>
        <v>68.65517241379311</v>
      </c>
    </row>
    <row r="633" spans="1:19" x14ac:dyDescent="0.35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t="s">
        <v>19</v>
      </c>
      <c r="G633">
        <v>3063</v>
      </c>
      <c r="H633" t="s">
        <v>20</v>
      </c>
      <c r="I633" t="s">
        <v>21</v>
      </c>
      <c r="J633">
        <v>1553576400</v>
      </c>
      <c r="K633" s="12">
        <f t="shared" si="36"/>
        <v>43550.208333333328</v>
      </c>
      <c r="L633">
        <v>1553922000</v>
      </c>
      <c r="M633" s="13">
        <f t="shared" si="37"/>
        <v>43554.208333333328</v>
      </c>
      <c r="N633" t="b">
        <v>0</v>
      </c>
      <c r="O633" t="b">
        <v>0</v>
      </c>
      <c r="P633" t="s">
        <v>2013</v>
      </c>
      <c r="Q633" t="s">
        <v>2014</v>
      </c>
      <c r="R633" s="6">
        <f t="shared" si="38"/>
        <v>32.216635103071468</v>
      </c>
      <c r="S633" s="7">
        <f t="shared" si="39"/>
        <v>59.992164544564154</v>
      </c>
    </row>
    <row r="634" spans="1:19" x14ac:dyDescent="0.35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t="s">
        <v>42</v>
      </c>
      <c r="G634">
        <v>278</v>
      </c>
      <c r="H634" t="s">
        <v>20</v>
      </c>
      <c r="I634" t="s">
        <v>21</v>
      </c>
      <c r="J634">
        <v>1414904400</v>
      </c>
      <c r="K634" s="12">
        <f t="shared" si="36"/>
        <v>41945.208333333336</v>
      </c>
      <c r="L634">
        <v>1416463200</v>
      </c>
      <c r="M634" s="13">
        <f t="shared" si="37"/>
        <v>41963.25</v>
      </c>
      <c r="N634" t="b">
        <v>0</v>
      </c>
      <c r="O634" t="b">
        <v>0</v>
      </c>
      <c r="P634" t="s">
        <v>2013</v>
      </c>
      <c r="Q634" t="s">
        <v>2014</v>
      </c>
      <c r="R634" s="6">
        <f t="shared" si="38"/>
        <v>233.31823182965502</v>
      </c>
      <c r="S634" s="7">
        <f t="shared" si="39"/>
        <v>111.15827338129496</v>
      </c>
    </row>
    <row r="635" spans="1:19" x14ac:dyDescent="0.35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t="s">
        <v>14</v>
      </c>
      <c r="G635">
        <v>105</v>
      </c>
      <c r="H635" t="s">
        <v>20</v>
      </c>
      <c r="I635" t="s">
        <v>21</v>
      </c>
      <c r="J635">
        <v>1446876000</v>
      </c>
      <c r="K635" s="12">
        <f t="shared" si="36"/>
        <v>42315.25</v>
      </c>
      <c r="L635">
        <v>1447221600</v>
      </c>
      <c r="M635" s="13">
        <f t="shared" si="37"/>
        <v>42319.25</v>
      </c>
      <c r="N635" t="b">
        <v>0</v>
      </c>
      <c r="O635" t="b">
        <v>0</v>
      </c>
      <c r="P635" t="s">
        <v>2015</v>
      </c>
      <c r="Q635" t="s">
        <v>2023</v>
      </c>
      <c r="R635" s="6">
        <f t="shared" si="38"/>
        <v>120.30885257676422</v>
      </c>
      <c r="S635" s="7">
        <f t="shared" si="39"/>
        <v>53.038095238095238</v>
      </c>
    </row>
    <row r="636" spans="1:19" x14ac:dyDescent="0.35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t="s">
        <v>63</v>
      </c>
      <c r="G636">
        <v>1658</v>
      </c>
      <c r="H636" t="s">
        <v>20</v>
      </c>
      <c r="I636" t="s">
        <v>21</v>
      </c>
      <c r="J636">
        <v>1490418000</v>
      </c>
      <c r="K636" s="12">
        <f t="shared" si="36"/>
        <v>42819.208333333328</v>
      </c>
      <c r="L636">
        <v>1491627600</v>
      </c>
      <c r="M636" s="13">
        <f t="shared" si="37"/>
        <v>42833.208333333328</v>
      </c>
      <c r="N636" t="b">
        <v>0</v>
      </c>
      <c r="O636" t="b">
        <v>0</v>
      </c>
      <c r="P636" t="s">
        <v>2015</v>
      </c>
      <c r="Q636" t="s">
        <v>2034</v>
      </c>
      <c r="R636" s="6">
        <f t="shared" si="38"/>
        <v>127.3377574765147</v>
      </c>
      <c r="S636" s="7">
        <f t="shared" si="39"/>
        <v>55.985524728588658</v>
      </c>
    </row>
    <row r="637" spans="1:19" x14ac:dyDescent="0.35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t="s">
        <v>19</v>
      </c>
      <c r="G637">
        <v>2266</v>
      </c>
      <c r="H637" t="s">
        <v>20</v>
      </c>
      <c r="I637" t="s">
        <v>21</v>
      </c>
      <c r="J637">
        <v>1360389600</v>
      </c>
      <c r="K637" s="12">
        <f t="shared" si="36"/>
        <v>41314.25</v>
      </c>
      <c r="L637">
        <v>1363150800</v>
      </c>
      <c r="M637" s="13">
        <f t="shared" si="37"/>
        <v>41346.208333333336</v>
      </c>
      <c r="N637" t="b">
        <v>0</v>
      </c>
      <c r="O637" t="b">
        <v>0</v>
      </c>
      <c r="P637" t="s">
        <v>2015</v>
      </c>
      <c r="Q637" t="s">
        <v>2034</v>
      </c>
      <c r="R637" s="6">
        <f t="shared" si="38"/>
        <v>87.647392647707917</v>
      </c>
      <c r="S637" s="7">
        <f t="shared" si="39"/>
        <v>69.986760812003524</v>
      </c>
    </row>
    <row r="638" spans="1:19" x14ac:dyDescent="0.35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t="s">
        <v>14</v>
      </c>
      <c r="G638">
        <v>2604</v>
      </c>
      <c r="H638" t="s">
        <v>32</v>
      </c>
      <c r="I638" t="s">
        <v>33</v>
      </c>
      <c r="J638">
        <v>1326866400</v>
      </c>
      <c r="K638" s="12">
        <f t="shared" si="36"/>
        <v>40926.25</v>
      </c>
      <c r="L638">
        <v>1330754400</v>
      </c>
      <c r="M638" s="13">
        <f t="shared" si="37"/>
        <v>40971.25</v>
      </c>
      <c r="N638" t="b">
        <v>0</v>
      </c>
      <c r="O638" t="b">
        <v>1</v>
      </c>
      <c r="P638" t="s">
        <v>2015</v>
      </c>
      <c r="Q638" t="s">
        <v>2023</v>
      </c>
      <c r="R638" s="6">
        <f t="shared" si="38"/>
        <v>154.94823302584038</v>
      </c>
      <c r="S638" s="7">
        <f t="shared" si="39"/>
        <v>48.998079877112133</v>
      </c>
    </row>
    <row r="639" spans="1:19" x14ac:dyDescent="0.35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t="s">
        <v>14</v>
      </c>
      <c r="G639">
        <v>65</v>
      </c>
      <c r="H639" t="s">
        <v>20</v>
      </c>
      <c r="I639" t="s">
        <v>21</v>
      </c>
      <c r="J639">
        <v>1479103200</v>
      </c>
      <c r="K639" s="12">
        <f t="shared" si="36"/>
        <v>42688.25</v>
      </c>
      <c r="L639">
        <v>1479794400</v>
      </c>
      <c r="M639" s="13">
        <f t="shared" si="37"/>
        <v>42696.25</v>
      </c>
      <c r="N639" t="b">
        <v>0</v>
      </c>
      <c r="O639" t="b">
        <v>0</v>
      </c>
      <c r="P639" t="s">
        <v>2013</v>
      </c>
      <c r="Q639" t="s">
        <v>2014</v>
      </c>
      <c r="R639" s="6">
        <f t="shared" si="38"/>
        <v>125.92592592592592</v>
      </c>
      <c r="S639" s="7">
        <f t="shared" si="39"/>
        <v>103.84615384615384</v>
      </c>
    </row>
    <row r="640" spans="1:19" x14ac:dyDescent="0.35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t="s">
        <v>14</v>
      </c>
      <c r="G640">
        <v>94</v>
      </c>
      <c r="H640" t="s">
        <v>20</v>
      </c>
      <c r="I640" t="s">
        <v>21</v>
      </c>
      <c r="J640">
        <v>1280206800</v>
      </c>
      <c r="K640" s="12">
        <f t="shared" si="36"/>
        <v>40386.208333333336</v>
      </c>
      <c r="L640">
        <v>1281243600</v>
      </c>
      <c r="M640" s="13">
        <f t="shared" si="37"/>
        <v>40398.208333333336</v>
      </c>
      <c r="N640" t="b">
        <v>0</v>
      </c>
      <c r="O640" t="b">
        <v>1</v>
      </c>
      <c r="P640" t="s">
        <v>2013</v>
      </c>
      <c r="Q640" t="s">
        <v>2014</v>
      </c>
      <c r="R640" s="6">
        <f t="shared" si="38"/>
        <v>875.72440437862213</v>
      </c>
      <c r="S640" s="7">
        <f t="shared" si="39"/>
        <v>99.127659574468083</v>
      </c>
    </row>
    <row r="641" spans="1:19" x14ac:dyDescent="0.35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t="s">
        <v>42</v>
      </c>
      <c r="G641">
        <v>45</v>
      </c>
      <c r="H641" t="s">
        <v>20</v>
      </c>
      <c r="I641" t="s">
        <v>21</v>
      </c>
      <c r="J641">
        <v>1532754000</v>
      </c>
      <c r="K641" s="12">
        <f t="shared" si="36"/>
        <v>43309.208333333328</v>
      </c>
      <c r="L641">
        <v>1532754000</v>
      </c>
      <c r="M641" s="13">
        <f t="shared" si="37"/>
        <v>43309.208333333328</v>
      </c>
      <c r="N641" t="b">
        <v>0</v>
      </c>
      <c r="O641" t="b">
        <v>1</v>
      </c>
      <c r="P641" t="s">
        <v>2015</v>
      </c>
      <c r="Q641" t="s">
        <v>2018</v>
      </c>
      <c r="R641" s="6">
        <f t="shared" si="38"/>
        <v>177.98013245033113</v>
      </c>
      <c r="S641" s="7">
        <f t="shared" si="39"/>
        <v>107.37777777777778</v>
      </c>
    </row>
    <row r="642" spans="1:19" x14ac:dyDescent="0.35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t="s">
        <v>14</v>
      </c>
      <c r="G642">
        <v>257</v>
      </c>
      <c r="H642" t="s">
        <v>20</v>
      </c>
      <c r="I642" t="s">
        <v>21</v>
      </c>
      <c r="J642">
        <v>1453096800</v>
      </c>
      <c r="K642" s="12">
        <f t="shared" si="36"/>
        <v>42387.25</v>
      </c>
      <c r="L642">
        <v>1453356000</v>
      </c>
      <c r="M642" s="13">
        <f t="shared" si="37"/>
        <v>42390.25</v>
      </c>
      <c r="N642" t="b">
        <v>0</v>
      </c>
      <c r="O642" t="b">
        <v>0</v>
      </c>
      <c r="P642" t="s">
        <v>2013</v>
      </c>
      <c r="Q642" t="s">
        <v>2014</v>
      </c>
      <c r="R642" s="6">
        <f t="shared" si="38"/>
        <v>605.99929182052711</v>
      </c>
      <c r="S642" s="7">
        <f t="shared" si="39"/>
        <v>76.922178988326849</v>
      </c>
    </row>
    <row r="643" spans="1:19" ht="31" x14ac:dyDescent="0.35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t="s">
        <v>19</v>
      </c>
      <c r="G643">
        <v>194</v>
      </c>
      <c r="H643" t="s">
        <v>86</v>
      </c>
      <c r="I643" t="s">
        <v>87</v>
      </c>
      <c r="J643">
        <v>1487570400</v>
      </c>
      <c r="K643" s="12">
        <f t="shared" ref="K643:K706" si="40">(((J643/60)/60)/24)+DATE(1970,1,1)</f>
        <v>42786.25</v>
      </c>
      <c r="L643">
        <v>1489986000</v>
      </c>
      <c r="M643" s="13">
        <f t="shared" ref="M643:M706" si="41">(((L643/60)/60)/24)+DATE(1970,1,1)</f>
        <v>42814.208333333328</v>
      </c>
      <c r="N643" t="b">
        <v>0</v>
      </c>
      <c r="O643" t="b">
        <v>0</v>
      </c>
      <c r="P643" t="s">
        <v>2013</v>
      </c>
      <c r="Q643" t="s">
        <v>2014</v>
      </c>
      <c r="R643" s="6">
        <f t="shared" si="38"/>
        <v>83.355502349915753</v>
      </c>
      <c r="S643" s="7">
        <f t="shared" si="39"/>
        <v>58.128865979381445</v>
      </c>
    </row>
    <row r="644" spans="1:19" x14ac:dyDescent="0.35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t="s">
        <v>19</v>
      </c>
      <c r="G644">
        <v>129</v>
      </c>
      <c r="H644" t="s">
        <v>15</v>
      </c>
      <c r="I644" t="s">
        <v>16</v>
      </c>
      <c r="J644">
        <v>1545026400</v>
      </c>
      <c r="K644" s="12">
        <f t="shared" si="40"/>
        <v>43451.25</v>
      </c>
      <c r="L644">
        <v>1545804000</v>
      </c>
      <c r="M644" s="13">
        <f t="shared" si="41"/>
        <v>43460.25</v>
      </c>
      <c r="N644" t="b">
        <v>0</v>
      </c>
      <c r="O644" t="b">
        <v>0</v>
      </c>
      <c r="P644" t="s">
        <v>2011</v>
      </c>
      <c r="Q644" t="s">
        <v>2020</v>
      </c>
      <c r="R644" s="6">
        <f t="shared" ref="R644:R707" si="42">D644/E644*100</f>
        <v>68.74906590943057</v>
      </c>
      <c r="S644" s="7">
        <f t="shared" ref="S644:S707" si="43">E644/G644</f>
        <v>103.73643410852713</v>
      </c>
    </row>
    <row r="645" spans="1:19" x14ac:dyDescent="0.35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t="s">
        <v>19</v>
      </c>
      <c r="G645">
        <v>375</v>
      </c>
      <c r="H645" t="s">
        <v>20</v>
      </c>
      <c r="I645" t="s">
        <v>21</v>
      </c>
      <c r="J645">
        <v>1488348000</v>
      </c>
      <c r="K645" s="12">
        <f t="shared" si="40"/>
        <v>42795.25</v>
      </c>
      <c r="L645">
        <v>1489899600</v>
      </c>
      <c r="M645" s="13">
        <f t="shared" si="41"/>
        <v>42813.208333333328</v>
      </c>
      <c r="N645" t="b">
        <v>0</v>
      </c>
      <c r="O645" t="b">
        <v>0</v>
      </c>
      <c r="P645" t="s">
        <v>2013</v>
      </c>
      <c r="Q645" t="s">
        <v>2014</v>
      </c>
      <c r="R645" s="6">
        <f t="shared" si="42"/>
        <v>45.170678469653794</v>
      </c>
      <c r="S645" s="7">
        <f t="shared" si="43"/>
        <v>87.962666666666664</v>
      </c>
    </row>
    <row r="646" spans="1:19" x14ac:dyDescent="0.35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2">
        <f t="shared" si="40"/>
        <v>43452.25</v>
      </c>
      <c r="L646">
        <v>1546495200</v>
      </c>
      <c r="M646" s="13">
        <f t="shared" si="41"/>
        <v>43468.25</v>
      </c>
      <c r="N646" t="b">
        <v>0</v>
      </c>
      <c r="O646" t="b">
        <v>0</v>
      </c>
      <c r="P646" t="s">
        <v>2013</v>
      </c>
      <c r="Q646" t="s">
        <v>2014</v>
      </c>
      <c r="R646" s="6">
        <f t="shared" si="42"/>
        <v>206.62568306010928</v>
      </c>
      <c r="S646" s="7">
        <f t="shared" si="43"/>
        <v>28</v>
      </c>
    </row>
    <row r="647" spans="1:19" x14ac:dyDescent="0.35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t="s">
        <v>14</v>
      </c>
      <c r="G647">
        <v>4697</v>
      </c>
      <c r="H647" t="s">
        <v>20</v>
      </c>
      <c r="I647" t="s">
        <v>21</v>
      </c>
      <c r="J647">
        <v>1537938000</v>
      </c>
      <c r="K647" s="12">
        <f t="shared" si="40"/>
        <v>43369.208333333328</v>
      </c>
      <c r="L647">
        <v>1539752400</v>
      </c>
      <c r="M647" s="13">
        <f t="shared" si="41"/>
        <v>43390.208333333328</v>
      </c>
      <c r="N647" t="b">
        <v>0</v>
      </c>
      <c r="O647" t="b">
        <v>1</v>
      </c>
      <c r="P647" t="s">
        <v>2009</v>
      </c>
      <c r="Q647" t="s">
        <v>2010</v>
      </c>
      <c r="R647" s="6">
        <f t="shared" si="42"/>
        <v>107.62929802838366</v>
      </c>
      <c r="S647" s="7">
        <f t="shared" si="43"/>
        <v>37.999361294443261</v>
      </c>
    </row>
    <row r="648" spans="1:19" x14ac:dyDescent="0.35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t="s">
        <v>14</v>
      </c>
      <c r="G648">
        <v>2915</v>
      </c>
      <c r="H648" t="s">
        <v>20</v>
      </c>
      <c r="I648" t="s">
        <v>21</v>
      </c>
      <c r="J648">
        <v>1363150800</v>
      </c>
      <c r="K648" s="12">
        <f t="shared" si="40"/>
        <v>41346.208333333336</v>
      </c>
      <c r="L648">
        <v>1364101200</v>
      </c>
      <c r="M648" s="13">
        <f t="shared" si="41"/>
        <v>41357.208333333336</v>
      </c>
      <c r="N648" t="b">
        <v>0</v>
      </c>
      <c r="O648" t="b">
        <v>0</v>
      </c>
      <c r="P648" t="s">
        <v>2024</v>
      </c>
      <c r="Q648" t="s">
        <v>2025</v>
      </c>
      <c r="R648" s="6">
        <f t="shared" si="42"/>
        <v>112.86707529045832</v>
      </c>
      <c r="S648" s="7">
        <f t="shared" si="43"/>
        <v>29.999313893653515</v>
      </c>
    </row>
    <row r="649" spans="1:19" x14ac:dyDescent="0.35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t="s">
        <v>14</v>
      </c>
      <c r="G649">
        <v>18</v>
      </c>
      <c r="H649" t="s">
        <v>20</v>
      </c>
      <c r="I649" t="s">
        <v>21</v>
      </c>
      <c r="J649">
        <v>1523250000</v>
      </c>
      <c r="K649" s="12">
        <f t="shared" si="40"/>
        <v>43199.208333333328</v>
      </c>
      <c r="L649">
        <v>1525323600</v>
      </c>
      <c r="M649" s="13">
        <f t="shared" si="41"/>
        <v>43223.208333333328</v>
      </c>
      <c r="N649" t="b">
        <v>0</v>
      </c>
      <c r="O649" t="b">
        <v>0</v>
      </c>
      <c r="P649" t="s">
        <v>2021</v>
      </c>
      <c r="Q649" t="s">
        <v>2033</v>
      </c>
      <c r="R649" s="6">
        <f t="shared" si="42"/>
        <v>241.54589371980677</v>
      </c>
      <c r="S649" s="7">
        <f t="shared" si="43"/>
        <v>103.5</v>
      </c>
    </row>
    <row r="650" spans="1:19" x14ac:dyDescent="0.35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t="s">
        <v>63</v>
      </c>
      <c r="G650">
        <v>723</v>
      </c>
      <c r="H650" t="s">
        <v>20</v>
      </c>
      <c r="I650" t="s">
        <v>21</v>
      </c>
      <c r="J650">
        <v>1499317200</v>
      </c>
      <c r="K650" s="12">
        <f t="shared" si="40"/>
        <v>42922.208333333328</v>
      </c>
      <c r="L650">
        <v>1500872400</v>
      </c>
      <c r="M650" s="13">
        <f t="shared" si="41"/>
        <v>42940.208333333328</v>
      </c>
      <c r="N650" t="b">
        <v>1</v>
      </c>
      <c r="O650" t="b">
        <v>0</v>
      </c>
      <c r="P650" t="s">
        <v>2007</v>
      </c>
      <c r="Q650" t="s">
        <v>2008</v>
      </c>
      <c r="R650" s="6">
        <f t="shared" si="42"/>
        <v>158.58719078714577</v>
      </c>
      <c r="S650" s="7">
        <f t="shared" si="43"/>
        <v>85.994467496542185</v>
      </c>
    </row>
    <row r="651" spans="1:19" x14ac:dyDescent="0.35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t="s">
        <v>14</v>
      </c>
      <c r="G651">
        <v>602</v>
      </c>
      <c r="H651" t="s">
        <v>86</v>
      </c>
      <c r="I651" t="s">
        <v>87</v>
      </c>
      <c r="J651">
        <v>1287550800</v>
      </c>
      <c r="K651" s="12">
        <f t="shared" si="40"/>
        <v>40471.208333333336</v>
      </c>
      <c r="L651">
        <v>1288501200</v>
      </c>
      <c r="M651" s="13">
        <f t="shared" si="41"/>
        <v>40482.208333333336</v>
      </c>
      <c r="N651" t="b">
        <v>1</v>
      </c>
      <c r="O651" t="b">
        <v>1</v>
      </c>
      <c r="P651" t="s">
        <v>2013</v>
      </c>
      <c r="Q651" t="s">
        <v>2014</v>
      </c>
      <c r="R651" s="6">
        <f t="shared" si="42"/>
        <v>206.26069860854534</v>
      </c>
      <c r="S651" s="7">
        <f t="shared" si="43"/>
        <v>98.011627906976742</v>
      </c>
    </row>
    <row r="652" spans="1:19" x14ac:dyDescent="0.35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t="s">
        <v>14</v>
      </c>
      <c r="G652">
        <v>1</v>
      </c>
      <c r="H652" t="s">
        <v>20</v>
      </c>
      <c r="I652" t="s">
        <v>21</v>
      </c>
      <c r="J652">
        <v>1404795600</v>
      </c>
      <c r="K652" s="12">
        <f t="shared" si="40"/>
        <v>41828.208333333336</v>
      </c>
      <c r="L652">
        <v>1407128400</v>
      </c>
      <c r="M652" s="13">
        <f t="shared" si="41"/>
        <v>41855.208333333336</v>
      </c>
      <c r="N652" t="b">
        <v>0</v>
      </c>
      <c r="O652" t="b">
        <v>0</v>
      </c>
      <c r="P652" t="s">
        <v>2009</v>
      </c>
      <c r="Q652" t="s">
        <v>2032</v>
      </c>
      <c r="R652" s="6">
        <f t="shared" si="42"/>
        <v>5000</v>
      </c>
      <c r="S652" s="7">
        <f t="shared" si="43"/>
        <v>2</v>
      </c>
    </row>
    <row r="653" spans="1:19" x14ac:dyDescent="0.35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t="s">
        <v>14</v>
      </c>
      <c r="G653">
        <v>3868</v>
      </c>
      <c r="H653" t="s">
        <v>94</v>
      </c>
      <c r="I653" t="s">
        <v>95</v>
      </c>
      <c r="J653">
        <v>1393048800</v>
      </c>
      <c r="K653" s="12">
        <f t="shared" si="40"/>
        <v>41692.25</v>
      </c>
      <c r="L653">
        <v>1394344800</v>
      </c>
      <c r="M653" s="13">
        <f t="shared" si="41"/>
        <v>41707.25</v>
      </c>
      <c r="N653" t="b">
        <v>0</v>
      </c>
      <c r="O653" t="b">
        <v>0</v>
      </c>
      <c r="P653" t="s">
        <v>2015</v>
      </c>
      <c r="Q653" t="s">
        <v>2026</v>
      </c>
      <c r="R653" s="6">
        <f t="shared" si="42"/>
        <v>113.02064479800504</v>
      </c>
      <c r="S653" s="7">
        <f t="shared" si="43"/>
        <v>44.994570837642193</v>
      </c>
    </row>
    <row r="654" spans="1:19" x14ac:dyDescent="0.35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t="s">
        <v>19</v>
      </c>
      <c r="G654">
        <v>409</v>
      </c>
      <c r="H654" t="s">
        <v>20</v>
      </c>
      <c r="I654" t="s">
        <v>21</v>
      </c>
      <c r="J654">
        <v>1470373200</v>
      </c>
      <c r="K654" s="12">
        <f t="shared" si="40"/>
        <v>42587.208333333328</v>
      </c>
      <c r="L654">
        <v>1474088400</v>
      </c>
      <c r="M654" s="13">
        <f t="shared" si="41"/>
        <v>42630.208333333328</v>
      </c>
      <c r="N654" t="b">
        <v>0</v>
      </c>
      <c r="O654" t="b">
        <v>0</v>
      </c>
      <c r="P654" t="s">
        <v>2011</v>
      </c>
      <c r="Q654" t="s">
        <v>2012</v>
      </c>
      <c r="R654" s="6">
        <f t="shared" si="42"/>
        <v>78.839482812992742</v>
      </c>
      <c r="S654" s="7">
        <f t="shared" si="43"/>
        <v>31.012224938875306</v>
      </c>
    </row>
    <row r="655" spans="1:19" x14ac:dyDescent="0.35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t="s">
        <v>19</v>
      </c>
      <c r="G655">
        <v>234</v>
      </c>
      <c r="H655" t="s">
        <v>20</v>
      </c>
      <c r="I655" t="s">
        <v>21</v>
      </c>
      <c r="J655">
        <v>1460091600</v>
      </c>
      <c r="K655" s="12">
        <f t="shared" si="40"/>
        <v>42468.208333333328</v>
      </c>
      <c r="L655">
        <v>1460264400</v>
      </c>
      <c r="M655" s="13">
        <f t="shared" si="41"/>
        <v>42470.208333333328</v>
      </c>
      <c r="N655" t="b">
        <v>0</v>
      </c>
      <c r="O655" t="b">
        <v>0</v>
      </c>
      <c r="P655" t="s">
        <v>2011</v>
      </c>
      <c r="Q655" t="s">
        <v>2012</v>
      </c>
      <c r="R655" s="6">
        <f t="shared" si="42"/>
        <v>4.2756360008551271</v>
      </c>
      <c r="S655" s="7">
        <f t="shared" si="43"/>
        <v>59.970085470085472</v>
      </c>
    </row>
    <row r="656" spans="1:19" x14ac:dyDescent="0.35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t="s">
        <v>19</v>
      </c>
      <c r="G656">
        <v>3016</v>
      </c>
      <c r="H656" t="s">
        <v>20</v>
      </c>
      <c r="I656" t="s">
        <v>21</v>
      </c>
      <c r="J656">
        <v>1440392400</v>
      </c>
      <c r="K656" s="12">
        <f t="shared" si="40"/>
        <v>42240.208333333328</v>
      </c>
      <c r="L656">
        <v>1440824400</v>
      </c>
      <c r="M656" s="13">
        <f t="shared" si="41"/>
        <v>42245.208333333328</v>
      </c>
      <c r="N656" t="b">
        <v>0</v>
      </c>
      <c r="O656" t="b">
        <v>0</v>
      </c>
      <c r="P656" t="s">
        <v>2009</v>
      </c>
      <c r="Q656" t="s">
        <v>2031</v>
      </c>
      <c r="R656" s="6">
        <f t="shared" si="42"/>
        <v>19.669993705602014</v>
      </c>
      <c r="S656" s="7">
        <f t="shared" si="43"/>
        <v>58.9973474801061</v>
      </c>
    </row>
    <row r="657" spans="1:19" x14ac:dyDescent="0.35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t="s">
        <v>19</v>
      </c>
      <c r="G657">
        <v>264</v>
      </c>
      <c r="H657" t="s">
        <v>20</v>
      </c>
      <c r="I657" t="s">
        <v>21</v>
      </c>
      <c r="J657">
        <v>1488434400</v>
      </c>
      <c r="K657" s="12">
        <f t="shared" si="40"/>
        <v>42796.25</v>
      </c>
      <c r="L657">
        <v>1489554000</v>
      </c>
      <c r="M657" s="13">
        <f t="shared" si="41"/>
        <v>42809.208333333328</v>
      </c>
      <c r="N657" t="b">
        <v>1</v>
      </c>
      <c r="O657" t="b">
        <v>0</v>
      </c>
      <c r="P657" t="s">
        <v>2028</v>
      </c>
      <c r="Q657" t="s">
        <v>2029</v>
      </c>
      <c r="R657" s="6">
        <f t="shared" si="42"/>
        <v>52.225249772933701</v>
      </c>
      <c r="S657" s="7">
        <f t="shared" si="43"/>
        <v>50.045454545454547</v>
      </c>
    </row>
    <row r="658" spans="1:19" ht="31" x14ac:dyDescent="0.35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t="s">
        <v>14</v>
      </c>
      <c r="G658">
        <v>504</v>
      </c>
      <c r="H658" t="s">
        <v>24</v>
      </c>
      <c r="I658" t="s">
        <v>25</v>
      </c>
      <c r="J658">
        <v>1514440800</v>
      </c>
      <c r="K658" s="12">
        <f t="shared" si="40"/>
        <v>43097.25</v>
      </c>
      <c r="L658">
        <v>1514872800</v>
      </c>
      <c r="M658" s="13">
        <f t="shared" si="41"/>
        <v>43102.25</v>
      </c>
      <c r="N658" t="b">
        <v>0</v>
      </c>
      <c r="O658" t="b">
        <v>0</v>
      </c>
      <c r="P658" t="s">
        <v>2007</v>
      </c>
      <c r="Q658" t="s">
        <v>2008</v>
      </c>
      <c r="R658" s="6">
        <f t="shared" si="42"/>
        <v>237.37444615970648</v>
      </c>
      <c r="S658" s="7">
        <f t="shared" si="43"/>
        <v>98.966269841269835</v>
      </c>
    </row>
    <row r="659" spans="1:19" x14ac:dyDescent="0.35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t="s">
        <v>14</v>
      </c>
      <c r="G659">
        <v>14</v>
      </c>
      <c r="H659" t="s">
        <v>20</v>
      </c>
      <c r="I659" t="s">
        <v>21</v>
      </c>
      <c r="J659">
        <v>1514354400</v>
      </c>
      <c r="K659" s="12">
        <f t="shared" si="40"/>
        <v>43096.25</v>
      </c>
      <c r="L659">
        <v>1515736800</v>
      </c>
      <c r="M659" s="13">
        <f t="shared" si="41"/>
        <v>43112.25</v>
      </c>
      <c r="N659" t="b">
        <v>0</v>
      </c>
      <c r="O659" t="b">
        <v>0</v>
      </c>
      <c r="P659" t="s">
        <v>2015</v>
      </c>
      <c r="Q659" t="s">
        <v>2037</v>
      </c>
      <c r="R659" s="6">
        <f t="shared" si="42"/>
        <v>1213.5922330097087</v>
      </c>
      <c r="S659" s="7">
        <f t="shared" si="43"/>
        <v>58.857142857142854</v>
      </c>
    </row>
    <row r="660" spans="1:19" x14ac:dyDescent="0.35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t="s">
        <v>63</v>
      </c>
      <c r="G660">
        <v>390</v>
      </c>
      <c r="H660" t="s">
        <v>20</v>
      </c>
      <c r="I660" t="s">
        <v>21</v>
      </c>
      <c r="J660">
        <v>1440910800</v>
      </c>
      <c r="K660" s="12">
        <f t="shared" si="40"/>
        <v>42246.208333333328</v>
      </c>
      <c r="L660">
        <v>1442898000</v>
      </c>
      <c r="M660" s="13">
        <f t="shared" si="41"/>
        <v>42269.208333333328</v>
      </c>
      <c r="N660" t="b">
        <v>0</v>
      </c>
      <c r="O660" t="b">
        <v>0</v>
      </c>
      <c r="P660" t="s">
        <v>2009</v>
      </c>
      <c r="Q660" t="s">
        <v>2010</v>
      </c>
      <c r="R660" s="6">
        <f t="shared" si="42"/>
        <v>166.48730771665504</v>
      </c>
      <c r="S660" s="7">
        <f t="shared" si="43"/>
        <v>81.010256410256417</v>
      </c>
    </row>
    <row r="661" spans="1:19" x14ac:dyDescent="0.35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t="s">
        <v>14</v>
      </c>
      <c r="G661">
        <v>750</v>
      </c>
      <c r="H661" t="s">
        <v>36</v>
      </c>
      <c r="I661" t="s">
        <v>37</v>
      </c>
      <c r="J661">
        <v>1296108000</v>
      </c>
      <c r="K661" s="12">
        <f t="shared" si="40"/>
        <v>40570.25</v>
      </c>
      <c r="L661">
        <v>1296194400</v>
      </c>
      <c r="M661" s="13">
        <f t="shared" si="41"/>
        <v>40571.25</v>
      </c>
      <c r="N661" t="b">
        <v>0</v>
      </c>
      <c r="O661" t="b">
        <v>0</v>
      </c>
      <c r="P661" t="s">
        <v>2015</v>
      </c>
      <c r="Q661" t="s">
        <v>2016</v>
      </c>
      <c r="R661" s="6">
        <f t="shared" si="42"/>
        <v>211.71724258901946</v>
      </c>
      <c r="S661" s="7">
        <f t="shared" si="43"/>
        <v>76.013333333333335</v>
      </c>
    </row>
    <row r="662" spans="1:19" x14ac:dyDescent="0.35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t="s">
        <v>14</v>
      </c>
      <c r="G662">
        <v>77</v>
      </c>
      <c r="H662" t="s">
        <v>20</v>
      </c>
      <c r="I662" t="s">
        <v>21</v>
      </c>
      <c r="J662">
        <v>1440133200</v>
      </c>
      <c r="K662" s="12">
        <f t="shared" si="40"/>
        <v>42237.208333333328</v>
      </c>
      <c r="L662">
        <v>1440910800</v>
      </c>
      <c r="M662" s="13">
        <f t="shared" si="41"/>
        <v>42246.208333333328</v>
      </c>
      <c r="N662" t="b">
        <v>1</v>
      </c>
      <c r="O662" t="b">
        <v>0</v>
      </c>
      <c r="P662" t="s">
        <v>2013</v>
      </c>
      <c r="Q662" t="s">
        <v>2014</v>
      </c>
      <c r="R662" s="6">
        <f t="shared" si="42"/>
        <v>122.34471632159183</v>
      </c>
      <c r="S662" s="7">
        <f t="shared" si="43"/>
        <v>96.597402597402592</v>
      </c>
    </row>
    <row r="663" spans="1:19" x14ac:dyDescent="0.35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t="s">
        <v>14</v>
      </c>
      <c r="G663">
        <v>752</v>
      </c>
      <c r="H663" t="s">
        <v>32</v>
      </c>
      <c r="I663" t="s">
        <v>33</v>
      </c>
      <c r="J663">
        <v>1332910800</v>
      </c>
      <c r="K663" s="12">
        <f t="shared" si="40"/>
        <v>40996.208333333336</v>
      </c>
      <c r="L663">
        <v>1335502800</v>
      </c>
      <c r="M663" s="13">
        <f t="shared" si="41"/>
        <v>41026.208333333336</v>
      </c>
      <c r="N663" t="b">
        <v>0</v>
      </c>
      <c r="O663" t="b">
        <v>0</v>
      </c>
      <c r="P663" t="s">
        <v>2009</v>
      </c>
      <c r="Q663" t="s">
        <v>2032</v>
      </c>
      <c r="R663" s="6">
        <f t="shared" si="42"/>
        <v>184.54520320707769</v>
      </c>
      <c r="S663" s="7">
        <f t="shared" si="43"/>
        <v>76.957446808510639</v>
      </c>
    </row>
    <row r="664" spans="1:19" x14ac:dyDescent="0.35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t="s">
        <v>14</v>
      </c>
      <c r="G664">
        <v>131</v>
      </c>
      <c r="H664" t="s">
        <v>20</v>
      </c>
      <c r="I664" t="s">
        <v>21</v>
      </c>
      <c r="J664">
        <v>1544335200</v>
      </c>
      <c r="K664" s="12">
        <f t="shared" si="40"/>
        <v>43443.25</v>
      </c>
      <c r="L664">
        <v>1544680800</v>
      </c>
      <c r="M664" s="13">
        <f t="shared" si="41"/>
        <v>43447.25</v>
      </c>
      <c r="N664" t="b">
        <v>0</v>
      </c>
      <c r="O664" t="b">
        <v>0</v>
      </c>
      <c r="P664" t="s">
        <v>2013</v>
      </c>
      <c r="Q664" t="s">
        <v>2014</v>
      </c>
      <c r="R664" s="6">
        <f t="shared" si="42"/>
        <v>102.17830675948798</v>
      </c>
      <c r="S664" s="7">
        <f t="shared" si="43"/>
        <v>67.984732824427482</v>
      </c>
    </row>
    <row r="665" spans="1:19" x14ac:dyDescent="0.35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t="s">
        <v>14</v>
      </c>
      <c r="G665">
        <v>87</v>
      </c>
      <c r="H665" t="s">
        <v>20</v>
      </c>
      <c r="I665" t="s">
        <v>21</v>
      </c>
      <c r="J665">
        <v>1286427600</v>
      </c>
      <c r="K665" s="12">
        <f t="shared" si="40"/>
        <v>40458.208333333336</v>
      </c>
      <c r="L665">
        <v>1288414800</v>
      </c>
      <c r="M665" s="13">
        <f t="shared" si="41"/>
        <v>40481.208333333336</v>
      </c>
      <c r="N665" t="b">
        <v>0</v>
      </c>
      <c r="O665" t="b">
        <v>0</v>
      </c>
      <c r="P665" t="s">
        <v>2013</v>
      </c>
      <c r="Q665" t="s">
        <v>2014</v>
      </c>
      <c r="R665" s="6">
        <f t="shared" si="42"/>
        <v>129.46659761781461</v>
      </c>
      <c r="S665" s="7">
        <f t="shared" si="43"/>
        <v>88.781609195402297</v>
      </c>
    </row>
    <row r="666" spans="1:19" x14ac:dyDescent="0.35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t="s">
        <v>14</v>
      </c>
      <c r="G666">
        <v>1063</v>
      </c>
      <c r="H666" t="s">
        <v>20</v>
      </c>
      <c r="I666" t="s">
        <v>21</v>
      </c>
      <c r="J666">
        <v>1329717600</v>
      </c>
      <c r="K666" s="12">
        <f t="shared" si="40"/>
        <v>40959.25</v>
      </c>
      <c r="L666">
        <v>1330581600</v>
      </c>
      <c r="M666" s="13">
        <f t="shared" si="41"/>
        <v>40969.25</v>
      </c>
      <c r="N666" t="b">
        <v>0</v>
      </c>
      <c r="O666" t="b">
        <v>0</v>
      </c>
      <c r="P666" t="s">
        <v>2009</v>
      </c>
      <c r="Q666" t="s">
        <v>2032</v>
      </c>
      <c r="R666" s="6">
        <f t="shared" si="42"/>
        <v>298.82202401114</v>
      </c>
      <c r="S666" s="7">
        <f t="shared" si="43"/>
        <v>24.99623706491063</v>
      </c>
    </row>
    <row r="667" spans="1:19" x14ac:dyDescent="0.35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t="s">
        <v>19</v>
      </c>
      <c r="G667">
        <v>272</v>
      </c>
      <c r="H667" t="s">
        <v>20</v>
      </c>
      <c r="I667" t="s">
        <v>21</v>
      </c>
      <c r="J667">
        <v>1310187600</v>
      </c>
      <c r="K667" s="12">
        <f t="shared" si="40"/>
        <v>40733.208333333336</v>
      </c>
      <c r="L667">
        <v>1311397200</v>
      </c>
      <c r="M667" s="13">
        <f t="shared" si="41"/>
        <v>40747.208333333336</v>
      </c>
      <c r="N667" t="b">
        <v>0</v>
      </c>
      <c r="O667" t="b">
        <v>1</v>
      </c>
      <c r="P667" t="s">
        <v>2015</v>
      </c>
      <c r="Q667" t="s">
        <v>2016</v>
      </c>
      <c r="R667" s="6">
        <f t="shared" si="42"/>
        <v>41.738276454701698</v>
      </c>
      <c r="S667" s="7">
        <f t="shared" si="43"/>
        <v>44.922794117647058</v>
      </c>
    </row>
    <row r="668" spans="1:19" x14ac:dyDescent="0.35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t="s">
        <v>63</v>
      </c>
      <c r="G668">
        <v>25</v>
      </c>
      <c r="H668" t="s">
        <v>20</v>
      </c>
      <c r="I668" t="s">
        <v>21</v>
      </c>
      <c r="J668">
        <v>1377838800</v>
      </c>
      <c r="K668" s="12">
        <f t="shared" si="40"/>
        <v>41516.208333333336</v>
      </c>
      <c r="L668">
        <v>1378357200</v>
      </c>
      <c r="M668" s="13">
        <f t="shared" si="41"/>
        <v>41522.208333333336</v>
      </c>
      <c r="N668" t="b">
        <v>0</v>
      </c>
      <c r="O668" t="b">
        <v>1</v>
      </c>
      <c r="P668" t="s">
        <v>2013</v>
      </c>
      <c r="Q668" t="s">
        <v>2014</v>
      </c>
      <c r="R668" s="6">
        <f t="shared" si="42"/>
        <v>156.1712846347607</v>
      </c>
      <c r="S668" s="7">
        <f t="shared" si="43"/>
        <v>79.400000000000006</v>
      </c>
    </row>
    <row r="669" spans="1:19" ht="31" x14ac:dyDescent="0.35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t="s">
        <v>19</v>
      </c>
      <c r="G669">
        <v>419</v>
      </c>
      <c r="H669" t="s">
        <v>20</v>
      </c>
      <c r="I669" t="s">
        <v>21</v>
      </c>
      <c r="J669">
        <v>1410325200</v>
      </c>
      <c r="K669" s="12">
        <f t="shared" si="40"/>
        <v>41892.208333333336</v>
      </c>
      <c r="L669">
        <v>1411102800</v>
      </c>
      <c r="M669" s="13">
        <f t="shared" si="41"/>
        <v>41901.208333333336</v>
      </c>
      <c r="N669" t="b">
        <v>0</v>
      </c>
      <c r="O669" t="b">
        <v>0</v>
      </c>
      <c r="P669" t="s">
        <v>2038</v>
      </c>
      <c r="Q669" t="s">
        <v>2039</v>
      </c>
      <c r="R669" s="6">
        <f t="shared" si="42"/>
        <v>56.766762649115584</v>
      </c>
      <c r="S669" s="7">
        <f t="shared" si="43"/>
        <v>29.009546539379475</v>
      </c>
    </row>
    <row r="670" spans="1:19" ht="31" x14ac:dyDescent="0.35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t="s">
        <v>14</v>
      </c>
      <c r="G670">
        <v>76</v>
      </c>
      <c r="H670" t="s">
        <v>20</v>
      </c>
      <c r="I670" t="s">
        <v>21</v>
      </c>
      <c r="J670">
        <v>1343797200</v>
      </c>
      <c r="K670" s="12">
        <f t="shared" si="40"/>
        <v>41122.208333333336</v>
      </c>
      <c r="L670">
        <v>1344834000</v>
      </c>
      <c r="M670" s="13">
        <f t="shared" si="41"/>
        <v>41134.208333333336</v>
      </c>
      <c r="N670" t="b">
        <v>0</v>
      </c>
      <c r="O670" t="b">
        <v>0</v>
      </c>
      <c r="P670" t="s">
        <v>2013</v>
      </c>
      <c r="Q670" t="s">
        <v>2014</v>
      </c>
      <c r="R670" s="6">
        <f t="shared" si="42"/>
        <v>491.68603611657431</v>
      </c>
      <c r="S670" s="7">
        <f t="shared" si="43"/>
        <v>73.59210526315789</v>
      </c>
    </row>
    <row r="671" spans="1:19" x14ac:dyDescent="0.35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t="s">
        <v>19</v>
      </c>
      <c r="G671">
        <v>1621</v>
      </c>
      <c r="H671" t="s">
        <v>94</v>
      </c>
      <c r="I671" t="s">
        <v>95</v>
      </c>
      <c r="J671">
        <v>1498453200</v>
      </c>
      <c r="K671" s="12">
        <f t="shared" si="40"/>
        <v>42912.208333333328</v>
      </c>
      <c r="L671">
        <v>1499230800</v>
      </c>
      <c r="M671" s="13">
        <f t="shared" si="41"/>
        <v>42921.208333333328</v>
      </c>
      <c r="N671" t="b">
        <v>0</v>
      </c>
      <c r="O671" t="b">
        <v>0</v>
      </c>
      <c r="P671" t="s">
        <v>2013</v>
      </c>
      <c r="Q671" t="s">
        <v>2014</v>
      </c>
      <c r="R671" s="6">
        <f t="shared" si="42"/>
        <v>27.882527711118733</v>
      </c>
      <c r="S671" s="7">
        <f t="shared" si="43"/>
        <v>107.97038864898211</v>
      </c>
    </row>
    <row r="672" spans="1:19" ht="31" x14ac:dyDescent="0.35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t="s">
        <v>19</v>
      </c>
      <c r="G672">
        <v>1101</v>
      </c>
      <c r="H672" t="s">
        <v>20</v>
      </c>
      <c r="I672" t="s">
        <v>21</v>
      </c>
      <c r="J672">
        <v>1456380000</v>
      </c>
      <c r="K672" s="12">
        <f t="shared" si="40"/>
        <v>42425.25</v>
      </c>
      <c r="L672">
        <v>1457416800</v>
      </c>
      <c r="M672" s="13">
        <f t="shared" si="41"/>
        <v>42437.25</v>
      </c>
      <c r="N672" t="b">
        <v>0</v>
      </c>
      <c r="O672" t="b">
        <v>0</v>
      </c>
      <c r="P672" t="s">
        <v>2009</v>
      </c>
      <c r="Q672" t="s">
        <v>2019</v>
      </c>
      <c r="R672" s="6">
        <f t="shared" si="42"/>
        <v>21.328418142321112</v>
      </c>
      <c r="S672" s="7">
        <f t="shared" si="43"/>
        <v>68.987284287011803</v>
      </c>
    </row>
    <row r="673" spans="1:19" ht="31" x14ac:dyDescent="0.35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t="s">
        <v>19</v>
      </c>
      <c r="G673">
        <v>1073</v>
      </c>
      <c r="H673" t="s">
        <v>20</v>
      </c>
      <c r="I673" t="s">
        <v>21</v>
      </c>
      <c r="J673">
        <v>1280552400</v>
      </c>
      <c r="K673" s="12">
        <f t="shared" si="40"/>
        <v>40390.208333333336</v>
      </c>
      <c r="L673">
        <v>1280898000</v>
      </c>
      <c r="M673" s="13">
        <f t="shared" si="41"/>
        <v>40394.208333333336</v>
      </c>
      <c r="N673" t="b">
        <v>0</v>
      </c>
      <c r="O673" t="b">
        <v>1</v>
      </c>
      <c r="P673" t="s">
        <v>2013</v>
      </c>
      <c r="Q673" t="s">
        <v>2014</v>
      </c>
      <c r="R673" s="6">
        <f t="shared" si="42"/>
        <v>81.929369496419795</v>
      </c>
      <c r="S673" s="7">
        <f t="shared" si="43"/>
        <v>111.02236719478098</v>
      </c>
    </row>
    <row r="674" spans="1:19" x14ac:dyDescent="0.35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t="s">
        <v>14</v>
      </c>
      <c r="G674">
        <v>4428</v>
      </c>
      <c r="H674" t="s">
        <v>24</v>
      </c>
      <c r="I674" t="s">
        <v>25</v>
      </c>
      <c r="J674">
        <v>1521608400</v>
      </c>
      <c r="K674" s="12">
        <f t="shared" si="40"/>
        <v>43180.208333333328</v>
      </c>
      <c r="L674">
        <v>1522472400</v>
      </c>
      <c r="M674" s="13">
        <f t="shared" si="41"/>
        <v>43190.208333333328</v>
      </c>
      <c r="N674" t="b">
        <v>0</v>
      </c>
      <c r="O674" t="b">
        <v>0</v>
      </c>
      <c r="P674" t="s">
        <v>2013</v>
      </c>
      <c r="Q674" t="s">
        <v>2014</v>
      </c>
      <c r="R674" s="6">
        <f t="shared" si="42"/>
        <v>178.78922024772109</v>
      </c>
      <c r="S674" s="7">
        <f t="shared" si="43"/>
        <v>24.997515808491418</v>
      </c>
    </row>
    <row r="675" spans="1:19" x14ac:dyDescent="0.35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t="s">
        <v>14</v>
      </c>
      <c r="G675">
        <v>58</v>
      </c>
      <c r="H675" t="s">
        <v>94</v>
      </c>
      <c r="I675" t="s">
        <v>95</v>
      </c>
      <c r="J675">
        <v>1460696400</v>
      </c>
      <c r="K675" s="12">
        <f t="shared" si="40"/>
        <v>42475.208333333328</v>
      </c>
      <c r="L675">
        <v>1462510800</v>
      </c>
      <c r="M675" s="13">
        <f t="shared" si="41"/>
        <v>42496.208333333328</v>
      </c>
      <c r="N675" t="b">
        <v>0</v>
      </c>
      <c r="O675" t="b">
        <v>0</v>
      </c>
      <c r="P675" t="s">
        <v>2009</v>
      </c>
      <c r="Q675" t="s">
        <v>2019</v>
      </c>
      <c r="R675" s="6">
        <f t="shared" si="42"/>
        <v>229.03885480572598</v>
      </c>
      <c r="S675" s="7">
        <f t="shared" si="43"/>
        <v>42.155172413793103</v>
      </c>
    </row>
    <row r="676" spans="1:19" x14ac:dyDescent="0.35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t="s">
        <v>63</v>
      </c>
      <c r="G676">
        <v>1218</v>
      </c>
      <c r="H676" t="s">
        <v>20</v>
      </c>
      <c r="I676" t="s">
        <v>21</v>
      </c>
      <c r="J676">
        <v>1313730000</v>
      </c>
      <c r="K676" s="12">
        <f t="shared" si="40"/>
        <v>40774.208333333336</v>
      </c>
      <c r="L676">
        <v>1317790800</v>
      </c>
      <c r="M676" s="13">
        <f t="shared" si="41"/>
        <v>40821.208333333336</v>
      </c>
      <c r="N676" t="b">
        <v>0</v>
      </c>
      <c r="O676" t="b">
        <v>0</v>
      </c>
      <c r="P676" t="s">
        <v>2028</v>
      </c>
      <c r="Q676" t="s">
        <v>2029</v>
      </c>
      <c r="R676" s="6">
        <f t="shared" si="42"/>
        <v>298.1659388646288</v>
      </c>
      <c r="S676" s="7">
        <f t="shared" si="43"/>
        <v>47.003284072249592</v>
      </c>
    </row>
    <row r="677" spans="1:19" x14ac:dyDescent="0.35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t="s">
        <v>19</v>
      </c>
      <c r="G677">
        <v>331</v>
      </c>
      <c r="H677" t="s">
        <v>20</v>
      </c>
      <c r="I677" t="s">
        <v>21</v>
      </c>
      <c r="J677">
        <v>1568178000</v>
      </c>
      <c r="K677" s="12">
        <f t="shared" si="40"/>
        <v>43719.208333333328</v>
      </c>
      <c r="L677">
        <v>1568782800</v>
      </c>
      <c r="M677" s="13">
        <f t="shared" si="41"/>
        <v>43726.208333333328</v>
      </c>
      <c r="N677" t="b">
        <v>0</v>
      </c>
      <c r="O677" t="b">
        <v>0</v>
      </c>
      <c r="P677" t="s">
        <v>2038</v>
      </c>
      <c r="Q677" t="s">
        <v>2039</v>
      </c>
      <c r="R677" s="6">
        <f t="shared" si="42"/>
        <v>81.314443792438595</v>
      </c>
      <c r="S677" s="7">
        <f t="shared" si="43"/>
        <v>36.0392749244713</v>
      </c>
    </row>
    <row r="678" spans="1:19" x14ac:dyDescent="0.35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t="s">
        <v>19</v>
      </c>
      <c r="G678">
        <v>1170</v>
      </c>
      <c r="H678" t="s">
        <v>20</v>
      </c>
      <c r="I678" t="s">
        <v>21</v>
      </c>
      <c r="J678">
        <v>1348635600</v>
      </c>
      <c r="K678" s="12">
        <f t="shared" si="40"/>
        <v>41178.208333333336</v>
      </c>
      <c r="L678">
        <v>1349413200</v>
      </c>
      <c r="M678" s="13">
        <f t="shared" si="41"/>
        <v>41187.208333333336</v>
      </c>
      <c r="N678" t="b">
        <v>0</v>
      </c>
      <c r="O678" t="b">
        <v>0</v>
      </c>
      <c r="P678" t="s">
        <v>2028</v>
      </c>
      <c r="Q678" t="s">
        <v>2029</v>
      </c>
      <c r="R678" s="6">
        <f t="shared" si="42"/>
        <v>52.701033718510494</v>
      </c>
      <c r="S678" s="7">
        <f t="shared" si="43"/>
        <v>101.03760683760684</v>
      </c>
    </row>
    <row r="679" spans="1:19" x14ac:dyDescent="0.35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t="s">
        <v>14</v>
      </c>
      <c r="G679">
        <v>111</v>
      </c>
      <c r="H679" t="s">
        <v>20</v>
      </c>
      <c r="I679" t="s">
        <v>21</v>
      </c>
      <c r="J679">
        <v>1468126800</v>
      </c>
      <c r="K679" s="12">
        <f t="shared" si="40"/>
        <v>42561.208333333328</v>
      </c>
      <c r="L679">
        <v>1472446800</v>
      </c>
      <c r="M679" s="13">
        <f t="shared" si="41"/>
        <v>42611.208333333328</v>
      </c>
      <c r="N679" t="b">
        <v>0</v>
      </c>
      <c r="O679" t="b">
        <v>0</v>
      </c>
      <c r="P679" t="s">
        <v>2021</v>
      </c>
      <c r="Q679" t="s">
        <v>2027</v>
      </c>
      <c r="R679" s="6">
        <f t="shared" si="42"/>
        <v>119.58483754512635</v>
      </c>
      <c r="S679" s="7">
        <f t="shared" si="43"/>
        <v>39.927927927927925</v>
      </c>
    </row>
    <row r="680" spans="1:19" x14ac:dyDescent="0.35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t="s">
        <v>63</v>
      </c>
      <c r="G680">
        <v>215</v>
      </c>
      <c r="H680" t="s">
        <v>20</v>
      </c>
      <c r="I680" t="s">
        <v>21</v>
      </c>
      <c r="J680">
        <v>1547877600</v>
      </c>
      <c r="K680" s="12">
        <f t="shared" si="40"/>
        <v>43484.25</v>
      </c>
      <c r="L680">
        <v>1548050400</v>
      </c>
      <c r="M680" s="13">
        <f t="shared" si="41"/>
        <v>43486.25</v>
      </c>
      <c r="N680" t="b">
        <v>0</v>
      </c>
      <c r="O680" t="b">
        <v>0</v>
      </c>
      <c r="P680" t="s">
        <v>2015</v>
      </c>
      <c r="Q680" t="s">
        <v>2018</v>
      </c>
      <c r="R680" s="6">
        <f t="shared" si="42"/>
        <v>556.51882096314114</v>
      </c>
      <c r="S680" s="7">
        <f t="shared" si="43"/>
        <v>83.158139534883716</v>
      </c>
    </row>
    <row r="681" spans="1:19" x14ac:dyDescent="0.35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t="s">
        <v>19</v>
      </c>
      <c r="G681">
        <v>363</v>
      </c>
      <c r="H681" t="s">
        <v>20</v>
      </c>
      <c r="I681" t="s">
        <v>21</v>
      </c>
      <c r="J681">
        <v>1571374800</v>
      </c>
      <c r="K681" s="12">
        <f t="shared" si="40"/>
        <v>43756.208333333328</v>
      </c>
      <c r="L681">
        <v>1571806800</v>
      </c>
      <c r="M681" s="13">
        <f t="shared" si="41"/>
        <v>43761.208333333328</v>
      </c>
      <c r="N681" t="b">
        <v>0</v>
      </c>
      <c r="O681" t="b">
        <v>1</v>
      </c>
      <c r="P681" t="s">
        <v>2007</v>
      </c>
      <c r="Q681" t="s">
        <v>2008</v>
      </c>
      <c r="R681" s="6">
        <f t="shared" si="42"/>
        <v>9.6478533526290402</v>
      </c>
      <c r="S681" s="7">
        <f t="shared" si="43"/>
        <v>39.97520661157025</v>
      </c>
    </row>
    <row r="682" spans="1:19" ht="31" x14ac:dyDescent="0.35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t="s">
        <v>14</v>
      </c>
      <c r="G682">
        <v>2955</v>
      </c>
      <c r="H682" t="s">
        <v>20</v>
      </c>
      <c r="I682" t="s">
        <v>21</v>
      </c>
      <c r="J682">
        <v>1576303200</v>
      </c>
      <c r="K682" s="12">
        <f t="shared" si="40"/>
        <v>43813.25</v>
      </c>
      <c r="L682">
        <v>1576476000</v>
      </c>
      <c r="M682" s="13">
        <f t="shared" si="41"/>
        <v>43815.25</v>
      </c>
      <c r="N682" t="b">
        <v>0</v>
      </c>
      <c r="O682" t="b">
        <v>1</v>
      </c>
      <c r="P682" t="s">
        <v>2024</v>
      </c>
      <c r="Q682" t="s">
        <v>2035</v>
      </c>
      <c r="R682" s="6">
        <f t="shared" si="42"/>
        <v>102.66390263851871</v>
      </c>
      <c r="S682" s="7">
        <f t="shared" si="43"/>
        <v>47.993908629441627</v>
      </c>
    </row>
    <row r="683" spans="1:19" ht="31" x14ac:dyDescent="0.35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t="s">
        <v>14</v>
      </c>
      <c r="G683">
        <v>1657</v>
      </c>
      <c r="H683" t="s">
        <v>20</v>
      </c>
      <c r="I683" t="s">
        <v>21</v>
      </c>
      <c r="J683">
        <v>1324447200</v>
      </c>
      <c r="K683" s="12">
        <f t="shared" si="40"/>
        <v>40898.25</v>
      </c>
      <c r="L683">
        <v>1324965600</v>
      </c>
      <c r="M683" s="13">
        <f t="shared" si="41"/>
        <v>40904.25</v>
      </c>
      <c r="N683" t="b">
        <v>0</v>
      </c>
      <c r="O683" t="b">
        <v>0</v>
      </c>
      <c r="P683" t="s">
        <v>2013</v>
      </c>
      <c r="Q683" t="s">
        <v>2014</v>
      </c>
      <c r="R683" s="6">
        <f t="shared" si="42"/>
        <v>115.75922584052766</v>
      </c>
      <c r="S683" s="7">
        <f t="shared" si="43"/>
        <v>95.978877489438744</v>
      </c>
    </row>
    <row r="684" spans="1:19" x14ac:dyDescent="0.35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t="s">
        <v>19</v>
      </c>
      <c r="G684">
        <v>103</v>
      </c>
      <c r="H684" t="s">
        <v>20</v>
      </c>
      <c r="I684" t="s">
        <v>21</v>
      </c>
      <c r="J684">
        <v>1386741600</v>
      </c>
      <c r="K684" s="12">
        <f t="shared" si="40"/>
        <v>41619.25</v>
      </c>
      <c r="L684">
        <v>1387519200</v>
      </c>
      <c r="M684" s="13">
        <f t="shared" si="41"/>
        <v>41628.25</v>
      </c>
      <c r="N684" t="b">
        <v>0</v>
      </c>
      <c r="O684" t="b">
        <v>0</v>
      </c>
      <c r="P684" t="s">
        <v>2013</v>
      </c>
      <c r="Q684" t="s">
        <v>2014</v>
      </c>
      <c r="R684" s="6">
        <f t="shared" si="42"/>
        <v>66.592674805771367</v>
      </c>
      <c r="S684" s="7">
        <f t="shared" si="43"/>
        <v>78.728155339805824</v>
      </c>
    </row>
    <row r="685" spans="1:19" x14ac:dyDescent="0.35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t="s">
        <v>19</v>
      </c>
      <c r="G685">
        <v>147</v>
      </c>
      <c r="H685" t="s">
        <v>20</v>
      </c>
      <c r="I685" t="s">
        <v>21</v>
      </c>
      <c r="J685">
        <v>1537074000</v>
      </c>
      <c r="K685" s="12">
        <f t="shared" si="40"/>
        <v>43359.208333333328</v>
      </c>
      <c r="L685">
        <v>1537246800</v>
      </c>
      <c r="M685" s="13">
        <f t="shared" si="41"/>
        <v>43361.208333333328</v>
      </c>
      <c r="N685" t="b">
        <v>0</v>
      </c>
      <c r="O685" t="b">
        <v>0</v>
      </c>
      <c r="P685" t="s">
        <v>2013</v>
      </c>
      <c r="Q685" t="s">
        <v>2014</v>
      </c>
      <c r="R685" s="6">
        <f t="shared" si="42"/>
        <v>27.899078117418728</v>
      </c>
      <c r="S685" s="7">
        <f t="shared" si="43"/>
        <v>56.081632653061227</v>
      </c>
    </row>
    <row r="686" spans="1:19" x14ac:dyDescent="0.35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t="s">
        <v>19</v>
      </c>
      <c r="G686">
        <v>110</v>
      </c>
      <c r="H686" t="s">
        <v>15</v>
      </c>
      <c r="I686" t="s">
        <v>16</v>
      </c>
      <c r="J686">
        <v>1277787600</v>
      </c>
      <c r="K686" s="12">
        <f t="shared" si="40"/>
        <v>40358.208333333336</v>
      </c>
      <c r="L686">
        <v>1279515600</v>
      </c>
      <c r="M686" s="13">
        <f t="shared" si="41"/>
        <v>40378.208333333336</v>
      </c>
      <c r="N686" t="b">
        <v>0</v>
      </c>
      <c r="O686" t="b">
        <v>0</v>
      </c>
      <c r="P686" t="s">
        <v>2021</v>
      </c>
      <c r="Q686" t="s">
        <v>2022</v>
      </c>
      <c r="R686" s="6">
        <f t="shared" si="42"/>
        <v>18.421052631578945</v>
      </c>
      <c r="S686" s="7">
        <f t="shared" si="43"/>
        <v>69.090909090909093</v>
      </c>
    </row>
    <row r="687" spans="1:19" x14ac:dyDescent="0.35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2">
        <f t="shared" si="40"/>
        <v>42239.208333333328</v>
      </c>
      <c r="L687">
        <v>1442379600</v>
      </c>
      <c r="M687" s="13">
        <f t="shared" si="41"/>
        <v>42263.208333333328</v>
      </c>
      <c r="N687" t="b">
        <v>0</v>
      </c>
      <c r="O687" t="b">
        <v>0</v>
      </c>
      <c r="P687" t="s">
        <v>2013</v>
      </c>
      <c r="Q687" t="s">
        <v>2014</v>
      </c>
      <c r="R687" s="6">
        <f t="shared" si="42"/>
        <v>148.14658045946604</v>
      </c>
      <c r="S687" s="7">
        <f t="shared" si="43"/>
        <v>102.05291576673866</v>
      </c>
    </row>
    <row r="688" spans="1:19" x14ac:dyDescent="0.35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t="s">
        <v>19</v>
      </c>
      <c r="G688">
        <v>134</v>
      </c>
      <c r="H688" t="s">
        <v>20</v>
      </c>
      <c r="I688" t="s">
        <v>21</v>
      </c>
      <c r="J688">
        <v>1522126800</v>
      </c>
      <c r="K688" s="12">
        <f t="shared" si="40"/>
        <v>43186.208333333328</v>
      </c>
      <c r="L688">
        <v>1523077200</v>
      </c>
      <c r="M688" s="13">
        <f t="shared" si="41"/>
        <v>43197.208333333328</v>
      </c>
      <c r="N688" t="b">
        <v>0</v>
      </c>
      <c r="O688" t="b">
        <v>0</v>
      </c>
      <c r="P688" t="s">
        <v>2011</v>
      </c>
      <c r="Q688" t="s">
        <v>2020</v>
      </c>
      <c r="R688" s="6">
        <f t="shared" si="42"/>
        <v>52.15214519157221</v>
      </c>
      <c r="S688" s="7">
        <f t="shared" si="43"/>
        <v>107.32089552238806</v>
      </c>
    </row>
    <row r="689" spans="1:19" x14ac:dyDescent="0.35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t="s">
        <v>19</v>
      </c>
      <c r="G689">
        <v>269</v>
      </c>
      <c r="H689" t="s">
        <v>20</v>
      </c>
      <c r="I689" t="s">
        <v>21</v>
      </c>
      <c r="J689">
        <v>1489298400</v>
      </c>
      <c r="K689" s="12">
        <f t="shared" si="40"/>
        <v>42806.25</v>
      </c>
      <c r="L689">
        <v>1489554000</v>
      </c>
      <c r="M689" s="13">
        <f t="shared" si="41"/>
        <v>42809.208333333328</v>
      </c>
      <c r="N689" t="b">
        <v>0</v>
      </c>
      <c r="O689" t="b">
        <v>0</v>
      </c>
      <c r="P689" t="s">
        <v>2013</v>
      </c>
      <c r="Q689" t="s">
        <v>2014</v>
      </c>
      <c r="R689" s="6">
        <f t="shared" si="42"/>
        <v>10.72961373390558</v>
      </c>
      <c r="S689" s="7">
        <f t="shared" si="43"/>
        <v>51.970260223048328</v>
      </c>
    </row>
    <row r="690" spans="1:19" x14ac:dyDescent="0.35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t="s">
        <v>19</v>
      </c>
      <c r="G690">
        <v>175</v>
      </c>
      <c r="H690" t="s">
        <v>20</v>
      </c>
      <c r="I690" t="s">
        <v>21</v>
      </c>
      <c r="J690">
        <v>1547100000</v>
      </c>
      <c r="K690" s="12">
        <f t="shared" si="40"/>
        <v>43475.25</v>
      </c>
      <c r="L690">
        <v>1548482400</v>
      </c>
      <c r="M690" s="13">
        <f t="shared" si="41"/>
        <v>43491.25</v>
      </c>
      <c r="N690" t="b">
        <v>0</v>
      </c>
      <c r="O690" t="b">
        <v>1</v>
      </c>
      <c r="P690" t="s">
        <v>2015</v>
      </c>
      <c r="Q690" t="s">
        <v>2034</v>
      </c>
      <c r="R690" s="6">
        <f t="shared" si="42"/>
        <v>23.295043778616755</v>
      </c>
      <c r="S690" s="7">
        <f t="shared" si="43"/>
        <v>71.137142857142862</v>
      </c>
    </row>
    <row r="691" spans="1:19" x14ac:dyDescent="0.35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t="s">
        <v>19</v>
      </c>
      <c r="G691">
        <v>69</v>
      </c>
      <c r="H691" t="s">
        <v>20</v>
      </c>
      <c r="I691" t="s">
        <v>21</v>
      </c>
      <c r="J691">
        <v>1383022800</v>
      </c>
      <c r="K691" s="12">
        <f t="shared" si="40"/>
        <v>41576.208333333336</v>
      </c>
      <c r="L691">
        <v>1384063200</v>
      </c>
      <c r="M691" s="13">
        <f t="shared" si="41"/>
        <v>41588.25</v>
      </c>
      <c r="N691" t="b">
        <v>0</v>
      </c>
      <c r="O691" t="b">
        <v>0</v>
      </c>
      <c r="P691" t="s">
        <v>2011</v>
      </c>
      <c r="Q691" t="s">
        <v>2012</v>
      </c>
      <c r="R691" s="6">
        <f t="shared" si="42"/>
        <v>99.346761023407723</v>
      </c>
      <c r="S691" s="7">
        <f t="shared" si="43"/>
        <v>106.49275362318841</v>
      </c>
    </row>
    <row r="692" spans="1:19" x14ac:dyDescent="0.35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t="s">
        <v>19</v>
      </c>
      <c r="G692">
        <v>190</v>
      </c>
      <c r="H692" t="s">
        <v>20</v>
      </c>
      <c r="I692" t="s">
        <v>21</v>
      </c>
      <c r="J692">
        <v>1322373600</v>
      </c>
      <c r="K692" s="12">
        <f t="shared" si="40"/>
        <v>40874.25</v>
      </c>
      <c r="L692">
        <v>1322892000</v>
      </c>
      <c r="M692" s="13">
        <f t="shared" si="41"/>
        <v>40880.25</v>
      </c>
      <c r="N692" t="b">
        <v>0</v>
      </c>
      <c r="O692" t="b">
        <v>1</v>
      </c>
      <c r="P692" t="s">
        <v>2015</v>
      </c>
      <c r="Q692" t="s">
        <v>2016</v>
      </c>
      <c r="R692" s="6">
        <f t="shared" si="42"/>
        <v>44.128462858543763</v>
      </c>
      <c r="S692" s="7">
        <f t="shared" si="43"/>
        <v>42.93684210526316</v>
      </c>
    </row>
    <row r="693" spans="1:19" x14ac:dyDescent="0.35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t="s">
        <v>19</v>
      </c>
      <c r="G693">
        <v>237</v>
      </c>
      <c r="H693" t="s">
        <v>20</v>
      </c>
      <c r="I693" t="s">
        <v>21</v>
      </c>
      <c r="J693">
        <v>1349240400</v>
      </c>
      <c r="K693" s="12">
        <f t="shared" si="40"/>
        <v>41185.208333333336</v>
      </c>
      <c r="L693">
        <v>1350709200</v>
      </c>
      <c r="M693" s="13">
        <f t="shared" si="41"/>
        <v>41202.208333333336</v>
      </c>
      <c r="N693" t="b">
        <v>1</v>
      </c>
      <c r="O693" t="b">
        <v>1</v>
      </c>
      <c r="P693" t="s">
        <v>2015</v>
      </c>
      <c r="Q693" t="s">
        <v>2016</v>
      </c>
      <c r="R693" s="6">
        <f t="shared" si="42"/>
        <v>70.234583508919783</v>
      </c>
      <c r="S693" s="7">
        <f t="shared" si="43"/>
        <v>30.037974683544302</v>
      </c>
    </row>
    <row r="694" spans="1:19" x14ac:dyDescent="0.35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t="s">
        <v>14</v>
      </c>
      <c r="G694">
        <v>77</v>
      </c>
      <c r="H694" t="s">
        <v>36</v>
      </c>
      <c r="I694" t="s">
        <v>37</v>
      </c>
      <c r="J694">
        <v>1562648400</v>
      </c>
      <c r="K694" s="12">
        <f t="shared" si="40"/>
        <v>43655.208333333328</v>
      </c>
      <c r="L694">
        <v>1564203600</v>
      </c>
      <c r="M694" s="13">
        <f t="shared" si="41"/>
        <v>43673.208333333328</v>
      </c>
      <c r="N694" t="b">
        <v>0</v>
      </c>
      <c r="O694" t="b">
        <v>0</v>
      </c>
      <c r="P694" t="s">
        <v>2009</v>
      </c>
      <c r="Q694" t="s">
        <v>2010</v>
      </c>
      <c r="R694" s="6">
        <f t="shared" si="42"/>
        <v>110.33468186833394</v>
      </c>
      <c r="S694" s="7">
        <f t="shared" si="43"/>
        <v>70.623376623376629</v>
      </c>
    </row>
    <row r="695" spans="1:19" ht="31" x14ac:dyDescent="0.35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t="s">
        <v>14</v>
      </c>
      <c r="G695">
        <v>1748</v>
      </c>
      <c r="H695" t="s">
        <v>20</v>
      </c>
      <c r="I695" t="s">
        <v>21</v>
      </c>
      <c r="J695">
        <v>1508216400</v>
      </c>
      <c r="K695" s="12">
        <f t="shared" si="40"/>
        <v>43025.208333333328</v>
      </c>
      <c r="L695">
        <v>1509685200</v>
      </c>
      <c r="M695" s="13">
        <f t="shared" si="41"/>
        <v>43042.208333333328</v>
      </c>
      <c r="N695" t="b">
        <v>0</v>
      </c>
      <c r="O695" t="b">
        <v>0</v>
      </c>
      <c r="P695" t="s">
        <v>2013</v>
      </c>
      <c r="Q695" t="s">
        <v>2014</v>
      </c>
      <c r="R695" s="6">
        <f t="shared" si="42"/>
        <v>156.33124198412423</v>
      </c>
      <c r="S695" s="7">
        <f t="shared" si="43"/>
        <v>66.016018306636155</v>
      </c>
    </row>
    <row r="696" spans="1:19" x14ac:dyDescent="0.35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t="s">
        <v>14</v>
      </c>
      <c r="G696">
        <v>79</v>
      </c>
      <c r="H696" t="s">
        <v>20</v>
      </c>
      <c r="I696" t="s">
        <v>21</v>
      </c>
      <c r="J696">
        <v>1511762400</v>
      </c>
      <c r="K696" s="12">
        <f t="shared" si="40"/>
        <v>43066.25</v>
      </c>
      <c r="L696">
        <v>1514959200</v>
      </c>
      <c r="M696" s="13">
        <f t="shared" si="41"/>
        <v>43103.25</v>
      </c>
      <c r="N696" t="b">
        <v>0</v>
      </c>
      <c r="O696" t="b">
        <v>0</v>
      </c>
      <c r="P696" t="s">
        <v>2013</v>
      </c>
      <c r="Q696" t="s">
        <v>2014</v>
      </c>
      <c r="R696" s="6">
        <f t="shared" si="42"/>
        <v>118.86102403343783</v>
      </c>
      <c r="S696" s="7">
        <f t="shared" si="43"/>
        <v>96.911392405063296</v>
      </c>
    </row>
    <row r="697" spans="1:19" x14ac:dyDescent="0.35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t="s">
        <v>19</v>
      </c>
      <c r="G697">
        <v>196</v>
      </c>
      <c r="H697" t="s">
        <v>94</v>
      </c>
      <c r="I697" t="s">
        <v>95</v>
      </c>
      <c r="J697">
        <v>1447480800</v>
      </c>
      <c r="K697" s="12">
        <f t="shared" si="40"/>
        <v>42322.25</v>
      </c>
      <c r="L697">
        <v>1448863200</v>
      </c>
      <c r="M697" s="13">
        <f t="shared" si="41"/>
        <v>42338.25</v>
      </c>
      <c r="N697" t="b">
        <v>1</v>
      </c>
      <c r="O697" t="b">
        <v>0</v>
      </c>
      <c r="P697" t="s">
        <v>2009</v>
      </c>
      <c r="Q697" t="s">
        <v>2010</v>
      </c>
      <c r="R697" s="6">
        <f t="shared" si="42"/>
        <v>74.663204025320567</v>
      </c>
      <c r="S697" s="7">
        <f t="shared" si="43"/>
        <v>62.867346938775512</v>
      </c>
    </row>
    <row r="698" spans="1:19" x14ac:dyDescent="0.35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t="s">
        <v>14</v>
      </c>
      <c r="G698">
        <v>889</v>
      </c>
      <c r="H698" t="s">
        <v>20</v>
      </c>
      <c r="I698" t="s">
        <v>21</v>
      </c>
      <c r="J698">
        <v>1429506000</v>
      </c>
      <c r="K698" s="12">
        <f t="shared" si="40"/>
        <v>42114.208333333328</v>
      </c>
      <c r="L698">
        <v>1429592400</v>
      </c>
      <c r="M698" s="13">
        <f t="shared" si="41"/>
        <v>42115.208333333328</v>
      </c>
      <c r="N698" t="b">
        <v>0</v>
      </c>
      <c r="O698" t="b">
        <v>1</v>
      </c>
      <c r="P698" t="s">
        <v>2013</v>
      </c>
      <c r="Q698" t="s">
        <v>2014</v>
      </c>
      <c r="R698" s="6">
        <f t="shared" si="42"/>
        <v>169.37081991577904</v>
      </c>
      <c r="S698" s="7">
        <f t="shared" si="43"/>
        <v>108.98537682789652</v>
      </c>
    </row>
    <row r="699" spans="1:19" ht="31" x14ac:dyDescent="0.35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t="s">
        <v>19</v>
      </c>
      <c r="G699">
        <v>7295</v>
      </c>
      <c r="H699" t="s">
        <v>20</v>
      </c>
      <c r="I699" t="s">
        <v>21</v>
      </c>
      <c r="J699">
        <v>1522472400</v>
      </c>
      <c r="K699" s="12">
        <f t="shared" si="40"/>
        <v>43190.208333333328</v>
      </c>
      <c r="L699">
        <v>1522645200</v>
      </c>
      <c r="M699" s="13">
        <f t="shared" si="41"/>
        <v>43192.208333333328</v>
      </c>
      <c r="N699" t="b">
        <v>0</v>
      </c>
      <c r="O699" t="b">
        <v>0</v>
      </c>
      <c r="P699" t="s">
        <v>2009</v>
      </c>
      <c r="Q699" t="s">
        <v>2017</v>
      </c>
      <c r="R699" s="6">
        <f t="shared" si="42"/>
        <v>65.444760357432983</v>
      </c>
      <c r="S699" s="7">
        <f t="shared" si="43"/>
        <v>26.999314599040439</v>
      </c>
    </row>
    <row r="700" spans="1:19" x14ac:dyDescent="0.35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t="s">
        <v>19</v>
      </c>
      <c r="G700">
        <v>2893</v>
      </c>
      <c r="H700" t="s">
        <v>15</v>
      </c>
      <c r="I700" t="s">
        <v>16</v>
      </c>
      <c r="J700">
        <v>1322114400</v>
      </c>
      <c r="K700" s="12">
        <f t="shared" si="40"/>
        <v>40871.25</v>
      </c>
      <c r="L700">
        <v>1323324000</v>
      </c>
      <c r="M700" s="13">
        <f t="shared" si="41"/>
        <v>40885.25</v>
      </c>
      <c r="N700" t="b">
        <v>0</v>
      </c>
      <c r="O700" t="b">
        <v>0</v>
      </c>
      <c r="P700" t="s">
        <v>2011</v>
      </c>
      <c r="Q700" t="s">
        <v>2020</v>
      </c>
      <c r="R700" s="6">
        <f t="shared" si="42"/>
        <v>22.386829525090796</v>
      </c>
      <c r="S700" s="7">
        <f t="shared" si="43"/>
        <v>65.004147943311438</v>
      </c>
    </row>
    <row r="701" spans="1:19" x14ac:dyDescent="0.35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t="s">
        <v>14</v>
      </c>
      <c r="G701">
        <v>56</v>
      </c>
      <c r="H701" t="s">
        <v>20</v>
      </c>
      <c r="I701" t="s">
        <v>21</v>
      </c>
      <c r="J701">
        <v>1561438800</v>
      </c>
      <c r="K701" s="12">
        <f t="shared" si="40"/>
        <v>43641.208333333328</v>
      </c>
      <c r="L701">
        <v>1561525200</v>
      </c>
      <c r="M701" s="13">
        <f t="shared" si="41"/>
        <v>43642.208333333328</v>
      </c>
      <c r="N701" t="b">
        <v>0</v>
      </c>
      <c r="O701" t="b">
        <v>0</v>
      </c>
      <c r="P701" t="s">
        <v>2015</v>
      </c>
      <c r="Q701" t="s">
        <v>2018</v>
      </c>
      <c r="R701" s="6">
        <f t="shared" si="42"/>
        <v>118.49479583666933</v>
      </c>
      <c r="S701" s="7">
        <f t="shared" si="43"/>
        <v>111.51785714285714</v>
      </c>
    </row>
    <row r="702" spans="1:19" ht="31" x14ac:dyDescent="0.35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t="s">
        <v>14</v>
      </c>
      <c r="G702">
        <v>1</v>
      </c>
      <c r="H702" t="s">
        <v>20</v>
      </c>
      <c r="I702" t="s">
        <v>21</v>
      </c>
      <c r="J702">
        <v>1264399200</v>
      </c>
      <c r="K702" s="12">
        <f t="shared" si="40"/>
        <v>40203.25</v>
      </c>
      <c r="L702">
        <v>1265695200</v>
      </c>
      <c r="M702" s="13">
        <f t="shared" si="41"/>
        <v>40218.25</v>
      </c>
      <c r="N702" t="b">
        <v>0</v>
      </c>
      <c r="O702" t="b">
        <v>0</v>
      </c>
      <c r="P702" t="s">
        <v>2011</v>
      </c>
      <c r="Q702" t="s">
        <v>2020</v>
      </c>
      <c r="R702" s="6">
        <f t="shared" si="42"/>
        <v>3333.3333333333335</v>
      </c>
      <c r="S702" s="7">
        <f t="shared" si="43"/>
        <v>3</v>
      </c>
    </row>
    <row r="703" spans="1:19" ht="31" x14ac:dyDescent="0.35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t="s">
        <v>19</v>
      </c>
      <c r="G703">
        <v>820</v>
      </c>
      <c r="H703" t="s">
        <v>20</v>
      </c>
      <c r="I703" t="s">
        <v>21</v>
      </c>
      <c r="J703">
        <v>1301202000</v>
      </c>
      <c r="K703" s="12">
        <f t="shared" si="40"/>
        <v>40629.208333333336</v>
      </c>
      <c r="L703">
        <v>1301806800</v>
      </c>
      <c r="M703" s="13">
        <f t="shared" si="41"/>
        <v>40636.208333333336</v>
      </c>
      <c r="N703" t="b">
        <v>1</v>
      </c>
      <c r="O703" t="b">
        <v>0</v>
      </c>
      <c r="P703" t="s">
        <v>2013</v>
      </c>
      <c r="Q703" t="s">
        <v>2014</v>
      </c>
      <c r="R703" s="6">
        <f t="shared" si="42"/>
        <v>57.134067286351552</v>
      </c>
      <c r="S703" s="7">
        <f t="shared" si="43"/>
        <v>110.99268292682927</v>
      </c>
    </row>
    <row r="704" spans="1:19" ht="31" x14ac:dyDescent="0.35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t="s">
        <v>14</v>
      </c>
      <c r="G704">
        <v>83</v>
      </c>
      <c r="H704" t="s">
        <v>20</v>
      </c>
      <c r="I704" t="s">
        <v>21</v>
      </c>
      <c r="J704">
        <v>1374469200</v>
      </c>
      <c r="K704" s="12">
        <f t="shared" si="40"/>
        <v>41477.208333333336</v>
      </c>
      <c r="L704">
        <v>1374901200</v>
      </c>
      <c r="M704" s="13">
        <f t="shared" si="41"/>
        <v>41482.208333333336</v>
      </c>
      <c r="N704" t="b">
        <v>0</v>
      </c>
      <c r="O704" t="b">
        <v>0</v>
      </c>
      <c r="P704" t="s">
        <v>2011</v>
      </c>
      <c r="Q704" t="s">
        <v>2020</v>
      </c>
      <c r="R704" s="6">
        <f t="shared" si="42"/>
        <v>184.71337579617835</v>
      </c>
      <c r="S704" s="7">
        <f t="shared" si="43"/>
        <v>56.746987951807228</v>
      </c>
    </row>
    <row r="705" spans="1:19" x14ac:dyDescent="0.35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t="s">
        <v>19</v>
      </c>
      <c r="G705">
        <v>2038</v>
      </c>
      <c r="H705" t="s">
        <v>20</v>
      </c>
      <c r="I705" t="s">
        <v>21</v>
      </c>
      <c r="J705">
        <v>1334984400</v>
      </c>
      <c r="K705" s="12">
        <f t="shared" si="40"/>
        <v>41020.208333333336</v>
      </c>
      <c r="L705">
        <v>1336453200</v>
      </c>
      <c r="M705" s="13">
        <f t="shared" si="41"/>
        <v>41037.208333333336</v>
      </c>
      <c r="N705" t="b">
        <v>1</v>
      </c>
      <c r="O705" t="b">
        <v>1</v>
      </c>
      <c r="P705" t="s">
        <v>2021</v>
      </c>
      <c r="Q705" t="s">
        <v>2033</v>
      </c>
      <c r="R705" s="6">
        <f t="shared" si="42"/>
        <v>32.064249878621141</v>
      </c>
      <c r="S705" s="7">
        <f t="shared" si="43"/>
        <v>97.020608439646708</v>
      </c>
    </row>
    <row r="706" spans="1:19" ht="31" x14ac:dyDescent="0.35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t="s">
        <v>19</v>
      </c>
      <c r="G706">
        <v>116</v>
      </c>
      <c r="H706" t="s">
        <v>20</v>
      </c>
      <c r="I706" t="s">
        <v>21</v>
      </c>
      <c r="J706">
        <v>1467608400</v>
      </c>
      <c r="K706" s="12">
        <f t="shared" si="40"/>
        <v>42555.208333333328</v>
      </c>
      <c r="L706">
        <v>1468904400</v>
      </c>
      <c r="M706" s="13">
        <f t="shared" si="41"/>
        <v>42570.208333333328</v>
      </c>
      <c r="N706" t="b">
        <v>0</v>
      </c>
      <c r="O706" t="b">
        <v>0</v>
      </c>
      <c r="P706" t="s">
        <v>2015</v>
      </c>
      <c r="Q706" t="s">
        <v>2023</v>
      </c>
      <c r="R706" s="6">
        <f t="shared" si="42"/>
        <v>81.445422205579476</v>
      </c>
      <c r="S706" s="7">
        <f t="shared" si="43"/>
        <v>92.08620689655173</v>
      </c>
    </row>
    <row r="707" spans="1:19" x14ac:dyDescent="0.35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t="s">
        <v>14</v>
      </c>
      <c r="G707">
        <v>2025</v>
      </c>
      <c r="H707" t="s">
        <v>36</v>
      </c>
      <c r="I707" t="s">
        <v>37</v>
      </c>
      <c r="J707">
        <v>1386741600</v>
      </c>
      <c r="K707" s="12">
        <f t="shared" ref="K707:K770" si="44">(((J707/60)/60)/24)+DATE(1970,1,1)</f>
        <v>41619.25</v>
      </c>
      <c r="L707">
        <v>1387087200</v>
      </c>
      <c r="M707" s="13">
        <f t="shared" ref="M707:M770" si="45">(((L707/60)/60)/24)+DATE(1970,1,1)</f>
        <v>41623.25</v>
      </c>
      <c r="N707" t="b">
        <v>0</v>
      </c>
      <c r="O707" t="b">
        <v>0</v>
      </c>
      <c r="P707" t="s">
        <v>2021</v>
      </c>
      <c r="Q707" t="s">
        <v>2022</v>
      </c>
      <c r="R707" s="6">
        <f t="shared" si="42"/>
        <v>100.98305246120157</v>
      </c>
      <c r="S707" s="7">
        <f t="shared" si="43"/>
        <v>82.986666666666665</v>
      </c>
    </row>
    <row r="708" spans="1:19" ht="31" x14ac:dyDescent="0.35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t="s">
        <v>19</v>
      </c>
      <c r="G708">
        <v>1345</v>
      </c>
      <c r="H708" t="s">
        <v>24</v>
      </c>
      <c r="I708" t="s">
        <v>25</v>
      </c>
      <c r="J708">
        <v>1546754400</v>
      </c>
      <c r="K708" s="12">
        <f t="shared" si="44"/>
        <v>43471.25</v>
      </c>
      <c r="L708">
        <v>1547445600</v>
      </c>
      <c r="M708" s="13">
        <f t="shared" si="45"/>
        <v>43479.25</v>
      </c>
      <c r="N708" t="b">
        <v>0</v>
      </c>
      <c r="O708" t="b">
        <v>1</v>
      </c>
      <c r="P708" t="s">
        <v>2011</v>
      </c>
      <c r="Q708" t="s">
        <v>2012</v>
      </c>
      <c r="R708" s="6">
        <f t="shared" ref="R708:R771" si="46">D708/E708*100</f>
        <v>78.218579077251675</v>
      </c>
      <c r="S708" s="7">
        <f t="shared" ref="S708:S771" si="47">E708/G708</f>
        <v>103.03791821561339</v>
      </c>
    </row>
    <row r="709" spans="1:19" ht="31" x14ac:dyDescent="0.35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t="s">
        <v>19</v>
      </c>
      <c r="G709">
        <v>168</v>
      </c>
      <c r="H709" t="s">
        <v>20</v>
      </c>
      <c r="I709" t="s">
        <v>21</v>
      </c>
      <c r="J709">
        <v>1544248800</v>
      </c>
      <c r="K709" s="12">
        <f t="shared" si="44"/>
        <v>43442.25</v>
      </c>
      <c r="L709">
        <v>1547359200</v>
      </c>
      <c r="M709" s="13">
        <f t="shared" si="45"/>
        <v>43478.25</v>
      </c>
      <c r="N709" t="b">
        <v>0</v>
      </c>
      <c r="O709" t="b">
        <v>0</v>
      </c>
      <c r="P709" t="s">
        <v>2015</v>
      </c>
      <c r="Q709" t="s">
        <v>2018</v>
      </c>
      <c r="R709" s="6">
        <f t="shared" si="46"/>
        <v>63.045167976509198</v>
      </c>
      <c r="S709" s="7">
        <f t="shared" si="47"/>
        <v>68.922619047619051</v>
      </c>
    </row>
    <row r="710" spans="1:19" x14ac:dyDescent="0.35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t="s">
        <v>19</v>
      </c>
      <c r="G710">
        <v>137</v>
      </c>
      <c r="H710" t="s">
        <v>86</v>
      </c>
      <c r="I710" t="s">
        <v>87</v>
      </c>
      <c r="J710">
        <v>1495429200</v>
      </c>
      <c r="K710" s="12">
        <f t="shared" si="44"/>
        <v>42877.208333333328</v>
      </c>
      <c r="L710">
        <v>1496293200</v>
      </c>
      <c r="M710" s="13">
        <f t="shared" si="45"/>
        <v>42887.208333333328</v>
      </c>
      <c r="N710" t="b">
        <v>0</v>
      </c>
      <c r="O710" t="b">
        <v>0</v>
      </c>
      <c r="P710" t="s">
        <v>2013</v>
      </c>
      <c r="Q710" t="s">
        <v>2014</v>
      </c>
      <c r="R710" s="6">
        <f t="shared" si="46"/>
        <v>14.143094841930118</v>
      </c>
      <c r="S710" s="7">
        <f t="shared" si="47"/>
        <v>87.737226277372258</v>
      </c>
    </row>
    <row r="711" spans="1:19" x14ac:dyDescent="0.35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t="s">
        <v>19</v>
      </c>
      <c r="G711">
        <v>186</v>
      </c>
      <c r="H711" t="s">
        <v>94</v>
      </c>
      <c r="I711" t="s">
        <v>95</v>
      </c>
      <c r="J711">
        <v>1334811600</v>
      </c>
      <c r="K711" s="12">
        <f t="shared" si="44"/>
        <v>41018.208333333336</v>
      </c>
      <c r="L711">
        <v>1335416400</v>
      </c>
      <c r="M711" s="13">
        <f t="shared" si="45"/>
        <v>41025.208333333336</v>
      </c>
      <c r="N711" t="b">
        <v>0</v>
      </c>
      <c r="O711" t="b">
        <v>0</v>
      </c>
      <c r="P711" t="s">
        <v>2013</v>
      </c>
      <c r="Q711" t="s">
        <v>2014</v>
      </c>
      <c r="R711" s="6">
        <f t="shared" si="46"/>
        <v>70.230758205532467</v>
      </c>
      <c r="S711" s="7">
        <f t="shared" si="47"/>
        <v>75.021505376344081</v>
      </c>
    </row>
    <row r="712" spans="1:19" ht="31" x14ac:dyDescent="0.35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t="s">
        <v>19</v>
      </c>
      <c r="G712">
        <v>125</v>
      </c>
      <c r="H712" t="s">
        <v>20</v>
      </c>
      <c r="I712" t="s">
        <v>21</v>
      </c>
      <c r="J712">
        <v>1531544400</v>
      </c>
      <c r="K712" s="12">
        <f t="shared" si="44"/>
        <v>43295.208333333328</v>
      </c>
      <c r="L712">
        <v>1532149200</v>
      </c>
      <c r="M712" s="13">
        <f t="shared" si="45"/>
        <v>43302.208333333328</v>
      </c>
      <c r="N712" t="b">
        <v>0</v>
      </c>
      <c r="O712" t="b">
        <v>1</v>
      </c>
      <c r="P712" t="s">
        <v>2013</v>
      </c>
      <c r="Q712" t="s">
        <v>2014</v>
      </c>
      <c r="R712" s="6">
        <f t="shared" si="46"/>
        <v>67.631330607109149</v>
      </c>
      <c r="S712" s="7">
        <f t="shared" si="47"/>
        <v>50.863999999999997</v>
      </c>
    </row>
    <row r="713" spans="1:19" ht="31" x14ac:dyDescent="0.35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t="s">
        <v>14</v>
      </c>
      <c r="G713">
        <v>14</v>
      </c>
      <c r="H713" t="s">
        <v>94</v>
      </c>
      <c r="I713" t="s">
        <v>95</v>
      </c>
      <c r="J713">
        <v>1453615200</v>
      </c>
      <c r="K713" s="12">
        <f t="shared" si="44"/>
        <v>42393.25</v>
      </c>
      <c r="L713">
        <v>1453788000</v>
      </c>
      <c r="M713" s="13">
        <f t="shared" si="45"/>
        <v>42395.25</v>
      </c>
      <c r="N713" t="b">
        <v>1</v>
      </c>
      <c r="O713" t="b">
        <v>1</v>
      </c>
      <c r="P713" t="s">
        <v>2013</v>
      </c>
      <c r="Q713" t="s">
        <v>2014</v>
      </c>
      <c r="R713" s="6">
        <f t="shared" si="46"/>
        <v>492.06349206349211</v>
      </c>
      <c r="S713" s="7">
        <f t="shared" si="47"/>
        <v>90</v>
      </c>
    </row>
    <row r="714" spans="1:19" ht="31" x14ac:dyDescent="0.35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t="s">
        <v>19</v>
      </c>
      <c r="G714">
        <v>202</v>
      </c>
      <c r="H714" t="s">
        <v>20</v>
      </c>
      <c r="I714" t="s">
        <v>21</v>
      </c>
      <c r="J714">
        <v>1467954000</v>
      </c>
      <c r="K714" s="12">
        <f t="shared" si="44"/>
        <v>42559.208333333328</v>
      </c>
      <c r="L714">
        <v>1471496400</v>
      </c>
      <c r="M714" s="13">
        <f t="shared" si="45"/>
        <v>42600.208333333328</v>
      </c>
      <c r="N714" t="b">
        <v>0</v>
      </c>
      <c r="O714" t="b">
        <v>0</v>
      </c>
      <c r="P714" t="s">
        <v>2013</v>
      </c>
      <c r="Q714" t="s">
        <v>2014</v>
      </c>
      <c r="R714" s="6">
        <f t="shared" si="46"/>
        <v>5.4329371816638368</v>
      </c>
      <c r="S714" s="7">
        <f t="shared" si="47"/>
        <v>72.896039603960389</v>
      </c>
    </row>
    <row r="715" spans="1:19" x14ac:dyDescent="0.35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t="s">
        <v>19</v>
      </c>
      <c r="G715">
        <v>103</v>
      </c>
      <c r="H715" t="s">
        <v>20</v>
      </c>
      <c r="I715" t="s">
        <v>21</v>
      </c>
      <c r="J715">
        <v>1471842000</v>
      </c>
      <c r="K715" s="12">
        <f t="shared" si="44"/>
        <v>42604.208333333328</v>
      </c>
      <c r="L715">
        <v>1472878800</v>
      </c>
      <c r="M715" s="13">
        <f t="shared" si="45"/>
        <v>42616.208333333328</v>
      </c>
      <c r="N715" t="b">
        <v>0</v>
      </c>
      <c r="O715" t="b">
        <v>0</v>
      </c>
      <c r="P715" t="s">
        <v>2021</v>
      </c>
      <c r="Q715" t="s">
        <v>2030</v>
      </c>
      <c r="R715" s="6">
        <f t="shared" si="46"/>
        <v>61.750492214068373</v>
      </c>
      <c r="S715" s="7">
        <f t="shared" si="47"/>
        <v>108.48543689320388</v>
      </c>
    </row>
    <row r="716" spans="1:19" x14ac:dyDescent="0.35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t="s">
        <v>19</v>
      </c>
      <c r="G716">
        <v>1785</v>
      </c>
      <c r="H716" t="s">
        <v>20</v>
      </c>
      <c r="I716" t="s">
        <v>21</v>
      </c>
      <c r="J716">
        <v>1408424400</v>
      </c>
      <c r="K716" s="12">
        <f t="shared" si="44"/>
        <v>41870.208333333336</v>
      </c>
      <c r="L716">
        <v>1408510800</v>
      </c>
      <c r="M716" s="13">
        <f t="shared" si="45"/>
        <v>41871.208333333336</v>
      </c>
      <c r="N716" t="b">
        <v>0</v>
      </c>
      <c r="O716" t="b">
        <v>0</v>
      </c>
      <c r="P716" t="s">
        <v>2009</v>
      </c>
      <c r="Q716" t="s">
        <v>2010</v>
      </c>
      <c r="R716" s="6">
        <f t="shared" si="46"/>
        <v>21.149662704080509</v>
      </c>
      <c r="S716" s="7">
        <f t="shared" si="47"/>
        <v>101.98095238095237</v>
      </c>
    </row>
    <row r="717" spans="1:19" x14ac:dyDescent="0.35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t="s">
        <v>14</v>
      </c>
      <c r="G717">
        <v>656</v>
      </c>
      <c r="H717" t="s">
        <v>20</v>
      </c>
      <c r="I717" t="s">
        <v>21</v>
      </c>
      <c r="J717">
        <v>1281157200</v>
      </c>
      <c r="K717" s="12">
        <f t="shared" si="44"/>
        <v>40397.208333333336</v>
      </c>
      <c r="L717">
        <v>1281589200</v>
      </c>
      <c r="M717" s="13">
        <f t="shared" si="45"/>
        <v>40402.208333333336</v>
      </c>
      <c r="N717" t="b">
        <v>0</v>
      </c>
      <c r="O717" t="b">
        <v>0</v>
      </c>
      <c r="P717" t="s">
        <v>2024</v>
      </c>
      <c r="Q717" t="s">
        <v>2035</v>
      </c>
      <c r="R717" s="6">
        <f t="shared" si="46"/>
        <v>408.72878420505714</v>
      </c>
      <c r="S717" s="7">
        <f t="shared" si="47"/>
        <v>44.009146341463413</v>
      </c>
    </row>
    <row r="718" spans="1:19" x14ac:dyDescent="0.35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t="s">
        <v>19</v>
      </c>
      <c r="G718">
        <v>157</v>
      </c>
      <c r="H718" t="s">
        <v>20</v>
      </c>
      <c r="I718" t="s">
        <v>21</v>
      </c>
      <c r="J718">
        <v>1373432400</v>
      </c>
      <c r="K718" s="12">
        <f t="shared" si="44"/>
        <v>41465.208333333336</v>
      </c>
      <c r="L718">
        <v>1375851600</v>
      </c>
      <c r="M718" s="13">
        <f t="shared" si="45"/>
        <v>41493.208333333336</v>
      </c>
      <c r="N718" t="b">
        <v>0</v>
      </c>
      <c r="O718" t="b">
        <v>1</v>
      </c>
      <c r="P718" t="s">
        <v>2013</v>
      </c>
      <c r="Q718" t="s">
        <v>2014</v>
      </c>
      <c r="R718" s="6">
        <f t="shared" si="46"/>
        <v>19.31807205640877</v>
      </c>
      <c r="S718" s="7">
        <f t="shared" si="47"/>
        <v>65.942675159235662</v>
      </c>
    </row>
    <row r="719" spans="1:19" ht="31" x14ac:dyDescent="0.35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t="s">
        <v>19</v>
      </c>
      <c r="G719">
        <v>555</v>
      </c>
      <c r="H719" t="s">
        <v>20</v>
      </c>
      <c r="I719" t="s">
        <v>21</v>
      </c>
      <c r="J719">
        <v>1313989200</v>
      </c>
      <c r="K719" s="12">
        <f t="shared" si="44"/>
        <v>40777.208333333336</v>
      </c>
      <c r="L719">
        <v>1315803600</v>
      </c>
      <c r="M719" s="13">
        <f t="shared" si="45"/>
        <v>40798.208333333336</v>
      </c>
      <c r="N719" t="b">
        <v>0</v>
      </c>
      <c r="O719" t="b">
        <v>0</v>
      </c>
      <c r="P719" t="s">
        <v>2015</v>
      </c>
      <c r="Q719" t="s">
        <v>2016</v>
      </c>
      <c r="R719" s="6">
        <f t="shared" si="46"/>
        <v>40.380732621863281</v>
      </c>
      <c r="S719" s="7">
        <f t="shared" si="47"/>
        <v>24.987387387387386</v>
      </c>
    </row>
    <row r="720" spans="1:19" x14ac:dyDescent="0.35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t="s">
        <v>19</v>
      </c>
      <c r="G720">
        <v>297</v>
      </c>
      <c r="H720" t="s">
        <v>20</v>
      </c>
      <c r="I720" t="s">
        <v>21</v>
      </c>
      <c r="J720">
        <v>1371445200</v>
      </c>
      <c r="K720" s="12">
        <f t="shared" si="44"/>
        <v>41442.208333333336</v>
      </c>
      <c r="L720">
        <v>1373691600</v>
      </c>
      <c r="M720" s="13">
        <f t="shared" si="45"/>
        <v>41468.208333333336</v>
      </c>
      <c r="N720" t="b">
        <v>0</v>
      </c>
      <c r="O720" t="b">
        <v>0</v>
      </c>
      <c r="P720" t="s">
        <v>2011</v>
      </c>
      <c r="Q720" t="s">
        <v>2020</v>
      </c>
      <c r="R720" s="6">
        <f t="shared" si="46"/>
        <v>99.795599374774554</v>
      </c>
      <c r="S720" s="7">
        <f t="shared" si="47"/>
        <v>28.003367003367003</v>
      </c>
    </row>
    <row r="721" spans="1:19" x14ac:dyDescent="0.35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t="s">
        <v>19</v>
      </c>
      <c r="G721">
        <v>123</v>
      </c>
      <c r="H721" t="s">
        <v>20</v>
      </c>
      <c r="I721" t="s">
        <v>21</v>
      </c>
      <c r="J721">
        <v>1338267600</v>
      </c>
      <c r="K721" s="12">
        <f t="shared" si="44"/>
        <v>41058.208333333336</v>
      </c>
      <c r="L721">
        <v>1339218000</v>
      </c>
      <c r="M721" s="13">
        <f t="shared" si="45"/>
        <v>41069.208333333336</v>
      </c>
      <c r="N721" t="b">
        <v>0</v>
      </c>
      <c r="O721" t="b">
        <v>0</v>
      </c>
      <c r="P721" t="s">
        <v>2021</v>
      </c>
      <c r="Q721" t="s">
        <v>2027</v>
      </c>
      <c r="R721" s="6">
        <f t="shared" si="46"/>
        <v>65.359477124183002</v>
      </c>
      <c r="S721" s="7">
        <f t="shared" si="47"/>
        <v>85.829268292682926</v>
      </c>
    </row>
    <row r="722" spans="1:19" ht="31" x14ac:dyDescent="0.35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t="s">
        <v>63</v>
      </c>
      <c r="G722">
        <v>38</v>
      </c>
      <c r="H722" t="s">
        <v>32</v>
      </c>
      <c r="I722" t="s">
        <v>33</v>
      </c>
      <c r="J722">
        <v>1519192800</v>
      </c>
      <c r="K722" s="12">
        <f t="shared" si="44"/>
        <v>43152.25</v>
      </c>
      <c r="L722">
        <v>1520402400</v>
      </c>
      <c r="M722" s="13">
        <f t="shared" si="45"/>
        <v>43166.25</v>
      </c>
      <c r="N722" t="b">
        <v>0</v>
      </c>
      <c r="O722" t="b">
        <v>1</v>
      </c>
      <c r="P722" t="s">
        <v>2013</v>
      </c>
      <c r="Q722" t="s">
        <v>2014</v>
      </c>
      <c r="R722" s="6">
        <f t="shared" si="46"/>
        <v>269.6002479082739</v>
      </c>
      <c r="S722" s="7">
        <f t="shared" si="47"/>
        <v>84.921052631578945</v>
      </c>
    </row>
    <row r="723" spans="1:19" x14ac:dyDescent="0.35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t="s">
        <v>63</v>
      </c>
      <c r="G723">
        <v>60</v>
      </c>
      <c r="H723" t="s">
        <v>20</v>
      </c>
      <c r="I723" t="s">
        <v>21</v>
      </c>
      <c r="J723">
        <v>1522818000</v>
      </c>
      <c r="K723" s="12">
        <f t="shared" si="44"/>
        <v>43194.208333333328</v>
      </c>
      <c r="L723">
        <v>1523336400</v>
      </c>
      <c r="M723" s="13">
        <f t="shared" si="45"/>
        <v>43200.208333333328</v>
      </c>
      <c r="N723" t="b">
        <v>0</v>
      </c>
      <c r="O723" t="b">
        <v>0</v>
      </c>
      <c r="P723" t="s">
        <v>2009</v>
      </c>
      <c r="Q723" t="s">
        <v>2010</v>
      </c>
      <c r="R723" s="6">
        <f t="shared" si="46"/>
        <v>2276.662368760361</v>
      </c>
      <c r="S723" s="7">
        <f t="shared" si="47"/>
        <v>90.483333333333334</v>
      </c>
    </row>
    <row r="724" spans="1:19" x14ac:dyDescent="0.35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t="s">
        <v>19</v>
      </c>
      <c r="G724">
        <v>3036</v>
      </c>
      <c r="H724" t="s">
        <v>20</v>
      </c>
      <c r="I724" t="s">
        <v>21</v>
      </c>
      <c r="J724">
        <v>1509948000</v>
      </c>
      <c r="K724" s="12">
        <f t="shared" si="44"/>
        <v>43045.25</v>
      </c>
      <c r="L724">
        <v>1512280800</v>
      </c>
      <c r="M724" s="13">
        <f t="shared" si="45"/>
        <v>43072.25</v>
      </c>
      <c r="N724" t="b">
        <v>0</v>
      </c>
      <c r="O724" t="b">
        <v>0</v>
      </c>
      <c r="P724" t="s">
        <v>2015</v>
      </c>
      <c r="Q724" t="s">
        <v>2016</v>
      </c>
      <c r="R724" s="6">
        <f t="shared" si="46"/>
        <v>63.894817273996786</v>
      </c>
      <c r="S724" s="7">
        <f t="shared" si="47"/>
        <v>25.00197628458498</v>
      </c>
    </row>
    <row r="725" spans="1:19" x14ac:dyDescent="0.35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t="s">
        <v>19</v>
      </c>
      <c r="G725">
        <v>144</v>
      </c>
      <c r="H725" t="s">
        <v>24</v>
      </c>
      <c r="I725" t="s">
        <v>25</v>
      </c>
      <c r="J725">
        <v>1456898400</v>
      </c>
      <c r="K725" s="12">
        <f t="shared" si="44"/>
        <v>42431.25</v>
      </c>
      <c r="L725">
        <v>1458709200</v>
      </c>
      <c r="M725" s="13">
        <f t="shared" si="45"/>
        <v>42452.208333333328</v>
      </c>
      <c r="N725" t="b">
        <v>0</v>
      </c>
      <c r="O725" t="b">
        <v>0</v>
      </c>
      <c r="P725" t="s">
        <v>2013</v>
      </c>
      <c r="Q725" t="s">
        <v>2014</v>
      </c>
      <c r="R725" s="6">
        <f t="shared" si="46"/>
        <v>36.981132075471699</v>
      </c>
      <c r="S725" s="7">
        <f t="shared" si="47"/>
        <v>92.013888888888886</v>
      </c>
    </row>
    <row r="726" spans="1:19" ht="31" x14ac:dyDescent="0.35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t="s">
        <v>19</v>
      </c>
      <c r="G726">
        <v>121</v>
      </c>
      <c r="H726" t="s">
        <v>36</v>
      </c>
      <c r="I726" t="s">
        <v>37</v>
      </c>
      <c r="J726">
        <v>1413954000</v>
      </c>
      <c r="K726" s="12">
        <f t="shared" si="44"/>
        <v>41934.208333333336</v>
      </c>
      <c r="L726">
        <v>1414126800</v>
      </c>
      <c r="M726" s="13">
        <f t="shared" si="45"/>
        <v>41936.208333333336</v>
      </c>
      <c r="N726" t="b">
        <v>0</v>
      </c>
      <c r="O726" t="b">
        <v>1</v>
      </c>
      <c r="P726" t="s">
        <v>2013</v>
      </c>
      <c r="Q726" t="s">
        <v>2014</v>
      </c>
      <c r="R726" s="6">
        <f t="shared" si="46"/>
        <v>74.593730574549326</v>
      </c>
      <c r="S726" s="7">
        <f t="shared" si="47"/>
        <v>93.066115702479337</v>
      </c>
    </row>
    <row r="727" spans="1:19" x14ac:dyDescent="0.35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t="s">
        <v>14</v>
      </c>
      <c r="G727">
        <v>1596</v>
      </c>
      <c r="H727" t="s">
        <v>20</v>
      </c>
      <c r="I727" t="s">
        <v>21</v>
      </c>
      <c r="J727">
        <v>1416031200</v>
      </c>
      <c r="K727" s="12">
        <f t="shared" si="44"/>
        <v>41958.25</v>
      </c>
      <c r="L727">
        <v>1416204000</v>
      </c>
      <c r="M727" s="13">
        <f t="shared" si="45"/>
        <v>41960.25</v>
      </c>
      <c r="N727" t="b">
        <v>0</v>
      </c>
      <c r="O727" t="b">
        <v>0</v>
      </c>
      <c r="P727" t="s">
        <v>2024</v>
      </c>
      <c r="Q727" t="s">
        <v>2035</v>
      </c>
      <c r="R727" s="6">
        <f t="shared" si="46"/>
        <v>198.42044182439997</v>
      </c>
      <c r="S727" s="7">
        <f t="shared" si="47"/>
        <v>61.008145363408524</v>
      </c>
    </row>
    <row r="728" spans="1:19" x14ac:dyDescent="0.35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t="s">
        <v>63</v>
      </c>
      <c r="G728">
        <v>524</v>
      </c>
      <c r="H728" t="s">
        <v>20</v>
      </c>
      <c r="I728" t="s">
        <v>21</v>
      </c>
      <c r="J728">
        <v>1287982800</v>
      </c>
      <c r="K728" s="12">
        <f t="shared" si="44"/>
        <v>40476.208333333336</v>
      </c>
      <c r="L728">
        <v>1288501200</v>
      </c>
      <c r="M728" s="13">
        <f t="shared" si="45"/>
        <v>40482.208333333336</v>
      </c>
      <c r="N728" t="b">
        <v>0</v>
      </c>
      <c r="O728" t="b">
        <v>1</v>
      </c>
      <c r="P728" t="s">
        <v>2013</v>
      </c>
      <c r="Q728" t="s">
        <v>2014</v>
      </c>
      <c r="R728" s="6">
        <f t="shared" si="46"/>
        <v>112.59253115474735</v>
      </c>
      <c r="S728" s="7">
        <f t="shared" si="47"/>
        <v>92.036259541984734</v>
      </c>
    </row>
    <row r="729" spans="1:19" x14ac:dyDescent="0.35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t="s">
        <v>19</v>
      </c>
      <c r="G729">
        <v>181</v>
      </c>
      <c r="H729" t="s">
        <v>20</v>
      </c>
      <c r="I729" t="s">
        <v>21</v>
      </c>
      <c r="J729">
        <v>1547964000</v>
      </c>
      <c r="K729" s="12">
        <f t="shared" si="44"/>
        <v>43485.25</v>
      </c>
      <c r="L729">
        <v>1552971600</v>
      </c>
      <c r="M729" s="13">
        <f t="shared" si="45"/>
        <v>43543.208333333328</v>
      </c>
      <c r="N729" t="b">
        <v>0</v>
      </c>
      <c r="O729" t="b">
        <v>0</v>
      </c>
      <c r="P729" t="s">
        <v>2011</v>
      </c>
      <c r="Q729" t="s">
        <v>2012</v>
      </c>
      <c r="R729" s="6">
        <f t="shared" si="46"/>
        <v>60.606060606060609</v>
      </c>
      <c r="S729" s="7">
        <f t="shared" si="47"/>
        <v>81.132596685082873</v>
      </c>
    </row>
    <row r="730" spans="1:19" ht="31" x14ac:dyDescent="0.35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t="s">
        <v>14</v>
      </c>
      <c r="G730">
        <v>10</v>
      </c>
      <c r="H730" t="s">
        <v>20</v>
      </c>
      <c r="I730" t="s">
        <v>21</v>
      </c>
      <c r="J730">
        <v>1464152400</v>
      </c>
      <c r="K730" s="12">
        <f t="shared" si="44"/>
        <v>42515.208333333328</v>
      </c>
      <c r="L730">
        <v>1465102800</v>
      </c>
      <c r="M730" s="13">
        <f t="shared" si="45"/>
        <v>42526.208333333328</v>
      </c>
      <c r="N730" t="b">
        <v>0</v>
      </c>
      <c r="O730" t="b">
        <v>0</v>
      </c>
      <c r="P730" t="s">
        <v>2013</v>
      </c>
      <c r="Q730" t="s">
        <v>2014</v>
      </c>
      <c r="R730" s="6">
        <f t="shared" si="46"/>
        <v>571.42857142857144</v>
      </c>
      <c r="S730" s="7">
        <f t="shared" si="47"/>
        <v>73.5</v>
      </c>
    </row>
    <row r="731" spans="1:19" ht="31" x14ac:dyDescent="0.35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t="s">
        <v>19</v>
      </c>
      <c r="G731">
        <v>122</v>
      </c>
      <c r="H731" t="s">
        <v>20</v>
      </c>
      <c r="I731" t="s">
        <v>21</v>
      </c>
      <c r="J731">
        <v>1359957600</v>
      </c>
      <c r="K731" s="12">
        <f t="shared" si="44"/>
        <v>41309.25</v>
      </c>
      <c r="L731">
        <v>1360130400</v>
      </c>
      <c r="M731" s="13">
        <f t="shared" si="45"/>
        <v>41311.25</v>
      </c>
      <c r="N731" t="b">
        <v>0</v>
      </c>
      <c r="O731" t="b">
        <v>0</v>
      </c>
      <c r="P731" t="s">
        <v>2015</v>
      </c>
      <c r="Q731" t="s">
        <v>2018</v>
      </c>
      <c r="R731" s="6">
        <f t="shared" si="46"/>
        <v>53.861690872367028</v>
      </c>
      <c r="S731" s="7">
        <f t="shared" si="47"/>
        <v>85.221311475409834</v>
      </c>
    </row>
    <row r="732" spans="1:19" x14ac:dyDescent="0.35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t="s">
        <v>19</v>
      </c>
      <c r="G732">
        <v>1071</v>
      </c>
      <c r="H732" t="s">
        <v>15</v>
      </c>
      <c r="I732" t="s">
        <v>16</v>
      </c>
      <c r="J732">
        <v>1432357200</v>
      </c>
      <c r="K732" s="12">
        <f t="shared" si="44"/>
        <v>42147.208333333328</v>
      </c>
      <c r="L732">
        <v>1432875600</v>
      </c>
      <c r="M732" s="13">
        <f t="shared" si="45"/>
        <v>42153.208333333328</v>
      </c>
      <c r="N732" t="b">
        <v>0</v>
      </c>
      <c r="O732" t="b">
        <v>0</v>
      </c>
      <c r="P732" t="s">
        <v>2011</v>
      </c>
      <c r="Q732" t="s">
        <v>2020</v>
      </c>
      <c r="R732" s="6">
        <f t="shared" si="46"/>
        <v>24.232837177211035</v>
      </c>
      <c r="S732" s="7">
        <f t="shared" si="47"/>
        <v>110.96825396825396</v>
      </c>
    </row>
    <row r="733" spans="1:19" x14ac:dyDescent="0.35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t="s">
        <v>63</v>
      </c>
      <c r="G733">
        <v>219</v>
      </c>
      <c r="H733" t="s">
        <v>20</v>
      </c>
      <c r="I733" t="s">
        <v>21</v>
      </c>
      <c r="J733">
        <v>1500786000</v>
      </c>
      <c r="K733" s="12">
        <f t="shared" si="44"/>
        <v>42939.208333333328</v>
      </c>
      <c r="L733">
        <v>1500872400</v>
      </c>
      <c r="M733" s="13">
        <f t="shared" si="45"/>
        <v>42940.208333333328</v>
      </c>
      <c r="N733" t="b">
        <v>0</v>
      </c>
      <c r="O733" t="b">
        <v>0</v>
      </c>
      <c r="P733" t="s">
        <v>2011</v>
      </c>
      <c r="Q733" t="s">
        <v>2012</v>
      </c>
      <c r="R733" s="6">
        <f t="shared" si="46"/>
        <v>110.803324099723</v>
      </c>
      <c r="S733" s="7">
        <f t="shared" si="47"/>
        <v>32.968036529680369</v>
      </c>
    </row>
    <row r="734" spans="1:19" x14ac:dyDescent="0.35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t="s">
        <v>14</v>
      </c>
      <c r="G734">
        <v>1121</v>
      </c>
      <c r="H734" t="s">
        <v>20</v>
      </c>
      <c r="I734" t="s">
        <v>21</v>
      </c>
      <c r="J734">
        <v>1490158800</v>
      </c>
      <c r="K734" s="12">
        <f t="shared" si="44"/>
        <v>42816.208333333328</v>
      </c>
      <c r="L734">
        <v>1492146000</v>
      </c>
      <c r="M734" s="13">
        <f t="shared" si="45"/>
        <v>42839.208333333328</v>
      </c>
      <c r="N734" t="b">
        <v>0</v>
      </c>
      <c r="O734" t="b">
        <v>1</v>
      </c>
      <c r="P734" t="s">
        <v>2009</v>
      </c>
      <c r="Q734" t="s">
        <v>2010</v>
      </c>
      <c r="R734" s="6">
        <f t="shared" si="46"/>
        <v>108.71383174443888</v>
      </c>
      <c r="S734" s="7">
        <f t="shared" si="47"/>
        <v>96.005352363960753</v>
      </c>
    </row>
    <row r="735" spans="1:19" x14ac:dyDescent="0.35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t="s">
        <v>19</v>
      </c>
      <c r="G735">
        <v>980</v>
      </c>
      <c r="H735" t="s">
        <v>20</v>
      </c>
      <c r="I735" t="s">
        <v>21</v>
      </c>
      <c r="J735">
        <v>1406178000</v>
      </c>
      <c r="K735" s="12">
        <f t="shared" si="44"/>
        <v>41844.208333333336</v>
      </c>
      <c r="L735">
        <v>1407301200</v>
      </c>
      <c r="M735" s="13">
        <f t="shared" si="45"/>
        <v>41857.208333333336</v>
      </c>
      <c r="N735" t="b">
        <v>0</v>
      </c>
      <c r="O735" t="b">
        <v>0</v>
      </c>
      <c r="P735" t="s">
        <v>2009</v>
      </c>
      <c r="Q735" t="s">
        <v>2031</v>
      </c>
      <c r="R735" s="6">
        <f t="shared" si="46"/>
        <v>18.975104182929613</v>
      </c>
      <c r="S735" s="7">
        <f t="shared" si="47"/>
        <v>84.96632653061225</v>
      </c>
    </row>
    <row r="736" spans="1:19" x14ac:dyDescent="0.35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t="s">
        <v>19</v>
      </c>
      <c r="G736">
        <v>536</v>
      </c>
      <c r="H736" t="s">
        <v>20</v>
      </c>
      <c r="I736" t="s">
        <v>21</v>
      </c>
      <c r="J736">
        <v>1485583200</v>
      </c>
      <c r="K736" s="12">
        <f t="shared" si="44"/>
        <v>42763.25</v>
      </c>
      <c r="L736">
        <v>1486620000</v>
      </c>
      <c r="M736" s="13">
        <f t="shared" si="45"/>
        <v>42775.25</v>
      </c>
      <c r="N736" t="b">
        <v>0</v>
      </c>
      <c r="O736" t="b">
        <v>1</v>
      </c>
      <c r="P736" t="s">
        <v>2013</v>
      </c>
      <c r="Q736" t="s">
        <v>2014</v>
      </c>
      <c r="R736" s="6">
        <f t="shared" si="46"/>
        <v>31.33393017009848</v>
      </c>
      <c r="S736" s="7">
        <f t="shared" si="47"/>
        <v>25.007462686567163</v>
      </c>
    </row>
    <row r="737" spans="1:19" ht="31" x14ac:dyDescent="0.35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t="s">
        <v>19</v>
      </c>
      <c r="G737">
        <v>1991</v>
      </c>
      <c r="H737" t="s">
        <v>20</v>
      </c>
      <c r="I737" t="s">
        <v>21</v>
      </c>
      <c r="J737">
        <v>1459314000</v>
      </c>
      <c r="K737" s="12">
        <f t="shared" si="44"/>
        <v>42459.208333333328</v>
      </c>
      <c r="L737">
        <v>1459918800</v>
      </c>
      <c r="M737" s="13">
        <f t="shared" si="45"/>
        <v>42466.208333333328</v>
      </c>
      <c r="N737" t="b">
        <v>0</v>
      </c>
      <c r="O737" t="b">
        <v>0</v>
      </c>
      <c r="P737" t="s">
        <v>2028</v>
      </c>
      <c r="Q737" t="s">
        <v>2029</v>
      </c>
      <c r="R737" s="6">
        <f t="shared" si="46"/>
        <v>28.233539313871724</v>
      </c>
      <c r="S737" s="7">
        <f t="shared" si="47"/>
        <v>65.998995479658461</v>
      </c>
    </row>
    <row r="738" spans="1:19" x14ac:dyDescent="0.35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t="s">
        <v>63</v>
      </c>
      <c r="G738">
        <v>29</v>
      </c>
      <c r="H738" t="s">
        <v>20</v>
      </c>
      <c r="I738" t="s">
        <v>21</v>
      </c>
      <c r="J738">
        <v>1424412000</v>
      </c>
      <c r="K738" s="12">
        <f t="shared" si="44"/>
        <v>42055.25</v>
      </c>
      <c r="L738">
        <v>1424757600</v>
      </c>
      <c r="M738" s="13">
        <f t="shared" si="45"/>
        <v>42059.25</v>
      </c>
      <c r="N738" t="b">
        <v>0</v>
      </c>
      <c r="O738" t="b">
        <v>0</v>
      </c>
      <c r="P738" t="s">
        <v>2021</v>
      </c>
      <c r="Q738" t="s">
        <v>2022</v>
      </c>
      <c r="R738" s="6">
        <f t="shared" si="46"/>
        <v>303.98736675878405</v>
      </c>
      <c r="S738" s="7">
        <f t="shared" si="47"/>
        <v>87.34482758620689</v>
      </c>
    </row>
    <row r="739" spans="1:19" ht="31" x14ac:dyDescent="0.35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t="s">
        <v>19</v>
      </c>
      <c r="G739">
        <v>180</v>
      </c>
      <c r="H739" t="s">
        <v>20</v>
      </c>
      <c r="I739" t="s">
        <v>21</v>
      </c>
      <c r="J739">
        <v>1478844000</v>
      </c>
      <c r="K739" s="12">
        <f t="shared" si="44"/>
        <v>42685.25</v>
      </c>
      <c r="L739">
        <v>1479880800</v>
      </c>
      <c r="M739" s="13">
        <f t="shared" si="45"/>
        <v>42697.25</v>
      </c>
      <c r="N739" t="b">
        <v>0</v>
      </c>
      <c r="O739" t="b">
        <v>0</v>
      </c>
      <c r="P739" t="s">
        <v>2009</v>
      </c>
      <c r="Q739" t="s">
        <v>2019</v>
      </c>
      <c r="R739" s="6">
        <f t="shared" si="46"/>
        <v>73.587907716785992</v>
      </c>
      <c r="S739" s="7">
        <f t="shared" si="47"/>
        <v>27.933333333333334</v>
      </c>
    </row>
    <row r="740" spans="1:19" x14ac:dyDescent="0.35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t="s">
        <v>14</v>
      </c>
      <c r="G740">
        <v>15</v>
      </c>
      <c r="H740" t="s">
        <v>20</v>
      </c>
      <c r="I740" t="s">
        <v>21</v>
      </c>
      <c r="J740">
        <v>1416117600</v>
      </c>
      <c r="K740" s="12">
        <f t="shared" si="44"/>
        <v>41959.25</v>
      </c>
      <c r="L740">
        <v>1418018400</v>
      </c>
      <c r="M740" s="13">
        <f t="shared" si="45"/>
        <v>41981.25</v>
      </c>
      <c r="N740" t="b">
        <v>0</v>
      </c>
      <c r="O740" t="b">
        <v>1</v>
      </c>
      <c r="P740" t="s">
        <v>2013</v>
      </c>
      <c r="Q740" t="s">
        <v>2014</v>
      </c>
      <c r="R740" s="6">
        <f t="shared" si="46"/>
        <v>4797.6878612716764</v>
      </c>
      <c r="S740" s="7">
        <f t="shared" si="47"/>
        <v>103.8</v>
      </c>
    </row>
    <row r="741" spans="1:19" x14ac:dyDescent="0.35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t="s">
        <v>14</v>
      </c>
      <c r="G741">
        <v>191</v>
      </c>
      <c r="H741" t="s">
        <v>20</v>
      </c>
      <c r="I741" t="s">
        <v>21</v>
      </c>
      <c r="J741">
        <v>1340946000</v>
      </c>
      <c r="K741" s="12">
        <f t="shared" si="44"/>
        <v>41089.208333333336</v>
      </c>
      <c r="L741">
        <v>1341032400</v>
      </c>
      <c r="M741" s="13">
        <f t="shared" si="45"/>
        <v>41090.208333333336</v>
      </c>
      <c r="N741" t="b">
        <v>0</v>
      </c>
      <c r="O741" t="b">
        <v>0</v>
      </c>
      <c r="P741" t="s">
        <v>2009</v>
      </c>
      <c r="Q741" t="s">
        <v>2019</v>
      </c>
      <c r="R741" s="6">
        <f t="shared" si="46"/>
        <v>163.9344262295082</v>
      </c>
      <c r="S741" s="7">
        <f t="shared" si="47"/>
        <v>31.937172774869111</v>
      </c>
    </row>
    <row r="742" spans="1:19" x14ac:dyDescent="0.35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t="s">
        <v>14</v>
      </c>
      <c r="G742">
        <v>16</v>
      </c>
      <c r="H742" t="s">
        <v>20</v>
      </c>
      <c r="I742" t="s">
        <v>21</v>
      </c>
      <c r="J742">
        <v>1486101600</v>
      </c>
      <c r="K742" s="12">
        <f t="shared" si="44"/>
        <v>42769.25</v>
      </c>
      <c r="L742">
        <v>1486360800</v>
      </c>
      <c r="M742" s="13">
        <f t="shared" si="45"/>
        <v>42772.25</v>
      </c>
      <c r="N742" t="b">
        <v>0</v>
      </c>
      <c r="O742" t="b">
        <v>0</v>
      </c>
      <c r="P742" t="s">
        <v>2013</v>
      </c>
      <c r="Q742" t="s">
        <v>2014</v>
      </c>
      <c r="R742" s="6">
        <f t="shared" si="46"/>
        <v>332.9145728643216</v>
      </c>
      <c r="S742" s="7">
        <f t="shared" si="47"/>
        <v>99.5</v>
      </c>
    </row>
    <row r="743" spans="1:19" x14ac:dyDescent="0.35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t="s">
        <v>19</v>
      </c>
      <c r="G743">
        <v>130</v>
      </c>
      <c r="H743" t="s">
        <v>20</v>
      </c>
      <c r="I743" t="s">
        <v>21</v>
      </c>
      <c r="J743">
        <v>1274590800</v>
      </c>
      <c r="K743" s="12">
        <f t="shared" si="44"/>
        <v>40321.208333333336</v>
      </c>
      <c r="L743">
        <v>1274677200</v>
      </c>
      <c r="M743" s="13">
        <f t="shared" si="45"/>
        <v>40322.208333333336</v>
      </c>
      <c r="N743" t="b">
        <v>0</v>
      </c>
      <c r="O743" t="b">
        <v>0</v>
      </c>
      <c r="P743" t="s">
        <v>2013</v>
      </c>
      <c r="Q743" t="s">
        <v>2014</v>
      </c>
      <c r="R743" s="6">
        <f t="shared" si="46"/>
        <v>8.4805653710247348</v>
      </c>
      <c r="S743" s="7">
        <f t="shared" si="47"/>
        <v>108.84615384615384</v>
      </c>
    </row>
    <row r="744" spans="1:19" x14ac:dyDescent="0.35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t="s">
        <v>19</v>
      </c>
      <c r="G744">
        <v>122</v>
      </c>
      <c r="H744" t="s">
        <v>20</v>
      </c>
      <c r="I744" t="s">
        <v>21</v>
      </c>
      <c r="J744">
        <v>1263880800</v>
      </c>
      <c r="K744" s="12">
        <f t="shared" si="44"/>
        <v>40197.25</v>
      </c>
      <c r="L744">
        <v>1267509600</v>
      </c>
      <c r="M744" s="13">
        <f t="shared" si="45"/>
        <v>40239.25</v>
      </c>
      <c r="N744" t="b">
        <v>0</v>
      </c>
      <c r="O744" t="b">
        <v>0</v>
      </c>
      <c r="P744" t="s">
        <v>2009</v>
      </c>
      <c r="Q744" t="s">
        <v>2017</v>
      </c>
      <c r="R744" s="6">
        <f t="shared" si="46"/>
        <v>8.8803374528232073</v>
      </c>
      <c r="S744" s="7">
        <f t="shared" si="47"/>
        <v>110.76229508196721</v>
      </c>
    </row>
    <row r="745" spans="1:19" ht="31" x14ac:dyDescent="0.35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t="s">
        <v>14</v>
      </c>
      <c r="G745">
        <v>17</v>
      </c>
      <c r="H745" t="s">
        <v>20</v>
      </c>
      <c r="I745" t="s">
        <v>21</v>
      </c>
      <c r="J745">
        <v>1445403600</v>
      </c>
      <c r="K745" s="12">
        <f t="shared" si="44"/>
        <v>42298.208333333328</v>
      </c>
      <c r="L745">
        <v>1445922000</v>
      </c>
      <c r="M745" s="13">
        <f t="shared" si="45"/>
        <v>42304.208333333328</v>
      </c>
      <c r="N745" t="b">
        <v>0</v>
      </c>
      <c r="O745" t="b">
        <v>1</v>
      </c>
      <c r="P745" t="s">
        <v>2013</v>
      </c>
      <c r="Q745" t="s">
        <v>2014</v>
      </c>
      <c r="R745" s="6">
        <f t="shared" si="46"/>
        <v>773.80952380952385</v>
      </c>
      <c r="S745" s="7">
        <f t="shared" si="47"/>
        <v>29.647058823529413</v>
      </c>
    </row>
    <row r="746" spans="1:19" x14ac:dyDescent="0.35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t="s">
        <v>19</v>
      </c>
      <c r="G746">
        <v>140</v>
      </c>
      <c r="H746" t="s">
        <v>20</v>
      </c>
      <c r="I746" t="s">
        <v>21</v>
      </c>
      <c r="J746">
        <v>1533877200</v>
      </c>
      <c r="K746" s="12">
        <f t="shared" si="44"/>
        <v>43322.208333333328</v>
      </c>
      <c r="L746">
        <v>1534050000</v>
      </c>
      <c r="M746" s="13">
        <f t="shared" si="45"/>
        <v>43324.208333333328</v>
      </c>
      <c r="N746" t="b">
        <v>0</v>
      </c>
      <c r="O746" t="b">
        <v>1</v>
      </c>
      <c r="P746" t="s">
        <v>2013</v>
      </c>
      <c r="Q746" t="s">
        <v>2014</v>
      </c>
      <c r="R746" s="6">
        <f t="shared" si="46"/>
        <v>14.04494382022472</v>
      </c>
      <c r="S746" s="7">
        <f t="shared" si="47"/>
        <v>101.71428571428571</v>
      </c>
    </row>
    <row r="747" spans="1:19" ht="31" x14ac:dyDescent="0.35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t="s">
        <v>14</v>
      </c>
      <c r="G747">
        <v>34</v>
      </c>
      <c r="H747" t="s">
        <v>20</v>
      </c>
      <c r="I747" t="s">
        <v>21</v>
      </c>
      <c r="J747">
        <v>1275195600</v>
      </c>
      <c r="K747" s="12">
        <f t="shared" si="44"/>
        <v>40328.208333333336</v>
      </c>
      <c r="L747">
        <v>1277528400</v>
      </c>
      <c r="M747" s="13">
        <f t="shared" si="45"/>
        <v>40355.208333333336</v>
      </c>
      <c r="N747" t="b">
        <v>0</v>
      </c>
      <c r="O747" t="b">
        <v>0</v>
      </c>
      <c r="P747" t="s">
        <v>2011</v>
      </c>
      <c r="Q747" t="s">
        <v>2020</v>
      </c>
      <c r="R747" s="6">
        <f t="shared" si="46"/>
        <v>329.98565279770446</v>
      </c>
      <c r="S747" s="7">
        <f t="shared" si="47"/>
        <v>61.5</v>
      </c>
    </row>
    <row r="748" spans="1:19" x14ac:dyDescent="0.35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t="s">
        <v>19</v>
      </c>
      <c r="G748">
        <v>3388</v>
      </c>
      <c r="H748" t="s">
        <v>20</v>
      </c>
      <c r="I748" t="s">
        <v>21</v>
      </c>
      <c r="J748">
        <v>1318136400</v>
      </c>
      <c r="K748" s="12">
        <f t="shared" si="44"/>
        <v>40825.208333333336</v>
      </c>
      <c r="L748">
        <v>1318568400</v>
      </c>
      <c r="M748" s="13">
        <f t="shared" si="45"/>
        <v>40830.208333333336</v>
      </c>
      <c r="N748" t="b">
        <v>0</v>
      </c>
      <c r="O748" t="b">
        <v>0</v>
      </c>
      <c r="P748" t="s">
        <v>2011</v>
      </c>
      <c r="Q748" t="s">
        <v>2012</v>
      </c>
      <c r="R748" s="6">
        <f t="shared" si="46"/>
        <v>47.056839264631471</v>
      </c>
      <c r="S748" s="7">
        <f t="shared" si="47"/>
        <v>35</v>
      </c>
    </row>
    <row r="749" spans="1:19" x14ac:dyDescent="0.35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t="s">
        <v>19</v>
      </c>
      <c r="G749">
        <v>280</v>
      </c>
      <c r="H749" t="s">
        <v>20</v>
      </c>
      <c r="I749" t="s">
        <v>21</v>
      </c>
      <c r="J749">
        <v>1283403600</v>
      </c>
      <c r="K749" s="12">
        <f t="shared" si="44"/>
        <v>40423.208333333336</v>
      </c>
      <c r="L749">
        <v>1284354000</v>
      </c>
      <c r="M749" s="13">
        <f t="shared" si="45"/>
        <v>40434.208333333336</v>
      </c>
      <c r="N749" t="b">
        <v>0</v>
      </c>
      <c r="O749" t="b">
        <v>0</v>
      </c>
      <c r="P749" t="s">
        <v>2013</v>
      </c>
      <c r="Q749" t="s">
        <v>2014</v>
      </c>
      <c r="R749" s="6">
        <f t="shared" si="46"/>
        <v>43.695380774032458</v>
      </c>
      <c r="S749" s="7">
        <f t="shared" si="47"/>
        <v>40.049999999999997</v>
      </c>
    </row>
    <row r="750" spans="1:19" x14ac:dyDescent="0.35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t="s">
        <v>63</v>
      </c>
      <c r="G750">
        <v>614</v>
      </c>
      <c r="H750" t="s">
        <v>20</v>
      </c>
      <c r="I750" t="s">
        <v>21</v>
      </c>
      <c r="J750">
        <v>1267423200</v>
      </c>
      <c r="K750" s="12">
        <f t="shared" si="44"/>
        <v>40238.25</v>
      </c>
      <c r="L750">
        <v>1269579600</v>
      </c>
      <c r="M750" s="13">
        <f t="shared" si="45"/>
        <v>40263.208333333336</v>
      </c>
      <c r="N750" t="b">
        <v>0</v>
      </c>
      <c r="O750" t="b">
        <v>1</v>
      </c>
      <c r="P750" t="s">
        <v>2015</v>
      </c>
      <c r="Q750" t="s">
        <v>2023</v>
      </c>
      <c r="R750" s="6">
        <f t="shared" si="46"/>
        <v>286.04135785256176</v>
      </c>
      <c r="S750" s="7">
        <f t="shared" si="47"/>
        <v>110.97231270358306</v>
      </c>
    </row>
    <row r="751" spans="1:19" x14ac:dyDescent="0.35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t="s">
        <v>19</v>
      </c>
      <c r="G751">
        <v>366</v>
      </c>
      <c r="H751" t="s">
        <v>94</v>
      </c>
      <c r="I751" t="s">
        <v>95</v>
      </c>
      <c r="J751">
        <v>1412744400</v>
      </c>
      <c r="K751" s="12">
        <f t="shared" si="44"/>
        <v>41920.208333333336</v>
      </c>
      <c r="L751">
        <v>1413781200</v>
      </c>
      <c r="M751" s="13">
        <f t="shared" si="45"/>
        <v>41932.208333333336</v>
      </c>
      <c r="N751" t="b">
        <v>0</v>
      </c>
      <c r="O751" t="b">
        <v>1</v>
      </c>
      <c r="P751" t="s">
        <v>2011</v>
      </c>
      <c r="Q751" t="s">
        <v>2020</v>
      </c>
      <c r="R751" s="6">
        <f t="shared" si="46"/>
        <v>63.576550602498706</v>
      </c>
      <c r="S751" s="7">
        <f t="shared" si="47"/>
        <v>36.959016393442624</v>
      </c>
    </row>
    <row r="752" spans="1:19" x14ac:dyDescent="0.35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t="s">
        <v>14</v>
      </c>
      <c r="G752">
        <v>1</v>
      </c>
      <c r="H752" t="s">
        <v>36</v>
      </c>
      <c r="I752" t="s">
        <v>37</v>
      </c>
      <c r="J752">
        <v>1277960400</v>
      </c>
      <c r="K752" s="12">
        <f t="shared" si="44"/>
        <v>40360.208333333336</v>
      </c>
      <c r="L752">
        <v>1280120400</v>
      </c>
      <c r="M752" s="13">
        <f t="shared" si="45"/>
        <v>40385.208333333336</v>
      </c>
      <c r="N752" t="b">
        <v>0</v>
      </c>
      <c r="O752" t="b">
        <v>0</v>
      </c>
      <c r="P752" t="s">
        <v>2009</v>
      </c>
      <c r="Q752" t="s">
        <v>2017</v>
      </c>
      <c r="R752" s="6">
        <f t="shared" si="46"/>
        <v>10000</v>
      </c>
      <c r="S752" s="7">
        <f t="shared" si="47"/>
        <v>1</v>
      </c>
    </row>
    <row r="753" spans="1:19" x14ac:dyDescent="0.35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t="s">
        <v>19</v>
      </c>
      <c r="G753">
        <v>270</v>
      </c>
      <c r="H753" t="s">
        <v>20</v>
      </c>
      <c r="I753" t="s">
        <v>21</v>
      </c>
      <c r="J753">
        <v>1458190800</v>
      </c>
      <c r="K753" s="12">
        <f t="shared" si="44"/>
        <v>42446.208333333328</v>
      </c>
      <c r="L753">
        <v>1459486800</v>
      </c>
      <c r="M753" s="13">
        <f t="shared" si="45"/>
        <v>42461.208333333328</v>
      </c>
      <c r="N753" t="b">
        <v>1</v>
      </c>
      <c r="O753" t="b">
        <v>1</v>
      </c>
      <c r="P753" t="s">
        <v>2021</v>
      </c>
      <c r="Q753" t="s">
        <v>2022</v>
      </c>
      <c r="R753" s="6">
        <f t="shared" si="46"/>
        <v>43.046753557335883</v>
      </c>
      <c r="S753" s="7">
        <f t="shared" si="47"/>
        <v>30.974074074074075</v>
      </c>
    </row>
    <row r="754" spans="1:19" x14ac:dyDescent="0.35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t="s">
        <v>63</v>
      </c>
      <c r="G754">
        <v>114</v>
      </c>
      <c r="H754" t="s">
        <v>20</v>
      </c>
      <c r="I754" t="s">
        <v>21</v>
      </c>
      <c r="J754">
        <v>1280984400</v>
      </c>
      <c r="K754" s="12">
        <f t="shared" si="44"/>
        <v>40395.208333333336</v>
      </c>
      <c r="L754">
        <v>1282539600</v>
      </c>
      <c r="M754" s="13">
        <f t="shared" si="45"/>
        <v>40413.208333333336</v>
      </c>
      <c r="N754" t="b">
        <v>0</v>
      </c>
      <c r="O754" t="b">
        <v>1</v>
      </c>
      <c r="P754" t="s">
        <v>2013</v>
      </c>
      <c r="Q754" t="s">
        <v>2014</v>
      </c>
      <c r="R754" s="6">
        <f t="shared" si="46"/>
        <v>108.16859380828051</v>
      </c>
      <c r="S754" s="7">
        <f t="shared" si="47"/>
        <v>47.035087719298247</v>
      </c>
    </row>
    <row r="755" spans="1:19" x14ac:dyDescent="0.35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t="s">
        <v>19</v>
      </c>
      <c r="G755">
        <v>137</v>
      </c>
      <c r="H755" t="s">
        <v>20</v>
      </c>
      <c r="I755" t="s">
        <v>21</v>
      </c>
      <c r="J755">
        <v>1274590800</v>
      </c>
      <c r="K755" s="12">
        <f t="shared" si="44"/>
        <v>40321.208333333336</v>
      </c>
      <c r="L755">
        <v>1275886800</v>
      </c>
      <c r="M755" s="13">
        <f t="shared" si="45"/>
        <v>40336.208333333336</v>
      </c>
      <c r="N755" t="b">
        <v>0</v>
      </c>
      <c r="O755" t="b">
        <v>0</v>
      </c>
      <c r="P755" t="s">
        <v>2028</v>
      </c>
      <c r="Q755" t="s">
        <v>2029</v>
      </c>
      <c r="R755" s="6">
        <f t="shared" si="46"/>
        <v>38.955656858682133</v>
      </c>
      <c r="S755" s="7">
        <f t="shared" si="47"/>
        <v>88.065693430656935</v>
      </c>
    </row>
    <row r="756" spans="1:19" x14ac:dyDescent="0.35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t="s">
        <v>19</v>
      </c>
      <c r="G756">
        <v>3205</v>
      </c>
      <c r="H756" t="s">
        <v>20</v>
      </c>
      <c r="I756" t="s">
        <v>21</v>
      </c>
      <c r="J756">
        <v>1351400400</v>
      </c>
      <c r="K756" s="12">
        <f t="shared" si="44"/>
        <v>41210.208333333336</v>
      </c>
      <c r="L756">
        <v>1355983200</v>
      </c>
      <c r="M756" s="13">
        <f t="shared" si="45"/>
        <v>41263.25</v>
      </c>
      <c r="N756" t="b">
        <v>0</v>
      </c>
      <c r="O756" t="b">
        <v>0</v>
      </c>
      <c r="P756" t="s">
        <v>2013</v>
      </c>
      <c r="Q756" t="s">
        <v>2014</v>
      </c>
      <c r="R756" s="6">
        <f t="shared" si="46"/>
        <v>59.357689097240375</v>
      </c>
      <c r="S756" s="7">
        <f t="shared" si="47"/>
        <v>37.005616224648989</v>
      </c>
    </row>
    <row r="757" spans="1:19" x14ac:dyDescent="0.35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t="s">
        <v>19</v>
      </c>
      <c r="G757">
        <v>288</v>
      </c>
      <c r="H757" t="s">
        <v>32</v>
      </c>
      <c r="I757" t="s">
        <v>33</v>
      </c>
      <c r="J757">
        <v>1514354400</v>
      </c>
      <c r="K757" s="12">
        <f t="shared" si="44"/>
        <v>43096.25</v>
      </c>
      <c r="L757">
        <v>1515391200</v>
      </c>
      <c r="M757" s="13">
        <f t="shared" si="45"/>
        <v>43108.25</v>
      </c>
      <c r="N757" t="b">
        <v>0</v>
      </c>
      <c r="O757" t="b">
        <v>1</v>
      </c>
      <c r="P757" t="s">
        <v>2013</v>
      </c>
      <c r="Q757" t="s">
        <v>2014</v>
      </c>
      <c r="R757" s="6">
        <f t="shared" si="46"/>
        <v>60.032017075773744</v>
      </c>
      <c r="S757" s="7">
        <f t="shared" si="47"/>
        <v>26.027777777777779</v>
      </c>
    </row>
    <row r="758" spans="1:19" x14ac:dyDescent="0.35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t="s">
        <v>19</v>
      </c>
      <c r="G758">
        <v>148</v>
      </c>
      <c r="H758" t="s">
        <v>20</v>
      </c>
      <c r="I758" t="s">
        <v>21</v>
      </c>
      <c r="J758">
        <v>1421733600</v>
      </c>
      <c r="K758" s="12">
        <f t="shared" si="44"/>
        <v>42024.25</v>
      </c>
      <c r="L758">
        <v>1422252000</v>
      </c>
      <c r="M758" s="13">
        <f t="shared" si="45"/>
        <v>42030.25</v>
      </c>
      <c r="N758" t="b">
        <v>0</v>
      </c>
      <c r="O758" t="b">
        <v>0</v>
      </c>
      <c r="P758" t="s">
        <v>2013</v>
      </c>
      <c r="Q758" t="s">
        <v>2014</v>
      </c>
      <c r="R758" s="6">
        <f t="shared" si="46"/>
        <v>12.952077313938428</v>
      </c>
      <c r="S758" s="7">
        <f t="shared" si="47"/>
        <v>67.817567567567565</v>
      </c>
    </row>
    <row r="759" spans="1:19" x14ac:dyDescent="0.35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t="s">
        <v>19</v>
      </c>
      <c r="G759">
        <v>114</v>
      </c>
      <c r="H759" t="s">
        <v>20</v>
      </c>
      <c r="I759" t="s">
        <v>21</v>
      </c>
      <c r="J759">
        <v>1305176400</v>
      </c>
      <c r="K759" s="12">
        <f t="shared" si="44"/>
        <v>40675.208333333336</v>
      </c>
      <c r="L759">
        <v>1305522000</v>
      </c>
      <c r="M759" s="13">
        <f t="shared" si="45"/>
        <v>40679.208333333336</v>
      </c>
      <c r="N759" t="b">
        <v>0</v>
      </c>
      <c r="O759" t="b">
        <v>0</v>
      </c>
      <c r="P759" t="s">
        <v>2015</v>
      </c>
      <c r="Q759" t="s">
        <v>2018</v>
      </c>
      <c r="R759" s="6">
        <f t="shared" si="46"/>
        <v>24.578651685393258</v>
      </c>
      <c r="S759" s="7">
        <f t="shared" si="47"/>
        <v>49.964912280701753</v>
      </c>
    </row>
    <row r="760" spans="1:19" x14ac:dyDescent="0.35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t="s">
        <v>19</v>
      </c>
      <c r="G760">
        <v>1518</v>
      </c>
      <c r="H760" t="s">
        <v>15</v>
      </c>
      <c r="I760" t="s">
        <v>16</v>
      </c>
      <c r="J760">
        <v>1414126800</v>
      </c>
      <c r="K760" s="12">
        <f t="shared" si="44"/>
        <v>41936.208333333336</v>
      </c>
      <c r="L760">
        <v>1414904400</v>
      </c>
      <c r="M760" s="13">
        <f t="shared" si="45"/>
        <v>41945.208333333336</v>
      </c>
      <c r="N760" t="b">
        <v>0</v>
      </c>
      <c r="O760" t="b">
        <v>0</v>
      </c>
      <c r="P760" t="s">
        <v>2009</v>
      </c>
      <c r="Q760" t="s">
        <v>2010</v>
      </c>
      <c r="R760" s="6">
        <f t="shared" si="46"/>
        <v>17.724020238915003</v>
      </c>
      <c r="S760" s="7">
        <f t="shared" si="47"/>
        <v>110.01646903820817</v>
      </c>
    </row>
    <row r="761" spans="1:19" ht="31" x14ac:dyDescent="0.35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t="s">
        <v>14</v>
      </c>
      <c r="G761">
        <v>1274</v>
      </c>
      <c r="H761" t="s">
        <v>20</v>
      </c>
      <c r="I761" t="s">
        <v>21</v>
      </c>
      <c r="J761">
        <v>1517810400</v>
      </c>
      <c r="K761" s="12">
        <f t="shared" si="44"/>
        <v>43136.25</v>
      </c>
      <c r="L761">
        <v>1520402400</v>
      </c>
      <c r="M761" s="13">
        <f t="shared" si="45"/>
        <v>43166.25</v>
      </c>
      <c r="N761" t="b">
        <v>0</v>
      </c>
      <c r="O761" t="b">
        <v>0</v>
      </c>
      <c r="P761" t="s">
        <v>2009</v>
      </c>
      <c r="Q761" t="s">
        <v>2017</v>
      </c>
      <c r="R761" s="6">
        <f t="shared" si="46"/>
        <v>146.14143000479868</v>
      </c>
      <c r="S761" s="7">
        <f t="shared" si="47"/>
        <v>89.964678178963894</v>
      </c>
    </row>
    <row r="762" spans="1:19" x14ac:dyDescent="0.35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t="s">
        <v>14</v>
      </c>
      <c r="G762">
        <v>210</v>
      </c>
      <c r="H762" t="s">
        <v>94</v>
      </c>
      <c r="I762" t="s">
        <v>95</v>
      </c>
      <c r="J762">
        <v>1564635600</v>
      </c>
      <c r="K762" s="12">
        <f t="shared" si="44"/>
        <v>43678.208333333328</v>
      </c>
      <c r="L762">
        <v>1567141200</v>
      </c>
      <c r="M762" s="13">
        <f t="shared" si="45"/>
        <v>43707.208333333328</v>
      </c>
      <c r="N762" t="b">
        <v>0</v>
      </c>
      <c r="O762" t="b">
        <v>1</v>
      </c>
      <c r="P762" t="s">
        <v>2024</v>
      </c>
      <c r="Q762" t="s">
        <v>2025</v>
      </c>
      <c r="R762" s="6">
        <f t="shared" si="46"/>
        <v>291.10414657666348</v>
      </c>
      <c r="S762" s="7">
        <f t="shared" si="47"/>
        <v>79.009523809523813</v>
      </c>
    </row>
    <row r="763" spans="1:19" x14ac:dyDescent="0.35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t="s">
        <v>19</v>
      </c>
      <c r="G763">
        <v>166</v>
      </c>
      <c r="H763" t="s">
        <v>20</v>
      </c>
      <c r="I763" t="s">
        <v>21</v>
      </c>
      <c r="J763">
        <v>1500699600</v>
      </c>
      <c r="K763" s="12">
        <f t="shared" si="44"/>
        <v>42938.208333333328</v>
      </c>
      <c r="L763">
        <v>1501131600</v>
      </c>
      <c r="M763" s="13">
        <f t="shared" si="45"/>
        <v>42943.208333333328</v>
      </c>
      <c r="N763" t="b">
        <v>0</v>
      </c>
      <c r="O763" t="b">
        <v>0</v>
      </c>
      <c r="P763" t="s">
        <v>2009</v>
      </c>
      <c r="Q763" t="s">
        <v>2010</v>
      </c>
      <c r="R763" s="6">
        <f t="shared" si="46"/>
        <v>15.256588072122051</v>
      </c>
      <c r="S763" s="7">
        <f t="shared" si="47"/>
        <v>86.867469879518069</v>
      </c>
    </row>
    <row r="764" spans="1:19" x14ac:dyDescent="0.35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t="s">
        <v>19</v>
      </c>
      <c r="G764">
        <v>100</v>
      </c>
      <c r="H764" t="s">
        <v>24</v>
      </c>
      <c r="I764" t="s">
        <v>25</v>
      </c>
      <c r="J764">
        <v>1354082400</v>
      </c>
      <c r="K764" s="12">
        <f t="shared" si="44"/>
        <v>41241.25</v>
      </c>
      <c r="L764">
        <v>1355032800</v>
      </c>
      <c r="M764" s="13">
        <f t="shared" si="45"/>
        <v>41252.25</v>
      </c>
      <c r="N764" t="b">
        <v>0</v>
      </c>
      <c r="O764" t="b">
        <v>0</v>
      </c>
      <c r="P764" t="s">
        <v>2009</v>
      </c>
      <c r="Q764" t="s">
        <v>2032</v>
      </c>
      <c r="R764" s="6">
        <f t="shared" si="46"/>
        <v>56.415215989684079</v>
      </c>
      <c r="S764" s="7">
        <f t="shared" si="47"/>
        <v>62.04</v>
      </c>
    </row>
    <row r="765" spans="1:19" x14ac:dyDescent="0.35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t="s">
        <v>19</v>
      </c>
      <c r="G765">
        <v>235</v>
      </c>
      <c r="H765" t="s">
        <v>20</v>
      </c>
      <c r="I765" t="s">
        <v>21</v>
      </c>
      <c r="J765">
        <v>1336453200</v>
      </c>
      <c r="K765" s="12">
        <f t="shared" si="44"/>
        <v>41037.208333333336</v>
      </c>
      <c r="L765">
        <v>1339477200</v>
      </c>
      <c r="M765" s="13">
        <f t="shared" si="45"/>
        <v>41072.208333333336</v>
      </c>
      <c r="N765" t="b">
        <v>0</v>
      </c>
      <c r="O765" t="b">
        <v>1</v>
      </c>
      <c r="P765" t="s">
        <v>2013</v>
      </c>
      <c r="Q765" t="s">
        <v>2014</v>
      </c>
      <c r="R765" s="6">
        <f t="shared" si="46"/>
        <v>88.355948248658876</v>
      </c>
      <c r="S765" s="7">
        <f t="shared" si="47"/>
        <v>26.970212765957445</v>
      </c>
    </row>
    <row r="766" spans="1:19" ht="31" x14ac:dyDescent="0.35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t="s">
        <v>19</v>
      </c>
      <c r="G766">
        <v>148</v>
      </c>
      <c r="H766" t="s">
        <v>20</v>
      </c>
      <c r="I766" t="s">
        <v>21</v>
      </c>
      <c r="J766">
        <v>1305262800</v>
      </c>
      <c r="K766" s="12">
        <f t="shared" si="44"/>
        <v>40676.208333333336</v>
      </c>
      <c r="L766">
        <v>1305954000</v>
      </c>
      <c r="M766" s="13">
        <f t="shared" si="45"/>
        <v>40684.208333333336</v>
      </c>
      <c r="N766" t="b">
        <v>0</v>
      </c>
      <c r="O766" t="b">
        <v>0</v>
      </c>
      <c r="P766" t="s">
        <v>2009</v>
      </c>
      <c r="Q766" t="s">
        <v>2010</v>
      </c>
      <c r="R766" s="6">
        <f t="shared" si="46"/>
        <v>13.732833957553058</v>
      </c>
      <c r="S766" s="7">
        <f t="shared" si="47"/>
        <v>54.121621621621621</v>
      </c>
    </row>
    <row r="767" spans="1:19" x14ac:dyDescent="0.35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t="s">
        <v>19</v>
      </c>
      <c r="G767">
        <v>198</v>
      </c>
      <c r="H767" t="s">
        <v>20</v>
      </c>
      <c r="I767" t="s">
        <v>21</v>
      </c>
      <c r="J767">
        <v>1492232400</v>
      </c>
      <c r="K767" s="12">
        <f t="shared" si="44"/>
        <v>42840.208333333328</v>
      </c>
      <c r="L767">
        <v>1494392400</v>
      </c>
      <c r="M767" s="13">
        <f t="shared" si="45"/>
        <v>42865.208333333328</v>
      </c>
      <c r="N767" t="b">
        <v>1</v>
      </c>
      <c r="O767" t="b">
        <v>1</v>
      </c>
      <c r="P767" t="s">
        <v>2009</v>
      </c>
      <c r="Q767" t="s">
        <v>2019</v>
      </c>
      <c r="R767" s="6">
        <f t="shared" si="46"/>
        <v>48</v>
      </c>
      <c r="S767" s="7">
        <f t="shared" si="47"/>
        <v>41.035353535353536</v>
      </c>
    </row>
    <row r="768" spans="1:19" ht="31" x14ac:dyDescent="0.35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t="s">
        <v>14</v>
      </c>
      <c r="G768">
        <v>248</v>
      </c>
      <c r="H768" t="s">
        <v>24</v>
      </c>
      <c r="I768" t="s">
        <v>25</v>
      </c>
      <c r="J768">
        <v>1537333200</v>
      </c>
      <c r="K768" s="12">
        <f t="shared" si="44"/>
        <v>43362.208333333328</v>
      </c>
      <c r="L768">
        <v>1537419600</v>
      </c>
      <c r="M768" s="13">
        <f t="shared" si="45"/>
        <v>43363.208333333328</v>
      </c>
      <c r="N768" t="b">
        <v>0</v>
      </c>
      <c r="O768" t="b">
        <v>0</v>
      </c>
      <c r="P768" t="s">
        <v>2015</v>
      </c>
      <c r="Q768" t="s">
        <v>2037</v>
      </c>
      <c r="R768" s="6">
        <f t="shared" si="46"/>
        <v>320.80861349154031</v>
      </c>
      <c r="S768" s="7">
        <f t="shared" si="47"/>
        <v>55.052419354838712</v>
      </c>
    </row>
    <row r="769" spans="1:19" x14ac:dyDescent="0.35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t="s">
        <v>14</v>
      </c>
      <c r="G769">
        <v>513</v>
      </c>
      <c r="H769" t="s">
        <v>20</v>
      </c>
      <c r="I769" t="s">
        <v>21</v>
      </c>
      <c r="J769">
        <v>1444107600</v>
      </c>
      <c r="K769" s="12">
        <f t="shared" si="44"/>
        <v>42283.208333333328</v>
      </c>
      <c r="L769">
        <v>1447999200</v>
      </c>
      <c r="M769" s="13">
        <f t="shared" si="45"/>
        <v>42328.25</v>
      </c>
      <c r="N769" t="b">
        <v>0</v>
      </c>
      <c r="O769" t="b">
        <v>0</v>
      </c>
      <c r="P769" t="s">
        <v>2021</v>
      </c>
      <c r="Q769" t="s">
        <v>2033</v>
      </c>
      <c r="R769" s="6">
        <f t="shared" si="46"/>
        <v>175.53998410749114</v>
      </c>
      <c r="S769" s="7">
        <f t="shared" si="47"/>
        <v>107.93762183235867</v>
      </c>
    </row>
    <row r="770" spans="1:19" x14ac:dyDescent="0.35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t="s">
        <v>19</v>
      </c>
      <c r="G770">
        <v>150</v>
      </c>
      <c r="H770" t="s">
        <v>20</v>
      </c>
      <c r="I770" t="s">
        <v>21</v>
      </c>
      <c r="J770">
        <v>1386741600</v>
      </c>
      <c r="K770" s="12">
        <f t="shared" si="44"/>
        <v>41619.25</v>
      </c>
      <c r="L770">
        <v>1388037600</v>
      </c>
      <c r="M770" s="13">
        <f t="shared" si="45"/>
        <v>41634.25</v>
      </c>
      <c r="N770" t="b">
        <v>0</v>
      </c>
      <c r="O770" t="b">
        <v>0</v>
      </c>
      <c r="P770" t="s">
        <v>2013</v>
      </c>
      <c r="Q770" t="s">
        <v>2014</v>
      </c>
      <c r="R770" s="6">
        <f t="shared" si="46"/>
        <v>43.290043290043286</v>
      </c>
      <c r="S770" s="7">
        <f t="shared" si="47"/>
        <v>73.92</v>
      </c>
    </row>
    <row r="771" spans="1:19" x14ac:dyDescent="0.35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t="s">
        <v>14</v>
      </c>
      <c r="G771">
        <v>3410</v>
      </c>
      <c r="H771" t="s">
        <v>20</v>
      </c>
      <c r="I771" t="s">
        <v>21</v>
      </c>
      <c r="J771">
        <v>1376542800</v>
      </c>
      <c r="K771" s="12">
        <f t="shared" ref="K771:K834" si="48">(((J771/60)/60)/24)+DATE(1970,1,1)</f>
        <v>41501.208333333336</v>
      </c>
      <c r="L771">
        <v>1378789200</v>
      </c>
      <c r="M771" s="13">
        <f t="shared" ref="M771:M834" si="49">(((L771/60)/60)/24)+DATE(1970,1,1)</f>
        <v>41527.208333333336</v>
      </c>
      <c r="N771" t="b">
        <v>0</v>
      </c>
      <c r="O771" t="b">
        <v>0</v>
      </c>
      <c r="P771" t="s">
        <v>2024</v>
      </c>
      <c r="Q771" t="s">
        <v>2025</v>
      </c>
      <c r="R771" s="6">
        <f t="shared" si="46"/>
        <v>115.11740875845508</v>
      </c>
      <c r="S771" s="7">
        <f t="shared" si="47"/>
        <v>31.995894428152493</v>
      </c>
    </row>
    <row r="772" spans="1:19" x14ac:dyDescent="0.35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t="s">
        <v>19</v>
      </c>
      <c r="G772">
        <v>216</v>
      </c>
      <c r="H772" t="s">
        <v>94</v>
      </c>
      <c r="I772" t="s">
        <v>95</v>
      </c>
      <c r="J772">
        <v>1397451600</v>
      </c>
      <c r="K772" s="12">
        <f t="shared" si="48"/>
        <v>41743.208333333336</v>
      </c>
      <c r="L772">
        <v>1398056400</v>
      </c>
      <c r="M772" s="13">
        <f t="shared" si="49"/>
        <v>41750.208333333336</v>
      </c>
      <c r="N772" t="b">
        <v>0</v>
      </c>
      <c r="O772" t="b">
        <v>1</v>
      </c>
      <c r="P772" t="s">
        <v>2013</v>
      </c>
      <c r="Q772" t="s">
        <v>2014</v>
      </c>
      <c r="R772" s="6">
        <f t="shared" ref="R772:R835" si="50">D772/E772*100</f>
        <v>36.9352344957911</v>
      </c>
      <c r="S772" s="7">
        <f t="shared" ref="S772:S835" si="51">E772/G772</f>
        <v>53.898148148148145</v>
      </c>
    </row>
    <row r="773" spans="1:19" x14ac:dyDescent="0.35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t="s">
        <v>63</v>
      </c>
      <c r="G773">
        <v>26</v>
      </c>
      <c r="H773" t="s">
        <v>20</v>
      </c>
      <c r="I773" t="s">
        <v>21</v>
      </c>
      <c r="J773">
        <v>1548482400</v>
      </c>
      <c r="K773" s="12">
        <f t="shared" si="48"/>
        <v>43491.25</v>
      </c>
      <c r="L773">
        <v>1550815200</v>
      </c>
      <c r="M773" s="13">
        <f t="shared" si="49"/>
        <v>43518.25</v>
      </c>
      <c r="N773" t="b">
        <v>0</v>
      </c>
      <c r="O773" t="b">
        <v>0</v>
      </c>
      <c r="P773" t="s">
        <v>2013</v>
      </c>
      <c r="Q773" t="s">
        <v>2014</v>
      </c>
      <c r="R773" s="6">
        <f t="shared" si="50"/>
        <v>202.23907547851212</v>
      </c>
      <c r="S773" s="7">
        <f t="shared" si="51"/>
        <v>106.5</v>
      </c>
    </row>
    <row r="774" spans="1:19" x14ac:dyDescent="0.35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t="s">
        <v>19</v>
      </c>
      <c r="G774">
        <v>5139</v>
      </c>
      <c r="H774" t="s">
        <v>20</v>
      </c>
      <c r="I774" t="s">
        <v>21</v>
      </c>
      <c r="J774">
        <v>1549692000</v>
      </c>
      <c r="K774" s="12">
        <f t="shared" si="48"/>
        <v>43505.25</v>
      </c>
      <c r="L774">
        <v>1550037600</v>
      </c>
      <c r="M774" s="13">
        <f t="shared" si="49"/>
        <v>43509.25</v>
      </c>
      <c r="N774" t="b">
        <v>0</v>
      </c>
      <c r="O774" t="b">
        <v>0</v>
      </c>
      <c r="P774" t="s">
        <v>2009</v>
      </c>
      <c r="Q774" t="s">
        <v>2019</v>
      </c>
      <c r="R774" s="6">
        <f t="shared" si="50"/>
        <v>88.214829054285133</v>
      </c>
      <c r="S774" s="7">
        <f t="shared" si="51"/>
        <v>32.999805409612762</v>
      </c>
    </row>
    <row r="775" spans="1:19" x14ac:dyDescent="0.35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t="s">
        <v>19</v>
      </c>
      <c r="G775">
        <v>2353</v>
      </c>
      <c r="H775" t="s">
        <v>20</v>
      </c>
      <c r="I775" t="s">
        <v>21</v>
      </c>
      <c r="J775">
        <v>1492059600</v>
      </c>
      <c r="K775" s="12">
        <f t="shared" si="48"/>
        <v>42838.208333333328</v>
      </c>
      <c r="L775">
        <v>1492923600</v>
      </c>
      <c r="M775" s="13">
        <f t="shared" si="49"/>
        <v>42848.208333333328</v>
      </c>
      <c r="N775" t="b">
        <v>0</v>
      </c>
      <c r="O775" t="b">
        <v>0</v>
      </c>
      <c r="P775" t="s">
        <v>2013</v>
      </c>
      <c r="Q775" t="s">
        <v>2014</v>
      </c>
      <c r="R775" s="6">
        <f t="shared" si="50"/>
        <v>52.478134110787167</v>
      </c>
      <c r="S775" s="7">
        <f t="shared" si="51"/>
        <v>43.00254993625159</v>
      </c>
    </row>
    <row r="776" spans="1:19" x14ac:dyDescent="0.35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t="s">
        <v>19</v>
      </c>
      <c r="G776">
        <v>78</v>
      </c>
      <c r="H776" t="s">
        <v>94</v>
      </c>
      <c r="I776" t="s">
        <v>95</v>
      </c>
      <c r="J776">
        <v>1463979600</v>
      </c>
      <c r="K776" s="12">
        <f t="shared" si="48"/>
        <v>42513.208333333328</v>
      </c>
      <c r="L776">
        <v>1467522000</v>
      </c>
      <c r="M776" s="13">
        <f t="shared" si="49"/>
        <v>42554.208333333328</v>
      </c>
      <c r="N776" t="b">
        <v>0</v>
      </c>
      <c r="O776" t="b">
        <v>0</v>
      </c>
      <c r="P776" t="s">
        <v>2011</v>
      </c>
      <c r="Q776" t="s">
        <v>2012</v>
      </c>
      <c r="R776" s="6">
        <f t="shared" si="50"/>
        <v>73.800738007380076</v>
      </c>
      <c r="S776" s="7">
        <f t="shared" si="51"/>
        <v>86.858974358974365</v>
      </c>
    </row>
    <row r="777" spans="1:19" ht="31" x14ac:dyDescent="0.35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t="s">
        <v>14</v>
      </c>
      <c r="G777">
        <v>10</v>
      </c>
      <c r="H777" t="s">
        <v>20</v>
      </c>
      <c r="I777" t="s">
        <v>21</v>
      </c>
      <c r="J777">
        <v>1415253600</v>
      </c>
      <c r="K777" s="12">
        <f t="shared" si="48"/>
        <v>41949.25</v>
      </c>
      <c r="L777">
        <v>1416117600</v>
      </c>
      <c r="M777" s="13">
        <f t="shared" si="49"/>
        <v>41959.25</v>
      </c>
      <c r="N777" t="b">
        <v>0</v>
      </c>
      <c r="O777" t="b">
        <v>0</v>
      </c>
      <c r="P777" t="s">
        <v>2009</v>
      </c>
      <c r="Q777" t="s">
        <v>2010</v>
      </c>
      <c r="R777" s="6">
        <f t="shared" si="50"/>
        <v>971.0743801652892</v>
      </c>
      <c r="S777" s="7">
        <f t="shared" si="51"/>
        <v>96.8</v>
      </c>
    </row>
    <row r="778" spans="1:19" x14ac:dyDescent="0.35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t="s">
        <v>14</v>
      </c>
      <c r="G778">
        <v>2201</v>
      </c>
      <c r="H778" t="s">
        <v>20</v>
      </c>
      <c r="I778" t="s">
        <v>21</v>
      </c>
      <c r="J778">
        <v>1562216400</v>
      </c>
      <c r="K778" s="12">
        <f t="shared" si="48"/>
        <v>43650.208333333328</v>
      </c>
      <c r="L778">
        <v>1563771600</v>
      </c>
      <c r="M778" s="13">
        <f t="shared" si="49"/>
        <v>43668.208333333328</v>
      </c>
      <c r="N778" t="b">
        <v>0</v>
      </c>
      <c r="O778" t="b">
        <v>0</v>
      </c>
      <c r="P778" t="s">
        <v>2013</v>
      </c>
      <c r="Q778" t="s">
        <v>2014</v>
      </c>
      <c r="R778" s="6">
        <f t="shared" si="50"/>
        <v>152.56874543877282</v>
      </c>
      <c r="S778" s="7">
        <f t="shared" si="51"/>
        <v>32.995456610631528</v>
      </c>
    </row>
    <row r="779" spans="1:19" x14ac:dyDescent="0.35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t="s">
        <v>14</v>
      </c>
      <c r="G779">
        <v>676</v>
      </c>
      <c r="H779" t="s">
        <v>20</v>
      </c>
      <c r="I779" t="s">
        <v>21</v>
      </c>
      <c r="J779">
        <v>1316754000</v>
      </c>
      <c r="K779" s="12">
        <f t="shared" si="48"/>
        <v>40809.208333333336</v>
      </c>
      <c r="L779">
        <v>1319259600</v>
      </c>
      <c r="M779" s="13">
        <f t="shared" si="49"/>
        <v>40838.208333333336</v>
      </c>
      <c r="N779" t="b">
        <v>0</v>
      </c>
      <c r="O779" t="b">
        <v>0</v>
      </c>
      <c r="P779" t="s">
        <v>2013</v>
      </c>
      <c r="Q779" t="s">
        <v>2014</v>
      </c>
      <c r="R779" s="6">
        <f t="shared" si="50"/>
        <v>203.97068736816925</v>
      </c>
      <c r="S779" s="7">
        <f t="shared" si="51"/>
        <v>68.028106508875737</v>
      </c>
    </row>
    <row r="780" spans="1:19" x14ac:dyDescent="0.35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t="s">
        <v>19</v>
      </c>
      <c r="G780">
        <v>174</v>
      </c>
      <c r="H780" t="s">
        <v>86</v>
      </c>
      <c r="I780" t="s">
        <v>87</v>
      </c>
      <c r="J780">
        <v>1313211600</v>
      </c>
      <c r="K780" s="12">
        <f t="shared" si="48"/>
        <v>40768.208333333336</v>
      </c>
      <c r="L780">
        <v>1313643600</v>
      </c>
      <c r="M780" s="13">
        <f t="shared" si="49"/>
        <v>40773.208333333336</v>
      </c>
      <c r="N780" t="b">
        <v>0</v>
      </c>
      <c r="O780" t="b">
        <v>0</v>
      </c>
      <c r="P780" t="s">
        <v>2015</v>
      </c>
      <c r="Q780" t="s">
        <v>2023</v>
      </c>
      <c r="R780" s="6">
        <f t="shared" si="50"/>
        <v>12.691594259494288</v>
      </c>
      <c r="S780" s="7">
        <f t="shared" si="51"/>
        <v>58.867816091954026</v>
      </c>
    </row>
    <row r="781" spans="1:19" x14ac:dyDescent="0.35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t="s">
        <v>14</v>
      </c>
      <c r="G781">
        <v>831</v>
      </c>
      <c r="H781" t="s">
        <v>20</v>
      </c>
      <c r="I781" t="s">
        <v>21</v>
      </c>
      <c r="J781">
        <v>1439528400</v>
      </c>
      <c r="K781" s="12">
        <f t="shared" si="48"/>
        <v>42230.208333333328</v>
      </c>
      <c r="L781">
        <v>1440306000</v>
      </c>
      <c r="M781" s="13">
        <f t="shared" si="49"/>
        <v>42239.208333333328</v>
      </c>
      <c r="N781" t="b">
        <v>0</v>
      </c>
      <c r="O781" t="b">
        <v>1</v>
      </c>
      <c r="P781" t="s">
        <v>2013</v>
      </c>
      <c r="Q781" t="s">
        <v>2014</v>
      </c>
      <c r="R781" s="6">
        <f t="shared" si="50"/>
        <v>124.52315764150619</v>
      </c>
      <c r="S781" s="7">
        <f t="shared" si="51"/>
        <v>105.04572803850782</v>
      </c>
    </row>
    <row r="782" spans="1:19" x14ac:dyDescent="0.35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t="s">
        <v>19</v>
      </c>
      <c r="G782">
        <v>164</v>
      </c>
      <c r="H782" t="s">
        <v>20</v>
      </c>
      <c r="I782" t="s">
        <v>21</v>
      </c>
      <c r="J782">
        <v>1469163600</v>
      </c>
      <c r="K782" s="12">
        <f t="shared" si="48"/>
        <v>42573.208333333328</v>
      </c>
      <c r="L782">
        <v>1470805200</v>
      </c>
      <c r="M782" s="13">
        <f t="shared" si="49"/>
        <v>42592.208333333328</v>
      </c>
      <c r="N782" t="b">
        <v>0</v>
      </c>
      <c r="O782" t="b">
        <v>1</v>
      </c>
      <c r="P782" t="s">
        <v>2015</v>
      </c>
      <c r="Q782" t="s">
        <v>2018</v>
      </c>
      <c r="R782" s="6">
        <f t="shared" si="50"/>
        <v>94.078583287216375</v>
      </c>
      <c r="S782" s="7">
        <f t="shared" si="51"/>
        <v>33.054878048780488</v>
      </c>
    </row>
    <row r="783" spans="1:19" x14ac:dyDescent="0.35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t="s">
        <v>63</v>
      </c>
      <c r="G783">
        <v>56</v>
      </c>
      <c r="H783" t="s">
        <v>86</v>
      </c>
      <c r="I783" t="s">
        <v>87</v>
      </c>
      <c r="J783">
        <v>1288501200</v>
      </c>
      <c r="K783" s="12">
        <f t="shared" si="48"/>
        <v>40482.208333333336</v>
      </c>
      <c r="L783">
        <v>1292911200</v>
      </c>
      <c r="M783" s="13">
        <f t="shared" si="49"/>
        <v>40533.25</v>
      </c>
      <c r="N783" t="b">
        <v>0</v>
      </c>
      <c r="O783" t="b">
        <v>0</v>
      </c>
      <c r="P783" t="s">
        <v>2013</v>
      </c>
      <c r="Q783" t="s">
        <v>2014</v>
      </c>
      <c r="R783" s="6">
        <f t="shared" si="50"/>
        <v>197.10013593112822</v>
      </c>
      <c r="S783" s="7">
        <f t="shared" si="51"/>
        <v>78.821428571428569</v>
      </c>
    </row>
    <row r="784" spans="1:19" x14ac:dyDescent="0.35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t="s">
        <v>19</v>
      </c>
      <c r="G784">
        <v>161</v>
      </c>
      <c r="H784" t="s">
        <v>20</v>
      </c>
      <c r="I784" t="s">
        <v>21</v>
      </c>
      <c r="J784">
        <v>1298959200</v>
      </c>
      <c r="K784" s="12">
        <f t="shared" si="48"/>
        <v>40603.25</v>
      </c>
      <c r="L784">
        <v>1301374800</v>
      </c>
      <c r="M784" s="13">
        <f t="shared" si="49"/>
        <v>40631.208333333336</v>
      </c>
      <c r="N784" t="b">
        <v>0</v>
      </c>
      <c r="O784" t="b">
        <v>1</v>
      </c>
      <c r="P784" t="s">
        <v>2015</v>
      </c>
      <c r="Q784" t="s">
        <v>2023</v>
      </c>
      <c r="R784" s="6">
        <f t="shared" si="50"/>
        <v>46.44385757217011</v>
      </c>
      <c r="S784" s="7">
        <f t="shared" si="51"/>
        <v>68.204968944099377</v>
      </c>
    </row>
    <row r="785" spans="1:19" x14ac:dyDescent="0.35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t="s">
        <v>19</v>
      </c>
      <c r="G785">
        <v>138</v>
      </c>
      <c r="H785" t="s">
        <v>20</v>
      </c>
      <c r="I785" t="s">
        <v>21</v>
      </c>
      <c r="J785">
        <v>1387260000</v>
      </c>
      <c r="K785" s="12">
        <f t="shared" si="48"/>
        <v>41625.25</v>
      </c>
      <c r="L785">
        <v>1387864800</v>
      </c>
      <c r="M785" s="13">
        <f t="shared" si="49"/>
        <v>41632.25</v>
      </c>
      <c r="N785" t="b">
        <v>0</v>
      </c>
      <c r="O785" t="b">
        <v>0</v>
      </c>
      <c r="P785" t="s">
        <v>2009</v>
      </c>
      <c r="Q785" t="s">
        <v>2010</v>
      </c>
      <c r="R785" s="6">
        <f t="shared" si="50"/>
        <v>70.806621375944886</v>
      </c>
      <c r="S785" s="7">
        <f t="shared" si="51"/>
        <v>75.731884057971016</v>
      </c>
    </row>
    <row r="786" spans="1:19" x14ac:dyDescent="0.35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t="s">
        <v>19</v>
      </c>
      <c r="G786">
        <v>3308</v>
      </c>
      <c r="H786" t="s">
        <v>20</v>
      </c>
      <c r="I786" t="s">
        <v>21</v>
      </c>
      <c r="J786">
        <v>1457244000</v>
      </c>
      <c r="K786" s="12">
        <f t="shared" si="48"/>
        <v>42435.25</v>
      </c>
      <c r="L786">
        <v>1458190800</v>
      </c>
      <c r="M786" s="13">
        <f t="shared" si="49"/>
        <v>42446.208333333328</v>
      </c>
      <c r="N786" t="b">
        <v>0</v>
      </c>
      <c r="O786" t="b">
        <v>0</v>
      </c>
      <c r="P786" t="s">
        <v>2011</v>
      </c>
      <c r="Q786" t="s">
        <v>2012</v>
      </c>
      <c r="R786" s="6">
        <f t="shared" si="50"/>
        <v>86.702101721363434</v>
      </c>
      <c r="S786" s="7">
        <f t="shared" si="51"/>
        <v>30.996070133010882</v>
      </c>
    </row>
    <row r="787" spans="1:19" ht="31" x14ac:dyDescent="0.35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t="s">
        <v>19</v>
      </c>
      <c r="G787">
        <v>127</v>
      </c>
      <c r="H787" t="s">
        <v>24</v>
      </c>
      <c r="I787" t="s">
        <v>25</v>
      </c>
      <c r="J787">
        <v>1556341200</v>
      </c>
      <c r="K787" s="12">
        <f t="shared" si="48"/>
        <v>43582.208333333328</v>
      </c>
      <c r="L787">
        <v>1559278800</v>
      </c>
      <c r="M787" s="13">
        <f t="shared" si="49"/>
        <v>43616.208333333328</v>
      </c>
      <c r="N787" t="b">
        <v>0</v>
      </c>
      <c r="O787" t="b">
        <v>1</v>
      </c>
      <c r="P787" t="s">
        <v>2015</v>
      </c>
      <c r="Q787" t="s">
        <v>2023</v>
      </c>
      <c r="R787" s="6">
        <f t="shared" si="50"/>
        <v>51.78143596877657</v>
      </c>
      <c r="S787" s="7">
        <f t="shared" si="51"/>
        <v>101.88188976377953</v>
      </c>
    </row>
    <row r="788" spans="1:19" x14ac:dyDescent="0.35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t="s">
        <v>19</v>
      </c>
      <c r="G788">
        <v>207</v>
      </c>
      <c r="H788" t="s">
        <v>94</v>
      </c>
      <c r="I788" t="s">
        <v>95</v>
      </c>
      <c r="J788">
        <v>1522126800</v>
      </c>
      <c r="K788" s="12">
        <f t="shared" si="48"/>
        <v>43186.208333333328</v>
      </c>
      <c r="L788">
        <v>1522731600</v>
      </c>
      <c r="M788" s="13">
        <f t="shared" si="49"/>
        <v>43193.208333333328</v>
      </c>
      <c r="N788" t="b">
        <v>0</v>
      </c>
      <c r="O788" t="b">
        <v>1</v>
      </c>
      <c r="P788" t="s">
        <v>2009</v>
      </c>
      <c r="Q788" t="s">
        <v>2032</v>
      </c>
      <c r="R788" s="6">
        <f t="shared" si="50"/>
        <v>13.703636031427004</v>
      </c>
      <c r="S788" s="7">
        <f t="shared" si="51"/>
        <v>52.879227053140099</v>
      </c>
    </row>
    <row r="789" spans="1:19" x14ac:dyDescent="0.35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2">
        <f t="shared" si="48"/>
        <v>40684.208333333336</v>
      </c>
      <c r="L789">
        <v>1306731600</v>
      </c>
      <c r="M789" s="13">
        <f t="shared" si="49"/>
        <v>40693.208333333336</v>
      </c>
      <c r="N789" t="b">
        <v>0</v>
      </c>
      <c r="O789" t="b">
        <v>0</v>
      </c>
      <c r="P789" t="s">
        <v>2009</v>
      </c>
      <c r="Q789" t="s">
        <v>2010</v>
      </c>
      <c r="R789" s="6">
        <f t="shared" si="50"/>
        <v>100.33773813817753</v>
      </c>
      <c r="S789" s="7">
        <f t="shared" si="51"/>
        <v>71.005820721769496</v>
      </c>
    </row>
    <row r="790" spans="1:19" x14ac:dyDescent="0.35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t="s">
        <v>42</v>
      </c>
      <c r="G790">
        <v>31</v>
      </c>
      <c r="H790" t="s">
        <v>20</v>
      </c>
      <c r="I790" t="s">
        <v>21</v>
      </c>
      <c r="J790">
        <v>1350709200</v>
      </c>
      <c r="K790" s="12">
        <f t="shared" si="48"/>
        <v>41202.208333333336</v>
      </c>
      <c r="L790">
        <v>1352527200</v>
      </c>
      <c r="M790" s="13">
        <f t="shared" si="49"/>
        <v>41223.25</v>
      </c>
      <c r="N790" t="b">
        <v>0</v>
      </c>
      <c r="O790" t="b">
        <v>0</v>
      </c>
      <c r="P790" t="s">
        <v>2015</v>
      </c>
      <c r="Q790" t="s">
        <v>2023</v>
      </c>
      <c r="R790" s="6">
        <f t="shared" si="50"/>
        <v>113.42155009451795</v>
      </c>
      <c r="S790" s="7">
        <f t="shared" si="51"/>
        <v>102.38709677419355</v>
      </c>
    </row>
    <row r="791" spans="1:19" x14ac:dyDescent="0.35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t="s">
        <v>14</v>
      </c>
      <c r="G791">
        <v>45</v>
      </c>
      <c r="H791" t="s">
        <v>20</v>
      </c>
      <c r="I791" t="s">
        <v>21</v>
      </c>
      <c r="J791">
        <v>1401166800</v>
      </c>
      <c r="K791" s="12">
        <f t="shared" si="48"/>
        <v>41786.208333333336</v>
      </c>
      <c r="L791">
        <v>1404363600</v>
      </c>
      <c r="M791" s="13">
        <f t="shared" si="49"/>
        <v>41823.208333333336</v>
      </c>
      <c r="N791" t="b">
        <v>0</v>
      </c>
      <c r="O791" t="b">
        <v>0</v>
      </c>
      <c r="P791" t="s">
        <v>2013</v>
      </c>
      <c r="Q791" t="s">
        <v>2014</v>
      </c>
      <c r="R791" s="6">
        <f t="shared" si="50"/>
        <v>268.57654431512981</v>
      </c>
      <c r="S791" s="7">
        <f t="shared" si="51"/>
        <v>74.466666666666669</v>
      </c>
    </row>
    <row r="792" spans="1:19" x14ac:dyDescent="0.35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t="s">
        <v>63</v>
      </c>
      <c r="G792">
        <v>1113</v>
      </c>
      <c r="H792" t="s">
        <v>20</v>
      </c>
      <c r="I792" t="s">
        <v>21</v>
      </c>
      <c r="J792">
        <v>1266127200</v>
      </c>
      <c r="K792" s="12">
        <f t="shared" si="48"/>
        <v>40223.25</v>
      </c>
      <c r="L792">
        <v>1266645600</v>
      </c>
      <c r="M792" s="13">
        <f t="shared" si="49"/>
        <v>40229.25</v>
      </c>
      <c r="N792" t="b">
        <v>0</v>
      </c>
      <c r="O792" t="b">
        <v>0</v>
      </c>
      <c r="P792" t="s">
        <v>2013</v>
      </c>
      <c r="Q792" t="s">
        <v>2014</v>
      </c>
      <c r="R792" s="6">
        <f t="shared" si="50"/>
        <v>327.43861626800998</v>
      </c>
      <c r="S792" s="7">
        <f t="shared" si="51"/>
        <v>51.009883198562441</v>
      </c>
    </row>
    <row r="793" spans="1:19" x14ac:dyDescent="0.35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t="s">
        <v>14</v>
      </c>
      <c r="G793">
        <v>6</v>
      </c>
      <c r="H793" t="s">
        <v>20</v>
      </c>
      <c r="I793" t="s">
        <v>21</v>
      </c>
      <c r="J793">
        <v>1481436000</v>
      </c>
      <c r="K793" s="12">
        <f t="shared" si="48"/>
        <v>42715.25</v>
      </c>
      <c r="L793">
        <v>1482818400</v>
      </c>
      <c r="M793" s="13">
        <f t="shared" si="49"/>
        <v>42731.25</v>
      </c>
      <c r="N793" t="b">
        <v>0</v>
      </c>
      <c r="O793" t="b">
        <v>0</v>
      </c>
      <c r="P793" t="s">
        <v>2007</v>
      </c>
      <c r="Q793" t="s">
        <v>2008</v>
      </c>
      <c r="R793" s="6">
        <f t="shared" si="50"/>
        <v>388.88888888888886</v>
      </c>
      <c r="S793" s="7">
        <f t="shared" si="51"/>
        <v>90</v>
      </c>
    </row>
    <row r="794" spans="1:19" x14ac:dyDescent="0.35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t="s">
        <v>14</v>
      </c>
      <c r="G794">
        <v>7</v>
      </c>
      <c r="H794" t="s">
        <v>20</v>
      </c>
      <c r="I794" t="s">
        <v>21</v>
      </c>
      <c r="J794">
        <v>1372222800</v>
      </c>
      <c r="K794" s="12">
        <f t="shared" si="48"/>
        <v>41451.208333333336</v>
      </c>
      <c r="L794">
        <v>1374642000</v>
      </c>
      <c r="M794" s="13">
        <f t="shared" si="49"/>
        <v>41479.208333333336</v>
      </c>
      <c r="N794" t="b">
        <v>0</v>
      </c>
      <c r="O794" t="b">
        <v>1</v>
      </c>
      <c r="P794" t="s">
        <v>2013</v>
      </c>
      <c r="Q794" t="s">
        <v>2014</v>
      </c>
      <c r="R794" s="6">
        <f t="shared" si="50"/>
        <v>294.11764705882354</v>
      </c>
      <c r="S794" s="7">
        <f t="shared" si="51"/>
        <v>97.142857142857139</v>
      </c>
    </row>
    <row r="795" spans="1:19" x14ac:dyDescent="0.35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t="s">
        <v>19</v>
      </c>
      <c r="G795">
        <v>181</v>
      </c>
      <c r="H795" t="s">
        <v>86</v>
      </c>
      <c r="I795" t="s">
        <v>87</v>
      </c>
      <c r="J795">
        <v>1372136400</v>
      </c>
      <c r="K795" s="12">
        <f t="shared" si="48"/>
        <v>41450.208333333336</v>
      </c>
      <c r="L795">
        <v>1372482000</v>
      </c>
      <c r="M795" s="13">
        <f t="shared" si="49"/>
        <v>41454.208333333336</v>
      </c>
      <c r="N795" t="b">
        <v>0</v>
      </c>
      <c r="O795" t="b">
        <v>0</v>
      </c>
      <c r="P795" t="s">
        <v>2021</v>
      </c>
      <c r="Q795" t="s">
        <v>2022</v>
      </c>
      <c r="R795" s="6">
        <f t="shared" si="50"/>
        <v>8.4323495592180908</v>
      </c>
      <c r="S795" s="7">
        <f t="shared" si="51"/>
        <v>72.071823204419886</v>
      </c>
    </row>
    <row r="796" spans="1:19" x14ac:dyDescent="0.35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t="s">
        <v>19</v>
      </c>
      <c r="G796">
        <v>110</v>
      </c>
      <c r="H796" t="s">
        <v>20</v>
      </c>
      <c r="I796" t="s">
        <v>21</v>
      </c>
      <c r="J796">
        <v>1513922400</v>
      </c>
      <c r="K796" s="12">
        <f t="shared" si="48"/>
        <v>43091.25</v>
      </c>
      <c r="L796">
        <v>1514959200</v>
      </c>
      <c r="M796" s="13">
        <f t="shared" si="49"/>
        <v>43103.25</v>
      </c>
      <c r="N796" t="b">
        <v>0</v>
      </c>
      <c r="O796" t="b">
        <v>0</v>
      </c>
      <c r="P796" t="s">
        <v>2009</v>
      </c>
      <c r="Q796" t="s">
        <v>2010</v>
      </c>
      <c r="R796" s="6">
        <f t="shared" si="50"/>
        <v>79.748670855485742</v>
      </c>
      <c r="S796" s="7">
        <f t="shared" si="51"/>
        <v>75.236363636363635</v>
      </c>
    </row>
    <row r="797" spans="1:19" ht="31" x14ac:dyDescent="0.35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t="s">
        <v>14</v>
      </c>
      <c r="G797">
        <v>31</v>
      </c>
      <c r="H797" t="s">
        <v>20</v>
      </c>
      <c r="I797" t="s">
        <v>21</v>
      </c>
      <c r="J797">
        <v>1477976400</v>
      </c>
      <c r="K797" s="12">
        <f t="shared" si="48"/>
        <v>42675.208333333328</v>
      </c>
      <c r="L797">
        <v>1478235600</v>
      </c>
      <c r="M797" s="13">
        <f t="shared" si="49"/>
        <v>42678.208333333328</v>
      </c>
      <c r="N797" t="b">
        <v>0</v>
      </c>
      <c r="O797" t="b">
        <v>0</v>
      </c>
      <c r="P797" t="s">
        <v>2015</v>
      </c>
      <c r="Q797" t="s">
        <v>2018</v>
      </c>
      <c r="R797" s="6">
        <f t="shared" si="50"/>
        <v>694.71624266144806</v>
      </c>
      <c r="S797" s="7">
        <f t="shared" si="51"/>
        <v>32.967741935483872</v>
      </c>
    </row>
    <row r="798" spans="1:19" x14ac:dyDescent="0.35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t="s">
        <v>14</v>
      </c>
      <c r="G798">
        <v>78</v>
      </c>
      <c r="H798" t="s">
        <v>20</v>
      </c>
      <c r="I798" t="s">
        <v>21</v>
      </c>
      <c r="J798">
        <v>1407474000</v>
      </c>
      <c r="K798" s="12">
        <f t="shared" si="48"/>
        <v>41859.208333333336</v>
      </c>
      <c r="L798">
        <v>1408078800</v>
      </c>
      <c r="M798" s="13">
        <f t="shared" si="49"/>
        <v>41866.208333333336</v>
      </c>
      <c r="N798" t="b">
        <v>0</v>
      </c>
      <c r="O798" t="b">
        <v>1</v>
      </c>
      <c r="P798" t="s">
        <v>2024</v>
      </c>
      <c r="Q798" t="s">
        <v>2035</v>
      </c>
      <c r="R798" s="6">
        <f t="shared" si="50"/>
        <v>182.45614035087718</v>
      </c>
      <c r="S798" s="7">
        <f t="shared" si="51"/>
        <v>54.807692307692307</v>
      </c>
    </row>
    <row r="799" spans="1:19" x14ac:dyDescent="0.35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t="s">
        <v>19</v>
      </c>
      <c r="G799">
        <v>185</v>
      </c>
      <c r="H799" t="s">
        <v>20</v>
      </c>
      <c r="I799" t="s">
        <v>21</v>
      </c>
      <c r="J799">
        <v>1546149600</v>
      </c>
      <c r="K799" s="12">
        <f t="shared" si="48"/>
        <v>43464.25</v>
      </c>
      <c r="L799">
        <v>1548136800</v>
      </c>
      <c r="M799" s="13">
        <f t="shared" si="49"/>
        <v>43487.25</v>
      </c>
      <c r="N799" t="b">
        <v>0</v>
      </c>
      <c r="O799" t="b">
        <v>0</v>
      </c>
      <c r="P799" t="s">
        <v>2011</v>
      </c>
      <c r="Q799" t="s">
        <v>2012</v>
      </c>
      <c r="R799" s="6">
        <f t="shared" si="50"/>
        <v>91.214594335093608</v>
      </c>
      <c r="S799" s="7">
        <f t="shared" si="51"/>
        <v>45.037837837837834</v>
      </c>
    </row>
    <row r="800" spans="1:19" x14ac:dyDescent="0.35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t="s">
        <v>19</v>
      </c>
      <c r="G800">
        <v>121</v>
      </c>
      <c r="H800" t="s">
        <v>20</v>
      </c>
      <c r="I800" t="s">
        <v>21</v>
      </c>
      <c r="J800">
        <v>1338440400</v>
      </c>
      <c r="K800" s="12">
        <f t="shared" si="48"/>
        <v>41060.208333333336</v>
      </c>
      <c r="L800">
        <v>1340859600</v>
      </c>
      <c r="M800" s="13">
        <f t="shared" si="49"/>
        <v>41088.208333333336</v>
      </c>
      <c r="N800" t="b">
        <v>0</v>
      </c>
      <c r="O800" t="b">
        <v>1</v>
      </c>
      <c r="P800" t="s">
        <v>2013</v>
      </c>
      <c r="Q800" t="s">
        <v>2014</v>
      </c>
      <c r="R800" s="6">
        <f t="shared" si="50"/>
        <v>53.058676654182271</v>
      </c>
      <c r="S800" s="7">
        <f t="shared" si="51"/>
        <v>52.958677685950413</v>
      </c>
    </row>
    <row r="801" spans="1:19" x14ac:dyDescent="0.35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t="s">
        <v>14</v>
      </c>
      <c r="G801">
        <v>1225</v>
      </c>
      <c r="H801" t="s">
        <v>36</v>
      </c>
      <c r="I801" t="s">
        <v>37</v>
      </c>
      <c r="J801">
        <v>1454133600</v>
      </c>
      <c r="K801" s="12">
        <f t="shared" si="48"/>
        <v>42399.25</v>
      </c>
      <c r="L801">
        <v>1454479200</v>
      </c>
      <c r="M801" s="13">
        <f t="shared" si="49"/>
        <v>42403.25</v>
      </c>
      <c r="N801" t="b">
        <v>0</v>
      </c>
      <c r="O801" t="b">
        <v>0</v>
      </c>
      <c r="P801" t="s">
        <v>2013</v>
      </c>
      <c r="Q801" t="s">
        <v>2014</v>
      </c>
      <c r="R801" s="6">
        <f t="shared" si="50"/>
        <v>114.93158510377846</v>
      </c>
      <c r="S801" s="7">
        <f t="shared" si="51"/>
        <v>60.017959183673469</v>
      </c>
    </row>
    <row r="802" spans="1:19" x14ac:dyDescent="0.35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t="s">
        <v>14</v>
      </c>
      <c r="G802">
        <v>1</v>
      </c>
      <c r="H802" t="s">
        <v>86</v>
      </c>
      <c r="I802" t="s">
        <v>87</v>
      </c>
      <c r="J802">
        <v>1434085200</v>
      </c>
      <c r="K802" s="12">
        <f t="shared" si="48"/>
        <v>42167.208333333328</v>
      </c>
      <c r="L802">
        <v>1434430800</v>
      </c>
      <c r="M802" s="13">
        <f t="shared" si="49"/>
        <v>42171.208333333328</v>
      </c>
      <c r="N802" t="b">
        <v>0</v>
      </c>
      <c r="O802" t="b">
        <v>0</v>
      </c>
      <c r="P802" t="s">
        <v>2009</v>
      </c>
      <c r="Q802" t="s">
        <v>2010</v>
      </c>
      <c r="R802" s="6">
        <f t="shared" si="50"/>
        <v>10000</v>
      </c>
      <c r="S802" s="7">
        <f t="shared" si="51"/>
        <v>1</v>
      </c>
    </row>
    <row r="803" spans="1:19" x14ac:dyDescent="0.35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t="s">
        <v>19</v>
      </c>
      <c r="G803">
        <v>106</v>
      </c>
      <c r="H803" t="s">
        <v>20</v>
      </c>
      <c r="I803" t="s">
        <v>21</v>
      </c>
      <c r="J803">
        <v>1577772000</v>
      </c>
      <c r="K803" s="12">
        <f t="shared" si="48"/>
        <v>43830.25</v>
      </c>
      <c r="L803">
        <v>1579672800</v>
      </c>
      <c r="M803" s="13">
        <f t="shared" si="49"/>
        <v>43852.25</v>
      </c>
      <c r="N803" t="b">
        <v>0</v>
      </c>
      <c r="O803" t="b">
        <v>1</v>
      </c>
      <c r="P803" t="s">
        <v>2028</v>
      </c>
      <c r="Q803" t="s">
        <v>2029</v>
      </c>
      <c r="R803" s="6">
        <f t="shared" si="50"/>
        <v>49.282194128990788</v>
      </c>
      <c r="S803" s="7">
        <f t="shared" si="51"/>
        <v>44.028301886792455</v>
      </c>
    </row>
    <row r="804" spans="1:19" ht="31" x14ac:dyDescent="0.35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t="s">
        <v>19</v>
      </c>
      <c r="G804">
        <v>142</v>
      </c>
      <c r="H804" t="s">
        <v>20</v>
      </c>
      <c r="I804" t="s">
        <v>21</v>
      </c>
      <c r="J804">
        <v>1562216400</v>
      </c>
      <c r="K804" s="12">
        <f t="shared" si="48"/>
        <v>43650.208333333328</v>
      </c>
      <c r="L804">
        <v>1562389200</v>
      </c>
      <c r="M804" s="13">
        <f t="shared" si="49"/>
        <v>43652.208333333328</v>
      </c>
      <c r="N804" t="b">
        <v>0</v>
      </c>
      <c r="O804" t="b">
        <v>0</v>
      </c>
      <c r="P804" t="s">
        <v>2028</v>
      </c>
      <c r="Q804" t="s">
        <v>2029</v>
      </c>
      <c r="R804" s="6">
        <f t="shared" si="50"/>
        <v>50.753110674525217</v>
      </c>
      <c r="S804" s="7">
        <f t="shared" si="51"/>
        <v>86.028169014084511</v>
      </c>
    </row>
    <row r="805" spans="1:19" ht="31" x14ac:dyDescent="0.35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t="s">
        <v>19</v>
      </c>
      <c r="G805">
        <v>233</v>
      </c>
      <c r="H805" t="s">
        <v>20</v>
      </c>
      <c r="I805" t="s">
        <v>21</v>
      </c>
      <c r="J805">
        <v>1548568800</v>
      </c>
      <c r="K805" s="12">
        <f t="shared" si="48"/>
        <v>43492.25</v>
      </c>
      <c r="L805">
        <v>1551506400</v>
      </c>
      <c r="M805" s="13">
        <f t="shared" si="49"/>
        <v>43526.25</v>
      </c>
      <c r="N805" t="b">
        <v>0</v>
      </c>
      <c r="O805" t="b">
        <v>0</v>
      </c>
      <c r="P805" t="s">
        <v>2013</v>
      </c>
      <c r="Q805" t="s">
        <v>2014</v>
      </c>
      <c r="R805" s="6">
        <f t="shared" si="50"/>
        <v>93.45794392523365</v>
      </c>
      <c r="S805" s="7">
        <f t="shared" si="51"/>
        <v>28.012875536480685</v>
      </c>
    </row>
    <row r="806" spans="1:19" x14ac:dyDescent="0.35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t="s">
        <v>19</v>
      </c>
      <c r="G806">
        <v>218</v>
      </c>
      <c r="H806" t="s">
        <v>20</v>
      </c>
      <c r="I806" t="s">
        <v>21</v>
      </c>
      <c r="J806">
        <v>1514872800</v>
      </c>
      <c r="K806" s="12">
        <f t="shared" si="48"/>
        <v>43102.25</v>
      </c>
      <c r="L806">
        <v>1516600800</v>
      </c>
      <c r="M806" s="13">
        <f t="shared" si="49"/>
        <v>43122.25</v>
      </c>
      <c r="N806" t="b">
        <v>0</v>
      </c>
      <c r="O806" t="b">
        <v>0</v>
      </c>
      <c r="P806" t="s">
        <v>2009</v>
      </c>
      <c r="Q806" t="s">
        <v>2010</v>
      </c>
      <c r="R806" s="6">
        <f t="shared" si="50"/>
        <v>37.211965078002002</v>
      </c>
      <c r="S806" s="7">
        <f t="shared" si="51"/>
        <v>32.050458715596328</v>
      </c>
    </row>
    <row r="807" spans="1:19" ht="31" x14ac:dyDescent="0.35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t="s">
        <v>14</v>
      </c>
      <c r="G807">
        <v>67</v>
      </c>
      <c r="H807" t="s">
        <v>24</v>
      </c>
      <c r="I807" t="s">
        <v>25</v>
      </c>
      <c r="J807">
        <v>1416031200</v>
      </c>
      <c r="K807" s="12">
        <f t="shared" si="48"/>
        <v>41958.25</v>
      </c>
      <c r="L807">
        <v>1420437600</v>
      </c>
      <c r="M807" s="13">
        <f t="shared" si="49"/>
        <v>42009.25</v>
      </c>
      <c r="N807" t="b">
        <v>0</v>
      </c>
      <c r="O807" t="b">
        <v>0</v>
      </c>
      <c r="P807" t="s">
        <v>2015</v>
      </c>
      <c r="Q807" t="s">
        <v>2016</v>
      </c>
      <c r="R807" s="6">
        <f t="shared" si="50"/>
        <v>196.67477696674777</v>
      </c>
      <c r="S807" s="7">
        <f t="shared" si="51"/>
        <v>73.611940298507463</v>
      </c>
    </row>
    <row r="808" spans="1:19" x14ac:dyDescent="0.35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t="s">
        <v>19</v>
      </c>
      <c r="G808">
        <v>76</v>
      </c>
      <c r="H808" t="s">
        <v>20</v>
      </c>
      <c r="I808" t="s">
        <v>21</v>
      </c>
      <c r="J808">
        <v>1330927200</v>
      </c>
      <c r="K808" s="12">
        <f t="shared" si="48"/>
        <v>40973.25</v>
      </c>
      <c r="L808">
        <v>1332997200</v>
      </c>
      <c r="M808" s="13">
        <f t="shared" si="49"/>
        <v>40997.208333333336</v>
      </c>
      <c r="N808" t="b">
        <v>0</v>
      </c>
      <c r="O808" t="b">
        <v>1</v>
      </c>
      <c r="P808" t="s">
        <v>2015</v>
      </c>
      <c r="Q808" t="s">
        <v>2018</v>
      </c>
      <c r="R808" s="6">
        <f t="shared" si="50"/>
        <v>8.4725248123940933</v>
      </c>
      <c r="S808" s="7">
        <f t="shared" si="51"/>
        <v>108.71052631578948</v>
      </c>
    </row>
    <row r="809" spans="1:19" x14ac:dyDescent="0.35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t="s">
        <v>19</v>
      </c>
      <c r="G809">
        <v>43</v>
      </c>
      <c r="H809" t="s">
        <v>20</v>
      </c>
      <c r="I809" t="s">
        <v>21</v>
      </c>
      <c r="J809">
        <v>1571115600</v>
      </c>
      <c r="K809" s="12">
        <f t="shared" si="48"/>
        <v>43753.208333333328</v>
      </c>
      <c r="L809">
        <v>1574920800</v>
      </c>
      <c r="M809" s="13">
        <f t="shared" si="49"/>
        <v>43797.25</v>
      </c>
      <c r="N809" t="b">
        <v>0</v>
      </c>
      <c r="O809" t="b">
        <v>1</v>
      </c>
      <c r="P809" t="s">
        <v>2013</v>
      </c>
      <c r="Q809" t="s">
        <v>2014</v>
      </c>
      <c r="R809" s="6">
        <f t="shared" si="50"/>
        <v>37.878787878787875</v>
      </c>
      <c r="S809" s="7">
        <f t="shared" si="51"/>
        <v>42.97674418604651</v>
      </c>
    </row>
    <row r="810" spans="1:19" x14ac:dyDescent="0.35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t="s">
        <v>14</v>
      </c>
      <c r="G810">
        <v>19</v>
      </c>
      <c r="H810" t="s">
        <v>20</v>
      </c>
      <c r="I810" t="s">
        <v>21</v>
      </c>
      <c r="J810">
        <v>1463461200</v>
      </c>
      <c r="K810" s="12">
        <f t="shared" si="48"/>
        <v>42507.208333333328</v>
      </c>
      <c r="L810">
        <v>1464930000</v>
      </c>
      <c r="M810" s="13">
        <f t="shared" si="49"/>
        <v>42524.208333333328</v>
      </c>
      <c r="N810" t="b">
        <v>0</v>
      </c>
      <c r="O810" t="b">
        <v>0</v>
      </c>
      <c r="P810" t="s">
        <v>2007</v>
      </c>
      <c r="Q810" t="s">
        <v>2008</v>
      </c>
      <c r="R810" s="6">
        <f t="shared" si="50"/>
        <v>328.49020846494</v>
      </c>
      <c r="S810" s="7">
        <f t="shared" si="51"/>
        <v>83.315789473684205</v>
      </c>
    </row>
    <row r="811" spans="1:19" x14ac:dyDescent="0.35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t="s">
        <v>14</v>
      </c>
      <c r="G811">
        <v>2108</v>
      </c>
      <c r="H811" t="s">
        <v>86</v>
      </c>
      <c r="I811" t="s">
        <v>87</v>
      </c>
      <c r="J811">
        <v>1344920400</v>
      </c>
      <c r="K811" s="12">
        <f t="shared" si="48"/>
        <v>41135.208333333336</v>
      </c>
      <c r="L811">
        <v>1345006800</v>
      </c>
      <c r="M811" s="13">
        <f t="shared" si="49"/>
        <v>41136.208333333336</v>
      </c>
      <c r="N811" t="b">
        <v>0</v>
      </c>
      <c r="O811" t="b">
        <v>0</v>
      </c>
      <c r="P811" t="s">
        <v>2015</v>
      </c>
      <c r="Q811" t="s">
        <v>2016</v>
      </c>
      <c r="R811" s="6">
        <f t="shared" si="50"/>
        <v>159.03135447727479</v>
      </c>
      <c r="S811" s="7">
        <f t="shared" si="51"/>
        <v>42</v>
      </c>
    </row>
    <row r="812" spans="1:19" x14ac:dyDescent="0.35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t="s">
        <v>19</v>
      </c>
      <c r="G812">
        <v>221</v>
      </c>
      <c r="H812" t="s">
        <v>20</v>
      </c>
      <c r="I812" t="s">
        <v>21</v>
      </c>
      <c r="J812">
        <v>1511848800</v>
      </c>
      <c r="K812" s="12">
        <f t="shared" si="48"/>
        <v>43067.25</v>
      </c>
      <c r="L812">
        <v>1512712800</v>
      </c>
      <c r="M812" s="13">
        <f t="shared" si="49"/>
        <v>43077.25</v>
      </c>
      <c r="N812" t="b">
        <v>0</v>
      </c>
      <c r="O812" t="b">
        <v>1</v>
      </c>
      <c r="P812" t="s">
        <v>2013</v>
      </c>
      <c r="Q812" t="s">
        <v>2014</v>
      </c>
      <c r="R812" s="6">
        <f t="shared" si="50"/>
        <v>51.779935275080902</v>
      </c>
      <c r="S812" s="7">
        <f t="shared" si="51"/>
        <v>55.927601809954751</v>
      </c>
    </row>
    <row r="813" spans="1:19" x14ac:dyDescent="0.35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t="s">
        <v>14</v>
      </c>
      <c r="G813">
        <v>679</v>
      </c>
      <c r="H813" t="s">
        <v>20</v>
      </c>
      <c r="I813" t="s">
        <v>21</v>
      </c>
      <c r="J813">
        <v>1452319200</v>
      </c>
      <c r="K813" s="12">
        <f t="shared" si="48"/>
        <v>42378.25</v>
      </c>
      <c r="L813">
        <v>1452492000</v>
      </c>
      <c r="M813" s="13">
        <f t="shared" si="49"/>
        <v>42380.25</v>
      </c>
      <c r="N813" t="b">
        <v>0</v>
      </c>
      <c r="O813" t="b">
        <v>1</v>
      </c>
      <c r="P813" t="s">
        <v>2024</v>
      </c>
      <c r="Q813" t="s">
        <v>2025</v>
      </c>
      <c r="R813" s="6">
        <f t="shared" si="50"/>
        <v>129.69713965227146</v>
      </c>
      <c r="S813" s="7">
        <f t="shared" si="51"/>
        <v>105.03681885125184</v>
      </c>
    </row>
    <row r="814" spans="1:19" x14ac:dyDescent="0.35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t="s">
        <v>19</v>
      </c>
      <c r="G814">
        <v>2805</v>
      </c>
      <c r="H814" t="s">
        <v>15</v>
      </c>
      <c r="I814" t="s">
        <v>16</v>
      </c>
      <c r="J814">
        <v>1523854800</v>
      </c>
      <c r="K814" s="12">
        <f t="shared" si="48"/>
        <v>43206.208333333328</v>
      </c>
      <c r="L814">
        <v>1524286800</v>
      </c>
      <c r="M814" s="13">
        <f t="shared" si="49"/>
        <v>43211.208333333328</v>
      </c>
      <c r="N814" t="b">
        <v>0</v>
      </c>
      <c r="O814" t="b">
        <v>0</v>
      </c>
      <c r="P814" t="s">
        <v>2021</v>
      </c>
      <c r="Q814" t="s">
        <v>2022</v>
      </c>
      <c r="R814" s="6">
        <f t="shared" si="50"/>
        <v>44.34046345811052</v>
      </c>
      <c r="S814" s="7">
        <f t="shared" si="51"/>
        <v>48</v>
      </c>
    </row>
    <row r="815" spans="1:19" x14ac:dyDescent="0.35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t="s">
        <v>19</v>
      </c>
      <c r="G815">
        <v>68</v>
      </c>
      <c r="H815" t="s">
        <v>20</v>
      </c>
      <c r="I815" t="s">
        <v>21</v>
      </c>
      <c r="J815">
        <v>1346043600</v>
      </c>
      <c r="K815" s="12">
        <f t="shared" si="48"/>
        <v>41148.208333333336</v>
      </c>
      <c r="L815">
        <v>1346907600</v>
      </c>
      <c r="M815" s="13">
        <f t="shared" si="49"/>
        <v>41158.208333333336</v>
      </c>
      <c r="N815" t="b">
        <v>0</v>
      </c>
      <c r="O815" t="b">
        <v>0</v>
      </c>
      <c r="P815" t="s">
        <v>2024</v>
      </c>
      <c r="Q815" t="s">
        <v>2025</v>
      </c>
      <c r="R815" s="6">
        <f t="shared" si="50"/>
        <v>41.770003915937863</v>
      </c>
      <c r="S815" s="7">
        <f t="shared" si="51"/>
        <v>112.66176470588235</v>
      </c>
    </row>
    <row r="816" spans="1:19" x14ac:dyDescent="0.35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t="s">
        <v>14</v>
      </c>
      <c r="G816">
        <v>36</v>
      </c>
      <c r="H816" t="s">
        <v>32</v>
      </c>
      <c r="I816" t="s">
        <v>33</v>
      </c>
      <c r="J816">
        <v>1464325200</v>
      </c>
      <c r="K816" s="12">
        <f t="shared" si="48"/>
        <v>42517.208333333328</v>
      </c>
      <c r="L816">
        <v>1464498000</v>
      </c>
      <c r="M816" s="13">
        <f t="shared" si="49"/>
        <v>42519.208333333328</v>
      </c>
      <c r="N816" t="b">
        <v>0</v>
      </c>
      <c r="O816" t="b">
        <v>1</v>
      </c>
      <c r="P816" t="s">
        <v>2009</v>
      </c>
      <c r="Q816" t="s">
        <v>2010</v>
      </c>
      <c r="R816" s="6">
        <f t="shared" si="50"/>
        <v>108.47457627118644</v>
      </c>
      <c r="S816" s="7">
        <f t="shared" si="51"/>
        <v>81.944444444444443</v>
      </c>
    </row>
    <row r="817" spans="1:19" ht="31" x14ac:dyDescent="0.35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t="s">
        <v>19</v>
      </c>
      <c r="G817">
        <v>183</v>
      </c>
      <c r="H817" t="s">
        <v>15</v>
      </c>
      <c r="I817" t="s">
        <v>16</v>
      </c>
      <c r="J817">
        <v>1511935200</v>
      </c>
      <c r="K817" s="12">
        <f t="shared" si="48"/>
        <v>43068.25</v>
      </c>
      <c r="L817">
        <v>1514181600</v>
      </c>
      <c r="M817" s="13">
        <f t="shared" si="49"/>
        <v>43094.25</v>
      </c>
      <c r="N817" t="b">
        <v>0</v>
      </c>
      <c r="O817" t="b">
        <v>0</v>
      </c>
      <c r="P817" t="s">
        <v>2009</v>
      </c>
      <c r="Q817" t="s">
        <v>2010</v>
      </c>
      <c r="R817" s="6">
        <f t="shared" si="50"/>
        <v>76.78525723061172</v>
      </c>
      <c r="S817" s="7">
        <f t="shared" si="51"/>
        <v>64.049180327868854</v>
      </c>
    </row>
    <row r="818" spans="1:19" x14ac:dyDescent="0.35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t="s">
        <v>19</v>
      </c>
      <c r="G818">
        <v>133</v>
      </c>
      <c r="H818" t="s">
        <v>20</v>
      </c>
      <c r="I818" t="s">
        <v>21</v>
      </c>
      <c r="J818">
        <v>1392012000</v>
      </c>
      <c r="K818" s="12">
        <f t="shared" si="48"/>
        <v>41680.25</v>
      </c>
      <c r="L818">
        <v>1392184800</v>
      </c>
      <c r="M818" s="13">
        <f t="shared" si="49"/>
        <v>41682.25</v>
      </c>
      <c r="N818" t="b">
        <v>1</v>
      </c>
      <c r="O818" t="b">
        <v>1</v>
      </c>
      <c r="P818" t="s">
        <v>2013</v>
      </c>
      <c r="Q818" t="s">
        <v>2014</v>
      </c>
      <c r="R818" s="6">
        <f t="shared" si="50"/>
        <v>16.25441696113074</v>
      </c>
      <c r="S818" s="7">
        <f t="shared" si="51"/>
        <v>106.39097744360902</v>
      </c>
    </row>
    <row r="819" spans="1:19" x14ac:dyDescent="0.35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t="s">
        <v>19</v>
      </c>
      <c r="G819">
        <v>2489</v>
      </c>
      <c r="H819" t="s">
        <v>94</v>
      </c>
      <c r="I819" t="s">
        <v>95</v>
      </c>
      <c r="J819">
        <v>1556946000</v>
      </c>
      <c r="K819" s="12">
        <f t="shared" si="48"/>
        <v>43589.208333333328</v>
      </c>
      <c r="L819">
        <v>1559365200</v>
      </c>
      <c r="M819" s="13">
        <f t="shared" si="49"/>
        <v>43617.208333333328</v>
      </c>
      <c r="N819" t="b">
        <v>0</v>
      </c>
      <c r="O819" t="b">
        <v>1</v>
      </c>
      <c r="P819" t="s">
        <v>2021</v>
      </c>
      <c r="Q819" t="s">
        <v>2022</v>
      </c>
      <c r="R819" s="6">
        <f t="shared" si="50"/>
        <v>27.11531142965876</v>
      </c>
      <c r="S819" s="7">
        <f t="shared" si="51"/>
        <v>76.011249497790274</v>
      </c>
    </row>
    <row r="820" spans="1:19" x14ac:dyDescent="0.35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t="s">
        <v>19</v>
      </c>
      <c r="G820">
        <v>69</v>
      </c>
      <c r="H820" t="s">
        <v>20</v>
      </c>
      <c r="I820" t="s">
        <v>21</v>
      </c>
      <c r="J820">
        <v>1548050400</v>
      </c>
      <c r="K820" s="12">
        <f t="shared" si="48"/>
        <v>43486.25</v>
      </c>
      <c r="L820">
        <v>1549173600</v>
      </c>
      <c r="M820" s="13">
        <f t="shared" si="49"/>
        <v>43499.25</v>
      </c>
      <c r="N820" t="b">
        <v>0</v>
      </c>
      <c r="O820" t="b">
        <v>1</v>
      </c>
      <c r="P820" t="s">
        <v>2013</v>
      </c>
      <c r="Q820" t="s">
        <v>2014</v>
      </c>
      <c r="R820" s="6">
        <f t="shared" si="50"/>
        <v>9.1336116910229652</v>
      </c>
      <c r="S820" s="7">
        <f t="shared" si="51"/>
        <v>111.07246376811594</v>
      </c>
    </row>
    <row r="821" spans="1:19" ht="31" x14ac:dyDescent="0.35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t="s">
        <v>14</v>
      </c>
      <c r="G821">
        <v>47</v>
      </c>
      <c r="H821" t="s">
        <v>20</v>
      </c>
      <c r="I821" t="s">
        <v>21</v>
      </c>
      <c r="J821">
        <v>1353736800</v>
      </c>
      <c r="K821" s="12">
        <f t="shared" si="48"/>
        <v>41237.25</v>
      </c>
      <c r="L821">
        <v>1355032800</v>
      </c>
      <c r="M821" s="13">
        <f t="shared" si="49"/>
        <v>41252.25</v>
      </c>
      <c r="N821" t="b">
        <v>1</v>
      </c>
      <c r="O821" t="b">
        <v>0</v>
      </c>
      <c r="P821" t="s">
        <v>2024</v>
      </c>
      <c r="Q821" t="s">
        <v>2025</v>
      </c>
      <c r="R821" s="6">
        <f t="shared" si="50"/>
        <v>197.38301175426923</v>
      </c>
      <c r="S821" s="7">
        <f t="shared" si="51"/>
        <v>95.936170212765958</v>
      </c>
    </row>
    <row r="822" spans="1:19" x14ac:dyDescent="0.35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t="s">
        <v>19</v>
      </c>
      <c r="G822">
        <v>279</v>
      </c>
      <c r="H822" t="s">
        <v>36</v>
      </c>
      <c r="I822" t="s">
        <v>37</v>
      </c>
      <c r="J822">
        <v>1532840400</v>
      </c>
      <c r="K822" s="12">
        <f t="shared" si="48"/>
        <v>43310.208333333328</v>
      </c>
      <c r="L822">
        <v>1533963600</v>
      </c>
      <c r="M822" s="13">
        <f t="shared" si="49"/>
        <v>43323.208333333328</v>
      </c>
      <c r="N822" t="b">
        <v>0</v>
      </c>
      <c r="O822" t="b">
        <v>1</v>
      </c>
      <c r="P822" t="s">
        <v>2009</v>
      </c>
      <c r="Q822" t="s">
        <v>2010</v>
      </c>
      <c r="R822" s="6">
        <f t="shared" si="50"/>
        <v>12.490632025980515</v>
      </c>
      <c r="S822" s="7">
        <f t="shared" si="51"/>
        <v>43.043010752688176</v>
      </c>
    </row>
    <row r="823" spans="1:19" x14ac:dyDescent="0.35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t="s">
        <v>19</v>
      </c>
      <c r="G823">
        <v>210</v>
      </c>
      <c r="H823" t="s">
        <v>20</v>
      </c>
      <c r="I823" t="s">
        <v>21</v>
      </c>
      <c r="J823">
        <v>1488261600</v>
      </c>
      <c r="K823" s="12">
        <f t="shared" si="48"/>
        <v>42794.25</v>
      </c>
      <c r="L823">
        <v>1489381200</v>
      </c>
      <c r="M823" s="13">
        <f t="shared" si="49"/>
        <v>42807.208333333328</v>
      </c>
      <c r="N823" t="b">
        <v>0</v>
      </c>
      <c r="O823" t="b">
        <v>0</v>
      </c>
      <c r="P823" t="s">
        <v>2015</v>
      </c>
      <c r="Q823" t="s">
        <v>2016</v>
      </c>
      <c r="R823" s="6">
        <f t="shared" si="50"/>
        <v>34.330554193231976</v>
      </c>
      <c r="S823" s="7">
        <f t="shared" si="51"/>
        <v>67.966666666666669</v>
      </c>
    </row>
    <row r="824" spans="1:19" x14ac:dyDescent="0.35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t="s">
        <v>19</v>
      </c>
      <c r="G824">
        <v>2100</v>
      </c>
      <c r="H824" t="s">
        <v>20</v>
      </c>
      <c r="I824" t="s">
        <v>21</v>
      </c>
      <c r="J824">
        <v>1393567200</v>
      </c>
      <c r="K824" s="12">
        <f t="shared" si="48"/>
        <v>41698.25</v>
      </c>
      <c r="L824">
        <v>1395032400</v>
      </c>
      <c r="M824" s="13">
        <f t="shared" si="49"/>
        <v>41715.208333333336</v>
      </c>
      <c r="N824" t="b">
        <v>0</v>
      </c>
      <c r="O824" t="b">
        <v>0</v>
      </c>
      <c r="P824" t="s">
        <v>2009</v>
      </c>
      <c r="Q824" t="s">
        <v>2010</v>
      </c>
      <c r="R824" s="6">
        <f t="shared" si="50"/>
        <v>28.574149919039911</v>
      </c>
      <c r="S824" s="7">
        <f t="shared" si="51"/>
        <v>89.991428571428571</v>
      </c>
    </row>
    <row r="825" spans="1:19" x14ac:dyDescent="0.35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t="s">
        <v>19</v>
      </c>
      <c r="G825">
        <v>252</v>
      </c>
      <c r="H825" t="s">
        <v>20</v>
      </c>
      <c r="I825" t="s">
        <v>21</v>
      </c>
      <c r="J825">
        <v>1410325200</v>
      </c>
      <c r="K825" s="12">
        <f t="shared" si="48"/>
        <v>41892.208333333336</v>
      </c>
      <c r="L825">
        <v>1412485200</v>
      </c>
      <c r="M825" s="13">
        <f t="shared" si="49"/>
        <v>41917.208333333336</v>
      </c>
      <c r="N825" t="b">
        <v>1</v>
      </c>
      <c r="O825" t="b">
        <v>1</v>
      </c>
      <c r="P825" t="s">
        <v>2009</v>
      </c>
      <c r="Q825" t="s">
        <v>2010</v>
      </c>
      <c r="R825" s="6">
        <f t="shared" si="50"/>
        <v>28.005464480874316</v>
      </c>
      <c r="S825" s="7">
        <f t="shared" si="51"/>
        <v>58.095238095238095</v>
      </c>
    </row>
    <row r="826" spans="1:19" x14ac:dyDescent="0.35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t="s">
        <v>19</v>
      </c>
      <c r="G826">
        <v>1280</v>
      </c>
      <c r="H826" t="s">
        <v>20</v>
      </c>
      <c r="I826" t="s">
        <v>21</v>
      </c>
      <c r="J826">
        <v>1276923600</v>
      </c>
      <c r="K826" s="12">
        <f t="shared" si="48"/>
        <v>40348.208333333336</v>
      </c>
      <c r="L826">
        <v>1279688400</v>
      </c>
      <c r="M826" s="13">
        <f t="shared" si="49"/>
        <v>40380.208333333336</v>
      </c>
      <c r="N826" t="b">
        <v>0</v>
      </c>
      <c r="O826" t="b">
        <v>1</v>
      </c>
      <c r="P826" t="s">
        <v>2021</v>
      </c>
      <c r="Q826" t="s">
        <v>2022</v>
      </c>
      <c r="R826" s="6">
        <f t="shared" si="50"/>
        <v>79.058000669667777</v>
      </c>
      <c r="S826" s="7">
        <f t="shared" si="51"/>
        <v>83.996875000000003</v>
      </c>
    </row>
    <row r="827" spans="1:19" x14ac:dyDescent="0.35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t="s">
        <v>19</v>
      </c>
      <c r="G827">
        <v>157</v>
      </c>
      <c r="H827" t="s">
        <v>36</v>
      </c>
      <c r="I827" t="s">
        <v>37</v>
      </c>
      <c r="J827">
        <v>1500958800</v>
      </c>
      <c r="K827" s="12">
        <f t="shared" si="48"/>
        <v>42941.208333333328</v>
      </c>
      <c r="L827">
        <v>1501995600</v>
      </c>
      <c r="M827" s="13">
        <f t="shared" si="49"/>
        <v>42953.208333333328</v>
      </c>
      <c r="N827" t="b">
        <v>0</v>
      </c>
      <c r="O827" t="b">
        <v>0</v>
      </c>
      <c r="P827" t="s">
        <v>2015</v>
      </c>
      <c r="Q827" t="s">
        <v>2026</v>
      </c>
      <c r="R827" s="6">
        <f t="shared" si="50"/>
        <v>25.806451612903224</v>
      </c>
      <c r="S827" s="7">
        <f t="shared" si="51"/>
        <v>88.853503184713375</v>
      </c>
    </row>
    <row r="828" spans="1:19" ht="31" x14ac:dyDescent="0.35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t="s">
        <v>19</v>
      </c>
      <c r="G828">
        <v>194</v>
      </c>
      <c r="H828" t="s">
        <v>20</v>
      </c>
      <c r="I828" t="s">
        <v>21</v>
      </c>
      <c r="J828">
        <v>1292220000</v>
      </c>
      <c r="K828" s="12">
        <f t="shared" si="48"/>
        <v>40525.25</v>
      </c>
      <c r="L828">
        <v>1294639200</v>
      </c>
      <c r="M828" s="13">
        <f t="shared" si="49"/>
        <v>40553.25</v>
      </c>
      <c r="N828" t="b">
        <v>0</v>
      </c>
      <c r="O828" t="b">
        <v>1</v>
      </c>
      <c r="P828" t="s">
        <v>2013</v>
      </c>
      <c r="Q828" t="s">
        <v>2014</v>
      </c>
      <c r="R828" s="6">
        <f t="shared" si="50"/>
        <v>21.880128155036338</v>
      </c>
      <c r="S828" s="7">
        <f t="shared" si="51"/>
        <v>65.963917525773198</v>
      </c>
    </row>
    <row r="829" spans="1:19" ht="31" x14ac:dyDescent="0.35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t="s">
        <v>19</v>
      </c>
      <c r="G829">
        <v>82</v>
      </c>
      <c r="H829" t="s">
        <v>24</v>
      </c>
      <c r="I829" t="s">
        <v>25</v>
      </c>
      <c r="J829">
        <v>1304398800</v>
      </c>
      <c r="K829" s="12">
        <f t="shared" si="48"/>
        <v>40666.208333333336</v>
      </c>
      <c r="L829">
        <v>1305435600</v>
      </c>
      <c r="M829" s="13">
        <f t="shared" si="49"/>
        <v>40678.208333333336</v>
      </c>
      <c r="N829" t="b">
        <v>0</v>
      </c>
      <c r="O829" t="b">
        <v>1</v>
      </c>
      <c r="P829" t="s">
        <v>2015</v>
      </c>
      <c r="Q829" t="s">
        <v>2018</v>
      </c>
      <c r="R829" s="6">
        <f t="shared" si="50"/>
        <v>37.495924356048256</v>
      </c>
      <c r="S829" s="7">
        <f t="shared" si="51"/>
        <v>74.804878048780495</v>
      </c>
    </row>
    <row r="830" spans="1:19" ht="31" x14ac:dyDescent="0.35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t="s">
        <v>14</v>
      </c>
      <c r="G830">
        <v>70</v>
      </c>
      <c r="H830" t="s">
        <v>20</v>
      </c>
      <c r="I830" t="s">
        <v>21</v>
      </c>
      <c r="J830">
        <v>1535432400</v>
      </c>
      <c r="K830" s="12">
        <f t="shared" si="48"/>
        <v>43340.208333333328</v>
      </c>
      <c r="L830">
        <v>1537592400</v>
      </c>
      <c r="M830" s="13">
        <f t="shared" si="49"/>
        <v>43365.208333333328</v>
      </c>
      <c r="N830" t="b">
        <v>0</v>
      </c>
      <c r="O830" t="b">
        <v>0</v>
      </c>
      <c r="P830" t="s">
        <v>2013</v>
      </c>
      <c r="Q830" t="s">
        <v>2014</v>
      </c>
      <c r="R830" s="6">
        <f t="shared" si="50"/>
        <v>144.92753623188406</v>
      </c>
      <c r="S830" s="7">
        <f t="shared" si="51"/>
        <v>69.98571428571428</v>
      </c>
    </row>
    <row r="831" spans="1:19" x14ac:dyDescent="0.35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t="s">
        <v>14</v>
      </c>
      <c r="G831">
        <v>154</v>
      </c>
      <c r="H831" t="s">
        <v>20</v>
      </c>
      <c r="I831" t="s">
        <v>21</v>
      </c>
      <c r="J831">
        <v>1433826000</v>
      </c>
      <c r="K831" s="12">
        <f t="shared" si="48"/>
        <v>42164.208333333328</v>
      </c>
      <c r="L831">
        <v>1435122000</v>
      </c>
      <c r="M831" s="13">
        <f t="shared" si="49"/>
        <v>42179.208333333328</v>
      </c>
      <c r="N831" t="b">
        <v>0</v>
      </c>
      <c r="O831" t="b">
        <v>0</v>
      </c>
      <c r="P831" t="s">
        <v>2013</v>
      </c>
      <c r="Q831" t="s">
        <v>2014</v>
      </c>
      <c r="R831" s="6">
        <f t="shared" si="50"/>
        <v>194.76567255021303</v>
      </c>
      <c r="S831" s="7">
        <f t="shared" si="51"/>
        <v>32.006493506493506</v>
      </c>
    </row>
    <row r="832" spans="1:19" ht="31" x14ac:dyDescent="0.35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t="s">
        <v>14</v>
      </c>
      <c r="G832">
        <v>22</v>
      </c>
      <c r="H832" t="s">
        <v>20</v>
      </c>
      <c r="I832" t="s">
        <v>21</v>
      </c>
      <c r="J832">
        <v>1514959200</v>
      </c>
      <c r="K832" s="12">
        <f t="shared" si="48"/>
        <v>43103.25</v>
      </c>
      <c r="L832">
        <v>1520056800</v>
      </c>
      <c r="M832" s="13">
        <f t="shared" si="49"/>
        <v>43162.25</v>
      </c>
      <c r="N832" t="b">
        <v>0</v>
      </c>
      <c r="O832" t="b">
        <v>0</v>
      </c>
      <c r="P832" t="s">
        <v>2013</v>
      </c>
      <c r="Q832" t="s">
        <v>2014</v>
      </c>
      <c r="R832" s="6">
        <f t="shared" si="50"/>
        <v>8539.3258426966295</v>
      </c>
      <c r="S832" s="7">
        <f t="shared" si="51"/>
        <v>64.727272727272734</v>
      </c>
    </row>
    <row r="833" spans="1:19" ht="31" x14ac:dyDescent="0.35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t="s">
        <v>19</v>
      </c>
      <c r="G833">
        <v>4233</v>
      </c>
      <c r="H833" t="s">
        <v>20</v>
      </c>
      <c r="I833" t="s">
        <v>21</v>
      </c>
      <c r="J833">
        <v>1332738000</v>
      </c>
      <c r="K833" s="12">
        <f t="shared" si="48"/>
        <v>40994.208333333336</v>
      </c>
      <c r="L833">
        <v>1335675600</v>
      </c>
      <c r="M833" s="13">
        <f t="shared" si="49"/>
        <v>41028.208333333336</v>
      </c>
      <c r="N833" t="b">
        <v>0</v>
      </c>
      <c r="O833" t="b">
        <v>0</v>
      </c>
      <c r="P833" t="s">
        <v>2028</v>
      </c>
      <c r="Q833" t="s">
        <v>2029</v>
      </c>
      <c r="R833" s="6">
        <f t="shared" si="50"/>
        <v>91.762193220371017</v>
      </c>
      <c r="S833" s="7">
        <f t="shared" si="51"/>
        <v>24.998110087408456</v>
      </c>
    </row>
    <row r="834" spans="1:19" x14ac:dyDescent="0.35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t="s">
        <v>19</v>
      </c>
      <c r="G834">
        <v>1297</v>
      </c>
      <c r="H834" t="s">
        <v>32</v>
      </c>
      <c r="I834" t="s">
        <v>33</v>
      </c>
      <c r="J834">
        <v>1445490000</v>
      </c>
      <c r="K834" s="12">
        <f t="shared" si="48"/>
        <v>42299.208333333328</v>
      </c>
      <c r="L834">
        <v>1448431200</v>
      </c>
      <c r="M834" s="13">
        <f t="shared" si="49"/>
        <v>42333.25</v>
      </c>
      <c r="N834" t="b">
        <v>1</v>
      </c>
      <c r="O834" t="b">
        <v>0</v>
      </c>
      <c r="P834" t="s">
        <v>2021</v>
      </c>
      <c r="Q834" t="s">
        <v>2033</v>
      </c>
      <c r="R834" s="6">
        <f t="shared" si="50"/>
        <v>31.728311642527689</v>
      </c>
      <c r="S834" s="7">
        <f t="shared" si="51"/>
        <v>104.97764070932922</v>
      </c>
    </row>
    <row r="835" spans="1:19" x14ac:dyDescent="0.35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t="s">
        <v>19</v>
      </c>
      <c r="G835">
        <v>165</v>
      </c>
      <c r="H835" t="s">
        <v>32</v>
      </c>
      <c r="I835" t="s">
        <v>33</v>
      </c>
      <c r="J835">
        <v>1297663200</v>
      </c>
      <c r="K835" s="12">
        <f t="shared" ref="K835:K898" si="52">(((J835/60)/60)/24)+DATE(1970,1,1)</f>
        <v>40588.25</v>
      </c>
      <c r="L835">
        <v>1298613600</v>
      </c>
      <c r="M835" s="13">
        <f t="shared" ref="M835:M898" si="53">(((L835/60)/60)/24)+DATE(1970,1,1)</f>
        <v>40599.25</v>
      </c>
      <c r="N835" t="b">
        <v>0</v>
      </c>
      <c r="O835" t="b">
        <v>0</v>
      </c>
      <c r="P835" t="s">
        <v>2021</v>
      </c>
      <c r="Q835" t="s">
        <v>2033</v>
      </c>
      <c r="R835" s="6">
        <f t="shared" si="50"/>
        <v>63.415089060897131</v>
      </c>
      <c r="S835" s="7">
        <f t="shared" si="51"/>
        <v>64.987878787878785</v>
      </c>
    </row>
    <row r="836" spans="1:19" x14ac:dyDescent="0.35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t="s">
        <v>19</v>
      </c>
      <c r="G836">
        <v>119</v>
      </c>
      <c r="H836" t="s">
        <v>20</v>
      </c>
      <c r="I836" t="s">
        <v>21</v>
      </c>
      <c r="J836">
        <v>1371963600</v>
      </c>
      <c r="K836" s="12">
        <f t="shared" si="52"/>
        <v>41448.208333333336</v>
      </c>
      <c r="L836">
        <v>1372482000</v>
      </c>
      <c r="M836" s="13">
        <f t="shared" si="53"/>
        <v>41454.208333333336</v>
      </c>
      <c r="N836" t="b">
        <v>0</v>
      </c>
      <c r="O836" t="b">
        <v>0</v>
      </c>
      <c r="P836" t="s">
        <v>2013</v>
      </c>
      <c r="Q836" t="s">
        <v>2014</v>
      </c>
      <c r="R836" s="6">
        <f t="shared" ref="R836:R899" si="54">D836/E836*100</f>
        <v>65.016031350195931</v>
      </c>
      <c r="S836" s="7">
        <f t="shared" ref="S836:S899" si="55">E836/G836</f>
        <v>94.352941176470594</v>
      </c>
    </row>
    <row r="837" spans="1:19" x14ac:dyDescent="0.35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t="s">
        <v>14</v>
      </c>
      <c r="G837">
        <v>1758</v>
      </c>
      <c r="H837" t="s">
        <v>20</v>
      </c>
      <c r="I837" t="s">
        <v>21</v>
      </c>
      <c r="J837">
        <v>1425103200</v>
      </c>
      <c r="K837" s="12">
        <f t="shared" si="52"/>
        <v>42063.25</v>
      </c>
      <c r="L837">
        <v>1425621600</v>
      </c>
      <c r="M837" s="13">
        <f t="shared" si="53"/>
        <v>42069.25</v>
      </c>
      <c r="N837" t="b">
        <v>0</v>
      </c>
      <c r="O837" t="b">
        <v>0</v>
      </c>
      <c r="P837" t="s">
        <v>2011</v>
      </c>
      <c r="Q837" t="s">
        <v>2012</v>
      </c>
      <c r="R837" s="6">
        <f t="shared" si="54"/>
        <v>111.43429642557041</v>
      </c>
      <c r="S837" s="7">
        <f t="shared" si="55"/>
        <v>44.001706484641637</v>
      </c>
    </row>
    <row r="838" spans="1:19" x14ac:dyDescent="0.35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t="s">
        <v>14</v>
      </c>
      <c r="G838">
        <v>94</v>
      </c>
      <c r="H838" t="s">
        <v>20</v>
      </c>
      <c r="I838" t="s">
        <v>21</v>
      </c>
      <c r="J838">
        <v>1265349600</v>
      </c>
      <c r="K838" s="12">
        <f t="shared" si="52"/>
        <v>40214.25</v>
      </c>
      <c r="L838">
        <v>1266300000</v>
      </c>
      <c r="M838" s="13">
        <f t="shared" si="53"/>
        <v>40225.25</v>
      </c>
      <c r="N838" t="b">
        <v>0</v>
      </c>
      <c r="O838" t="b">
        <v>0</v>
      </c>
      <c r="P838" t="s">
        <v>2009</v>
      </c>
      <c r="Q838" t="s">
        <v>2019</v>
      </c>
      <c r="R838" s="6">
        <f t="shared" si="54"/>
        <v>133.09234308248438</v>
      </c>
      <c r="S838" s="7">
        <f t="shared" si="55"/>
        <v>64.744680851063833</v>
      </c>
    </row>
    <row r="839" spans="1:19" x14ac:dyDescent="0.35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t="s">
        <v>19</v>
      </c>
      <c r="G839">
        <v>1797</v>
      </c>
      <c r="H839" t="s">
        <v>20</v>
      </c>
      <c r="I839" t="s">
        <v>21</v>
      </c>
      <c r="J839">
        <v>1301202000</v>
      </c>
      <c r="K839" s="12">
        <f t="shared" si="52"/>
        <v>40629.208333333336</v>
      </c>
      <c r="L839">
        <v>1305867600</v>
      </c>
      <c r="M839" s="13">
        <f t="shared" si="53"/>
        <v>40683.208333333336</v>
      </c>
      <c r="N839" t="b">
        <v>0</v>
      </c>
      <c r="O839" t="b">
        <v>0</v>
      </c>
      <c r="P839" t="s">
        <v>2009</v>
      </c>
      <c r="Q839" t="s">
        <v>2032</v>
      </c>
      <c r="R839" s="6">
        <f t="shared" si="54"/>
        <v>11.724960254372018</v>
      </c>
      <c r="S839" s="7">
        <f t="shared" si="55"/>
        <v>84.00667779632721</v>
      </c>
    </row>
    <row r="840" spans="1:19" x14ac:dyDescent="0.35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t="s">
        <v>19</v>
      </c>
      <c r="G840">
        <v>261</v>
      </c>
      <c r="H840" t="s">
        <v>20</v>
      </c>
      <c r="I840" t="s">
        <v>21</v>
      </c>
      <c r="J840">
        <v>1538024400</v>
      </c>
      <c r="K840" s="12">
        <f t="shared" si="52"/>
        <v>43370.208333333328</v>
      </c>
      <c r="L840">
        <v>1538802000</v>
      </c>
      <c r="M840" s="13">
        <f t="shared" si="53"/>
        <v>43379.208333333328</v>
      </c>
      <c r="N840" t="b">
        <v>0</v>
      </c>
      <c r="O840" t="b">
        <v>0</v>
      </c>
      <c r="P840" t="s">
        <v>2013</v>
      </c>
      <c r="Q840" t="s">
        <v>2014</v>
      </c>
      <c r="R840" s="6">
        <f t="shared" si="54"/>
        <v>71.991001124859395</v>
      </c>
      <c r="S840" s="7">
        <f t="shared" si="55"/>
        <v>34.061302681992338</v>
      </c>
    </row>
    <row r="841" spans="1:19" x14ac:dyDescent="0.35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t="s">
        <v>19</v>
      </c>
      <c r="G841">
        <v>157</v>
      </c>
      <c r="H841" t="s">
        <v>20</v>
      </c>
      <c r="I841" t="s">
        <v>21</v>
      </c>
      <c r="J841">
        <v>1395032400</v>
      </c>
      <c r="K841" s="12">
        <f t="shared" si="52"/>
        <v>41715.208333333336</v>
      </c>
      <c r="L841">
        <v>1398920400</v>
      </c>
      <c r="M841" s="13">
        <f t="shared" si="53"/>
        <v>41760.208333333336</v>
      </c>
      <c r="N841" t="b">
        <v>0</v>
      </c>
      <c r="O841" t="b">
        <v>1</v>
      </c>
      <c r="P841" t="s">
        <v>2015</v>
      </c>
      <c r="Q841" t="s">
        <v>2016</v>
      </c>
      <c r="R841" s="6">
        <f t="shared" si="54"/>
        <v>52.581261950286809</v>
      </c>
      <c r="S841" s="7">
        <f t="shared" si="55"/>
        <v>93.273885350318466</v>
      </c>
    </row>
    <row r="842" spans="1:19" x14ac:dyDescent="0.35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t="s">
        <v>19</v>
      </c>
      <c r="G842">
        <v>3533</v>
      </c>
      <c r="H842" t="s">
        <v>20</v>
      </c>
      <c r="I842" t="s">
        <v>21</v>
      </c>
      <c r="J842">
        <v>1405486800</v>
      </c>
      <c r="K842" s="12">
        <f t="shared" si="52"/>
        <v>41836.208333333336</v>
      </c>
      <c r="L842">
        <v>1405659600</v>
      </c>
      <c r="M842" s="13">
        <f t="shared" si="53"/>
        <v>41838.208333333336</v>
      </c>
      <c r="N842" t="b">
        <v>0</v>
      </c>
      <c r="O842" t="b">
        <v>1</v>
      </c>
      <c r="P842" t="s">
        <v>2013</v>
      </c>
      <c r="Q842" t="s">
        <v>2014</v>
      </c>
      <c r="R842" s="6">
        <f t="shared" si="54"/>
        <v>99.757254488218692</v>
      </c>
      <c r="S842" s="7">
        <f t="shared" si="55"/>
        <v>32.998301726577978</v>
      </c>
    </row>
    <row r="843" spans="1:19" x14ac:dyDescent="0.35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t="s">
        <v>19</v>
      </c>
      <c r="G843">
        <v>155</v>
      </c>
      <c r="H843" t="s">
        <v>20</v>
      </c>
      <c r="I843" t="s">
        <v>21</v>
      </c>
      <c r="J843">
        <v>1455861600</v>
      </c>
      <c r="K843" s="12">
        <f t="shared" si="52"/>
        <v>42419.25</v>
      </c>
      <c r="L843">
        <v>1457244000</v>
      </c>
      <c r="M843" s="13">
        <f t="shared" si="53"/>
        <v>42435.25</v>
      </c>
      <c r="N843" t="b">
        <v>0</v>
      </c>
      <c r="O843" t="b">
        <v>0</v>
      </c>
      <c r="P843" t="s">
        <v>2011</v>
      </c>
      <c r="Q843" t="s">
        <v>2012</v>
      </c>
      <c r="R843" s="6">
        <f t="shared" si="54"/>
        <v>70.048495112000623</v>
      </c>
      <c r="S843" s="7">
        <f t="shared" si="55"/>
        <v>83.812903225806451</v>
      </c>
    </row>
    <row r="844" spans="1:19" ht="31" x14ac:dyDescent="0.35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t="s">
        <v>19</v>
      </c>
      <c r="G844">
        <v>132</v>
      </c>
      <c r="H844" t="s">
        <v>94</v>
      </c>
      <c r="I844" t="s">
        <v>95</v>
      </c>
      <c r="J844">
        <v>1529038800</v>
      </c>
      <c r="K844" s="12">
        <f t="shared" si="52"/>
        <v>43266.208333333328</v>
      </c>
      <c r="L844">
        <v>1529298000</v>
      </c>
      <c r="M844" s="13">
        <f t="shared" si="53"/>
        <v>43269.208333333328</v>
      </c>
      <c r="N844" t="b">
        <v>0</v>
      </c>
      <c r="O844" t="b">
        <v>0</v>
      </c>
      <c r="P844" t="s">
        <v>2011</v>
      </c>
      <c r="Q844" t="s">
        <v>2020</v>
      </c>
      <c r="R844" s="6">
        <f t="shared" si="54"/>
        <v>17.757783828578194</v>
      </c>
      <c r="S844" s="7">
        <f t="shared" si="55"/>
        <v>63.992424242424242</v>
      </c>
    </row>
    <row r="845" spans="1:19" ht="31" x14ac:dyDescent="0.35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t="s">
        <v>14</v>
      </c>
      <c r="G845">
        <v>33</v>
      </c>
      <c r="H845" t="s">
        <v>20</v>
      </c>
      <c r="I845" t="s">
        <v>21</v>
      </c>
      <c r="J845">
        <v>1535259600</v>
      </c>
      <c r="K845" s="12">
        <f t="shared" si="52"/>
        <v>43338.208333333328</v>
      </c>
      <c r="L845">
        <v>1535778000</v>
      </c>
      <c r="M845" s="13">
        <f t="shared" si="53"/>
        <v>43344.208333333328</v>
      </c>
      <c r="N845" t="b">
        <v>0</v>
      </c>
      <c r="O845" t="b">
        <v>0</v>
      </c>
      <c r="P845" t="s">
        <v>2028</v>
      </c>
      <c r="Q845" t="s">
        <v>2029</v>
      </c>
      <c r="R845" s="6">
        <f t="shared" si="54"/>
        <v>325.5641879393267</v>
      </c>
      <c r="S845" s="7">
        <f t="shared" si="55"/>
        <v>81.909090909090907</v>
      </c>
    </row>
    <row r="846" spans="1:19" x14ac:dyDescent="0.35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t="s">
        <v>63</v>
      </c>
      <c r="G846">
        <v>94</v>
      </c>
      <c r="H846" t="s">
        <v>20</v>
      </c>
      <c r="I846" t="s">
        <v>21</v>
      </c>
      <c r="J846">
        <v>1327212000</v>
      </c>
      <c r="K846" s="12">
        <f t="shared" si="52"/>
        <v>40930.25</v>
      </c>
      <c r="L846">
        <v>1327471200</v>
      </c>
      <c r="M846" s="13">
        <f t="shared" si="53"/>
        <v>40933.25</v>
      </c>
      <c r="N846" t="b">
        <v>0</v>
      </c>
      <c r="O846" t="b">
        <v>0</v>
      </c>
      <c r="P846" t="s">
        <v>2015</v>
      </c>
      <c r="Q846" t="s">
        <v>2016</v>
      </c>
      <c r="R846" s="6">
        <f t="shared" si="54"/>
        <v>100.60592203041043</v>
      </c>
      <c r="S846" s="7">
        <f t="shared" si="55"/>
        <v>93.053191489361708</v>
      </c>
    </row>
    <row r="847" spans="1:19" x14ac:dyDescent="0.35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t="s">
        <v>19</v>
      </c>
      <c r="G847">
        <v>1354</v>
      </c>
      <c r="H847" t="s">
        <v>36</v>
      </c>
      <c r="I847" t="s">
        <v>37</v>
      </c>
      <c r="J847">
        <v>1526360400</v>
      </c>
      <c r="K847" s="12">
        <f t="shared" si="52"/>
        <v>43235.208333333328</v>
      </c>
      <c r="L847">
        <v>1529557200</v>
      </c>
      <c r="M847" s="13">
        <f t="shared" si="53"/>
        <v>43272.208333333328</v>
      </c>
      <c r="N847" t="b">
        <v>0</v>
      </c>
      <c r="O847" t="b">
        <v>0</v>
      </c>
      <c r="P847" t="s">
        <v>2011</v>
      </c>
      <c r="Q847" t="s">
        <v>2012</v>
      </c>
      <c r="R847" s="6">
        <f t="shared" si="54"/>
        <v>50.620261139716263</v>
      </c>
      <c r="S847" s="7">
        <f t="shared" si="55"/>
        <v>101.98449039881831</v>
      </c>
    </row>
    <row r="848" spans="1:19" x14ac:dyDescent="0.35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t="s">
        <v>19</v>
      </c>
      <c r="G848">
        <v>48</v>
      </c>
      <c r="H848" t="s">
        <v>20</v>
      </c>
      <c r="I848" t="s">
        <v>21</v>
      </c>
      <c r="J848">
        <v>1532149200</v>
      </c>
      <c r="K848" s="12">
        <f t="shared" si="52"/>
        <v>43302.208333333328</v>
      </c>
      <c r="L848">
        <v>1535259600</v>
      </c>
      <c r="M848" s="13">
        <f t="shared" si="53"/>
        <v>43338.208333333328</v>
      </c>
      <c r="N848" t="b">
        <v>1</v>
      </c>
      <c r="O848" t="b">
        <v>1</v>
      </c>
      <c r="P848" t="s">
        <v>2011</v>
      </c>
      <c r="Q848" t="s">
        <v>2012</v>
      </c>
      <c r="R848" s="6">
        <f t="shared" si="54"/>
        <v>19.665683382497541</v>
      </c>
      <c r="S848" s="7">
        <f t="shared" si="55"/>
        <v>105.9375</v>
      </c>
    </row>
    <row r="849" spans="1:19" x14ac:dyDescent="0.35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t="s">
        <v>19</v>
      </c>
      <c r="G849">
        <v>110</v>
      </c>
      <c r="H849" t="s">
        <v>20</v>
      </c>
      <c r="I849" t="s">
        <v>21</v>
      </c>
      <c r="J849">
        <v>1515304800</v>
      </c>
      <c r="K849" s="12">
        <f t="shared" si="52"/>
        <v>43107.25</v>
      </c>
      <c r="L849">
        <v>1515564000</v>
      </c>
      <c r="M849" s="13">
        <f t="shared" si="53"/>
        <v>43110.25</v>
      </c>
      <c r="N849" t="b">
        <v>0</v>
      </c>
      <c r="O849" t="b">
        <v>0</v>
      </c>
      <c r="P849" t="s">
        <v>2007</v>
      </c>
      <c r="Q849" t="s">
        <v>2008</v>
      </c>
      <c r="R849" s="6">
        <f t="shared" si="54"/>
        <v>42.061929479148027</v>
      </c>
      <c r="S849" s="7">
        <f t="shared" si="55"/>
        <v>101.58181818181818</v>
      </c>
    </row>
    <row r="850" spans="1:19" x14ac:dyDescent="0.35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t="s">
        <v>19</v>
      </c>
      <c r="G850">
        <v>172</v>
      </c>
      <c r="H850" t="s">
        <v>20</v>
      </c>
      <c r="I850" t="s">
        <v>21</v>
      </c>
      <c r="J850">
        <v>1276318800</v>
      </c>
      <c r="K850" s="12">
        <f t="shared" si="52"/>
        <v>40341.208333333336</v>
      </c>
      <c r="L850">
        <v>1277096400</v>
      </c>
      <c r="M850" s="13">
        <f t="shared" si="53"/>
        <v>40350.208333333336</v>
      </c>
      <c r="N850" t="b">
        <v>0</v>
      </c>
      <c r="O850" t="b">
        <v>0</v>
      </c>
      <c r="P850" t="s">
        <v>2015</v>
      </c>
      <c r="Q850" t="s">
        <v>2018</v>
      </c>
      <c r="R850" s="6">
        <f t="shared" si="54"/>
        <v>29.544825039239221</v>
      </c>
      <c r="S850" s="7">
        <f t="shared" si="55"/>
        <v>62.970930232558139</v>
      </c>
    </row>
    <row r="851" spans="1:19" x14ac:dyDescent="0.35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t="s">
        <v>19</v>
      </c>
      <c r="G851">
        <v>307</v>
      </c>
      <c r="H851" t="s">
        <v>20</v>
      </c>
      <c r="I851" t="s">
        <v>21</v>
      </c>
      <c r="J851">
        <v>1328767200</v>
      </c>
      <c r="K851" s="12">
        <f t="shared" si="52"/>
        <v>40948.25</v>
      </c>
      <c r="L851">
        <v>1329026400</v>
      </c>
      <c r="M851" s="13">
        <f t="shared" si="53"/>
        <v>40951.25</v>
      </c>
      <c r="N851" t="b">
        <v>0</v>
      </c>
      <c r="O851" t="b">
        <v>1</v>
      </c>
      <c r="P851" t="s">
        <v>2009</v>
      </c>
      <c r="Q851" t="s">
        <v>2019</v>
      </c>
      <c r="R851" s="6">
        <f t="shared" si="54"/>
        <v>75.137378041942355</v>
      </c>
      <c r="S851" s="7">
        <f t="shared" si="55"/>
        <v>29.045602605863191</v>
      </c>
    </row>
    <row r="852" spans="1:19" x14ac:dyDescent="0.35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t="s">
        <v>14</v>
      </c>
      <c r="G852">
        <v>1</v>
      </c>
      <c r="H852" t="s">
        <v>20</v>
      </c>
      <c r="I852" t="s">
        <v>21</v>
      </c>
      <c r="J852">
        <v>1321682400</v>
      </c>
      <c r="K852" s="12">
        <f t="shared" si="52"/>
        <v>40866.25</v>
      </c>
      <c r="L852">
        <v>1322978400</v>
      </c>
      <c r="M852" s="13">
        <f t="shared" si="53"/>
        <v>40881.25</v>
      </c>
      <c r="N852" t="b">
        <v>1</v>
      </c>
      <c r="O852" t="b">
        <v>0</v>
      </c>
      <c r="P852" t="s">
        <v>2009</v>
      </c>
      <c r="Q852" t="s">
        <v>2010</v>
      </c>
      <c r="R852" s="6">
        <f t="shared" si="54"/>
        <v>10000</v>
      </c>
      <c r="S852" s="7">
        <f t="shared" si="55"/>
        <v>1</v>
      </c>
    </row>
    <row r="853" spans="1:19" ht="31" x14ac:dyDescent="0.35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t="s">
        <v>19</v>
      </c>
      <c r="G853">
        <v>160</v>
      </c>
      <c r="H853" t="s">
        <v>20</v>
      </c>
      <c r="I853" t="s">
        <v>21</v>
      </c>
      <c r="J853">
        <v>1335934800</v>
      </c>
      <c r="K853" s="12">
        <f t="shared" si="52"/>
        <v>41031.208333333336</v>
      </c>
      <c r="L853">
        <v>1338786000</v>
      </c>
      <c r="M853" s="13">
        <f t="shared" si="53"/>
        <v>41064.208333333336</v>
      </c>
      <c r="N853" t="b">
        <v>0</v>
      </c>
      <c r="O853" t="b">
        <v>0</v>
      </c>
      <c r="P853" t="s">
        <v>2009</v>
      </c>
      <c r="Q853" t="s">
        <v>2017</v>
      </c>
      <c r="R853" s="6">
        <f t="shared" si="54"/>
        <v>48.123195380173243</v>
      </c>
      <c r="S853" s="7">
        <f t="shared" si="55"/>
        <v>77.924999999999997</v>
      </c>
    </row>
    <row r="854" spans="1:19" ht="31" x14ac:dyDescent="0.35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t="s">
        <v>14</v>
      </c>
      <c r="G854">
        <v>31</v>
      </c>
      <c r="H854" t="s">
        <v>20</v>
      </c>
      <c r="I854" t="s">
        <v>21</v>
      </c>
      <c r="J854">
        <v>1310792400</v>
      </c>
      <c r="K854" s="12">
        <f t="shared" si="52"/>
        <v>40740.208333333336</v>
      </c>
      <c r="L854">
        <v>1311656400</v>
      </c>
      <c r="M854" s="13">
        <f t="shared" si="53"/>
        <v>40750.208333333336</v>
      </c>
      <c r="N854" t="b">
        <v>0</v>
      </c>
      <c r="O854" t="b">
        <v>1</v>
      </c>
      <c r="P854" t="s">
        <v>2024</v>
      </c>
      <c r="Q854" t="s">
        <v>2025</v>
      </c>
      <c r="R854" s="6">
        <f t="shared" si="54"/>
        <v>195.60878243512974</v>
      </c>
      <c r="S854" s="7">
        <f t="shared" si="55"/>
        <v>80.806451612903231</v>
      </c>
    </row>
    <row r="855" spans="1:19" x14ac:dyDescent="0.35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t="s">
        <v>19</v>
      </c>
      <c r="G855">
        <v>1467</v>
      </c>
      <c r="H855" t="s">
        <v>15</v>
      </c>
      <c r="I855" t="s">
        <v>16</v>
      </c>
      <c r="J855">
        <v>1308546000</v>
      </c>
      <c r="K855" s="12">
        <f t="shared" si="52"/>
        <v>40714.208333333336</v>
      </c>
      <c r="L855">
        <v>1308978000</v>
      </c>
      <c r="M855" s="13">
        <f t="shared" si="53"/>
        <v>40719.208333333336</v>
      </c>
      <c r="N855" t="b">
        <v>0</v>
      </c>
      <c r="O855" t="b">
        <v>1</v>
      </c>
      <c r="P855" t="s">
        <v>2009</v>
      </c>
      <c r="Q855" t="s">
        <v>2019</v>
      </c>
      <c r="R855" s="6">
        <f t="shared" si="54"/>
        <v>15.336047783896253</v>
      </c>
      <c r="S855" s="7">
        <f t="shared" si="55"/>
        <v>76.006816632583508</v>
      </c>
    </row>
    <row r="856" spans="1:19" ht="31" x14ac:dyDescent="0.35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t="s">
        <v>19</v>
      </c>
      <c r="G856">
        <v>2662</v>
      </c>
      <c r="H856" t="s">
        <v>15</v>
      </c>
      <c r="I856" t="s">
        <v>16</v>
      </c>
      <c r="J856">
        <v>1574056800</v>
      </c>
      <c r="K856" s="12">
        <f t="shared" si="52"/>
        <v>43787.25</v>
      </c>
      <c r="L856">
        <v>1576389600</v>
      </c>
      <c r="M856" s="13">
        <f t="shared" si="53"/>
        <v>43814.25</v>
      </c>
      <c r="N856" t="b">
        <v>0</v>
      </c>
      <c r="O856" t="b">
        <v>0</v>
      </c>
      <c r="P856" t="s">
        <v>2021</v>
      </c>
      <c r="Q856" t="s">
        <v>2027</v>
      </c>
      <c r="R856" s="6">
        <f t="shared" si="54"/>
        <v>88.004158325141915</v>
      </c>
      <c r="S856" s="7">
        <f t="shared" si="55"/>
        <v>72.993613824192337</v>
      </c>
    </row>
    <row r="857" spans="1:19" x14ac:dyDescent="0.35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t="s">
        <v>19</v>
      </c>
      <c r="G857">
        <v>452</v>
      </c>
      <c r="H857" t="s">
        <v>24</v>
      </c>
      <c r="I857" t="s">
        <v>25</v>
      </c>
      <c r="J857">
        <v>1308373200</v>
      </c>
      <c r="K857" s="12">
        <f t="shared" si="52"/>
        <v>40712.208333333336</v>
      </c>
      <c r="L857">
        <v>1311051600</v>
      </c>
      <c r="M857" s="13">
        <f t="shared" si="53"/>
        <v>40743.208333333336</v>
      </c>
      <c r="N857" t="b">
        <v>0</v>
      </c>
      <c r="O857" t="b">
        <v>0</v>
      </c>
      <c r="P857" t="s">
        <v>2013</v>
      </c>
      <c r="Q857" t="s">
        <v>2014</v>
      </c>
      <c r="R857" s="6">
        <f t="shared" si="54"/>
        <v>97.67907831023544</v>
      </c>
      <c r="S857" s="7">
        <f t="shared" si="55"/>
        <v>53</v>
      </c>
    </row>
    <row r="858" spans="1:19" x14ac:dyDescent="0.35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t="s">
        <v>19</v>
      </c>
      <c r="G858">
        <v>158</v>
      </c>
      <c r="H858" t="s">
        <v>20</v>
      </c>
      <c r="I858" t="s">
        <v>21</v>
      </c>
      <c r="J858">
        <v>1335243600</v>
      </c>
      <c r="K858" s="12">
        <f t="shared" si="52"/>
        <v>41023.208333333336</v>
      </c>
      <c r="L858">
        <v>1336712400</v>
      </c>
      <c r="M858" s="13">
        <f t="shared" si="53"/>
        <v>41040.208333333336</v>
      </c>
      <c r="N858" t="b">
        <v>0</v>
      </c>
      <c r="O858" t="b">
        <v>0</v>
      </c>
      <c r="P858" t="s">
        <v>2007</v>
      </c>
      <c r="Q858" t="s">
        <v>2008</v>
      </c>
      <c r="R858" s="6">
        <f t="shared" si="54"/>
        <v>28.043935498948354</v>
      </c>
      <c r="S858" s="7">
        <f t="shared" si="55"/>
        <v>54.164556962025316</v>
      </c>
    </row>
    <row r="859" spans="1:19" ht="31" x14ac:dyDescent="0.35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t="s">
        <v>19</v>
      </c>
      <c r="G859">
        <v>225</v>
      </c>
      <c r="H859" t="s">
        <v>86</v>
      </c>
      <c r="I859" t="s">
        <v>87</v>
      </c>
      <c r="J859">
        <v>1328421600</v>
      </c>
      <c r="K859" s="12">
        <f t="shared" si="52"/>
        <v>40944.25</v>
      </c>
      <c r="L859">
        <v>1330408800</v>
      </c>
      <c r="M859" s="13">
        <f t="shared" si="53"/>
        <v>40967.25</v>
      </c>
      <c r="N859" t="b">
        <v>1</v>
      </c>
      <c r="O859" t="b">
        <v>0</v>
      </c>
      <c r="P859" t="s">
        <v>2015</v>
      </c>
      <c r="Q859" t="s">
        <v>2026</v>
      </c>
      <c r="R859" s="6">
        <f t="shared" si="54"/>
        <v>71.49602050451908</v>
      </c>
      <c r="S859" s="7">
        <f t="shared" si="55"/>
        <v>32.946666666666665</v>
      </c>
    </row>
    <row r="860" spans="1:19" ht="31" x14ac:dyDescent="0.35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t="s">
        <v>14</v>
      </c>
      <c r="G860">
        <v>35</v>
      </c>
      <c r="H860" t="s">
        <v>20</v>
      </c>
      <c r="I860" t="s">
        <v>21</v>
      </c>
      <c r="J860">
        <v>1524286800</v>
      </c>
      <c r="K860" s="12">
        <f t="shared" si="52"/>
        <v>43211.208333333328</v>
      </c>
      <c r="L860">
        <v>1524891600</v>
      </c>
      <c r="M860" s="13">
        <f t="shared" si="53"/>
        <v>43218.208333333328</v>
      </c>
      <c r="N860" t="b">
        <v>1</v>
      </c>
      <c r="O860" t="b">
        <v>0</v>
      </c>
      <c r="P860" t="s">
        <v>2007</v>
      </c>
      <c r="Q860" t="s">
        <v>2008</v>
      </c>
      <c r="R860" s="6">
        <f t="shared" si="54"/>
        <v>143.98848092152627</v>
      </c>
      <c r="S860" s="7">
        <f t="shared" si="55"/>
        <v>79.371428571428567</v>
      </c>
    </row>
    <row r="861" spans="1:19" ht="31" x14ac:dyDescent="0.35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t="s">
        <v>14</v>
      </c>
      <c r="G861">
        <v>63</v>
      </c>
      <c r="H861" t="s">
        <v>20</v>
      </c>
      <c r="I861" t="s">
        <v>21</v>
      </c>
      <c r="J861">
        <v>1362117600</v>
      </c>
      <c r="K861" s="12">
        <f t="shared" si="52"/>
        <v>41334.25</v>
      </c>
      <c r="L861">
        <v>1363669200</v>
      </c>
      <c r="M861" s="13">
        <f t="shared" si="53"/>
        <v>41352.208333333336</v>
      </c>
      <c r="N861" t="b">
        <v>0</v>
      </c>
      <c r="O861" t="b">
        <v>1</v>
      </c>
      <c r="P861" t="s">
        <v>2013</v>
      </c>
      <c r="Q861" t="s">
        <v>2014</v>
      </c>
      <c r="R861" s="6">
        <f t="shared" si="54"/>
        <v>281.41865844255977</v>
      </c>
      <c r="S861" s="7">
        <f t="shared" si="55"/>
        <v>41.174603174603178</v>
      </c>
    </row>
    <row r="862" spans="1:19" ht="31" x14ac:dyDescent="0.35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t="s">
        <v>19</v>
      </c>
      <c r="G862">
        <v>65</v>
      </c>
      <c r="H862" t="s">
        <v>20</v>
      </c>
      <c r="I862" t="s">
        <v>21</v>
      </c>
      <c r="J862">
        <v>1550556000</v>
      </c>
      <c r="K862" s="12">
        <f t="shared" si="52"/>
        <v>43515.25</v>
      </c>
      <c r="L862">
        <v>1551420000</v>
      </c>
      <c r="M862" s="13">
        <f t="shared" si="53"/>
        <v>43525.25</v>
      </c>
      <c r="N862" t="b">
        <v>0</v>
      </c>
      <c r="O862" t="b">
        <v>1</v>
      </c>
      <c r="P862" t="s">
        <v>2011</v>
      </c>
      <c r="Q862" t="s">
        <v>2020</v>
      </c>
      <c r="R862" s="6">
        <f t="shared" si="54"/>
        <v>39.737730975561298</v>
      </c>
      <c r="S862" s="7">
        <f t="shared" si="55"/>
        <v>77.430769230769229</v>
      </c>
    </row>
    <row r="863" spans="1:19" x14ac:dyDescent="0.35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t="s">
        <v>19</v>
      </c>
      <c r="G863">
        <v>163</v>
      </c>
      <c r="H863" t="s">
        <v>20</v>
      </c>
      <c r="I863" t="s">
        <v>21</v>
      </c>
      <c r="J863">
        <v>1269147600</v>
      </c>
      <c r="K863" s="12">
        <f t="shared" si="52"/>
        <v>40258.208333333336</v>
      </c>
      <c r="L863">
        <v>1269838800</v>
      </c>
      <c r="M863" s="13">
        <f t="shared" si="53"/>
        <v>40266.208333333336</v>
      </c>
      <c r="N863" t="b">
        <v>0</v>
      </c>
      <c r="O863" t="b">
        <v>0</v>
      </c>
      <c r="P863" t="s">
        <v>2013</v>
      </c>
      <c r="Q863" t="s">
        <v>2014</v>
      </c>
      <c r="R863" s="6">
        <f t="shared" si="54"/>
        <v>94.451003541912641</v>
      </c>
      <c r="S863" s="7">
        <f t="shared" si="55"/>
        <v>57.159509202453989</v>
      </c>
    </row>
    <row r="864" spans="1:19" x14ac:dyDescent="0.35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t="s">
        <v>19</v>
      </c>
      <c r="G864">
        <v>85</v>
      </c>
      <c r="H864" t="s">
        <v>20</v>
      </c>
      <c r="I864" t="s">
        <v>21</v>
      </c>
      <c r="J864">
        <v>1312174800</v>
      </c>
      <c r="K864" s="12">
        <f t="shared" si="52"/>
        <v>40756.208333333336</v>
      </c>
      <c r="L864">
        <v>1312520400</v>
      </c>
      <c r="M864" s="13">
        <f t="shared" si="53"/>
        <v>40760.208333333336</v>
      </c>
      <c r="N864" t="b">
        <v>0</v>
      </c>
      <c r="O864" t="b">
        <v>0</v>
      </c>
      <c r="P864" t="s">
        <v>2013</v>
      </c>
      <c r="Q864" t="s">
        <v>2014</v>
      </c>
      <c r="R864" s="6">
        <f t="shared" si="54"/>
        <v>53.353658536585371</v>
      </c>
      <c r="S864" s="7">
        <f t="shared" si="55"/>
        <v>77.17647058823529</v>
      </c>
    </row>
    <row r="865" spans="1:19" x14ac:dyDescent="0.35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t="s">
        <v>19</v>
      </c>
      <c r="G865">
        <v>217</v>
      </c>
      <c r="H865" t="s">
        <v>20</v>
      </c>
      <c r="I865" t="s">
        <v>21</v>
      </c>
      <c r="J865">
        <v>1434517200</v>
      </c>
      <c r="K865" s="12">
        <f t="shared" si="52"/>
        <v>42172.208333333328</v>
      </c>
      <c r="L865">
        <v>1436504400</v>
      </c>
      <c r="M865" s="13">
        <f t="shared" si="53"/>
        <v>42195.208333333328</v>
      </c>
      <c r="N865" t="b">
        <v>0</v>
      </c>
      <c r="O865" t="b">
        <v>1</v>
      </c>
      <c r="P865" t="s">
        <v>2015</v>
      </c>
      <c r="Q865" t="s">
        <v>2034</v>
      </c>
      <c r="R865" s="6">
        <f t="shared" si="54"/>
        <v>25.85410895660203</v>
      </c>
      <c r="S865" s="7">
        <f t="shared" si="55"/>
        <v>24.953917050691246</v>
      </c>
    </row>
    <row r="866" spans="1:19" x14ac:dyDescent="0.35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t="s">
        <v>19</v>
      </c>
      <c r="G866">
        <v>150</v>
      </c>
      <c r="H866" t="s">
        <v>20</v>
      </c>
      <c r="I866" t="s">
        <v>21</v>
      </c>
      <c r="J866">
        <v>1471582800</v>
      </c>
      <c r="K866" s="12">
        <f t="shared" si="52"/>
        <v>42601.208333333328</v>
      </c>
      <c r="L866">
        <v>1472014800</v>
      </c>
      <c r="M866" s="13">
        <f t="shared" si="53"/>
        <v>42606.208333333328</v>
      </c>
      <c r="N866" t="b">
        <v>0</v>
      </c>
      <c r="O866" t="b">
        <v>0</v>
      </c>
      <c r="P866" t="s">
        <v>2015</v>
      </c>
      <c r="Q866" t="s">
        <v>2026</v>
      </c>
      <c r="R866" s="6">
        <f t="shared" si="54"/>
        <v>28.812512862728955</v>
      </c>
      <c r="S866" s="7">
        <f t="shared" si="55"/>
        <v>97.18</v>
      </c>
    </row>
    <row r="867" spans="1:19" x14ac:dyDescent="0.35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t="s">
        <v>19</v>
      </c>
      <c r="G867">
        <v>3272</v>
      </c>
      <c r="H867" t="s">
        <v>20</v>
      </c>
      <c r="I867" t="s">
        <v>21</v>
      </c>
      <c r="J867">
        <v>1410757200</v>
      </c>
      <c r="K867" s="12">
        <f t="shared" si="52"/>
        <v>41897.208333333336</v>
      </c>
      <c r="L867">
        <v>1411534800</v>
      </c>
      <c r="M867" s="13">
        <f t="shared" si="53"/>
        <v>41906.208333333336</v>
      </c>
      <c r="N867" t="b">
        <v>0</v>
      </c>
      <c r="O867" t="b">
        <v>0</v>
      </c>
      <c r="P867" t="s">
        <v>2013</v>
      </c>
      <c r="Q867" t="s">
        <v>2014</v>
      </c>
      <c r="R867" s="6">
        <f t="shared" si="54"/>
        <v>53.815234362023723</v>
      </c>
      <c r="S867" s="7">
        <f t="shared" si="55"/>
        <v>46.000916870415651</v>
      </c>
    </row>
    <row r="868" spans="1:19" x14ac:dyDescent="0.35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t="s">
        <v>63</v>
      </c>
      <c r="G868">
        <v>898</v>
      </c>
      <c r="H868" t="s">
        <v>20</v>
      </c>
      <c r="I868" t="s">
        <v>21</v>
      </c>
      <c r="J868">
        <v>1304830800</v>
      </c>
      <c r="K868" s="12">
        <f t="shared" si="52"/>
        <v>40671.208333333336</v>
      </c>
      <c r="L868">
        <v>1304917200</v>
      </c>
      <c r="M868" s="13">
        <f t="shared" si="53"/>
        <v>40672.208333333336</v>
      </c>
      <c r="N868" t="b">
        <v>0</v>
      </c>
      <c r="O868" t="b">
        <v>0</v>
      </c>
      <c r="P868" t="s">
        <v>2028</v>
      </c>
      <c r="Q868" t="s">
        <v>2029</v>
      </c>
      <c r="R868" s="6">
        <f t="shared" si="54"/>
        <v>231.26067429944968</v>
      </c>
      <c r="S868" s="7">
        <f t="shared" si="55"/>
        <v>88.023385300668153</v>
      </c>
    </row>
    <row r="869" spans="1:19" ht="31" x14ac:dyDescent="0.35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t="s">
        <v>19</v>
      </c>
      <c r="G869">
        <v>300</v>
      </c>
      <c r="H869" t="s">
        <v>20</v>
      </c>
      <c r="I869" t="s">
        <v>21</v>
      </c>
      <c r="J869">
        <v>1539061200</v>
      </c>
      <c r="K869" s="12">
        <f t="shared" si="52"/>
        <v>43382.208333333328</v>
      </c>
      <c r="L869">
        <v>1539579600</v>
      </c>
      <c r="M869" s="13">
        <f t="shared" si="53"/>
        <v>43388.208333333328</v>
      </c>
      <c r="N869" t="b">
        <v>0</v>
      </c>
      <c r="O869" t="b">
        <v>0</v>
      </c>
      <c r="P869" t="s">
        <v>2007</v>
      </c>
      <c r="Q869" t="s">
        <v>2008</v>
      </c>
      <c r="R869" s="6">
        <f t="shared" si="54"/>
        <v>61.562139284340134</v>
      </c>
      <c r="S869" s="7">
        <f t="shared" si="55"/>
        <v>25.99</v>
      </c>
    </row>
    <row r="870" spans="1:19" x14ac:dyDescent="0.35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t="s">
        <v>19</v>
      </c>
      <c r="G870">
        <v>126</v>
      </c>
      <c r="H870" t="s">
        <v>20</v>
      </c>
      <c r="I870" t="s">
        <v>21</v>
      </c>
      <c r="J870">
        <v>1381554000</v>
      </c>
      <c r="K870" s="12">
        <f t="shared" si="52"/>
        <v>41559.208333333336</v>
      </c>
      <c r="L870">
        <v>1382504400</v>
      </c>
      <c r="M870" s="13">
        <f t="shared" si="53"/>
        <v>41570.208333333336</v>
      </c>
      <c r="N870" t="b">
        <v>0</v>
      </c>
      <c r="O870" t="b">
        <v>0</v>
      </c>
      <c r="P870" t="s">
        <v>2013</v>
      </c>
      <c r="Q870" t="s">
        <v>2014</v>
      </c>
      <c r="R870" s="6">
        <f t="shared" si="54"/>
        <v>54.100007728572528</v>
      </c>
      <c r="S870" s="7">
        <f t="shared" si="55"/>
        <v>102.69047619047619</v>
      </c>
    </row>
    <row r="871" spans="1:19" x14ac:dyDescent="0.35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t="s">
        <v>14</v>
      </c>
      <c r="G871">
        <v>526</v>
      </c>
      <c r="H871" t="s">
        <v>20</v>
      </c>
      <c r="I871" t="s">
        <v>21</v>
      </c>
      <c r="J871">
        <v>1277096400</v>
      </c>
      <c r="K871" s="12">
        <f t="shared" si="52"/>
        <v>40350.208333333336</v>
      </c>
      <c r="L871">
        <v>1278306000</v>
      </c>
      <c r="M871" s="13">
        <f t="shared" si="53"/>
        <v>40364.208333333336</v>
      </c>
      <c r="N871" t="b">
        <v>0</v>
      </c>
      <c r="O871" t="b">
        <v>0</v>
      </c>
      <c r="P871" t="s">
        <v>2015</v>
      </c>
      <c r="Q871" t="s">
        <v>2018</v>
      </c>
      <c r="R871" s="6">
        <f t="shared" si="54"/>
        <v>421.8782572441109</v>
      </c>
      <c r="S871" s="7">
        <f t="shared" si="55"/>
        <v>72.958174904942965</v>
      </c>
    </row>
    <row r="872" spans="1:19" x14ac:dyDescent="0.35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t="s">
        <v>14</v>
      </c>
      <c r="G872">
        <v>121</v>
      </c>
      <c r="H872" t="s">
        <v>20</v>
      </c>
      <c r="I872" t="s">
        <v>21</v>
      </c>
      <c r="J872">
        <v>1440392400</v>
      </c>
      <c r="K872" s="12">
        <f t="shared" si="52"/>
        <v>42240.208333333328</v>
      </c>
      <c r="L872">
        <v>1442552400</v>
      </c>
      <c r="M872" s="13">
        <f t="shared" si="53"/>
        <v>42265.208333333328</v>
      </c>
      <c r="N872" t="b">
        <v>0</v>
      </c>
      <c r="O872" t="b">
        <v>0</v>
      </c>
      <c r="P872" t="s">
        <v>2013</v>
      </c>
      <c r="Q872" t="s">
        <v>2014</v>
      </c>
      <c r="R872" s="6">
        <f t="shared" si="54"/>
        <v>111.27167630057804</v>
      </c>
      <c r="S872" s="7">
        <f t="shared" si="55"/>
        <v>57.190082644628099</v>
      </c>
    </row>
    <row r="873" spans="1:19" ht="31" x14ac:dyDescent="0.35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t="s">
        <v>19</v>
      </c>
      <c r="G873">
        <v>2320</v>
      </c>
      <c r="H873" t="s">
        <v>20</v>
      </c>
      <c r="I873" t="s">
        <v>21</v>
      </c>
      <c r="J873">
        <v>1509512400</v>
      </c>
      <c r="K873" s="12">
        <f t="shared" si="52"/>
        <v>43040.208333333328</v>
      </c>
      <c r="L873">
        <v>1511071200</v>
      </c>
      <c r="M873" s="13">
        <f t="shared" si="53"/>
        <v>43058.25</v>
      </c>
      <c r="N873" t="b">
        <v>0</v>
      </c>
      <c r="O873" t="b">
        <v>1</v>
      </c>
      <c r="P873" t="s">
        <v>2013</v>
      </c>
      <c r="Q873" t="s">
        <v>2014</v>
      </c>
      <c r="R873" s="6">
        <f t="shared" si="54"/>
        <v>36.683221145953041</v>
      </c>
      <c r="S873" s="7">
        <f t="shared" si="55"/>
        <v>84.013793103448279</v>
      </c>
    </row>
    <row r="874" spans="1:19" x14ac:dyDescent="0.35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t="s">
        <v>19</v>
      </c>
      <c r="G874">
        <v>81</v>
      </c>
      <c r="H874" t="s">
        <v>24</v>
      </c>
      <c r="I874" t="s">
        <v>25</v>
      </c>
      <c r="J874">
        <v>1535950800</v>
      </c>
      <c r="K874" s="12">
        <f t="shared" si="52"/>
        <v>43346.208333333328</v>
      </c>
      <c r="L874">
        <v>1536382800</v>
      </c>
      <c r="M874" s="13">
        <f t="shared" si="53"/>
        <v>43351.208333333328</v>
      </c>
      <c r="N874" t="b">
        <v>0</v>
      </c>
      <c r="O874" t="b">
        <v>0</v>
      </c>
      <c r="P874" t="s">
        <v>2015</v>
      </c>
      <c r="Q874" t="s">
        <v>2037</v>
      </c>
      <c r="R874" s="6">
        <f t="shared" si="54"/>
        <v>58.808808808808813</v>
      </c>
      <c r="S874" s="7">
        <f t="shared" si="55"/>
        <v>98.666666666666671</v>
      </c>
    </row>
    <row r="875" spans="1:19" x14ac:dyDescent="0.35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t="s">
        <v>19</v>
      </c>
      <c r="G875">
        <v>1887</v>
      </c>
      <c r="H875" t="s">
        <v>20</v>
      </c>
      <c r="I875" t="s">
        <v>21</v>
      </c>
      <c r="J875">
        <v>1389160800</v>
      </c>
      <c r="K875" s="12">
        <f t="shared" si="52"/>
        <v>41647.25</v>
      </c>
      <c r="L875">
        <v>1389592800</v>
      </c>
      <c r="M875" s="13">
        <f t="shared" si="53"/>
        <v>41652.25</v>
      </c>
      <c r="N875" t="b">
        <v>0</v>
      </c>
      <c r="O875" t="b">
        <v>0</v>
      </c>
      <c r="P875" t="s">
        <v>2028</v>
      </c>
      <c r="Q875" t="s">
        <v>2029</v>
      </c>
      <c r="R875" s="6">
        <f t="shared" si="54"/>
        <v>53.110965332795082</v>
      </c>
      <c r="S875" s="7">
        <f t="shared" si="55"/>
        <v>42.007419183889773</v>
      </c>
    </row>
    <row r="876" spans="1:19" x14ac:dyDescent="0.35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t="s">
        <v>19</v>
      </c>
      <c r="G876">
        <v>4358</v>
      </c>
      <c r="H876" t="s">
        <v>20</v>
      </c>
      <c r="I876" t="s">
        <v>21</v>
      </c>
      <c r="J876">
        <v>1271998800</v>
      </c>
      <c r="K876" s="12">
        <f t="shared" si="52"/>
        <v>40291.208333333336</v>
      </c>
      <c r="L876">
        <v>1275282000</v>
      </c>
      <c r="M876" s="13">
        <f t="shared" si="53"/>
        <v>40329.208333333336</v>
      </c>
      <c r="N876" t="b">
        <v>0</v>
      </c>
      <c r="O876" t="b">
        <v>1</v>
      </c>
      <c r="P876" t="s">
        <v>2028</v>
      </c>
      <c r="Q876" t="s">
        <v>2029</v>
      </c>
      <c r="R876" s="6">
        <f t="shared" si="54"/>
        <v>28.823816215906156</v>
      </c>
      <c r="S876" s="7">
        <f t="shared" si="55"/>
        <v>32.002753556677376</v>
      </c>
    </row>
    <row r="877" spans="1:19" x14ac:dyDescent="0.35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t="s">
        <v>14</v>
      </c>
      <c r="G877">
        <v>67</v>
      </c>
      <c r="H877" t="s">
        <v>20</v>
      </c>
      <c r="I877" t="s">
        <v>21</v>
      </c>
      <c r="J877">
        <v>1294898400</v>
      </c>
      <c r="K877" s="12">
        <f t="shared" si="52"/>
        <v>40556.25</v>
      </c>
      <c r="L877">
        <v>1294984800</v>
      </c>
      <c r="M877" s="13">
        <f t="shared" si="53"/>
        <v>40557.25</v>
      </c>
      <c r="N877" t="b">
        <v>0</v>
      </c>
      <c r="O877" t="b">
        <v>0</v>
      </c>
      <c r="P877" t="s">
        <v>2009</v>
      </c>
      <c r="Q877" t="s">
        <v>2010</v>
      </c>
      <c r="R877" s="6">
        <f t="shared" si="54"/>
        <v>144.55626715462031</v>
      </c>
      <c r="S877" s="7">
        <f t="shared" si="55"/>
        <v>81.567164179104481</v>
      </c>
    </row>
    <row r="878" spans="1:19" ht="31" x14ac:dyDescent="0.35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2">
        <f t="shared" si="52"/>
        <v>43624.208333333328</v>
      </c>
      <c r="L878">
        <v>1562043600</v>
      </c>
      <c r="M878" s="13">
        <f t="shared" si="53"/>
        <v>43648.208333333328</v>
      </c>
      <c r="N878" t="b">
        <v>0</v>
      </c>
      <c r="O878" t="b">
        <v>0</v>
      </c>
      <c r="P878" t="s">
        <v>2028</v>
      </c>
      <c r="Q878" t="s">
        <v>2029</v>
      </c>
      <c r="R878" s="6">
        <f t="shared" si="54"/>
        <v>393.17858834675508</v>
      </c>
      <c r="S878" s="7">
        <f t="shared" si="55"/>
        <v>37.035087719298247</v>
      </c>
    </row>
    <row r="879" spans="1:19" x14ac:dyDescent="0.35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t="s">
        <v>14</v>
      </c>
      <c r="G879">
        <v>1229</v>
      </c>
      <c r="H879" t="s">
        <v>20</v>
      </c>
      <c r="I879" t="s">
        <v>21</v>
      </c>
      <c r="J879">
        <v>1469509200</v>
      </c>
      <c r="K879" s="12">
        <f t="shared" si="52"/>
        <v>42577.208333333328</v>
      </c>
      <c r="L879">
        <v>1469595600</v>
      </c>
      <c r="M879" s="13">
        <f t="shared" si="53"/>
        <v>42578.208333333328</v>
      </c>
      <c r="N879" t="b">
        <v>0</v>
      </c>
      <c r="O879" t="b">
        <v>0</v>
      </c>
      <c r="P879" t="s">
        <v>2007</v>
      </c>
      <c r="Q879" t="s">
        <v>2008</v>
      </c>
      <c r="R879" s="6">
        <f t="shared" si="54"/>
        <v>129.19733392298701</v>
      </c>
      <c r="S879" s="7">
        <f t="shared" si="55"/>
        <v>103.033360455655</v>
      </c>
    </row>
    <row r="880" spans="1:19" x14ac:dyDescent="0.35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t="s">
        <v>14</v>
      </c>
      <c r="G880">
        <v>12</v>
      </c>
      <c r="H880" t="s">
        <v>94</v>
      </c>
      <c r="I880" t="s">
        <v>95</v>
      </c>
      <c r="J880">
        <v>1579068000</v>
      </c>
      <c r="K880" s="12">
        <f t="shared" si="52"/>
        <v>43845.25</v>
      </c>
      <c r="L880">
        <v>1581141600</v>
      </c>
      <c r="M880" s="13">
        <f t="shared" si="53"/>
        <v>43869.25</v>
      </c>
      <c r="N880" t="b">
        <v>0</v>
      </c>
      <c r="O880" t="b">
        <v>0</v>
      </c>
      <c r="P880" t="s">
        <v>2009</v>
      </c>
      <c r="Q880" t="s">
        <v>2031</v>
      </c>
      <c r="R880" s="6">
        <f t="shared" si="54"/>
        <v>266.798418972332</v>
      </c>
      <c r="S880" s="7">
        <f t="shared" si="55"/>
        <v>84.333333333333329</v>
      </c>
    </row>
    <row r="881" spans="1:19" x14ac:dyDescent="0.35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t="s">
        <v>19</v>
      </c>
      <c r="G881">
        <v>53</v>
      </c>
      <c r="H881" t="s">
        <v>20</v>
      </c>
      <c r="I881" t="s">
        <v>21</v>
      </c>
      <c r="J881">
        <v>1487743200</v>
      </c>
      <c r="K881" s="12">
        <f t="shared" si="52"/>
        <v>42788.25</v>
      </c>
      <c r="L881">
        <v>1488520800</v>
      </c>
      <c r="M881" s="13">
        <f t="shared" si="53"/>
        <v>42797.25</v>
      </c>
      <c r="N881" t="b">
        <v>0</v>
      </c>
      <c r="O881" t="b">
        <v>0</v>
      </c>
      <c r="P881" t="s">
        <v>2021</v>
      </c>
      <c r="Q881" t="s">
        <v>2022</v>
      </c>
      <c r="R881" s="6">
        <f t="shared" si="54"/>
        <v>18.389113644722325</v>
      </c>
      <c r="S881" s="7">
        <f t="shared" si="55"/>
        <v>102.60377358490567</v>
      </c>
    </row>
    <row r="882" spans="1:19" x14ac:dyDescent="0.35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t="s">
        <v>19</v>
      </c>
      <c r="G882">
        <v>2414</v>
      </c>
      <c r="H882" t="s">
        <v>20</v>
      </c>
      <c r="I882" t="s">
        <v>21</v>
      </c>
      <c r="J882">
        <v>1563685200</v>
      </c>
      <c r="K882" s="12">
        <f t="shared" si="52"/>
        <v>43667.208333333328</v>
      </c>
      <c r="L882">
        <v>1563858000</v>
      </c>
      <c r="M882" s="13">
        <f t="shared" si="53"/>
        <v>43669.208333333328</v>
      </c>
      <c r="N882" t="b">
        <v>0</v>
      </c>
      <c r="O882" t="b">
        <v>0</v>
      </c>
      <c r="P882" t="s">
        <v>2009</v>
      </c>
      <c r="Q882" t="s">
        <v>2017</v>
      </c>
      <c r="R882" s="6">
        <f t="shared" si="54"/>
        <v>43.759483379164273</v>
      </c>
      <c r="S882" s="7">
        <f t="shared" si="55"/>
        <v>79.992129246064621</v>
      </c>
    </row>
    <row r="883" spans="1:19" x14ac:dyDescent="0.35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t="s">
        <v>14</v>
      </c>
      <c r="G883">
        <v>452</v>
      </c>
      <c r="H883" t="s">
        <v>20</v>
      </c>
      <c r="I883" t="s">
        <v>21</v>
      </c>
      <c r="J883">
        <v>1436418000</v>
      </c>
      <c r="K883" s="12">
        <f t="shared" si="52"/>
        <v>42194.208333333328</v>
      </c>
      <c r="L883">
        <v>1438923600</v>
      </c>
      <c r="M883" s="13">
        <f t="shared" si="53"/>
        <v>42223.208333333328</v>
      </c>
      <c r="N883" t="b">
        <v>0</v>
      </c>
      <c r="O883" t="b">
        <v>1</v>
      </c>
      <c r="P883" t="s">
        <v>2013</v>
      </c>
      <c r="Q883" t="s">
        <v>2014</v>
      </c>
      <c r="R883" s="6">
        <f t="shared" si="54"/>
        <v>256.75035528185697</v>
      </c>
      <c r="S883" s="7">
        <f t="shared" si="55"/>
        <v>70.055309734513273</v>
      </c>
    </row>
    <row r="884" spans="1:19" x14ac:dyDescent="0.35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t="s">
        <v>19</v>
      </c>
      <c r="G884">
        <v>80</v>
      </c>
      <c r="H884" t="s">
        <v>20</v>
      </c>
      <c r="I884" t="s">
        <v>21</v>
      </c>
      <c r="J884">
        <v>1421820000</v>
      </c>
      <c r="K884" s="12">
        <f t="shared" si="52"/>
        <v>42025.25</v>
      </c>
      <c r="L884">
        <v>1422165600</v>
      </c>
      <c r="M884" s="13">
        <f t="shared" si="53"/>
        <v>42029.25</v>
      </c>
      <c r="N884" t="b">
        <v>0</v>
      </c>
      <c r="O884" t="b">
        <v>0</v>
      </c>
      <c r="P884" t="s">
        <v>2013</v>
      </c>
      <c r="Q884" t="s">
        <v>2014</v>
      </c>
      <c r="R884" s="6">
        <f t="shared" si="54"/>
        <v>27.027027027027028</v>
      </c>
      <c r="S884" s="7">
        <f t="shared" si="55"/>
        <v>37</v>
      </c>
    </row>
    <row r="885" spans="1:19" ht="31" x14ac:dyDescent="0.35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t="s">
        <v>19</v>
      </c>
      <c r="G885">
        <v>193</v>
      </c>
      <c r="H885" t="s">
        <v>20</v>
      </c>
      <c r="I885" t="s">
        <v>21</v>
      </c>
      <c r="J885">
        <v>1274763600</v>
      </c>
      <c r="K885" s="12">
        <f t="shared" si="52"/>
        <v>40323.208333333336</v>
      </c>
      <c r="L885">
        <v>1277874000</v>
      </c>
      <c r="M885" s="13">
        <f t="shared" si="53"/>
        <v>40359.208333333336</v>
      </c>
      <c r="N885" t="b">
        <v>0</v>
      </c>
      <c r="O885" t="b">
        <v>0</v>
      </c>
      <c r="P885" t="s">
        <v>2015</v>
      </c>
      <c r="Q885" t="s">
        <v>2026</v>
      </c>
      <c r="R885" s="6">
        <f t="shared" si="54"/>
        <v>42.032389664977124</v>
      </c>
      <c r="S885" s="7">
        <f t="shared" si="55"/>
        <v>41.911917098445599</v>
      </c>
    </row>
    <row r="886" spans="1:19" x14ac:dyDescent="0.35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t="s">
        <v>14</v>
      </c>
      <c r="G886">
        <v>1886</v>
      </c>
      <c r="H886" t="s">
        <v>20</v>
      </c>
      <c r="I886" t="s">
        <v>21</v>
      </c>
      <c r="J886">
        <v>1399179600</v>
      </c>
      <c r="K886" s="12">
        <f t="shared" si="52"/>
        <v>41763.208333333336</v>
      </c>
      <c r="L886">
        <v>1399352400</v>
      </c>
      <c r="M886" s="13">
        <f t="shared" si="53"/>
        <v>41765.208333333336</v>
      </c>
      <c r="N886" t="b">
        <v>0</v>
      </c>
      <c r="O886" t="b">
        <v>1</v>
      </c>
      <c r="P886" t="s">
        <v>2013</v>
      </c>
      <c r="Q886" t="s">
        <v>2014</v>
      </c>
      <c r="R886" s="6">
        <f t="shared" si="54"/>
        <v>156.16142776162525</v>
      </c>
      <c r="S886" s="7">
        <f t="shared" si="55"/>
        <v>57.992576882290564</v>
      </c>
    </row>
    <row r="887" spans="1:19" x14ac:dyDescent="0.35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t="s">
        <v>19</v>
      </c>
      <c r="G887">
        <v>52</v>
      </c>
      <c r="H887" t="s">
        <v>20</v>
      </c>
      <c r="I887" t="s">
        <v>21</v>
      </c>
      <c r="J887">
        <v>1275800400</v>
      </c>
      <c r="K887" s="12">
        <f t="shared" si="52"/>
        <v>40335.208333333336</v>
      </c>
      <c r="L887">
        <v>1279083600</v>
      </c>
      <c r="M887" s="13">
        <f t="shared" si="53"/>
        <v>40373.208333333336</v>
      </c>
      <c r="N887" t="b">
        <v>0</v>
      </c>
      <c r="O887" t="b">
        <v>0</v>
      </c>
      <c r="P887" t="s">
        <v>2013</v>
      </c>
      <c r="Q887" t="s">
        <v>2014</v>
      </c>
      <c r="R887" s="6">
        <f t="shared" si="54"/>
        <v>84.546735556599344</v>
      </c>
      <c r="S887" s="7">
        <f t="shared" si="55"/>
        <v>40.942307692307693</v>
      </c>
    </row>
    <row r="888" spans="1:19" x14ac:dyDescent="0.35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t="s">
        <v>14</v>
      </c>
      <c r="G888">
        <v>1825</v>
      </c>
      <c r="H888" t="s">
        <v>20</v>
      </c>
      <c r="I888" t="s">
        <v>21</v>
      </c>
      <c r="J888">
        <v>1282798800</v>
      </c>
      <c r="K888" s="12">
        <f t="shared" si="52"/>
        <v>40416.208333333336</v>
      </c>
      <c r="L888">
        <v>1284354000</v>
      </c>
      <c r="M888" s="13">
        <f t="shared" si="53"/>
        <v>40434.208333333336</v>
      </c>
      <c r="N888" t="b">
        <v>0</v>
      </c>
      <c r="O888" t="b">
        <v>0</v>
      </c>
      <c r="P888" t="s">
        <v>2009</v>
      </c>
      <c r="Q888" t="s">
        <v>2019</v>
      </c>
      <c r="R888" s="6">
        <f t="shared" si="54"/>
        <v>117.89111119808994</v>
      </c>
      <c r="S888" s="7">
        <f t="shared" si="55"/>
        <v>69.9972602739726</v>
      </c>
    </row>
    <row r="889" spans="1:19" ht="31" x14ac:dyDescent="0.35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t="s">
        <v>14</v>
      </c>
      <c r="G889">
        <v>31</v>
      </c>
      <c r="H889" t="s">
        <v>20</v>
      </c>
      <c r="I889" t="s">
        <v>21</v>
      </c>
      <c r="J889">
        <v>1437109200</v>
      </c>
      <c r="K889" s="12">
        <f t="shared" si="52"/>
        <v>42202.208333333328</v>
      </c>
      <c r="L889">
        <v>1441170000</v>
      </c>
      <c r="M889" s="13">
        <f t="shared" si="53"/>
        <v>42249.208333333328</v>
      </c>
      <c r="N889" t="b">
        <v>0</v>
      </c>
      <c r="O889" t="b">
        <v>1</v>
      </c>
      <c r="P889" t="s">
        <v>2013</v>
      </c>
      <c r="Q889" t="s">
        <v>2014</v>
      </c>
      <c r="R889" s="6">
        <f t="shared" si="54"/>
        <v>340.76015727391871</v>
      </c>
      <c r="S889" s="7">
        <f t="shared" si="55"/>
        <v>73.838709677419359</v>
      </c>
    </row>
    <row r="890" spans="1:19" ht="31" x14ac:dyDescent="0.35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t="s">
        <v>19</v>
      </c>
      <c r="G890">
        <v>290</v>
      </c>
      <c r="H890" t="s">
        <v>20</v>
      </c>
      <c r="I890" t="s">
        <v>21</v>
      </c>
      <c r="J890">
        <v>1491886800</v>
      </c>
      <c r="K890" s="12">
        <f t="shared" si="52"/>
        <v>42836.208333333328</v>
      </c>
      <c r="L890">
        <v>1493528400</v>
      </c>
      <c r="M890" s="13">
        <f t="shared" si="53"/>
        <v>42855.208333333328</v>
      </c>
      <c r="N890" t="b">
        <v>0</v>
      </c>
      <c r="O890" t="b">
        <v>0</v>
      </c>
      <c r="P890" t="s">
        <v>2013</v>
      </c>
      <c r="Q890" t="s">
        <v>2014</v>
      </c>
      <c r="R890" s="6">
        <f t="shared" si="54"/>
        <v>47.642516839165431</v>
      </c>
      <c r="S890" s="7">
        <f t="shared" si="55"/>
        <v>41.979310344827589</v>
      </c>
    </row>
    <row r="891" spans="1:19" x14ac:dyDescent="0.35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t="s">
        <v>19</v>
      </c>
      <c r="G891">
        <v>122</v>
      </c>
      <c r="H891" t="s">
        <v>20</v>
      </c>
      <c r="I891" t="s">
        <v>21</v>
      </c>
      <c r="J891">
        <v>1394600400</v>
      </c>
      <c r="K891" s="12">
        <f t="shared" si="52"/>
        <v>41710.208333333336</v>
      </c>
      <c r="L891">
        <v>1395205200</v>
      </c>
      <c r="M891" s="13">
        <f t="shared" si="53"/>
        <v>41717.208333333336</v>
      </c>
      <c r="N891" t="b">
        <v>0</v>
      </c>
      <c r="O891" t="b">
        <v>1</v>
      </c>
      <c r="P891" t="s">
        <v>2009</v>
      </c>
      <c r="Q891" t="s">
        <v>2017</v>
      </c>
      <c r="R891" s="6">
        <f t="shared" si="54"/>
        <v>58.897770298695839</v>
      </c>
      <c r="S891" s="7">
        <f t="shared" si="55"/>
        <v>77.93442622950819</v>
      </c>
    </row>
    <row r="892" spans="1:19" x14ac:dyDescent="0.35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t="s">
        <v>19</v>
      </c>
      <c r="G892">
        <v>1470</v>
      </c>
      <c r="H892" t="s">
        <v>20</v>
      </c>
      <c r="I892" t="s">
        <v>21</v>
      </c>
      <c r="J892">
        <v>1561352400</v>
      </c>
      <c r="K892" s="12">
        <f t="shared" si="52"/>
        <v>43640.208333333328</v>
      </c>
      <c r="L892">
        <v>1561438800</v>
      </c>
      <c r="M892" s="13">
        <f t="shared" si="53"/>
        <v>43641.208333333328</v>
      </c>
      <c r="N892" t="b">
        <v>0</v>
      </c>
      <c r="O892" t="b">
        <v>0</v>
      </c>
      <c r="P892" t="s">
        <v>2009</v>
      </c>
      <c r="Q892" t="s">
        <v>2019</v>
      </c>
      <c r="R892" s="6">
        <f t="shared" si="54"/>
        <v>86.237319456653566</v>
      </c>
      <c r="S892" s="7">
        <f t="shared" si="55"/>
        <v>106.01972789115646</v>
      </c>
    </row>
    <row r="893" spans="1:19" ht="31" x14ac:dyDescent="0.35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t="s">
        <v>19</v>
      </c>
      <c r="G893">
        <v>165</v>
      </c>
      <c r="H893" t="s">
        <v>15</v>
      </c>
      <c r="I893" t="s">
        <v>16</v>
      </c>
      <c r="J893">
        <v>1322892000</v>
      </c>
      <c r="K893" s="12">
        <f t="shared" si="52"/>
        <v>40880.25</v>
      </c>
      <c r="L893">
        <v>1326693600</v>
      </c>
      <c r="M893" s="13">
        <f t="shared" si="53"/>
        <v>40924.25</v>
      </c>
      <c r="N893" t="b">
        <v>0</v>
      </c>
      <c r="O893" t="b">
        <v>0</v>
      </c>
      <c r="P893" t="s">
        <v>2015</v>
      </c>
      <c r="Q893" t="s">
        <v>2016</v>
      </c>
      <c r="R893" s="6">
        <f t="shared" si="54"/>
        <v>38.669760247486465</v>
      </c>
      <c r="S893" s="7">
        <f t="shared" si="55"/>
        <v>47.018181818181816</v>
      </c>
    </row>
    <row r="894" spans="1:19" x14ac:dyDescent="0.35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t="s">
        <v>19</v>
      </c>
      <c r="G894">
        <v>182</v>
      </c>
      <c r="H894" t="s">
        <v>20</v>
      </c>
      <c r="I894" t="s">
        <v>21</v>
      </c>
      <c r="J894">
        <v>1274418000</v>
      </c>
      <c r="K894" s="12">
        <f t="shared" si="52"/>
        <v>40319.208333333336</v>
      </c>
      <c r="L894">
        <v>1277960400</v>
      </c>
      <c r="M894" s="13">
        <f t="shared" si="53"/>
        <v>40360.208333333336</v>
      </c>
      <c r="N894" t="b">
        <v>0</v>
      </c>
      <c r="O894" t="b">
        <v>0</v>
      </c>
      <c r="P894" t="s">
        <v>2021</v>
      </c>
      <c r="Q894" t="s">
        <v>2033</v>
      </c>
      <c r="R894" s="6">
        <f t="shared" si="54"/>
        <v>43.368268883267078</v>
      </c>
      <c r="S894" s="7">
        <f t="shared" si="55"/>
        <v>76.016483516483518</v>
      </c>
    </row>
    <row r="895" spans="1:19" x14ac:dyDescent="0.35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t="s">
        <v>19</v>
      </c>
      <c r="G895">
        <v>199</v>
      </c>
      <c r="H895" t="s">
        <v>94</v>
      </c>
      <c r="I895" t="s">
        <v>95</v>
      </c>
      <c r="J895">
        <v>1434344400</v>
      </c>
      <c r="K895" s="12">
        <f t="shared" si="52"/>
        <v>42170.208333333328</v>
      </c>
      <c r="L895">
        <v>1434690000</v>
      </c>
      <c r="M895" s="13">
        <f t="shared" si="53"/>
        <v>42174.208333333328</v>
      </c>
      <c r="N895" t="b">
        <v>0</v>
      </c>
      <c r="O895" t="b">
        <v>1</v>
      </c>
      <c r="P895" t="s">
        <v>2015</v>
      </c>
      <c r="Q895" t="s">
        <v>2016</v>
      </c>
      <c r="R895" s="6">
        <f t="shared" si="54"/>
        <v>77.994428969359333</v>
      </c>
      <c r="S895" s="7">
        <f t="shared" si="55"/>
        <v>54.120603015075375</v>
      </c>
    </row>
    <row r="896" spans="1:19" x14ac:dyDescent="0.35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t="s">
        <v>19</v>
      </c>
      <c r="G896">
        <v>56</v>
      </c>
      <c r="H896" t="s">
        <v>36</v>
      </c>
      <c r="I896" t="s">
        <v>37</v>
      </c>
      <c r="J896">
        <v>1373518800</v>
      </c>
      <c r="K896" s="12">
        <f t="shared" si="52"/>
        <v>41466.208333333336</v>
      </c>
      <c r="L896">
        <v>1376110800</v>
      </c>
      <c r="M896" s="13">
        <f t="shared" si="53"/>
        <v>41496.208333333336</v>
      </c>
      <c r="N896" t="b">
        <v>0</v>
      </c>
      <c r="O896" t="b">
        <v>1</v>
      </c>
      <c r="P896" t="s">
        <v>2015</v>
      </c>
      <c r="Q896" t="s">
        <v>2034</v>
      </c>
      <c r="R896" s="6">
        <f t="shared" si="54"/>
        <v>52.992518703241899</v>
      </c>
      <c r="S896" s="7">
        <f t="shared" si="55"/>
        <v>57.285714285714285</v>
      </c>
    </row>
    <row r="897" spans="1:19" ht="31" x14ac:dyDescent="0.35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t="s">
        <v>14</v>
      </c>
      <c r="G897">
        <v>107</v>
      </c>
      <c r="H897" t="s">
        <v>20</v>
      </c>
      <c r="I897" t="s">
        <v>21</v>
      </c>
      <c r="J897">
        <v>1517637600</v>
      </c>
      <c r="K897" s="12">
        <f t="shared" si="52"/>
        <v>43134.25</v>
      </c>
      <c r="L897">
        <v>1518415200</v>
      </c>
      <c r="M897" s="13">
        <f t="shared" si="53"/>
        <v>43143.25</v>
      </c>
      <c r="N897" t="b">
        <v>0</v>
      </c>
      <c r="O897" t="b">
        <v>0</v>
      </c>
      <c r="P897" t="s">
        <v>2013</v>
      </c>
      <c r="Q897" t="s">
        <v>2014</v>
      </c>
      <c r="R897" s="6">
        <f t="shared" si="54"/>
        <v>1438.6028087864602</v>
      </c>
      <c r="S897" s="7">
        <f t="shared" si="55"/>
        <v>103.81308411214954</v>
      </c>
    </row>
    <row r="898" spans="1:19" ht="31" x14ac:dyDescent="0.35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t="s">
        <v>19</v>
      </c>
      <c r="G898">
        <v>1460</v>
      </c>
      <c r="H898" t="s">
        <v>24</v>
      </c>
      <c r="I898" t="s">
        <v>25</v>
      </c>
      <c r="J898">
        <v>1310619600</v>
      </c>
      <c r="K898" s="12">
        <f t="shared" si="52"/>
        <v>40738.208333333336</v>
      </c>
      <c r="L898">
        <v>1310878800</v>
      </c>
      <c r="M898" s="13">
        <f t="shared" si="53"/>
        <v>40741.208333333336</v>
      </c>
      <c r="N898" t="b">
        <v>0</v>
      </c>
      <c r="O898" t="b">
        <v>1</v>
      </c>
      <c r="P898" t="s">
        <v>2007</v>
      </c>
      <c r="Q898" t="s">
        <v>2008</v>
      </c>
      <c r="R898" s="6">
        <f t="shared" si="54"/>
        <v>12.91265048455047</v>
      </c>
      <c r="S898" s="7">
        <f t="shared" si="55"/>
        <v>105.02602739726028</v>
      </c>
    </row>
    <row r="899" spans="1:19" x14ac:dyDescent="0.35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t="s">
        <v>14</v>
      </c>
      <c r="G899">
        <v>27</v>
      </c>
      <c r="H899" t="s">
        <v>20</v>
      </c>
      <c r="I899" t="s">
        <v>21</v>
      </c>
      <c r="J899">
        <v>1556427600</v>
      </c>
      <c r="K899" s="12">
        <f t="shared" ref="K899:K962" si="56">(((J899/60)/60)/24)+DATE(1970,1,1)</f>
        <v>43583.208333333328</v>
      </c>
      <c r="L899">
        <v>1556600400</v>
      </c>
      <c r="M899" s="13">
        <f t="shared" ref="M899:M962" si="57">(((L899/60)/60)/24)+DATE(1970,1,1)</f>
        <v>43585.208333333328</v>
      </c>
      <c r="N899" t="b">
        <v>0</v>
      </c>
      <c r="O899" t="b">
        <v>0</v>
      </c>
      <c r="P899" t="s">
        <v>2013</v>
      </c>
      <c r="Q899" t="s">
        <v>2014</v>
      </c>
      <c r="R899" s="6">
        <f t="shared" si="54"/>
        <v>361.09971276159212</v>
      </c>
      <c r="S899" s="7">
        <f t="shared" si="55"/>
        <v>90.259259259259252</v>
      </c>
    </row>
    <row r="900" spans="1:19" x14ac:dyDescent="0.35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t="s">
        <v>14</v>
      </c>
      <c r="G900">
        <v>1221</v>
      </c>
      <c r="H900" t="s">
        <v>20</v>
      </c>
      <c r="I900" t="s">
        <v>21</v>
      </c>
      <c r="J900">
        <v>1576476000</v>
      </c>
      <c r="K900" s="12">
        <f t="shared" si="56"/>
        <v>43815.25</v>
      </c>
      <c r="L900">
        <v>1576994400</v>
      </c>
      <c r="M900" s="13">
        <f t="shared" si="57"/>
        <v>43821.25</v>
      </c>
      <c r="N900" t="b">
        <v>0</v>
      </c>
      <c r="O900" t="b">
        <v>0</v>
      </c>
      <c r="P900" t="s">
        <v>2015</v>
      </c>
      <c r="Q900" t="s">
        <v>2016</v>
      </c>
      <c r="R900" s="6">
        <f t="shared" ref="R900:R963" si="58">D900/E900*100</f>
        <v>190.55015905778211</v>
      </c>
      <c r="S900" s="7">
        <f t="shared" ref="S900:S963" si="59">E900/G900</f>
        <v>76.978705978705975</v>
      </c>
    </row>
    <row r="901" spans="1:19" x14ac:dyDescent="0.35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t="s">
        <v>19</v>
      </c>
      <c r="G901">
        <v>123</v>
      </c>
      <c r="H901" t="s">
        <v>86</v>
      </c>
      <c r="I901" t="s">
        <v>87</v>
      </c>
      <c r="J901">
        <v>1381122000</v>
      </c>
      <c r="K901" s="12">
        <f t="shared" si="56"/>
        <v>41554.208333333336</v>
      </c>
      <c r="L901">
        <v>1382677200</v>
      </c>
      <c r="M901" s="13">
        <f t="shared" si="57"/>
        <v>41572.208333333336</v>
      </c>
      <c r="N901" t="b">
        <v>0</v>
      </c>
      <c r="O901" t="b">
        <v>0</v>
      </c>
      <c r="P901" t="s">
        <v>2009</v>
      </c>
      <c r="Q901" t="s">
        <v>2032</v>
      </c>
      <c r="R901" s="6">
        <f t="shared" si="58"/>
        <v>24.564183835182252</v>
      </c>
      <c r="S901" s="7">
        <f t="shared" si="59"/>
        <v>102.60162601626017</v>
      </c>
    </row>
    <row r="902" spans="1:19" x14ac:dyDescent="0.35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t="s">
        <v>14</v>
      </c>
      <c r="G902">
        <v>1</v>
      </c>
      <c r="H902" t="s">
        <v>20</v>
      </c>
      <c r="I902" t="s">
        <v>21</v>
      </c>
      <c r="J902">
        <v>1411102800</v>
      </c>
      <c r="K902" s="12">
        <f t="shared" si="56"/>
        <v>41901.208333333336</v>
      </c>
      <c r="L902">
        <v>1411189200</v>
      </c>
      <c r="M902" s="13">
        <f t="shared" si="57"/>
        <v>41902.208333333336</v>
      </c>
      <c r="N902" t="b">
        <v>0</v>
      </c>
      <c r="O902" t="b">
        <v>1</v>
      </c>
      <c r="P902" t="s">
        <v>2011</v>
      </c>
      <c r="Q902" t="s">
        <v>2012</v>
      </c>
      <c r="R902" s="6">
        <f t="shared" si="58"/>
        <v>5000</v>
      </c>
      <c r="S902" s="7">
        <f t="shared" si="59"/>
        <v>2</v>
      </c>
    </row>
    <row r="903" spans="1:19" x14ac:dyDescent="0.35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t="s">
        <v>19</v>
      </c>
      <c r="G903">
        <v>159</v>
      </c>
      <c r="H903" t="s">
        <v>20</v>
      </c>
      <c r="I903" t="s">
        <v>21</v>
      </c>
      <c r="J903">
        <v>1531803600</v>
      </c>
      <c r="K903" s="12">
        <f t="shared" si="56"/>
        <v>43298.208333333328</v>
      </c>
      <c r="L903">
        <v>1534654800</v>
      </c>
      <c r="M903" s="13">
        <f t="shared" si="57"/>
        <v>43331.208333333328</v>
      </c>
      <c r="N903" t="b">
        <v>0</v>
      </c>
      <c r="O903" t="b">
        <v>1</v>
      </c>
      <c r="P903" t="s">
        <v>2009</v>
      </c>
      <c r="Q903" t="s">
        <v>2010</v>
      </c>
      <c r="R903" s="6">
        <f t="shared" si="58"/>
        <v>64.029270523667961</v>
      </c>
      <c r="S903" s="7">
        <f t="shared" si="59"/>
        <v>55.0062893081761</v>
      </c>
    </row>
    <row r="904" spans="1:19" x14ac:dyDescent="0.35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t="s">
        <v>19</v>
      </c>
      <c r="G904">
        <v>110</v>
      </c>
      <c r="H904" t="s">
        <v>20</v>
      </c>
      <c r="I904" t="s">
        <v>21</v>
      </c>
      <c r="J904">
        <v>1454133600</v>
      </c>
      <c r="K904" s="12">
        <f t="shared" si="56"/>
        <v>42399.25</v>
      </c>
      <c r="L904">
        <v>1457762400</v>
      </c>
      <c r="M904" s="13">
        <f t="shared" si="57"/>
        <v>42441.25</v>
      </c>
      <c r="N904" t="b">
        <v>0</v>
      </c>
      <c r="O904" t="b">
        <v>0</v>
      </c>
      <c r="P904" t="s">
        <v>2011</v>
      </c>
      <c r="Q904" t="s">
        <v>2012</v>
      </c>
      <c r="R904" s="6">
        <f t="shared" si="58"/>
        <v>39.615166949632147</v>
      </c>
      <c r="S904" s="7">
        <f t="shared" si="59"/>
        <v>32.127272727272725</v>
      </c>
    </row>
    <row r="905" spans="1:19" ht="31" x14ac:dyDescent="0.35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t="s">
        <v>42</v>
      </c>
      <c r="G905">
        <v>14</v>
      </c>
      <c r="H905" t="s">
        <v>20</v>
      </c>
      <c r="I905" t="s">
        <v>21</v>
      </c>
      <c r="J905">
        <v>1336194000</v>
      </c>
      <c r="K905" s="12">
        <f t="shared" si="56"/>
        <v>41034.208333333336</v>
      </c>
      <c r="L905">
        <v>1337490000</v>
      </c>
      <c r="M905" s="13">
        <f t="shared" si="57"/>
        <v>41049.208333333336</v>
      </c>
      <c r="N905" t="b">
        <v>0</v>
      </c>
      <c r="O905" t="b">
        <v>1</v>
      </c>
      <c r="P905" t="s">
        <v>2021</v>
      </c>
      <c r="Q905" t="s">
        <v>2022</v>
      </c>
      <c r="R905" s="6">
        <f t="shared" si="58"/>
        <v>5782.7926657263752</v>
      </c>
      <c r="S905" s="7">
        <f t="shared" si="59"/>
        <v>50.642857142857146</v>
      </c>
    </row>
    <row r="906" spans="1:19" x14ac:dyDescent="0.35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t="s">
        <v>14</v>
      </c>
      <c r="G906">
        <v>16</v>
      </c>
      <c r="H906" t="s">
        <v>20</v>
      </c>
      <c r="I906" t="s">
        <v>21</v>
      </c>
      <c r="J906">
        <v>1349326800</v>
      </c>
      <c r="K906" s="12">
        <f t="shared" si="56"/>
        <v>41186.208333333336</v>
      </c>
      <c r="L906">
        <v>1349672400</v>
      </c>
      <c r="M906" s="13">
        <f t="shared" si="57"/>
        <v>41190.208333333336</v>
      </c>
      <c r="N906" t="b">
        <v>0</v>
      </c>
      <c r="O906" t="b">
        <v>0</v>
      </c>
      <c r="P906" t="s">
        <v>2021</v>
      </c>
      <c r="Q906" t="s">
        <v>2030</v>
      </c>
      <c r="R906" s="6">
        <f t="shared" si="58"/>
        <v>817.61006289308182</v>
      </c>
      <c r="S906" s="7">
        <f t="shared" si="59"/>
        <v>49.6875</v>
      </c>
    </row>
    <row r="907" spans="1:19" x14ac:dyDescent="0.35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t="s">
        <v>19</v>
      </c>
      <c r="G907">
        <v>236</v>
      </c>
      <c r="H907" t="s">
        <v>20</v>
      </c>
      <c r="I907" t="s">
        <v>21</v>
      </c>
      <c r="J907">
        <v>1379566800</v>
      </c>
      <c r="K907" s="12">
        <f t="shared" si="56"/>
        <v>41536.208333333336</v>
      </c>
      <c r="L907">
        <v>1379826000</v>
      </c>
      <c r="M907" s="13">
        <f t="shared" si="57"/>
        <v>41539.208333333336</v>
      </c>
      <c r="N907" t="b">
        <v>0</v>
      </c>
      <c r="O907" t="b">
        <v>0</v>
      </c>
      <c r="P907" t="s">
        <v>2013</v>
      </c>
      <c r="Q907" t="s">
        <v>2014</v>
      </c>
      <c r="R907" s="6">
        <f t="shared" si="58"/>
        <v>60.980316480123506</v>
      </c>
      <c r="S907" s="7">
        <f t="shared" si="59"/>
        <v>54.894067796610166</v>
      </c>
    </row>
    <row r="908" spans="1:19" ht="31" x14ac:dyDescent="0.35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t="s">
        <v>19</v>
      </c>
      <c r="G908">
        <v>191</v>
      </c>
      <c r="H908" t="s">
        <v>20</v>
      </c>
      <c r="I908" t="s">
        <v>21</v>
      </c>
      <c r="J908">
        <v>1494651600</v>
      </c>
      <c r="K908" s="12">
        <f t="shared" si="56"/>
        <v>42868.208333333328</v>
      </c>
      <c r="L908">
        <v>1497762000</v>
      </c>
      <c r="M908" s="13">
        <f t="shared" si="57"/>
        <v>42904.208333333328</v>
      </c>
      <c r="N908" t="b">
        <v>1</v>
      </c>
      <c r="O908" t="b">
        <v>1</v>
      </c>
      <c r="P908" t="s">
        <v>2015</v>
      </c>
      <c r="Q908" t="s">
        <v>2016</v>
      </c>
      <c r="R908" s="6">
        <f t="shared" si="58"/>
        <v>61.356537260151725</v>
      </c>
      <c r="S908" s="7">
        <f t="shared" si="59"/>
        <v>46.931937172774866</v>
      </c>
    </row>
    <row r="909" spans="1:19" x14ac:dyDescent="0.35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t="s">
        <v>14</v>
      </c>
      <c r="G909">
        <v>41</v>
      </c>
      <c r="H909" t="s">
        <v>20</v>
      </c>
      <c r="I909" t="s">
        <v>21</v>
      </c>
      <c r="J909">
        <v>1303880400</v>
      </c>
      <c r="K909" s="12">
        <f t="shared" si="56"/>
        <v>40660.208333333336</v>
      </c>
      <c r="L909">
        <v>1304485200</v>
      </c>
      <c r="M909" s="13">
        <f t="shared" si="57"/>
        <v>40667.208333333336</v>
      </c>
      <c r="N909" t="b">
        <v>0</v>
      </c>
      <c r="O909" t="b">
        <v>0</v>
      </c>
      <c r="P909" t="s">
        <v>2013</v>
      </c>
      <c r="Q909" t="s">
        <v>2014</v>
      </c>
      <c r="R909" s="6">
        <f t="shared" si="58"/>
        <v>493.76017362995117</v>
      </c>
      <c r="S909" s="7">
        <f t="shared" si="59"/>
        <v>44.951219512195124</v>
      </c>
    </row>
    <row r="910" spans="1:19" x14ac:dyDescent="0.35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t="s">
        <v>19</v>
      </c>
      <c r="G910">
        <v>3934</v>
      </c>
      <c r="H910" t="s">
        <v>20</v>
      </c>
      <c r="I910" t="s">
        <v>21</v>
      </c>
      <c r="J910">
        <v>1335934800</v>
      </c>
      <c r="K910" s="12">
        <f t="shared" si="56"/>
        <v>41031.208333333336</v>
      </c>
      <c r="L910">
        <v>1336885200</v>
      </c>
      <c r="M910" s="13">
        <f t="shared" si="57"/>
        <v>41042.208333333336</v>
      </c>
      <c r="N910" t="b">
        <v>0</v>
      </c>
      <c r="O910" t="b">
        <v>0</v>
      </c>
      <c r="P910" t="s">
        <v>2024</v>
      </c>
      <c r="Q910" t="s">
        <v>2025</v>
      </c>
      <c r="R910" s="6">
        <f t="shared" si="58"/>
        <v>31.32431324313243</v>
      </c>
      <c r="S910" s="7">
        <f t="shared" si="59"/>
        <v>30.99898322318251</v>
      </c>
    </row>
    <row r="911" spans="1:19" x14ac:dyDescent="0.35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t="s">
        <v>19</v>
      </c>
      <c r="G911">
        <v>80</v>
      </c>
      <c r="H911" t="s">
        <v>15</v>
      </c>
      <c r="I911" t="s">
        <v>16</v>
      </c>
      <c r="J911">
        <v>1528088400</v>
      </c>
      <c r="K911" s="12">
        <f t="shared" si="56"/>
        <v>43255.208333333328</v>
      </c>
      <c r="L911">
        <v>1530421200</v>
      </c>
      <c r="M911" s="13">
        <f t="shared" si="57"/>
        <v>43282.208333333328</v>
      </c>
      <c r="N911" t="b">
        <v>0</v>
      </c>
      <c r="O911" t="b">
        <v>1</v>
      </c>
      <c r="P911" t="s">
        <v>2013</v>
      </c>
      <c r="Q911" t="s">
        <v>2014</v>
      </c>
      <c r="R911" s="6">
        <f t="shared" si="58"/>
        <v>20.879248347059505</v>
      </c>
      <c r="S911" s="7">
        <f t="shared" si="59"/>
        <v>107.7625</v>
      </c>
    </row>
    <row r="912" spans="1:19" x14ac:dyDescent="0.35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t="s">
        <v>63</v>
      </c>
      <c r="G912">
        <v>296</v>
      </c>
      <c r="H912" t="s">
        <v>20</v>
      </c>
      <c r="I912" t="s">
        <v>21</v>
      </c>
      <c r="J912">
        <v>1421906400</v>
      </c>
      <c r="K912" s="12">
        <f t="shared" si="56"/>
        <v>42026.25</v>
      </c>
      <c r="L912">
        <v>1421992800</v>
      </c>
      <c r="M912" s="13">
        <f t="shared" si="57"/>
        <v>42027.25</v>
      </c>
      <c r="N912" t="b">
        <v>0</v>
      </c>
      <c r="O912" t="b">
        <v>0</v>
      </c>
      <c r="P912" t="s">
        <v>2013</v>
      </c>
      <c r="Q912" t="s">
        <v>2014</v>
      </c>
      <c r="R912" s="6">
        <f t="shared" si="58"/>
        <v>511.33542942247232</v>
      </c>
      <c r="S912" s="7">
        <f t="shared" si="59"/>
        <v>102.07770270270271</v>
      </c>
    </row>
    <row r="913" spans="1:19" x14ac:dyDescent="0.35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t="s">
        <v>19</v>
      </c>
      <c r="G913">
        <v>462</v>
      </c>
      <c r="H913" t="s">
        <v>20</v>
      </c>
      <c r="I913" t="s">
        <v>21</v>
      </c>
      <c r="J913">
        <v>1568005200</v>
      </c>
      <c r="K913" s="12">
        <f t="shared" si="56"/>
        <v>43717.208333333328</v>
      </c>
      <c r="L913">
        <v>1568178000</v>
      </c>
      <c r="M913" s="13">
        <f t="shared" si="57"/>
        <v>43719.208333333328</v>
      </c>
      <c r="N913" t="b">
        <v>1</v>
      </c>
      <c r="O913" t="b">
        <v>0</v>
      </c>
      <c r="P913" t="s">
        <v>2011</v>
      </c>
      <c r="Q913" t="s">
        <v>2012</v>
      </c>
      <c r="R913" s="6">
        <f t="shared" si="58"/>
        <v>50.264320998353405</v>
      </c>
      <c r="S913" s="7">
        <f t="shared" si="59"/>
        <v>24.976190476190474</v>
      </c>
    </row>
    <row r="914" spans="1:19" x14ac:dyDescent="0.35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t="s">
        <v>19</v>
      </c>
      <c r="G914">
        <v>179</v>
      </c>
      <c r="H914" t="s">
        <v>20</v>
      </c>
      <c r="I914" t="s">
        <v>21</v>
      </c>
      <c r="J914">
        <v>1346821200</v>
      </c>
      <c r="K914" s="12">
        <f t="shared" si="56"/>
        <v>41157.208333333336</v>
      </c>
      <c r="L914">
        <v>1347944400</v>
      </c>
      <c r="M914" s="13">
        <f t="shared" si="57"/>
        <v>41170.208333333336</v>
      </c>
      <c r="N914" t="b">
        <v>1</v>
      </c>
      <c r="O914" t="b">
        <v>0</v>
      </c>
      <c r="P914" t="s">
        <v>2015</v>
      </c>
      <c r="Q914" t="s">
        <v>2018</v>
      </c>
      <c r="R914" s="6">
        <f t="shared" si="58"/>
        <v>12.578616352201259</v>
      </c>
      <c r="S914" s="7">
        <f t="shared" si="59"/>
        <v>79.944134078212286</v>
      </c>
    </row>
    <row r="915" spans="1:19" x14ac:dyDescent="0.35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t="s">
        <v>14</v>
      </c>
      <c r="G915">
        <v>523</v>
      </c>
      <c r="H915" t="s">
        <v>24</v>
      </c>
      <c r="I915" t="s">
        <v>25</v>
      </c>
      <c r="J915">
        <v>1557637200</v>
      </c>
      <c r="K915" s="12">
        <f t="shared" si="56"/>
        <v>43597.208333333328</v>
      </c>
      <c r="L915">
        <v>1558760400</v>
      </c>
      <c r="M915" s="13">
        <f t="shared" si="57"/>
        <v>43610.208333333328</v>
      </c>
      <c r="N915" t="b">
        <v>0</v>
      </c>
      <c r="O915" t="b">
        <v>0</v>
      </c>
      <c r="P915" t="s">
        <v>2015</v>
      </c>
      <c r="Q915" t="s">
        <v>2018</v>
      </c>
      <c r="R915" s="6">
        <f t="shared" si="58"/>
        <v>197.54615038271049</v>
      </c>
      <c r="S915" s="7">
        <f t="shared" si="59"/>
        <v>67.946462715105156</v>
      </c>
    </row>
    <row r="916" spans="1:19" x14ac:dyDescent="0.35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t="s">
        <v>14</v>
      </c>
      <c r="G916">
        <v>141</v>
      </c>
      <c r="H916" t="s">
        <v>36</v>
      </c>
      <c r="I916" t="s">
        <v>37</v>
      </c>
      <c r="J916">
        <v>1375592400</v>
      </c>
      <c r="K916" s="12">
        <f t="shared" si="56"/>
        <v>41490.208333333336</v>
      </c>
      <c r="L916">
        <v>1376629200</v>
      </c>
      <c r="M916" s="13">
        <f t="shared" si="57"/>
        <v>41502.208333333336</v>
      </c>
      <c r="N916" t="b">
        <v>0</v>
      </c>
      <c r="O916" t="b">
        <v>0</v>
      </c>
      <c r="P916" t="s">
        <v>2013</v>
      </c>
      <c r="Q916" t="s">
        <v>2014</v>
      </c>
      <c r="R916" s="6">
        <f t="shared" si="58"/>
        <v>174.10228509249183</v>
      </c>
      <c r="S916" s="7">
        <f t="shared" si="59"/>
        <v>26.070921985815602</v>
      </c>
    </row>
    <row r="917" spans="1:19" x14ac:dyDescent="0.35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t="s">
        <v>19</v>
      </c>
      <c r="G917">
        <v>1866</v>
      </c>
      <c r="H917" t="s">
        <v>36</v>
      </c>
      <c r="I917" t="s">
        <v>37</v>
      </c>
      <c r="J917">
        <v>1503982800</v>
      </c>
      <c r="K917" s="12">
        <f t="shared" si="56"/>
        <v>42976.208333333328</v>
      </c>
      <c r="L917">
        <v>1504760400</v>
      </c>
      <c r="M917" s="13">
        <f t="shared" si="57"/>
        <v>42985.208333333328</v>
      </c>
      <c r="N917" t="b">
        <v>0</v>
      </c>
      <c r="O917" t="b">
        <v>0</v>
      </c>
      <c r="P917" t="s">
        <v>2015</v>
      </c>
      <c r="Q917" t="s">
        <v>2034</v>
      </c>
      <c r="R917" s="6">
        <f t="shared" si="58"/>
        <v>64.25567532255431</v>
      </c>
      <c r="S917" s="7">
        <f t="shared" si="59"/>
        <v>105.0032154340836</v>
      </c>
    </row>
    <row r="918" spans="1:19" ht="31" x14ac:dyDescent="0.35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t="s">
        <v>14</v>
      </c>
      <c r="G918">
        <v>52</v>
      </c>
      <c r="H918" t="s">
        <v>20</v>
      </c>
      <c r="I918" t="s">
        <v>21</v>
      </c>
      <c r="J918">
        <v>1418882400</v>
      </c>
      <c r="K918" s="12">
        <f t="shared" si="56"/>
        <v>41991.25</v>
      </c>
      <c r="L918">
        <v>1419660000</v>
      </c>
      <c r="M918" s="13">
        <f t="shared" si="57"/>
        <v>42000.25</v>
      </c>
      <c r="N918" t="b">
        <v>0</v>
      </c>
      <c r="O918" t="b">
        <v>0</v>
      </c>
      <c r="P918" t="s">
        <v>2028</v>
      </c>
      <c r="Q918" t="s">
        <v>2029</v>
      </c>
      <c r="R918" s="6">
        <f t="shared" si="58"/>
        <v>275.50260610573343</v>
      </c>
      <c r="S918" s="7">
        <f t="shared" si="59"/>
        <v>25.826923076923077</v>
      </c>
    </row>
    <row r="919" spans="1:19" x14ac:dyDescent="0.35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t="s">
        <v>42</v>
      </c>
      <c r="G919">
        <v>27</v>
      </c>
      <c r="H919" t="s">
        <v>36</v>
      </c>
      <c r="I919" t="s">
        <v>37</v>
      </c>
      <c r="J919">
        <v>1309237200</v>
      </c>
      <c r="K919" s="12">
        <f t="shared" si="56"/>
        <v>40722.208333333336</v>
      </c>
      <c r="L919">
        <v>1311310800</v>
      </c>
      <c r="M919" s="13">
        <f t="shared" si="57"/>
        <v>40746.208333333336</v>
      </c>
      <c r="N919" t="b">
        <v>0</v>
      </c>
      <c r="O919" t="b">
        <v>1</v>
      </c>
      <c r="P919" t="s">
        <v>2015</v>
      </c>
      <c r="Q919" t="s">
        <v>2026</v>
      </c>
      <c r="R919" s="6">
        <f t="shared" si="58"/>
        <v>171.67381974248929</v>
      </c>
      <c r="S919" s="7">
        <f t="shared" si="59"/>
        <v>77.666666666666671</v>
      </c>
    </row>
    <row r="920" spans="1:19" x14ac:dyDescent="0.35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t="s">
        <v>19</v>
      </c>
      <c r="G920">
        <v>156</v>
      </c>
      <c r="H920" t="s">
        <v>86</v>
      </c>
      <c r="I920" t="s">
        <v>87</v>
      </c>
      <c r="J920">
        <v>1343365200</v>
      </c>
      <c r="K920" s="12">
        <f t="shared" si="56"/>
        <v>41117.208333333336</v>
      </c>
      <c r="L920">
        <v>1344315600</v>
      </c>
      <c r="M920" s="13">
        <f t="shared" si="57"/>
        <v>41128.208333333336</v>
      </c>
      <c r="N920" t="b">
        <v>0</v>
      </c>
      <c r="O920" t="b">
        <v>0</v>
      </c>
      <c r="P920" t="s">
        <v>2021</v>
      </c>
      <c r="Q920" t="s">
        <v>2030</v>
      </c>
      <c r="R920" s="6">
        <f t="shared" si="58"/>
        <v>42.123933045116949</v>
      </c>
      <c r="S920" s="7">
        <f t="shared" si="59"/>
        <v>57.82692307692308</v>
      </c>
    </row>
    <row r="921" spans="1:19" x14ac:dyDescent="0.35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t="s">
        <v>14</v>
      </c>
      <c r="G921">
        <v>225</v>
      </c>
      <c r="H921" t="s">
        <v>24</v>
      </c>
      <c r="I921" t="s">
        <v>25</v>
      </c>
      <c r="J921">
        <v>1507957200</v>
      </c>
      <c r="K921" s="12">
        <f t="shared" si="56"/>
        <v>43022.208333333328</v>
      </c>
      <c r="L921">
        <v>1510725600</v>
      </c>
      <c r="M921" s="13">
        <f t="shared" si="57"/>
        <v>43054.25</v>
      </c>
      <c r="N921" t="b">
        <v>0</v>
      </c>
      <c r="O921" t="b">
        <v>1</v>
      </c>
      <c r="P921" t="s">
        <v>2013</v>
      </c>
      <c r="Q921" t="s">
        <v>2014</v>
      </c>
      <c r="R921" s="6">
        <f t="shared" si="58"/>
        <v>170.21276595744681</v>
      </c>
      <c r="S921" s="7">
        <f t="shared" si="59"/>
        <v>92.955555555555549</v>
      </c>
    </row>
    <row r="922" spans="1:19" x14ac:dyDescent="0.35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t="s">
        <v>19</v>
      </c>
      <c r="G922">
        <v>255</v>
      </c>
      <c r="H922" t="s">
        <v>20</v>
      </c>
      <c r="I922" t="s">
        <v>21</v>
      </c>
      <c r="J922">
        <v>1549519200</v>
      </c>
      <c r="K922" s="12">
        <f t="shared" si="56"/>
        <v>43503.25</v>
      </c>
      <c r="L922">
        <v>1551247200</v>
      </c>
      <c r="M922" s="13">
        <f t="shared" si="57"/>
        <v>43523.25</v>
      </c>
      <c r="N922" t="b">
        <v>1</v>
      </c>
      <c r="O922" t="b">
        <v>0</v>
      </c>
      <c r="P922" t="s">
        <v>2015</v>
      </c>
      <c r="Q922" t="s">
        <v>2023</v>
      </c>
      <c r="R922" s="6">
        <f t="shared" si="58"/>
        <v>54.77470028937578</v>
      </c>
      <c r="S922" s="7">
        <f t="shared" si="59"/>
        <v>37.945098039215686</v>
      </c>
    </row>
    <row r="923" spans="1:19" x14ac:dyDescent="0.35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t="s">
        <v>14</v>
      </c>
      <c r="G923">
        <v>38</v>
      </c>
      <c r="H923" t="s">
        <v>20</v>
      </c>
      <c r="I923" t="s">
        <v>21</v>
      </c>
      <c r="J923">
        <v>1329026400</v>
      </c>
      <c r="K923" s="12">
        <f t="shared" si="56"/>
        <v>40951.25</v>
      </c>
      <c r="L923">
        <v>1330236000</v>
      </c>
      <c r="M923" s="13">
        <f t="shared" si="57"/>
        <v>40965.25</v>
      </c>
      <c r="N923" t="b">
        <v>0</v>
      </c>
      <c r="O923" t="b">
        <v>0</v>
      </c>
      <c r="P923" t="s">
        <v>2011</v>
      </c>
      <c r="Q923" t="s">
        <v>2012</v>
      </c>
      <c r="R923" s="6">
        <f t="shared" si="58"/>
        <v>13256.198347107436</v>
      </c>
      <c r="S923" s="7">
        <f t="shared" si="59"/>
        <v>31.842105263157894</v>
      </c>
    </row>
    <row r="924" spans="1:19" x14ac:dyDescent="0.35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t="s">
        <v>19</v>
      </c>
      <c r="G924">
        <v>2261</v>
      </c>
      <c r="H924" t="s">
        <v>20</v>
      </c>
      <c r="I924" t="s">
        <v>21</v>
      </c>
      <c r="J924">
        <v>1544335200</v>
      </c>
      <c r="K924" s="12">
        <f t="shared" si="56"/>
        <v>43443.25</v>
      </c>
      <c r="L924">
        <v>1545112800</v>
      </c>
      <c r="M924" s="13">
        <f t="shared" si="57"/>
        <v>43452.25</v>
      </c>
      <c r="N924" t="b">
        <v>0</v>
      </c>
      <c r="O924" t="b">
        <v>1</v>
      </c>
      <c r="P924" t="s">
        <v>2009</v>
      </c>
      <c r="Q924" t="s">
        <v>2036</v>
      </c>
      <c r="R924" s="6">
        <f t="shared" si="58"/>
        <v>56.833259619637332</v>
      </c>
      <c r="S924" s="7">
        <f t="shared" si="59"/>
        <v>40</v>
      </c>
    </row>
    <row r="925" spans="1:19" x14ac:dyDescent="0.35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t="s">
        <v>19</v>
      </c>
      <c r="G925">
        <v>40</v>
      </c>
      <c r="H925" t="s">
        <v>20</v>
      </c>
      <c r="I925" t="s">
        <v>21</v>
      </c>
      <c r="J925">
        <v>1279083600</v>
      </c>
      <c r="K925" s="12">
        <f t="shared" si="56"/>
        <v>40373.208333333336</v>
      </c>
      <c r="L925">
        <v>1279170000</v>
      </c>
      <c r="M925" s="13">
        <f t="shared" si="57"/>
        <v>40374.208333333336</v>
      </c>
      <c r="N925" t="b">
        <v>0</v>
      </c>
      <c r="O925" t="b">
        <v>0</v>
      </c>
      <c r="P925" t="s">
        <v>2013</v>
      </c>
      <c r="Q925" t="s">
        <v>2014</v>
      </c>
      <c r="R925" s="6">
        <f t="shared" si="58"/>
        <v>42.037586547972303</v>
      </c>
      <c r="S925" s="7">
        <f t="shared" si="59"/>
        <v>101.1</v>
      </c>
    </row>
    <row r="926" spans="1:19" x14ac:dyDescent="0.35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t="s">
        <v>19</v>
      </c>
      <c r="G926">
        <v>2289</v>
      </c>
      <c r="H926" t="s">
        <v>94</v>
      </c>
      <c r="I926" t="s">
        <v>95</v>
      </c>
      <c r="J926">
        <v>1572498000</v>
      </c>
      <c r="K926" s="12">
        <f t="shared" si="56"/>
        <v>43769.208333333328</v>
      </c>
      <c r="L926">
        <v>1573452000</v>
      </c>
      <c r="M926" s="13">
        <f t="shared" si="57"/>
        <v>43780.25</v>
      </c>
      <c r="N926" t="b">
        <v>0</v>
      </c>
      <c r="O926" t="b">
        <v>0</v>
      </c>
      <c r="P926" t="s">
        <v>2013</v>
      </c>
      <c r="Q926" t="s">
        <v>2014</v>
      </c>
      <c r="R926" s="6">
        <f t="shared" si="58"/>
        <v>20.48967195723171</v>
      </c>
      <c r="S926" s="7">
        <f t="shared" si="59"/>
        <v>84.006989951944078</v>
      </c>
    </row>
    <row r="927" spans="1:19" ht="31" x14ac:dyDescent="0.35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t="s">
        <v>19</v>
      </c>
      <c r="G927">
        <v>65</v>
      </c>
      <c r="H927" t="s">
        <v>20</v>
      </c>
      <c r="I927" t="s">
        <v>21</v>
      </c>
      <c r="J927">
        <v>1506056400</v>
      </c>
      <c r="K927" s="12">
        <f t="shared" si="56"/>
        <v>43000.208333333328</v>
      </c>
      <c r="L927">
        <v>1507093200</v>
      </c>
      <c r="M927" s="13">
        <f t="shared" si="57"/>
        <v>43012.208333333328</v>
      </c>
      <c r="N927" t="b">
        <v>0</v>
      </c>
      <c r="O927" t="b">
        <v>0</v>
      </c>
      <c r="P927" t="s">
        <v>2013</v>
      </c>
      <c r="Q927" t="s">
        <v>2014</v>
      </c>
      <c r="R927" s="6">
        <f t="shared" si="58"/>
        <v>44.629574531389466</v>
      </c>
      <c r="S927" s="7">
        <f t="shared" si="59"/>
        <v>103.41538461538461</v>
      </c>
    </row>
    <row r="928" spans="1:19" x14ac:dyDescent="0.35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t="s">
        <v>14</v>
      </c>
      <c r="G928">
        <v>15</v>
      </c>
      <c r="H928" t="s">
        <v>20</v>
      </c>
      <c r="I928" t="s">
        <v>21</v>
      </c>
      <c r="J928">
        <v>1463029200</v>
      </c>
      <c r="K928" s="12">
        <f t="shared" si="56"/>
        <v>42502.208333333328</v>
      </c>
      <c r="L928">
        <v>1463374800</v>
      </c>
      <c r="M928" s="13">
        <f t="shared" si="57"/>
        <v>42506.208333333328</v>
      </c>
      <c r="N928" t="b">
        <v>0</v>
      </c>
      <c r="O928" t="b">
        <v>0</v>
      </c>
      <c r="P928" t="s">
        <v>2007</v>
      </c>
      <c r="Q928" t="s">
        <v>2008</v>
      </c>
      <c r="R928" s="6">
        <f t="shared" si="58"/>
        <v>551.68040583386176</v>
      </c>
      <c r="S928" s="7">
        <f t="shared" si="59"/>
        <v>105.13333333333334</v>
      </c>
    </row>
    <row r="929" spans="1:19" x14ac:dyDescent="0.35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t="s">
        <v>14</v>
      </c>
      <c r="G929">
        <v>37</v>
      </c>
      <c r="H929" t="s">
        <v>20</v>
      </c>
      <c r="I929" t="s">
        <v>21</v>
      </c>
      <c r="J929">
        <v>1342069200</v>
      </c>
      <c r="K929" s="12">
        <f t="shared" si="56"/>
        <v>41102.208333333336</v>
      </c>
      <c r="L929">
        <v>1344574800</v>
      </c>
      <c r="M929" s="13">
        <f t="shared" si="57"/>
        <v>41131.208333333336</v>
      </c>
      <c r="N929" t="b">
        <v>0</v>
      </c>
      <c r="O929" t="b">
        <v>0</v>
      </c>
      <c r="P929" t="s">
        <v>2013</v>
      </c>
      <c r="Q929" t="s">
        <v>2014</v>
      </c>
      <c r="R929" s="6">
        <f t="shared" si="58"/>
        <v>218.11572250833083</v>
      </c>
      <c r="S929" s="7">
        <f t="shared" si="59"/>
        <v>89.21621621621621</v>
      </c>
    </row>
    <row r="930" spans="1:19" x14ac:dyDescent="0.35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t="s">
        <v>19</v>
      </c>
      <c r="G930">
        <v>3777</v>
      </c>
      <c r="H930" t="s">
        <v>94</v>
      </c>
      <c r="I930" t="s">
        <v>95</v>
      </c>
      <c r="J930">
        <v>1388296800</v>
      </c>
      <c r="K930" s="12">
        <f t="shared" si="56"/>
        <v>41637.25</v>
      </c>
      <c r="L930">
        <v>1389074400</v>
      </c>
      <c r="M930" s="13">
        <f t="shared" si="57"/>
        <v>41646.25</v>
      </c>
      <c r="N930" t="b">
        <v>0</v>
      </c>
      <c r="O930" t="b">
        <v>0</v>
      </c>
      <c r="P930" t="s">
        <v>2011</v>
      </c>
      <c r="Q930" t="s">
        <v>2012</v>
      </c>
      <c r="R930" s="6">
        <f t="shared" si="58"/>
        <v>85.240292077846689</v>
      </c>
      <c r="S930" s="7">
        <f t="shared" si="59"/>
        <v>51.995234312946785</v>
      </c>
    </row>
    <row r="931" spans="1:19" x14ac:dyDescent="0.35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t="s">
        <v>19</v>
      </c>
      <c r="G931">
        <v>184</v>
      </c>
      <c r="H931" t="s">
        <v>36</v>
      </c>
      <c r="I931" t="s">
        <v>37</v>
      </c>
      <c r="J931">
        <v>1493787600</v>
      </c>
      <c r="K931" s="12">
        <f t="shared" si="56"/>
        <v>42858.208333333328</v>
      </c>
      <c r="L931">
        <v>1494997200</v>
      </c>
      <c r="M931" s="13">
        <f t="shared" si="57"/>
        <v>42872.208333333328</v>
      </c>
      <c r="N931" t="b">
        <v>0</v>
      </c>
      <c r="O931" t="b">
        <v>0</v>
      </c>
      <c r="P931" t="s">
        <v>2013</v>
      </c>
      <c r="Q931" t="s">
        <v>2014</v>
      </c>
      <c r="R931" s="6">
        <f t="shared" si="58"/>
        <v>46.017402945113787</v>
      </c>
      <c r="S931" s="7">
        <f t="shared" si="59"/>
        <v>64.956521739130437</v>
      </c>
    </row>
    <row r="932" spans="1:19" x14ac:dyDescent="0.35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t="s">
        <v>19</v>
      </c>
      <c r="G932">
        <v>85</v>
      </c>
      <c r="H932" t="s">
        <v>20</v>
      </c>
      <c r="I932" t="s">
        <v>21</v>
      </c>
      <c r="J932">
        <v>1424844000</v>
      </c>
      <c r="K932" s="12">
        <f t="shared" si="56"/>
        <v>42060.25</v>
      </c>
      <c r="L932">
        <v>1425448800</v>
      </c>
      <c r="M932" s="13">
        <f t="shared" si="57"/>
        <v>42067.25</v>
      </c>
      <c r="N932" t="b">
        <v>0</v>
      </c>
      <c r="O932" t="b">
        <v>1</v>
      </c>
      <c r="P932" t="s">
        <v>2013</v>
      </c>
      <c r="Q932" t="s">
        <v>2014</v>
      </c>
      <c r="R932" s="6">
        <f t="shared" si="58"/>
        <v>89.05852417302799</v>
      </c>
      <c r="S932" s="7">
        <f t="shared" si="59"/>
        <v>46.235294117647058</v>
      </c>
    </row>
    <row r="933" spans="1:19" x14ac:dyDescent="0.35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t="s">
        <v>14</v>
      </c>
      <c r="G933">
        <v>112</v>
      </c>
      <c r="H933" t="s">
        <v>20</v>
      </c>
      <c r="I933" t="s">
        <v>21</v>
      </c>
      <c r="J933">
        <v>1403931600</v>
      </c>
      <c r="K933" s="12">
        <f t="shared" si="56"/>
        <v>41818.208333333336</v>
      </c>
      <c r="L933">
        <v>1404104400</v>
      </c>
      <c r="M933" s="13">
        <f t="shared" si="57"/>
        <v>41820.208333333336</v>
      </c>
      <c r="N933" t="b">
        <v>0</v>
      </c>
      <c r="O933" t="b">
        <v>1</v>
      </c>
      <c r="P933" t="s">
        <v>2013</v>
      </c>
      <c r="Q933" t="s">
        <v>2014</v>
      </c>
      <c r="R933" s="6">
        <f t="shared" si="58"/>
        <v>137.89492057950775</v>
      </c>
      <c r="S933" s="7">
        <f t="shared" si="59"/>
        <v>51.151785714285715</v>
      </c>
    </row>
    <row r="934" spans="1:19" x14ac:dyDescent="0.35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t="s">
        <v>19</v>
      </c>
      <c r="G934">
        <v>144</v>
      </c>
      <c r="H934" t="s">
        <v>20</v>
      </c>
      <c r="I934" t="s">
        <v>21</v>
      </c>
      <c r="J934">
        <v>1394514000</v>
      </c>
      <c r="K934" s="12">
        <f t="shared" si="56"/>
        <v>41709.208333333336</v>
      </c>
      <c r="L934">
        <v>1394773200</v>
      </c>
      <c r="M934" s="13">
        <f t="shared" si="57"/>
        <v>41712.208333333336</v>
      </c>
      <c r="N934" t="b">
        <v>0</v>
      </c>
      <c r="O934" t="b">
        <v>0</v>
      </c>
      <c r="P934" t="s">
        <v>2009</v>
      </c>
      <c r="Q934" t="s">
        <v>2010</v>
      </c>
      <c r="R934" s="6">
        <f t="shared" si="58"/>
        <v>47.102191275855013</v>
      </c>
      <c r="S934" s="7">
        <f t="shared" si="59"/>
        <v>33.909722222222221</v>
      </c>
    </row>
    <row r="935" spans="1:19" x14ac:dyDescent="0.35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t="s">
        <v>19</v>
      </c>
      <c r="G935">
        <v>1902</v>
      </c>
      <c r="H935" t="s">
        <v>20</v>
      </c>
      <c r="I935" t="s">
        <v>21</v>
      </c>
      <c r="J935">
        <v>1365397200</v>
      </c>
      <c r="K935" s="12">
        <f t="shared" si="56"/>
        <v>41372.208333333336</v>
      </c>
      <c r="L935">
        <v>1366520400</v>
      </c>
      <c r="M935" s="13">
        <f t="shared" si="57"/>
        <v>41385.208333333336</v>
      </c>
      <c r="N935" t="b">
        <v>0</v>
      </c>
      <c r="O935" t="b">
        <v>0</v>
      </c>
      <c r="P935" t="s">
        <v>2013</v>
      </c>
      <c r="Q935" t="s">
        <v>2014</v>
      </c>
      <c r="R935" s="6">
        <f t="shared" si="58"/>
        <v>41.710710510527669</v>
      </c>
      <c r="S935" s="7">
        <f t="shared" si="59"/>
        <v>92.016298633017882</v>
      </c>
    </row>
    <row r="936" spans="1:19" x14ac:dyDescent="0.35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t="s">
        <v>19</v>
      </c>
      <c r="G936">
        <v>105</v>
      </c>
      <c r="H936" t="s">
        <v>20</v>
      </c>
      <c r="I936" t="s">
        <v>21</v>
      </c>
      <c r="J936">
        <v>1456120800</v>
      </c>
      <c r="K936" s="12">
        <f t="shared" si="56"/>
        <v>42422.25</v>
      </c>
      <c r="L936">
        <v>1456639200</v>
      </c>
      <c r="M936" s="13">
        <f t="shared" si="57"/>
        <v>42428.25</v>
      </c>
      <c r="N936" t="b">
        <v>0</v>
      </c>
      <c r="O936" t="b">
        <v>0</v>
      </c>
      <c r="P936" t="s">
        <v>2013</v>
      </c>
      <c r="Q936" t="s">
        <v>2014</v>
      </c>
      <c r="R936" s="6">
        <f t="shared" si="58"/>
        <v>54.964539007092192</v>
      </c>
      <c r="S936" s="7">
        <f t="shared" si="59"/>
        <v>107.42857142857143</v>
      </c>
    </row>
    <row r="937" spans="1:19" ht="31" x14ac:dyDescent="0.35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t="s">
        <v>19</v>
      </c>
      <c r="G937">
        <v>132</v>
      </c>
      <c r="H937" t="s">
        <v>20</v>
      </c>
      <c r="I937" t="s">
        <v>21</v>
      </c>
      <c r="J937">
        <v>1437714000</v>
      </c>
      <c r="K937" s="12">
        <f t="shared" si="56"/>
        <v>42209.208333333328</v>
      </c>
      <c r="L937">
        <v>1438318800</v>
      </c>
      <c r="M937" s="13">
        <f t="shared" si="57"/>
        <v>42216.208333333328</v>
      </c>
      <c r="N937" t="b">
        <v>0</v>
      </c>
      <c r="O937" t="b">
        <v>0</v>
      </c>
      <c r="P937" t="s">
        <v>2013</v>
      </c>
      <c r="Q937" t="s">
        <v>2014</v>
      </c>
      <c r="R937" s="6">
        <f t="shared" si="58"/>
        <v>60.926887734718335</v>
      </c>
      <c r="S937" s="7">
        <f t="shared" si="59"/>
        <v>75.848484848484844</v>
      </c>
    </row>
    <row r="938" spans="1:19" x14ac:dyDescent="0.35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t="s">
        <v>14</v>
      </c>
      <c r="G938">
        <v>21</v>
      </c>
      <c r="H938" t="s">
        <v>20</v>
      </c>
      <c r="I938" t="s">
        <v>21</v>
      </c>
      <c r="J938">
        <v>1563771600</v>
      </c>
      <c r="K938" s="12">
        <f t="shared" si="56"/>
        <v>43668.208333333328</v>
      </c>
      <c r="L938">
        <v>1564030800</v>
      </c>
      <c r="M938" s="13">
        <f t="shared" si="57"/>
        <v>43671.208333333328</v>
      </c>
      <c r="N938" t="b">
        <v>1</v>
      </c>
      <c r="O938" t="b">
        <v>0</v>
      </c>
      <c r="P938" t="s">
        <v>2013</v>
      </c>
      <c r="Q938" t="s">
        <v>2014</v>
      </c>
      <c r="R938" s="6">
        <f t="shared" si="58"/>
        <v>6106.5088757396452</v>
      </c>
      <c r="S938" s="7">
        <f t="shared" si="59"/>
        <v>80.476190476190482</v>
      </c>
    </row>
    <row r="939" spans="1:19" x14ac:dyDescent="0.35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t="s">
        <v>63</v>
      </c>
      <c r="G939">
        <v>976</v>
      </c>
      <c r="H939" t="s">
        <v>20</v>
      </c>
      <c r="I939" t="s">
        <v>21</v>
      </c>
      <c r="J939">
        <v>1448517600</v>
      </c>
      <c r="K939" s="12">
        <f t="shared" si="56"/>
        <v>42334.25</v>
      </c>
      <c r="L939">
        <v>1449295200</v>
      </c>
      <c r="M939" s="13">
        <f t="shared" si="57"/>
        <v>42343.25</v>
      </c>
      <c r="N939" t="b">
        <v>0</v>
      </c>
      <c r="O939" t="b">
        <v>0</v>
      </c>
      <c r="P939" t="s">
        <v>2015</v>
      </c>
      <c r="Q939" t="s">
        <v>2016</v>
      </c>
      <c r="R939" s="6">
        <f t="shared" si="58"/>
        <v>201.43478107219846</v>
      </c>
      <c r="S939" s="7">
        <f t="shared" si="59"/>
        <v>86.978483606557376</v>
      </c>
    </row>
    <row r="940" spans="1:19" x14ac:dyDescent="0.35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t="s">
        <v>19</v>
      </c>
      <c r="G940">
        <v>96</v>
      </c>
      <c r="H940" t="s">
        <v>20</v>
      </c>
      <c r="I940" t="s">
        <v>21</v>
      </c>
      <c r="J940">
        <v>1528779600</v>
      </c>
      <c r="K940" s="12">
        <f t="shared" si="56"/>
        <v>43263.208333333328</v>
      </c>
      <c r="L940">
        <v>1531890000</v>
      </c>
      <c r="M940" s="13">
        <f t="shared" si="57"/>
        <v>43299.208333333328</v>
      </c>
      <c r="N940" t="b">
        <v>0</v>
      </c>
      <c r="O940" t="b">
        <v>1</v>
      </c>
      <c r="P940" t="s">
        <v>2021</v>
      </c>
      <c r="Q940" t="s">
        <v>2027</v>
      </c>
      <c r="R940" s="6">
        <f t="shared" si="58"/>
        <v>91.152283761022488</v>
      </c>
      <c r="S940" s="7">
        <f t="shared" si="59"/>
        <v>105.13541666666667</v>
      </c>
    </row>
    <row r="941" spans="1:19" ht="31" x14ac:dyDescent="0.35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t="s">
        <v>14</v>
      </c>
      <c r="G941">
        <v>67</v>
      </c>
      <c r="H941" t="s">
        <v>20</v>
      </c>
      <c r="I941" t="s">
        <v>21</v>
      </c>
      <c r="J941">
        <v>1304744400</v>
      </c>
      <c r="K941" s="12">
        <f t="shared" si="56"/>
        <v>40670.208333333336</v>
      </c>
      <c r="L941">
        <v>1306213200</v>
      </c>
      <c r="M941" s="13">
        <f t="shared" si="57"/>
        <v>40687.208333333336</v>
      </c>
      <c r="N941" t="b">
        <v>0</v>
      </c>
      <c r="O941" t="b">
        <v>1</v>
      </c>
      <c r="P941" t="s">
        <v>2024</v>
      </c>
      <c r="Q941" t="s">
        <v>2025</v>
      </c>
      <c r="R941" s="6">
        <f t="shared" si="58"/>
        <v>203.17791091430058</v>
      </c>
      <c r="S941" s="7">
        <f t="shared" si="59"/>
        <v>57.298507462686565</v>
      </c>
    </row>
    <row r="942" spans="1:19" x14ac:dyDescent="0.35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t="s">
        <v>42</v>
      </c>
      <c r="G942">
        <v>66</v>
      </c>
      <c r="H942" t="s">
        <v>15</v>
      </c>
      <c r="I942" t="s">
        <v>16</v>
      </c>
      <c r="J942">
        <v>1354341600</v>
      </c>
      <c r="K942" s="12">
        <f t="shared" si="56"/>
        <v>41244.25</v>
      </c>
      <c r="L942">
        <v>1356242400</v>
      </c>
      <c r="M942" s="13">
        <f t="shared" si="57"/>
        <v>41266.25</v>
      </c>
      <c r="N942" t="b">
        <v>0</v>
      </c>
      <c r="O942" t="b">
        <v>0</v>
      </c>
      <c r="P942" t="s">
        <v>2011</v>
      </c>
      <c r="Q942" t="s">
        <v>2012</v>
      </c>
      <c r="R942" s="6">
        <f t="shared" si="58"/>
        <v>160.68819996753774</v>
      </c>
      <c r="S942" s="7">
        <f t="shared" si="59"/>
        <v>93.348484848484844</v>
      </c>
    </row>
    <row r="943" spans="1:19" x14ac:dyDescent="0.35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t="s">
        <v>14</v>
      </c>
      <c r="G943">
        <v>78</v>
      </c>
      <c r="H943" t="s">
        <v>20</v>
      </c>
      <c r="I943" t="s">
        <v>21</v>
      </c>
      <c r="J943">
        <v>1294552800</v>
      </c>
      <c r="K943" s="12">
        <f t="shared" si="56"/>
        <v>40552.25</v>
      </c>
      <c r="L943">
        <v>1297576800</v>
      </c>
      <c r="M943" s="13">
        <f t="shared" si="57"/>
        <v>40587.25</v>
      </c>
      <c r="N943" t="b">
        <v>1</v>
      </c>
      <c r="O943" t="b">
        <v>0</v>
      </c>
      <c r="P943" t="s">
        <v>2013</v>
      </c>
      <c r="Q943" t="s">
        <v>2014</v>
      </c>
      <c r="R943" s="6">
        <f t="shared" si="58"/>
        <v>765.8058771148709</v>
      </c>
      <c r="S943" s="7">
        <f t="shared" si="59"/>
        <v>71.987179487179489</v>
      </c>
    </row>
    <row r="944" spans="1:19" x14ac:dyDescent="0.35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t="s">
        <v>14</v>
      </c>
      <c r="G944">
        <v>67</v>
      </c>
      <c r="H944" t="s">
        <v>24</v>
      </c>
      <c r="I944" t="s">
        <v>25</v>
      </c>
      <c r="J944">
        <v>1295935200</v>
      </c>
      <c r="K944" s="12">
        <f t="shared" si="56"/>
        <v>40568.25</v>
      </c>
      <c r="L944">
        <v>1296194400</v>
      </c>
      <c r="M944" s="13">
        <f t="shared" si="57"/>
        <v>40571.25</v>
      </c>
      <c r="N944" t="b">
        <v>0</v>
      </c>
      <c r="O944" t="b">
        <v>0</v>
      </c>
      <c r="P944" t="s">
        <v>2013</v>
      </c>
      <c r="Q944" t="s">
        <v>2014</v>
      </c>
      <c r="R944" s="6">
        <f t="shared" si="58"/>
        <v>154.71394037066881</v>
      </c>
      <c r="S944" s="7">
        <f t="shared" si="59"/>
        <v>92.611940298507463</v>
      </c>
    </row>
    <row r="945" spans="1:19" x14ac:dyDescent="0.35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t="s">
        <v>19</v>
      </c>
      <c r="G945">
        <v>114</v>
      </c>
      <c r="H945" t="s">
        <v>20</v>
      </c>
      <c r="I945" t="s">
        <v>21</v>
      </c>
      <c r="J945">
        <v>1411534800</v>
      </c>
      <c r="K945" s="12">
        <f t="shared" si="56"/>
        <v>41906.208333333336</v>
      </c>
      <c r="L945">
        <v>1414558800</v>
      </c>
      <c r="M945" s="13">
        <f t="shared" si="57"/>
        <v>41941.208333333336</v>
      </c>
      <c r="N945" t="b">
        <v>0</v>
      </c>
      <c r="O945" t="b">
        <v>0</v>
      </c>
      <c r="P945" t="s">
        <v>2007</v>
      </c>
      <c r="Q945" t="s">
        <v>2008</v>
      </c>
      <c r="R945" s="6">
        <f t="shared" si="58"/>
        <v>62.661876514328682</v>
      </c>
      <c r="S945" s="7">
        <f t="shared" si="59"/>
        <v>104.99122807017544</v>
      </c>
    </row>
    <row r="946" spans="1:19" x14ac:dyDescent="0.35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t="s">
        <v>14</v>
      </c>
      <c r="G946">
        <v>263</v>
      </c>
      <c r="H946" t="s">
        <v>24</v>
      </c>
      <c r="I946" t="s">
        <v>25</v>
      </c>
      <c r="J946">
        <v>1486706400</v>
      </c>
      <c r="K946" s="12">
        <f t="shared" si="56"/>
        <v>42776.25</v>
      </c>
      <c r="L946">
        <v>1488348000</v>
      </c>
      <c r="M946" s="13">
        <f t="shared" si="57"/>
        <v>42795.25</v>
      </c>
      <c r="N946" t="b">
        <v>0</v>
      </c>
      <c r="O946" t="b">
        <v>0</v>
      </c>
      <c r="P946" t="s">
        <v>2028</v>
      </c>
      <c r="Q946" t="s">
        <v>2029</v>
      </c>
      <c r="R946" s="6">
        <f t="shared" si="58"/>
        <v>122.81994595922379</v>
      </c>
      <c r="S946" s="7">
        <f t="shared" si="59"/>
        <v>30.958174904942965</v>
      </c>
    </row>
    <row r="947" spans="1:19" x14ac:dyDescent="0.35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t="s">
        <v>14</v>
      </c>
      <c r="G947">
        <v>1691</v>
      </c>
      <c r="H947" t="s">
        <v>20</v>
      </c>
      <c r="I947" t="s">
        <v>21</v>
      </c>
      <c r="J947">
        <v>1333602000</v>
      </c>
      <c r="K947" s="12">
        <f t="shared" si="56"/>
        <v>41004.208333333336</v>
      </c>
      <c r="L947">
        <v>1334898000</v>
      </c>
      <c r="M947" s="13">
        <f t="shared" si="57"/>
        <v>41019.208333333336</v>
      </c>
      <c r="N947" t="b">
        <v>1</v>
      </c>
      <c r="O947" t="b">
        <v>0</v>
      </c>
      <c r="P947" t="s">
        <v>2028</v>
      </c>
      <c r="Q947" t="s">
        <v>2029</v>
      </c>
      <c r="R947" s="6">
        <f t="shared" si="58"/>
        <v>308.21610966759249</v>
      </c>
      <c r="S947" s="7">
        <f t="shared" si="59"/>
        <v>33.001182732111175</v>
      </c>
    </row>
    <row r="948" spans="1:19" ht="31" x14ac:dyDescent="0.35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t="s">
        <v>14</v>
      </c>
      <c r="G948">
        <v>181</v>
      </c>
      <c r="H948" t="s">
        <v>20</v>
      </c>
      <c r="I948" t="s">
        <v>21</v>
      </c>
      <c r="J948">
        <v>1308200400</v>
      </c>
      <c r="K948" s="12">
        <f t="shared" si="56"/>
        <v>40710.208333333336</v>
      </c>
      <c r="L948">
        <v>1308373200</v>
      </c>
      <c r="M948" s="13">
        <f t="shared" si="57"/>
        <v>40712.208333333336</v>
      </c>
      <c r="N948" t="b">
        <v>0</v>
      </c>
      <c r="O948" t="b">
        <v>0</v>
      </c>
      <c r="P948" t="s">
        <v>2013</v>
      </c>
      <c r="Q948" t="s">
        <v>2014</v>
      </c>
      <c r="R948" s="6">
        <f t="shared" si="58"/>
        <v>1008.6625541409634</v>
      </c>
      <c r="S948" s="7">
        <f t="shared" si="59"/>
        <v>84.187845303867405</v>
      </c>
    </row>
    <row r="949" spans="1:19" x14ac:dyDescent="0.35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t="s">
        <v>14</v>
      </c>
      <c r="G949">
        <v>13</v>
      </c>
      <c r="H949" t="s">
        <v>20</v>
      </c>
      <c r="I949" t="s">
        <v>21</v>
      </c>
      <c r="J949">
        <v>1411707600</v>
      </c>
      <c r="K949" s="12">
        <f t="shared" si="56"/>
        <v>41908.208333333336</v>
      </c>
      <c r="L949">
        <v>1412312400</v>
      </c>
      <c r="M949" s="13">
        <f t="shared" si="57"/>
        <v>41915.208333333336</v>
      </c>
      <c r="N949" t="b">
        <v>0</v>
      </c>
      <c r="O949" t="b">
        <v>0</v>
      </c>
      <c r="P949" t="s">
        <v>2013</v>
      </c>
      <c r="Q949" t="s">
        <v>2014</v>
      </c>
      <c r="R949" s="6">
        <f t="shared" si="58"/>
        <v>374.60978147762745</v>
      </c>
      <c r="S949" s="7">
        <f t="shared" si="59"/>
        <v>73.92307692307692</v>
      </c>
    </row>
    <row r="950" spans="1:19" x14ac:dyDescent="0.35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t="s">
        <v>63</v>
      </c>
      <c r="G950">
        <v>160</v>
      </c>
      <c r="H950" t="s">
        <v>20</v>
      </c>
      <c r="I950" t="s">
        <v>21</v>
      </c>
      <c r="J950">
        <v>1418364000</v>
      </c>
      <c r="K950" s="12">
        <f t="shared" si="56"/>
        <v>41985.25</v>
      </c>
      <c r="L950">
        <v>1419228000</v>
      </c>
      <c r="M950" s="13">
        <f t="shared" si="57"/>
        <v>41995.25</v>
      </c>
      <c r="N950" t="b">
        <v>1</v>
      </c>
      <c r="O950" t="b">
        <v>1</v>
      </c>
      <c r="P950" t="s">
        <v>2015</v>
      </c>
      <c r="Q950" t="s">
        <v>2016</v>
      </c>
      <c r="R950" s="6">
        <f t="shared" si="58"/>
        <v>158.83744508279824</v>
      </c>
      <c r="S950" s="7">
        <f t="shared" si="59"/>
        <v>36.987499999999997</v>
      </c>
    </row>
    <row r="951" spans="1:19" ht="31" x14ac:dyDescent="0.35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t="s">
        <v>19</v>
      </c>
      <c r="G951">
        <v>203</v>
      </c>
      <c r="H951" t="s">
        <v>20</v>
      </c>
      <c r="I951" t="s">
        <v>21</v>
      </c>
      <c r="J951">
        <v>1429333200</v>
      </c>
      <c r="K951" s="12">
        <f t="shared" si="56"/>
        <v>42112.208333333328</v>
      </c>
      <c r="L951">
        <v>1430974800</v>
      </c>
      <c r="M951" s="13">
        <f t="shared" si="57"/>
        <v>42131.208333333328</v>
      </c>
      <c r="N951" t="b">
        <v>0</v>
      </c>
      <c r="O951" t="b">
        <v>0</v>
      </c>
      <c r="P951" t="s">
        <v>2011</v>
      </c>
      <c r="Q951" t="s">
        <v>2012</v>
      </c>
      <c r="R951" s="6">
        <f t="shared" si="58"/>
        <v>61.97478991596639</v>
      </c>
      <c r="S951" s="7">
        <f t="shared" si="59"/>
        <v>46.896551724137929</v>
      </c>
    </row>
    <row r="952" spans="1:19" x14ac:dyDescent="0.35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t="s">
        <v>14</v>
      </c>
      <c r="G952">
        <v>1</v>
      </c>
      <c r="H952" t="s">
        <v>20</v>
      </c>
      <c r="I952" t="s">
        <v>21</v>
      </c>
      <c r="J952">
        <v>1555390800</v>
      </c>
      <c r="K952" s="12">
        <f t="shared" si="56"/>
        <v>43571.208333333328</v>
      </c>
      <c r="L952">
        <v>1555822800</v>
      </c>
      <c r="M952" s="13">
        <f t="shared" si="57"/>
        <v>43576.208333333328</v>
      </c>
      <c r="N952" t="b">
        <v>0</v>
      </c>
      <c r="O952" t="b">
        <v>1</v>
      </c>
      <c r="P952" t="s">
        <v>2013</v>
      </c>
      <c r="Q952" t="s">
        <v>2014</v>
      </c>
      <c r="R952" s="6">
        <f t="shared" si="58"/>
        <v>2000</v>
      </c>
      <c r="S952" s="7">
        <f t="shared" si="59"/>
        <v>5</v>
      </c>
    </row>
    <row r="953" spans="1:19" x14ac:dyDescent="0.35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t="s">
        <v>19</v>
      </c>
      <c r="G953">
        <v>1559</v>
      </c>
      <c r="H953" t="s">
        <v>20</v>
      </c>
      <c r="I953" t="s">
        <v>21</v>
      </c>
      <c r="J953">
        <v>1482732000</v>
      </c>
      <c r="K953" s="12">
        <f t="shared" si="56"/>
        <v>42730.25</v>
      </c>
      <c r="L953">
        <v>1482818400</v>
      </c>
      <c r="M953" s="13">
        <f t="shared" si="57"/>
        <v>42731.25</v>
      </c>
      <c r="N953" t="b">
        <v>0</v>
      </c>
      <c r="O953" t="b">
        <v>1</v>
      </c>
      <c r="P953" t="s">
        <v>2009</v>
      </c>
      <c r="Q953" t="s">
        <v>2010</v>
      </c>
      <c r="R953" s="6">
        <f t="shared" si="58"/>
        <v>9.11628608791872</v>
      </c>
      <c r="S953" s="7">
        <f t="shared" si="59"/>
        <v>102.02437459910199</v>
      </c>
    </row>
    <row r="954" spans="1:19" x14ac:dyDescent="0.35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t="s">
        <v>63</v>
      </c>
      <c r="G954">
        <v>2266</v>
      </c>
      <c r="H954" t="s">
        <v>20</v>
      </c>
      <c r="I954" t="s">
        <v>21</v>
      </c>
      <c r="J954">
        <v>1470718800</v>
      </c>
      <c r="K954" s="12">
        <f t="shared" si="56"/>
        <v>42591.208333333328</v>
      </c>
      <c r="L954">
        <v>1471928400</v>
      </c>
      <c r="M954" s="13">
        <f t="shared" si="57"/>
        <v>42605.208333333328</v>
      </c>
      <c r="N954" t="b">
        <v>0</v>
      </c>
      <c r="O954" t="b">
        <v>0</v>
      </c>
      <c r="P954" t="s">
        <v>2015</v>
      </c>
      <c r="Q954" t="s">
        <v>2016</v>
      </c>
      <c r="R954" s="6">
        <f t="shared" si="58"/>
        <v>142.66524164844537</v>
      </c>
      <c r="S954" s="7">
        <f t="shared" si="59"/>
        <v>45.007502206531335</v>
      </c>
    </row>
    <row r="955" spans="1:19" ht="31" x14ac:dyDescent="0.35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t="s">
        <v>14</v>
      </c>
      <c r="G955">
        <v>21</v>
      </c>
      <c r="H955" t="s">
        <v>20</v>
      </c>
      <c r="I955" t="s">
        <v>21</v>
      </c>
      <c r="J955">
        <v>1450591200</v>
      </c>
      <c r="K955" s="12">
        <f t="shared" si="56"/>
        <v>42358.25</v>
      </c>
      <c r="L955">
        <v>1453701600</v>
      </c>
      <c r="M955" s="13">
        <f t="shared" si="57"/>
        <v>42394.25</v>
      </c>
      <c r="N955" t="b">
        <v>0</v>
      </c>
      <c r="O955" t="b">
        <v>1</v>
      </c>
      <c r="P955" t="s">
        <v>2015</v>
      </c>
      <c r="Q955" t="s">
        <v>2037</v>
      </c>
      <c r="R955" s="6">
        <f t="shared" si="58"/>
        <v>166.66666666666669</v>
      </c>
      <c r="S955" s="7">
        <f t="shared" si="59"/>
        <v>94.285714285714292</v>
      </c>
    </row>
    <row r="956" spans="1:19" x14ac:dyDescent="0.35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t="s">
        <v>19</v>
      </c>
      <c r="G956">
        <v>1548</v>
      </c>
      <c r="H956" t="s">
        <v>24</v>
      </c>
      <c r="I956" t="s">
        <v>25</v>
      </c>
      <c r="J956">
        <v>1348290000</v>
      </c>
      <c r="K956" s="12">
        <f t="shared" si="56"/>
        <v>41174.208333333336</v>
      </c>
      <c r="L956">
        <v>1350363600</v>
      </c>
      <c r="M956" s="13">
        <f t="shared" si="57"/>
        <v>41198.208333333336</v>
      </c>
      <c r="N956" t="b">
        <v>0</v>
      </c>
      <c r="O956" t="b">
        <v>0</v>
      </c>
      <c r="P956" t="s">
        <v>2011</v>
      </c>
      <c r="Q956" t="s">
        <v>2012</v>
      </c>
      <c r="R956" s="6">
        <f t="shared" si="58"/>
        <v>27.240638428483731</v>
      </c>
      <c r="S956" s="7">
        <f t="shared" si="59"/>
        <v>101.02325581395348</v>
      </c>
    </row>
    <row r="957" spans="1:19" ht="31" x14ac:dyDescent="0.35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t="s">
        <v>19</v>
      </c>
      <c r="G957">
        <v>80</v>
      </c>
      <c r="H957" t="s">
        <v>20</v>
      </c>
      <c r="I957" t="s">
        <v>21</v>
      </c>
      <c r="J957">
        <v>1353823200</v>
      </c>
      <c r="K957" s="12">
        <f t="shared" si="56"/>
        <v>41238.25</v>
      </c>
      <c r="L957">
        <v>1353996000</v>
      </c>
      <c r="M957" s="13">
        <f t="shared" si="57"/>
        <v>41240.25</v>
      </c>
      <c r="N957" t="b">
        <v>0</v>
      </c>
      <c r="O957" t="b">
        <v>0</v>
      </c>
      <c r="P957" t="s">
        <v>2013</v>
      </c>
      <c r="Q957" t="s">
        <v>2014</v>
      </c>
      <c r="R957" s="6">
        <f t="shared" si="58"/>
        <v>9.0171325518485119</v>
      </c>
      <c r="S957" s="7">
        <f t="shared" si="59"/>
        <v>97.037499999999994</v>
      </c>
    </row>
    <row r="958" spans="1:19" x14ac:dyDescent="0.35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t="s">
        <v>14</v>
      </c>
      <c r="G958">
        <v>830</v>
      </c>
      <c r="H958" t="s">
        <v>20</v>
      </c>
      <c r="I958" t="s">
        <v>21</v>
      </c>
      <c r="J958">
        <v>1450764000</v>
      </c>
      <c r="K958" s="12">
        <f t="shared" si="56"/>
        <v>42360.25</v>
      </c>
      <c r="L958">
        <v>1451109600</v>
      </c>
      <c r="M958" s="13">
        <f t="shared" si="57"/>
        <v>42364.25</v>
      </c>
      <c r="N958" t="b">
        <v>0</v>
      </c>
      <c r="O958" t="b">
        <v>0</v>
      </c>
      <c r="P958" t="s">
        <v>2015</v>
      </c>
      <c r="Q958" t="s">
        <v>2037</v>
      </c>
      <c r="R958" s="6">
        <f t="shared" si="58"/>
        <v>525.51963695445124</v>
      </c>
      <c r="S958" s="7">
        <f t="shared" si="59"/>
        <v>43.00963855421687</v>
      </c>
    </row>
    <row r="959" spans="1:19" x14ac:dyDescent="0.35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t="s">
        <v>19</v>
      </c>
      <c r="G959">
        <v>131</v>
      </c>
      <c r="H959" t="s">
        <v>20</v>
      </c>
      <c r="I959" t="s">
        <v>21</v>
      </c>
      <c r="J959">
        <v>1329372000</v>
      </c>
      <c r="K959" s="12">
        <f t="shared" si="56"/>
        <v>40955.25</v>
      </c>
      <c r="L959">
        <v>1329631200</v>
      </c>
      <c r="M959" s="13">
        <f t="shared" si="57"/>
        <v>40958.25</v>
      </c>
      <c r="N959" t="b">
        <v>0</v>
      </c>
      <c r="O959" t="b">
        <v>0</v>
      </c>
      <c r="P959" t="s">
        <v>2013</v>
      </c>
      <c r="Q959" t="s">
        <v>2014</v>
      </c>
      <c r="R959" s="6">
        <f t="shared" si="58"/>
        <v>78.81614926813576</v>
      </c>
      <c r="S959" s="7">
        <f t="shared" si="59"/>
        <v>94.916030534351151</v>
      </c>
    </row>
    <row r="960" spans="1:19" ht="31" x14ac:dyDescent="0.35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t="s">
        <v>19</v>
      </c>
      <c r="G960">
        <v>112</v>
      </c>
      <c r="H960" t="s">
        <v>20</v>
      </c>
      <c r="I960" t="s">
        <v>21</v>
      </c>
      <c r="J960">
        <v>1277096400</v>
      </c>
      <c r="K960" s="12">
        <f t="shared" si="56"/>
        <v>40350.208333333336</v>
      </c>
      <c r="L960">
        <v>1278997200</v>
      </c>
      <c r="M960" s="13">
        <f t="shared" si="57"/>
        <v>40372.208333333336</v>
      </c>
      <c r="N960" t="b">
        <v>0</v>
      </c>
      <c r="O960" t="b">
        <v>0</v>
      </c>
      <c r="P960" t="s">
        <v>2015</v>
      </c>
      <c r="Q960" t="s">
        <v>2023</v>
      </c>
      <c r="R960" s="6">
        <f t="shared" si="58"/>
        <v>13.612176710803118</v>
      </c>
      <c r="S960" s="7">
        <f t="shared" si="59"/>
        <v>72.151785714285708</v>
      </c>
    </row>
    <row r="961" spans="1:19" x14ac:dyDescent="0.35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t="s">
        <v>14</v>
      </c>
      <c r="G961">
        <v>130</v>
      </c>
      <c r="H961" t="s">
        <v>20</v>
      </c>
      <c r="I961" t="s">
        <v>21</v>
      </c>
      <c r="J961">
        <v>1277701200</v>
      </c>
      <c r="K961" s="12">
        <f t="shared" si="56"/>
        <v>40357.208333333336</v>
      </c>
      <c r="L961">
        <v>1280120400</v>
      </c>
      <c r="M961" s="13">
        <f t="shared" si="57"/>
        <v>40385.208333333336</v>
      </c>
      <c r="N961" t="b">
        <v>0</v>
      </c>
      <c r="O961" t="b">
        <v>0</v>
      </c>
      <c r="P961" t="s">
        <v>2021</v>
      </c>
      <c r="Q961" t="s">
        <v>2033</v>
      </c>
      <c r="R961" s="6">
        <f t="shared" si="58"/>
        <v>2186.6988387875131</v>
      </c>
      <c r="S961" s="7">
        <f t="shared" si="59"/>
        <v>51.007692307692309</v>
      </c>
    </row>
    <row r="962" spans="1:19" x14ac:dyDescent="0.35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t="s">
        <v>14</v>
      </c>
      <c r="G962">
        <v>55</v>
      </c>
      <c r="H962" t="s">
        <v>20</v>
      </c>
      <c r="I962" t="s">
        <v>21</v>
      </c>
      <c r="J962">
        <v>1454911200</v>
      </c>
      <c r="K962" s="12">
        <f t="shared" si="56"/>
        <v>42408.25</v>
      </c>
      <c r="L962">
        <v>1458104400</v>
      </c>
      <c r="M962" s="13">
        <f t="shared" si="57"/>
        <v>42445.208333333328</v>
      </c>
      <c r="N962" t="b">
        <v>0</v>
      </c>
      <c r="O962" t="b">
        <v>0</v>
      </c>
      <c r="P962" t="s">
        <v>2011</v>
      </c>
      <c r="Q962" t="s">
        <v>2012</v>
      </c>
      <c r="R962" s="6">
        <f t="shared" si="58"/>
        <v>117.57161179991449</v>
      </c>
      <c r="S962" s="7">
        <f t="shared" si="59"/>
        <v>85.054545454545448</v>
      </c>
    </row>
    <row r="963" spans="1:19" ht="31" x14ac:dyDescent="0.35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t="s">
        <v>19</v>
      </c>
      <c r="G963">
        <v>155</v>
      </c>
      <c r="H963" t="s">
        <v>20</v>
      </c>
      <c r="I963" t="s">
        <v>21</v>
      </c>
      <c r="J963">
        <v>1297922400</v>
      </c>
      <c r="K963" s="12">
        <f t="shared" ref="K963:K1001" si="60">(((J963/60)/60)/24)+DATE(1970,1,1)</f>
        <v>40591.25</v>
      </c>
      <c r="L963">
        <v>1298268000</v>
      </c>
      <c r="M963" s="13">
        <f t="shared" ref="M963:M1003" si="61">(((L963/60)/60)/24)+DATE(1970,1,1)</f>
        <v>40595.25</v>
      </c>
      <c r="N963" t="b">
        <v>0</v>
      </c>
      <c r="O963" t="b">
        <v>0</v>
      </c>
      <c r="P963" t="s">
        <v>2021</v>
      </c>
      <c r="Q963" t="s">
        <v>2033</v>
      </c>
      <c r="R963" s="6">
        <f t="shared" si="58"/>
        <v>83.82352941176471</v>
      </c>
      <c r="S963" s="7">
        <f t="shared" si="59"/>
        <v>43.87096774193548</v>
      </c>
    </row>
    <row r="964" spans="1:19" x14ac:dyDescent="0.35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t="s">
        <v>19</v>
      </c>
      <c r="G964">
        <v>266</v>
      </c>
      <c r="H964" t="s">
        <v>20</v>
      </c>
      <c r="I964" t="s">
        <v>21</v>
      </c>
      <c r="J964">
        <v>1384408800</v>
      </c>
      <c r="K964" s="12">
        <f t="shared" si="60"/>
        <v>41592.25</v>
      </c>
      <c r="L964">
        <v>1386223200</v>
      </c>
      <c r="M964" s="13">
        <f t="shared" si="61"/>
        <v>41613.25</v>
      </c>
      <c r="N964" t="b">
        <v>0</v>
      </c>
      <c r="O964" t="b">
        <v>0</v>
      </c>
      <c r="P964" t="s">
        <v>2007</v>
      </c>
      <c r="Q964" t="s">
        <v>2008</v>
      </c>
      <c r="R964" s="6">
        <f t="shared" ref="R964:R967" si="62">D964/E964*100</f>
        <v>33.780613681148544</v>
      </c>
      <c r="S964" s="7">
        <f t="shared" ref="S964:S1001" si="63">E964/G964</f>
        <v>40.063909774436091</v>
      </c>
    </row>
    <row r="965" spans="1:19" x14ac:dyDescent="0.35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t="s">
        <v>14</v>
      </c>
      <c r="G965">
        <v>114</v>
      </c>
      <c r="H965" t="s">
        <v>94</v>
      </c>
      <c r="I965" t="s">
        <v>95</v>
      </c>
      <c r="J965">
        <v>1299304800</v>
      </c>
      <c r="K965" s="12">
        <f t="shared" si="60"/>
        <v>40607.25</v>
      </c>
      <c r="L965">
        <v>1299823200</v>
      </c>
      <c r="M965" s="13">
        <f t="shared" si="61"/>
        <v>40613.25</v>
      </c>
      <c r="N965" t="b">
        <v>0</v>
      </c>
      <c r="O965" t="b">
        <v>1</v>
      </c>
      <c r="P965" t="s">
        <v>2028</v>
      </c>
      <c r="Q965" t="s">
        <v>2029</v>
      </c>
      <c r="R965" s="6">
        <f t="shared" si="62"/>
        <v>118.07084250550331</v>
      </c>
      <c r="S965" s="7">
        <f t="shared" si="63"/>
        <v>43.833333333333336</v>
      </c>
    </row>
    <row r="966" spans="1:19" x14ac:dyDescent="0.35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t="s">
        <v>19</v>
      </c>
      <c r="G966">
        <v>155</v>
      </c>
      <c r="H966" t="s">
        <v>20</v>
      </c>
      <c r="I966" t="s">
        <v>21</v>
      </c>
      <c r="J966">
        <v>1431320400</v>
      </c>
      <c r="K966" s="12">
        <f t="shared" si="60"/>
        <v>42135.208333333328</v>
      </c>
      <c r="L966">
        <v>1431752400</v>
      </c>
      <c r="M966" s="13">
        <f t="shared" si="61"/>
        <v>42140.208333333328</v>
      </c>
      <c r="N966" t="b">
        <v>0</v>
      </c>
      <c r="O966" t="b">
        <v>0</v>
      </c>
      <c r="P966" t="s">
        <v>2013</v>
      </c>
      <c r="Q966" t="s">
        <v>2014</v>
      </c>
      <c r="R966" s="6">
        <f t="shared" si="62"/>
        <v>28.106958371315709</v>
      </c>
      <c r="S966" s="7">
        <f t="shared" si="63"/>
        <v>84.92903225806451</v>
      </c>
    </row>
    <row r="967" spans="1:19" x14ac:dyDescent="0.35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t="s">
        <v>19</v>
      </c>
      <c r="G967">
        <v>207</v>
      </c>
      <c r="H967" t="s">
        <v>36</v>
      </c>
      <c r="I967" t="s">
        <v>37</v>
      </c>
      <c r="J967">
        <v>1264399200</v>
      </c>
      <c r="K967" s="12">
        <f t="shared" si="60"/>
        <v>40203.25</v>
      </c>
      <c r="L967">
        <v>1267855200</v>
      </c>
      <c r="M967" s="13">
        <f t="shared" si="61"/>
        <v>40243.25</v>
      </c>
      <c r="N967" t="b">
        <v>0</v>
      </c>
      <c r="O967" t="b">
        <v>0</v>
      </c>
      <c r="P967" t="s">
        <v>2009</v>
      </c>
      <c r="Q967" t="s">
        <v>2010</v>
      </c>
      <c r="R967" s="6">
        <f t="shared" si="62"/>
        <v>25.879308316668627</v>
      </c>
      <c r="S967" s="7">
        <f t="shared" si="63"/>
        <v>41.067632850241544</v>
      </c>
    </row>
    <row r="968" spans="1:19" x14ac:dyDescent="0.35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t="s">
        <v>19</v>
      </c>
      <c r="G968">
        <v>245</v>
      </c>
      <c r="H968" t="s">
        <v>20</v>
      </c>
      <c r="I968" t="s">
        <v>21</v>
      </c>
      <c r="J968">
        <v>1497502800</v>
      </c>
      <c r="K968" s="12">
        <f t="shared" si="60"/>
        <v>42901.208333333328</v>
      </c>
      <c r="L968">
        <v>1497675600</v>
      </c>
      <c r="M968" s="13">
        <f t="shared" si="61"/>
        <v>42903.208333333328</v>
      </c>
      <c r="N968" t="b">
        <v>0</v>
      </c>
      <c r="O968" t="b">
        <v>0</v>
      </c>
      <c r="P968" t="s">
        <v>2013</v>
      </c>
      <c r="Q968" t="s">
        <v>2014</v>
      </c>
      <c r="R968" s="6">
        <f>D968/E968*100</f>
        <v>12.622512622512621</v>
      </c>
      <c r="S968" s="7">
        <f t="shared" si="63"/>
        <v>54.971428571428568</v>
      </c>
    </row>
    <row r="969" spans="1:19" x14ac:dyDescent="0.35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t="s">
        <v>19</v>
      </c>
      <c r="G969">
        <v>1573</v>
      </c>
      <c r="H969" t="s">
        <v>20</v>
      </c>
      <c r="I969" t="s">
        <v>21</v>
      </c>
      <c r="J969">
        <v>1333688400</v>
      </c>
      <c r="K969" s="12">
        <f t="shared" si="60"/>
        <v>41005.208333333336</v>
      </c>
      <c r="L969">
        <v>1336885200</v>
      </c>
      <c r="M969" s="13">
        <f t="shared" si="61"/>
        <v>41042.208333333336</v>
      </c>
      <c r="N969" t="b">
        <v>0</v>
      </c>
      <c r="O969" t="b">
        <v>0</v>
      </c>
      <c r="P969" t="s">
        <v>2009</v>
      </c>
      <c r="Q969" t="s">
        <v>2036</v>
      </c>
      <c r="R969" s="6">
        <f>D969/E969*100</f>
        <v>72.974623982565333</v>
      </c>
      <c r="S969" s="7">
        <f t="shared" si="63"/>
        <v>77.010807374443743</v>
      </c>
    </row>
    <row r="970" spans="1:19" ht="31" x14ac:dyDescent="0.35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t="s">
        <v>19</v>
      </c>
      <c r="G970">
        <v>114</v>
      </c>
      <c r="H970" t="s">
        <v>20</v>
      </c>
      <c r="I970" t="s">
        <v>21</v>
      </c>
      <c r="J970">
        <v>1293861600</v>
      </c>
      <c r="K970" s="12">
        <f t="shared" si="60"/>
        <v>40544.25</v>
      </c>
      <c r="L970">
        <v>1295157600</v>
      </c>
      <c r="M970" s="13">
        <f t="shared" si="61"/>
        <v>40559.25</v>
      </c>
      <c r="N970" t="b">
        <v>0</v>
      </c>
      <c r="O970" t="b">
        <v>0</v>
      </c>
      <c r="P970" t="s">
        <v>2007</v>
      </c>
      <c r="Q970" t="s">
        <v>2008</v>
      </c>
      <c r="R970" s="6">
        <f>D970/E970*100</f>
        <v>29.567574226931132</v>
      </c>
      <c r="S970" s="7">
        <f t="shared" si="63"/>
        <v>71.201754385964918</v>
      </c>
    </row>
    <row r="971" spans="1:19" x14ac:dyDescent="0.35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t="s">
        <v>19</v>
      </c>
      <c r="G971">
        <v>93</v>
      </c>
      <c r="H971" t="s">
        <v>20</v>
      </c>
      <c r="I971" t="s">
        <v>21</v>
      </c>
      <c r="J971">
        <v>1576994400</v>
      </c>
      <c r="K971" s="12">
        <f t="shared" si="60"/>
        <v>43821.25</v>
      </c>
      <c r="L971">
        <v>1577599200</v>
      </c>
      <c r="M971" s="13">
        <f t="shared" si="61"/>
        <v>43828.25</v>
      </c>
      <c r="N971" t="b">
        <v>0</v>
      </c>
      <c r="O971" t="b">
        <v>0</v>
      </c>
      <c r="P971" t="s">
        <v>2013</v>
      </c>
      <c r="Q971" t="s">
        <v>2014</v>
      </c>
      <c r="R971" s="6">
        <f>D971/E971*100</f>
        <v>92.397660818713447</v>
      </c>
      <c r="S971" s="7">
        <f t="shared" si="63"/>
        <v>91.935483870967744</v>
      </c>
    </row>
    <row r="972" spans="1:19" ht="31" x14ac:dyDescent="0.35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t="s">
        <v>14</v>
      </c>
      <c r="G972">
        <v>594</v>
      </c>
      <c r="H972" t="s">
        <v>20</v>
      </c>
      <c r="I972" t="s">
        <v>21</v>
      </c>
      <c r="J972">
        <v>1304917200</v>
      </c>
      <c r="K972" s="12">
        <f t="shared" si="60"/>
        <v>40672.208333333336</v>
      </c>
      <c r="L972">
        <v>1305003600</v>
      </c>
      <c r="M972" s="13">
        <f t="shared" si="61"/>
        <v>40673.208333333336</v>
      </c>
      <c r="N972" t="b">
        <v>0</v>
      </c>
      <c r="O972" t="b">
        <v>0</v>
      </c>
      <c r="P972" t="s">
        <v>2013</v>
      </c>
      <c r="Q972" t="s">
        <v>2014</v>
      </c>
      <c r="R972" s="6">
        <f>D972/E972*100</f>
        <v>164.58835567734437</v>
      </c>
      <c r="S972" s="7">
        <f t="shared" si="63"/>
        <v>97.069023569023571</v>
      </c>
    </row>
    <row r="973" spans="1:19" x14ac:dyDescent="0.35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t="s">
        <v>14</v>
      </c>
      <c r="G973">
        <v>24</v>
      </c>
      <c r="H973" t="s">
        <v>20</v>
      </c>
      <c r="I973" t="s">
        <v>21</v>
      </c>
      <c r="J973">
        <v>1381208400</v>
      </c>
      <c r="K973" s="12">
        <f t="shared" si="60"/>
        <v>41555.208333333336</v>
      </c>
      <c r="L973">
        <v>1381726800</v>
      </c>
      <c r="M973" s="13">
        <f t="shared" si="61"/>
        <v>41561.208333333336</v>
      </c>
      <c r="N973" t="b">
        <v>0</v>
      </c>
      <c r="O973" t="b">
        <v>0</v>
      </c>
      <c r="P973" t="s">
        <v>2015</v>
      </c>
      <c r="Q973" t="s">
        <v>2034</v>
      </c>
      <c r="R973" s="6">
        <f>D973/E973*100</f>
        <v>360.67892503536069</v>
      </c>
      <c r="S973" s="7">
        <f t="shared" si="63"/>
        <v>58.916666666666664</v>
      </c>
    </row>
    <row r="974" spans="1:19" ht="31" x14ac:dyDescent="0.35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t="s">
        <v>19</v>
      </c>
      <c r="G974">
        <v>1681</v>
      </c>
      <c r="H974" t="s">
        <v>20</v>
      </c>
      <c r="I974" t="s">
        <v>21</v>
      </c>
      <c r="J974">
        <v>1401685200</v>
      </c>
      <c r="K974" s="12">
        <f t="shared" si="60"/>
        <v>41792.208333333336</v>
      </c>
      <c r="L974">
        <v>1402462800</v>
      </c>
      <c r="M974" s="13">
        <f t="shared" si="61"/>
        <v>41801.208333333336</v>
      </c>
      <c r="N974" t="b">
        <v>0</v>
      </c>
      <c r="O974" t="b">
        <v>1</v>
      </c>
      <c r="P974" t="s">
        <v>2011</v>
      </c>
      <c r="Q974" t="s">
        <v>2012</v>
      </c>
      <c r="R974" s="6">
        <f>D974/E974*100</f>
        <v>43.784094171691073</v>
      </c>
      <c r="S974" s="7">
        <f t="shared" si="63"/>
        <v>58.015466983938133</v>
      </c>
    </row>
    <row r="975" spans="1:19" x14ac:dyDescent="0.35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t="s">
        <v>14</v>
      </c>
      <c r="G975">
        <v>252</v>
      </c>
      <c r="H975" t="s">
        <v>20</v>
      </c>
      <c r="I975" t="s">
        <v>21</v>
      </c>
      <c r="J975">
        <v>1291960800</v>
      </c>
      <c r="K975" s="12">
        <f t="shared" si="60"/>
        <v>40522.25</v>
      </c>
      <c r="L975">
        <v>1292133600</v>
      </c>
      <c r="M975" s="13">
        <f t="shared" si="61"/>
        <v>40524.25</v>
      </c>
      <c r="N975" t="b">
        <v>0</v>
      </c>
      <c r="O975" t="b">
        <v>1</v>
      </c>
      <c r="P975" t="s">
        <v>2013</v>
      </c>
      <c r="Q975" t="s">
        <v>2014</v>
      </c>
      <c r="R975" s="6">
        <f>D975/E975*100</f>
        <v>462.63753056234719</v>
      </c>
      <c r="S975" s="7">
        <f t="shared" si="63"/>
        <v>103.87301587301587</v>
      </c>
    </row>
    <row r="976" spans="1:19" x14ac:dyDescent="0.35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t="s">
        <v>19</v>
      </c>
      <c r="G976">
        <v>32</v>
      </c>
      <c r="H976" t="s">
        <v>20</v>
      </c>
      <c r="I976" t="s">
        <v>21</v>
      </c>
      <c r="J976">
        <v>1368853200</v>
      </c>
      <c r="K976" s="12">
        <f t="shared" si="60"/>
        <v>41412.208333333336</v>
      </c>
      <c r="L976">
        <v>1368939600</v>
      </c>
      <c r="M976" s="13">
        <f t="shared" si="61"/>
        <v>41413.208333333336</v>
      </c>
      <c r="N976" t="b">
        <v>0</v>
      </c>
      <c r="O976" t="b">
        <v>0</v>
      </c>
      <c r="P976" t="s">
        <v>2009</v>
      </c>
      <c r="Q976" t="s">
        <v>2019</v>
      </c>
      <c r="R976" s="6">
        <f>D976/E976*100</f>
        <v>26.746907388833169</v>
      </c>
      <c r="S976" s="7">
        <f t="shared" si="63"/>
        <v>93.46875</v>
      </c>
    </row>
    <row r="977" spans="1:19" x14ac:dyDescent="0.35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t="s">
        <v>19</v>
      </c>
      <c r="G977">
        <v>135</v>
      </c>
      <c r="H977" t="s">
        <v>20</v>
      </c>
      <c r="I977" t="s">
        <v>21</v>
      </c>
      <c r="J977">
        <v>1448776800</v>
      </c>
      <c r="K977" s="12">
        <f t="shared" si="60"/>
        <v>42337.25</v>
      </c>
      <c r="L977">
        <v>1452146400</v>
      </c>
      <c r="M977" s="13">
        <f t="shared" si="61"/>
        <v>42376.25</v>
      </c>
      <c r="N977" t="b">
        <v>0</v>
      </c>
      <c r="O977" t="b">
        <v>1</v>
      </c>
      <c r="P977" t="s">
        <v>2013</v>
      </c>
      <c r="Q977" t="s">
        <v>2014</v>
      </c>
      <c r="R977" s="6">
        <f>D977/E977*100</f>
        <v>64.546975854649773</v>
      </c>
      <c r="S977" s="7">
        <f t="shared" si="63"/>
        <v>61.970370370370368</v>
      </c>
    </row>
    <row r="978" spans="1:19" ht="31" x14ac:dyDescent="0.35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t="s">
        <v>19</v>
      </c>
      <c r="G978">
        <v>140</v>
      </c>
      <c r="H978" t="s">
        <v>20</v>
      </c>
      <c r="I978" t="s">
        <v>21</v>
      </c>
      <c r="J978">
        <v>1296194400</v>
      </c>
      <c r="K978" s="12">
        <f t="shared" si="60"/>
        <v>40571.25</v>
      </c>
      <c r="L978">
        <v>1296712800</v>
      </c>
      <c r="M978" s="13">
        <f t="shared" si="61"/>
        <v>40577.25</v>
      </c>
      <c r="N978" t="b">
        <v>0</v>
      </c>
      <c r="O978" t="b">
        <v>1</v>
      </c>
      <c r="P978" t="s">
        <v>2013</v>
      </c>
      <c r="Q978" t="s">
        <v>2014</v>
      </c>
      <c r="R978" s="6">
        <f>D978/E978*100</f>
        <v>31.041440322830983</v>
      </c>
      <c r="S978" s="7">
        <f t="shared" si="63"/>
        <v>92.042857142857144</v>
      </c>
    </row>
    <row r="979" spans="1:19" x14ac:dyDescent="0.35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t="s">
        <v>14</v>
      </c>
      <c r="G979">
        <v>67</v>
      </c>
      <c r="H979" t="s">
        <v>20</v>
      </c>
      <c r="I979" t="s">
        <v>21</v>
      </c>
      <c r="J979">
        <v>1517983200</v>
      </c>
      <c r="K979" s="12">
        <f t="shared" si="60"/>
        <v>43138.25</v>
      </c>
      <c r="L979">
        <v>1520748000</v>
      </c>
      <c r="M979" s="13">
        <f t="shared" si="61"/>
        <v>43170.25</v>
      </c>
      <c r="N979" t="b">
        <v>0</v>
      </c>
      <c r="O979" t="b">
        <v>0</v>
      </c>
      <c r="P979" t="s">
        <v>2007</v>
      </c>
      <c r="Q979" t="s">
        <v>2008</v>
      </c>
      <c r="R979" s="6">
        <f>D979/E979*100</f>
        <v>135.21344407958279</v>
      </c>
      <c r="S979" s="7">
        <f t="shared" si="63"/>
        <v>77.268656716417908</v>
      </c>
    </row>
    <row r="980" spans="1:19" x14ac:dyDescent="0.35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t="s">
        <v>19</v>
      </c>
      <c r="G980">
        <v>92</v>
      </c>
      <c r="H980" t="s">
        <v>20</v>
      </c>
      <c r="I980" t="s">
        <v>21</v>
      </c>
      <c r="J980">
        <v>1478930400</v>
      </c>
      <c r="K980" s="12">
        <f t="shared" si="60"/>
        <v>42686.25</v>
      </c>
      <c r="L980">
        <v>1480831200</v>
      </c>
      <c r="M980" s="13">
        <f t="shared" si="61"/>
        <v>42708.25</v>
      </c>
      <c r="N980" t="b">
        <v>0</v>
      </c>
      <c r="O980" t="b">
        <v>0</v>
      </c>
      <c r="P980" t="s">
        <v>2024</v>
      </c>
      <c r="Q980" t="s">
        <v>2025</v>
      </c>
      <c r="R980" s="6">
        <f>D980/E980*100</f>
        <v>11.572734637194769</v>
      </c>
      <c r="S980" s="7">
        <f t="shared" si="63"/>
        <v>93.923913043478265</v>
      </c>
    </row>
    <row r="981" spans="1:19" x14ac:dyDescent="0.35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t="s">
        <v>19</v>
      </c>
      <c r="G981">
        <v>1015</v>
      </c>
      <c r="H981" t="s">
        <v>36</v>
      </c>
      <c r="I981" t="s">
        <v>37</v>
      </c>
      <c r="J981">
        <v>1426395600</v>
      </c>
      <c r="K981" s="12">
        <f t="shared" si="60"/>
        <v>42078.208333333328</v>
      </c>
      <c r="L981">
        <v>1426914000</v>
      </c>
      <c r="M981" s="13">
        <f t="shared" si="61"/>
        <v>42084.208333333328</v>
      </c>
      <c r="N981" t="b">
        <v>0</v>
      </c>
      <c r="O981" t="b">
        <v>0</v>
      </c>
      <c r="P981" t="s">
        <v>2013</v>
      </c>
      <c r="Q981" t="s">
        <v>2014</v>
      </c>
      <c r="R981" s="6">
        <f>D981/E981*100</f>
        <v>69.801957237604938</v>
      </c>
      <c r="S981" s="7">
        <f t="shared" si="63"/>
        <v>84.969458128078813</v>
      </c>
    </row>
    <row r="982" spans="1:19" x14ac:dyDescent="0.35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t="s">
        <v>14</v>
      </c>
      <c r="G982">
        <v>742</v>
      </c>
      <c r="H982" t="s">
        <v>20</v>
      </c>
      <c r="I982" t="s">
        <v>21</v>
      </c>
      <c r="J982">
        <v>1446181200</v>
      </c>
      <c r="K982" s="12">
        <f t="shared" si="60"/>
        <v>42307.208333333328</v>
      </c>
      <c r="L982">
        <v>1446616800</v>
      </c>
      <c r="M982" s="13">
        <f t="shared" si="61"/>
        <v>42312.25</v>
      </c>
      <c r="N982" t="b">
        <v>1</v>
      </c>
      <c r="O982" t="b">
        <v>0</v>
      </c>
      <c r="P982" t="s">
        <v>2021</v>
      </c>
      <c r="Q982" t="s">
        <v>2022</v>
      </c>
      <c r="R982" s="6">
        <f>D982/E982*100</f>
        <v>248.2513035736996</v>
      </c>
      <c r="S982" s="7">
        <f t="shared" si="63"/>
        <v>105.97035040431267</v>
      </c>
    </row>
    <row r="983" spans="1:19" x14ac:dyDescent="0.35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t="s">
        <v>19</v>
      </c>
      <c r="G983">
        <v>323</v>
      </c>
      <c r="H983" t="s">
        <v>20</v>
      </c>
      <c r="I983" t="s">
        <v>21</v>
      </c>
      <c r="J983">
        <v>1514181600</v>
      </c>
      <c r="K983" s="12">
        <f t="shared" si="60"/>
        <v>43094.25</v>
      </c>
      <c r="L983">
        <v>1517032800</v>
      </c>
      <c r="M983" s="13">
        <f t="shared" si="61"/>
        <v>43127.25</v>
      </c>
      <c r="N983" t="b">
        <v>0</v>
      </c>
      <c r="O983" t="b">
        <v>0</v>
      </c>
      <c r="P983" t="s">
        <v>2011</v>
      </c>
      <c r="Q983" t="s">
        <v>2012</v>
      </c>
      <c r="R983" s="6">
        <f>D983/E983*100</f>
        <v>56.109203584289425</v>
      </c>
      <c r="S983" s="7">
        <f t="shared" si="63"/>
        <v>36.969040247678016</v>
      </c>
    </row>
    <row r="984" spans="1:19" x14ac:dyDescent="0.35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t="s">
        <v>14</v>
      </c>
      <c r="G984">
        <v>75</v>
      </c>
      <c r="H984" t="s">
        <v>20</v>
      </c>
      <c r="I984" t="s">
        <v>21</v>
      </c>
      <c r="J984">
        <v>1311051600</v>
      </c>
      <c r="K984" s="12">
        <f t="shared" si="60"/>
        <v>40743.208333333336</v>
      </c>
      <c r="L984">
        <v>1311224400</v>
      </c>
      <c r="M984" s="13">
        <f t="shared" si="61"/>
        <v>40745.208333333336</v>
      </c>
      <c r="N984" t="b">
        <v>0</v>
      </c>
      <c r="O984" t="b">
        <v>1</v>
      </c>
      <c r="P984" t="s">
        <v>2015</v>
      </c>
      <c r="Q984" t="s">
        <v>2016</v>
      </c>
      <c r="R984" s="6">
        <f>D984/E984*100</f>
        <v>117.74325429272281</v>
      </c>
      <c r="S984" s="7">
        <f t="shared" si="63"/>
        <v>81.533333333333331</v>
      </c>
    </row>
    <row r="985" spans="1:19" x14ac:dyDescent="0.35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t="s">
        <v>19</v>
      </c>
      <c r="G985">
        <v>2326</v>
      </c>
      <c r="H985" t="s">
        <v>20</v>
      </c>
      <c r="I985" t="s">
        <v>21</v>
      </c>
      <c r="J985">
        <v>1564894800</v>
      </c>
      <c r="K985" s="12">
        <f t="shared" si="60"/>
        <v>43681.208333333328</v>
      </c>
      <c r="L985">
        <v>1566190800</v>
      </c>
      <c r="M985" s="13">
        <f t="shared" si="61"/>
        <v>43696.208333333328</v>
      </c>
      <c r="N985" t="b">
        <v>0</v>
      </c>
      <c r="O985" t="b">
        <v>0</v>
      </c>
      <c r="P985" t="s">
        <v>2015</v>
      </c>
      <c r="Q985" t="s">
        <v>2016</v>
      </c>
      <c r="R985" s="6">
        <f>D985/E985*100</f>
        <v>68.522961295938515</v>
      </c>
      <c r="S985" s="7">
        <f t="shared" si="63"/>
        <v>80.999140154772135</v>
      </c>
    </row>
    <row r="986" spans="1:19" ht="31" x14ac:dyDescent="0.35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t="s">
        <v>19</v>
      </c>
      <c r="G986">
        <v>381</v>
      </c>
      <c r="H986" t="s">
        <v>20</v>
      </c>
      <c r="I986" t="s">
        <v>21</v>
      </c>
      <c r="J986">
        <v>1567918800</v>
      </c>
      <c r="K986" s="12">
        <f t="shared" si="60"/>
        <v>43716.208333333328</v>
      </c>
      <c r="L986">
        <v>1570165200</v>
      </c>
      <c r="M986" s="13">
        <f t="shared" si="61"/>
        <v>43742.208333333328</v>
      </c>
      <c r="N986" t="b">
        <v>0</v>
      </c>
      <c r="O986" t="b">
        <v>0</v>
      </c>
      <c r="P986" t="s">
        <v>2013</v>
      </c>
      <c r="Q986" t="s">
        <v>2014</v>
      </c>
      <c r="R986" s="6">
        <f>D986/E986*100</f>
        <v>65.590312815338052</v>
      </c>
      <c r="S986" s="7">
        <f t="shared" si="63"/>
        <v>26.010498687664043</v>
      </c>
    </row>
    <row r="987" spans="1:19" x14ac:dyDescent="0.35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t="s">
        <v>14</v>
      </c>
      <c r="G987">
        <v>4405</v>
      </c>
      <c r="H987" t="s">
        <v>20</v>
      </c>
      <c r="I987" t="s">
        <v>21</v>
      </c>
      <c r="J987">
        <v>1386309600</v>
      </c>
      <c r="K987" s="12">
        <f t="shared" si="60"/>
        <v>41614.25</v>
      </c>
      <c r="L987">
        <v>1388556000</v>
      </c>
      <c r="M987" s="13">
        <f t="shared" si="61"/>
        <v>41640.25</v>
      </c>
      <c r="N987" t="b">
        <v>0</v>
      </c>
      <c r="O987" t="b">
        <v>1</v>
      </c>
      <c r="P987" t="s">
        <v>2009</v>
      </c>
      <c r="Q987" t="s">
        <v>2010</v>
      </c>
      <c r="R987" s="6">
        <f>D987/E987*100</f>
        <v>148.96570994472725</v>
      </c>
      <c r="S987" s="7">
        <f t="shared" si="63"/>
        <v>25.998410896708286</v>
      </c>
    </row>
    <row r="988" spans="1:19" ht="31" x14ac:dyDescent="0.35">
      <c r="A988">
        <v>986</v>
      </c>
      <c r="B988" t="s">
        <v>1976</v>
      </c>
      <c r="C988" s="3" t="s">
        <v>1977</v>
      </c>
      <c r="D988">
        <v>7800</v>
      </c>
      <c r="F988" t="s">
        <v>14</v>
      </c>
      <c r="G988">
        <v>92</v>
      </c>
      <c r="H988" t="s">
        <v>20</v>
      </c>
      <c r="I988" t="s">
        <v>21</v>
      </c>
      <c r="J988">
        <v>1301979600</v>
      </c>
      <c r="K988" s="12">
        <f t="shared" si="60"/>
        <v>40638.208333333336</v>
      </c>
      <c r="L988">
        <v>1303189200</v>
      </c>
      <c r="M988" s="13">
        <f t="shared" si="61"/>
        <v>40652.208333333336</v>
      </c>
      <c r="N988" t="b">
        <v>0</v>
      </c>
      <c r="O988" t="b">
        <v>0</v>
      </c>
      <c r="P988" t="s">
        <v>2009</v>
      </c>
      <c r="Q988" t="s">
        <v>2010</v>
      </c>
      <c r="R988" s="6" t="e">
        <f>D988/E988*100</f>
        <v>#DIV/0!</v>
      </c>
      <c r="S988" s="7">
        <f t="shared" si="63"/>
        <v>0</v>
      </c>
    </row>
    <row r="989" spans="1:19" x14ac:dyDescent="0.35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t="s">
        <v>19</v>
      </c>
      <c r="G989">
        <v>480</v>
      </c>
      <c r="H989" t="s">
        <v>20</v>
      </c>
      <c r="I989" t="s">
        <v>21</v>
      </c>
      <c r="J989">
        <v>1493269200</v>
      </c>
      <c r="K989" s="12">
        <f t="shared" si="60"/>
        <v>42852.208333333328</v>
      </c>
      <c r="L989">
        <v>1494478800</v>
      </c>
      <c r="M989" s="13">
        <f t="shared" si="61"/>
        <v>42866.208333333328</v>
      </c>
      <c r="N989" t="b">
        <v>0</v>
      </c>
      <c r="O989" t="b">
        <v>0</v>
      </c>
      <c r="P989" t="s">
        <v>2015</v>
      </c>
      <c r="Q989" t="s">
        <v>2016</v>
      </c>
      <c r="R989" s="6">
        <f>D989/E989*100</f>
        <v>46.127520273789152</v>
      </c>
      <c r="S989" s="7">
        <f t="shared" si="63"/>
        <v>28.002083333333335</v>
      </c>
    </row>
    <row r="990" spans="1:19" x14ac:dyDescent="0.35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t="s">
        <v>14</v>
      </c>
      <c r="G990">
        <v>64</v>
      </c>
      <c r="H990" t="s">
        <v>20</v>
      </c>
      <c r="I990" t="s">
        <v>21</v>
      </c>
      <c r="J990">
        <v>1478930400</v>
      </c>
      <c r="K990" s="12">
        <f t="shared" si="60"/>
        <v>42686.25</v>
      </c>
      <c r="L990">
        <v>1480744800</v>
      </c>
      <c r="M990" s="13">
        <f t="shared" si="61"/>
        <v>42707.25</v>
      </c>
      <c r="N990" t="b">
        <v>0</v>
      </c>
      <c r="O990" t="b">
        <v>0</v>
      </c>
      <c r="P990" t="s">
        <v>2021</v>
      </c>
      <c r="Q990" t="s">
        <v>2030</v>
      </c>
      <c r="R990" s="6">
        <f>D990/E990*100</f>
        <v>191.87589303939578</v>
      </c>
      <c r="S990" s="7">
        <f t="shared" si="63"/>
        <v>76.546875</v>
      </c>
    </row>
    <row r="991" spans="1:19" x14ac:dyDescent="0.35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t="s">
        <v>19</v>
      </c>
      <c r="G991">
        <v>226</v>
      </c>
      <c r="H991" t="s">
        <v>20</v>
      </c>
      <c r="I991" t="s">
        <v>21</v>
      </c>
      <c r="J991">
        <v>1555390800</v>
      </c>
      <c r="K991" s="12">
        <f t="shared" si="60"/>
        <v>43571.208333333328</v>
      </c>
      <c r="L991">
        <v>1555822800</v>
      </c>
      <c r="M991" s="13">
        <f t="shared" si="61"/>
        <v>43576.208333333328</v>
      </c>
      <c r="N991" t="b">
        <v>0</v>
      </c>
      <c r="O991" t="b">
        <v>0</v>
      </c>
      <c r="P991" t="s">
        <v>2021</v>
      </c>
      <c r="Q991" t="s">
        <v>2033</v>
      </c>
      <c r="R991" s="6">
        <f>D991/E991*100</f>
        <v>20.016680567139282</v>
      </c>
      <c r="S991" s="7">
        <f t="shared" si="63"/>
        <v>53.053097345132741</v>
      </c>
    </row>
    <row r="992" spans="1:19" x14ac:dyDescent="0.35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t="s">
        <v>14</v>
      </c>
      <c r="G992">
        <v>64</v>
      </c>
      <c r="H992" t="s">
        <v>20</v>
      </c>
      <c r="I992" t="s">
        <v>21</v>
      </c>
      <c r="J992">
        <v>1456984800</v>
      </c>
      <c r="K992" s="12">
        <f t="shared" si="60"/>
        <v>42432.25</v>
      </c>
      <c r="L992">
        <v>1458882000</v>
      </c>
      <c r="M992" s="13">
        <f t="shared" si="61"/>
        <v>42454.208333333328</v>
      </c>
      <c r="N992" t="b">
        <v>0</v>
      </c>
      <c r="O992" t="b">
        <v>1</v>
      </c>
      <c r="P992" t="s">
        <v>2015</v>
      </c>
      <c r="Q992" t="s">
        <v>2018</v>
      </c>
      <c r="R992" s="6">
        <f>D992/E992*100</f>
        <v>114.05176195350197</v>
      </c>
      <c r="S992" s="7">
        <f t="shared" si="63"/>
        <v>106.859375</v>
      </c>
    </row>
    <row r="993" spans="1:19" x14ac:dyDescent="0.35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t="s">
        <v>19</v>
      </c>
      <c r="G993">
        <v>241</v>
      </c>
      <c r="H993" t="s">
        <v>20</v>
      </c>
      <c r="I993" t="s">
        <v>21</v>
      </c>
      <c r="J993">
        <v>1411621200</v>
      </c>
      <c r="K993" s="12">
        <f t="shared" si="60"/>
        <v>41907.208333333336</v>
      </c>
      <c r="L993">
        <v>1411966800</v>
      </c>
      <c r="M993" s="13">
        <f t="shared" si="61"/>
        <v>41911.208333333336</v>
      </c>
      <c r="N993" t="b">
        <v>0</v>
      </c>
      <c r="O993" t="b">
        <v>1</v>
      </c>
      <c r="P993" t="s">
        <v>2009</v>
      </c>
      <c r="Q993" t="s">
        <v>2010</v>
      </c>
      <c r="R993" s="6">
        <f>D993/E993*100</f>
        <v>88.359931475971507</v>
      </c>
      <c r="S993" s="7">
        <f t="shared" si="63"/>
        <v>46.020746887966808</v>
      </c>
    </row>
    <row r="994" spans="1:19" x14ac:dyDescent="0.35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t="s">
        <v>19</v>
      </c>
      <c r="G994">
        <v>132</v>
      </c>
      <c r="H994" t="s">
        <v>20</v>
      </c>
      <c r="I994" t="s">
        <v>21</v>
      </c>
      <c r="J994">
        <v>1525669200</v>
      </c>
      <c r="K994" s="12">
        <f t="shared" si="60"/>
        <v>43227.208333333328</v>
      </c>
      <c r="L994">
        <v>1526878800</v>
      </c>
      <c r="M994" s="13">
        <f t="shared" si="61"/>
        <v>43241.208333333328</v>
      </c>
      <c r="N994" t="b">
        <v>0</v>
      </c>
      <c r="O994" t="b">
        <v>1</v>
      </c>
      <c r="P994" t="s">
        <v>2015</v>
      </c>
      <c r="Q994" t="s">
        <v>2018</v>
      </c>
      <c r="R994" s="6">
        <f>D994/E994*100</f>
        <v>23.443999092490358</v>
      </c>
      <c r="S994" s="7">
        <f t="shared" si="63"/>
        <v>100.17424242424242</v>
      </c>
    </row>
    <row r="995" spans="1:19" x14ac:dyDescent="0.35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t="s">
        <v>63</v>
      </c>
      <c r="G995">
        <v>75</v>
      </c>
      <c r="H995" t="s">
        <v>94</v>
      </c>
      <c r="I995" t="s">
        <v>95</v>
      </c>
      <c r="J995">
        <v>1450936800</v>
      </c>
      <c r="K995" s="12">
        <f t="shared" si="60"/>
        <v>42362.25</v>
      </c>
      <c r="L995">
        <v>1452405600</v>
      </c>
      <c r="M995" s="13">
        <f t="shared" si="61"/>
        <v>42379.25</v>
      </c>
      <c r="N995" t="b">
        <v>0</v>
      </c>
      <c r="O995" t="b">
        <v>1</v>
      </c>
      <c r="P995" t="s">
        <v>2028</v>
      </c>
      <c r="Q995" t="s">
        <v>2029</v>
      </c>
      <c r="R995" s="6">
        <f>D995/E995*100</f>
        <v>128.8117770767613</v>
      </c>
      <c r="S995" s="7">
        <f t="shared" si="63"/>
        <v>101.44</v>
      </c>
    </row>
    <row r="996" spans="1:19" x14ac:dyDescent="0.35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t="s">
        <v>14</v>
      </c>
      <c r="G996">
        <v>842</v>
      </c>
      <c r="H996" t="s">
        <v>20</v>
      </c>
      <c r="I996" t="s">
        <v>21</v>
      </c>
      <c r="J996">
        <v>1413522000</v>
      </c>
      <c r="K996" s="12">
        <f t="shared" si="60"/>
        <v>41929.208333333336</v>
      </c>
      <c r="L996">
        <v>1414040400</v>
      </c>
      <c r="M996" s="13">
        <f t="shared" si="61"/>
        <v>41935.208333333336</v>
      </c>
      <c r="N996" t="b">
        <v>0</v>
      </c>
      <c r="O996" t="b">
        <v>1</v>
      </c>
      <c r="P996" t="s">
        <v>2021</v>
      </c>
      <c r="Q996" t="s">
        <v>2033</v>
      </c>
      <c r="R996" s="6">
        <f>D996/E996*100</f>
        <v>190.48776207255005</v>
      </c>
      <c r="S996" s="7">
        <f t="shared" si="63"/>
        <v>87.972684085510693</v>
      </c>
    </row>
    <row r="997" spans="1:19" x14ac:dyDescent="0.35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t="s">
        <v>19</v>
      </c>
      <c r="G997">
        <v>2043</v>
      </c>
      <c r="H997" t="s">
        <v>20</v>
      </c>
      <c r="I997" t="s">
        <v>21</v>
      </c>
      <c r="J997">
        <v>1541307600</v>
      </c>
      <c r="K997" s="12">
        <f t="shared" si="60"/>
        <v>43408.208333333328</v>
      </c>
      <c r="L997">
        <v>1543816800</v>
      </c>
      <c r="M997" s="13">
        <f t="shared" si="61"/>
        <v>43437.25</v>
      </c>
      <c r="N997" t="b">
        <v>0</v>
      </c>
      <c r="O997" t="b">
        <v>1</v>
      </c>
      <c r="P997" t="s">
        <v>2007</v>
      </c>
      <c r="Q997" t="s">
        <v>2008</v>
      </c>
      <c r="R997" s="6">
        <f>D997/E997*100</f>
        <v>63.505116959064324</v>
      </c>
      <c r="S997" s="7">
        <f t="shared" si="63"/>
        <v>74.995594713656388</v>
      </c>
    </row>
    <row r="998" spans="1:19" ht="31" x14ac:dyDescent="0.35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t="s">
        <v>14</v>
      </c>
      <c r="G998">
        <v>112</v>
      </c>
      <c r="H998" t="s">
        <v>20</v>
      </c>
      <c r="I998" t="s">
        <v>21</v>
      </c>
      <c r="J998">
        <v>1357106400</v>
      </c>
      <c r="K998" s="12">
        <f t="shared" si="60"/>
        <v>41276.25</v>
      </c>
      <c r="L998">
        <v>1359698400</v>
      </c>
      <c r="M998" s="13">
        <f t="shared" si="61"/>
        <v>41306.25</v>
      </c>
      <c r="N998" t="b">
        <v>0</v>
      </c>
      <c r="O998" t="b">
        <v>0</v>
      </c>
      <c r="P998" t="s">
        <v>2013</v>
      </c>
      <c r="Q998" t="s">
        <v>2014</v>
      </c>
      <c r="R998" s="6">
        <f>D998/E998*100</f>
        <v>137.10012463647695</v>
      </c>
      <c r="S998" s="7">
        <f t="shared" si="63"/>
        <v>42.982142857142854</v>
      </c>
    </row>
    <row r="999" spans="1:19" x14ac:dyDescent="0.35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t="s">
        <v>63</v>
      </c>
      <c r="G999">
        <v>139</v>
      </c>
      <c r="H999" t="s">
        <v>94</v>
      </c>
      <c r="I999" t="s">
        <v>95</v>
      </c>
      <c r="J999">
        <v>1390197600</v>
      </c>
      <c r="K999" s="12">
        <f t="shared" si="60"/>
        <v>41659.25</v>
      </c>
      <c r="L999">
        <v>1390629600</v>
      </c>
      <c r="M999" s="13">
        <f t="shared" si="61"/>
        <v>41664.25</v>
      </c>
      <c r="N999" t="b">
        <v>0</v>
      </c>
      <c r="O999" t="b">
        <v>0</v>
      </c>
      <c r="P999" t="s">
        <v>2013</v>
      </c>
      <c r="Q999" t="s">
        <v>2014</v>
      </c>
      <c r="R999" s="6">
        <f>D999/E999*100</f>
        <v>165.10971105800564</v>
      </c>
      <c r="S999" s="7">
        <f t="shared" si="63"/>
        <v>33.115107913669064</v>
      </c>
    </row>
    <row r="1000" spans="1:19" x14ac:dyDescent="0.35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t="s">
        <v>14</v>
      </c>
      <c r="G1000">
        <v>374</v>
      </c>
      <c r="H1000" t="s">
        <v>20</v>
      </c>
      <c r="I1000" t="s">
        <v>21</v>
      </c>
      <c r="J1000">
        <v>1265868000</v>
      </c>
      <c r="K1000" s="12">
        <f t="shared" si="60"/>
        <v>40220.25</v>
      </c>
      <c r="L1000">
        <v>1267077600</v>
      </c>
      <c r="M1000" s="13">
        <f t="shared" si="61"/>
        <v>40234.25</v>
      </c>
      <c r="N1000" t="b">
        <v>0</v>
      </c>
      <c r="O1000" t="b">
        <v>1</v>
      </c>
      <c r="P1000" t="s">
        <v>2009</v>
      </c>
      <c r="Q1000" t="s">
        <v>2019</v>
      </c>
      <c r="R1000" s="6">
        <f>D1000/E1000*100</f>
        <v>176.08333553657826</v>
      </c>
      <c r="S1000" s="7">
        <f t="shared" si="63"/>
        <v>101.13101604278074</v>
      </c>
    </row>
    <row r="1001" spans="1:19" x14ac:dyDescent="0.35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t="s">
        <v>63</v>
      </c>
      <c r="G1001">
        <v>1122</v>
      </c>
      <c r="H1001" t="s">
        <v>20</v>
      </c>
      <c r="I1001" t="s">
        <v>21</v>
      </c>
      <c r="J1001">
        <v>1467176400</v>
      </c>
      <c r="K1001" s="12">
        <f t="shared" si="60"/>
        <v>42550.208333333328</v>
      </c>
      <c r="L1001">
        <v>1467781200</v>
      </c>
      <c r="M1001" s="13">
        <f t="shared" si="61"/>
        <v>42557.208333333328</v>
      </c>
      <c r="N1001" t="b">
        <v>0</v>
      </c>
      <c r="O1001" t="b">
        <v>0</v>
      </c>
      <c r="P1001" t="s">
        <v>2007</v>
      </c>
      <c r="Q1001" t="s">
        <v>2008</v>
      </c>
      <c r="R1001" s="6">
        <f>D1001/E1001*100</f>
        <v>176.85732023750776</v>
      </c>
      <c r="S1001" s="7">
        <f t="shared" si="63"/>
        <v>55.98841354723708</v>
      </c>
    </row>
    <row r="1002" spans="1:19" x14ac:dyDescent="0.35">
      <c r="M1002" s="13"/>
    </row>
    <row r="1003" spans="1:19" x14ac:dyDescent="0.35">
      <c r="M1003" s="13"/>
    </row>
  </sheetData>
  <autoFilter ref="F1:F1003" xr:uid="{00000000-0001-0000-0000-000000000000}"/>
  <conditionalFormatting sqref="F2:F1001">
    <cfRule type="containsText" dxfId="4" priority="2" operator="containsText" text="canceled">
      <formula>NOT(ISERROR(SEARCH("canceled",F2)))</formula>
    </cfRule>
    <cfRule type="containsText" dxfId="3" priority="3" operator="containsText" text="cancelled">
      <formula>NOT(ISERROR(SEARCH("cancelled",F2)))</formula>
    </cfRule>
    <cfRule type="containsText" dxfId="0" priority="4" operator="containsText" text="live">
      <formula>NOT(ISERROR(SEARCH("live",F2)))</formula>
    </cfRule>
    <cfRule type="containsText" dxfId="1" priority="5" operator="containsText" text="successful">
      <formula>NOT(ISERROR(SEARCH("successful",F2)))</formula>
    </cfRule>
    <cfRule type="containsText" dxfId="2" priority="6" operator="containsText" text="failed">
      <formula>NOT(ISERROR(SEARCH("failed",F2)))</formula>
    </cfRule>
  </conditionalFormatting>
  <conditionalFormatting sqref="R1:R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Crowdfunding</vt:lpstr>
      <vt:lpstr>goal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Mcgullam</cp:lastModifiedBy>
  <dcterms:created xsi:type="dcterms:W3CDTF">2021-09-29T18:52:28Z</dcterms:created>
  <dcterms:modified xsi:type="dcterms:W3CDTF">2022-12-16T05:06:54Z</dcterms:modified>
</cp:coreProperties>
</file>