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b5f74a252e0e32/Desktop/"/>
    </mc:Choice>
  </mc:AlternateContent>
  <xr:revisionPtr revIDLastSave="1" documentId="8_{0E670DE5-D9DF-4F98-857C-69E6D8787670}" xr6:coauthVersionLast="45" xr6:coauthVersionMax="45" xr10:uidLastSave="{AB359C11-15BC-4EB1-B43A-C0E56D0FE799}"/>
  <bookViews>
    <workbookView xWindow="3348" yWindow="300" windowWidth="19368" windowHeight="12108" xr2:uid="{00000000-000D-0000-FFFF-FFFF00000000}"/>
  </bookViews>
  <sheets>
    <sheet name="Kickstarter" sheetId="1" r:id="rId1"/>
    <sheet name="Outcomes Based on Goals" sheetId="9" r:id="rId2"/>
    <sheet name="Outcomes Based on Launch Date" sheetId="6" r:id="rId3"/>
  </sheets>
  <definedNames>
    <definedName name="_xlnm._FilterDatabase" localSheetId="0" hidden="1">Kickstarter!$A$1:$S$4115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5" i="9" l="1"/>
  <c r="D13" i="9"/>
  <c r="C13" i="9"/>
  <c r="B13" i="9"/>
  <c r="D12" i="9"/>
  <c r="D11" i="9"/>
  <c r="D10" i="9"/>
  <c r="D9" i="9"/>
  <c r="D8" i="9"/>
  <c r="D7" i="9"/>
  <c r="D6" i="9"/>
  <c r="D5" i="9"/>
  <c r="D4" i="9"/>
  <c r="D3" i="9"/>
  <c r="D2" i="9"/>
  <c r="C2" i="9"/>
  <c r="B2" i="9"/>
  <c r="E2" i="9" s="1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H2" i="9" l="1"/>
  <c r="F8" i="9"/>
  <c r="G6" i="9"/>
  <c r="G2" i="9"/>
  <c r="G8" i="9"/>
  <c r="H11" i="9"/>
  <c r="F12" i="9"/>
  <c r="F13" i="9"/>
  <c r="F5" i="9"/>
  <c r="E5" i="9"/>
  <c r="G5" i="9" s="1"/>
  <c r="F2" i="9"/>
  <c r="E6" i="9"/>
  <c r="F6" i="9" s="1"/>
  <c r="E7" i="9"/>
  <c r="F7" i="9" s="1"/>
  <c r="E8" i="9"/>
  <c r="H8" i="9" s="1"/>
  <c r="E9" i="9"/>
  <c r="H9" i="9" s="1"/>
  <c r="E13" i="9"/>
  <c r="G13" i="9" s="1"/>
  <c r="E10" i="9"/>
  <c r="H10" i="9" s="1"/>
  <c r="E3" i="9"/>
  <c r="F3" i="9" s="1"/>
  <c r="E11" i="9"/>
  <c r="F11" i="9" s="1"/>
  <c r="E4" i="9"/>
  <c r="F4" i="9" s="1"/>
  <c r="E12" i="9"/>
  <c r="G12" i="9" s="1"/>
  <c r="H12" i="9"/>
  <c r="H4" i="9"/>
  <c r="D15" i="9"/>
  <c r="C15" i="9"/>
  <c r="G10" i="9" l="1"/>
  <c r="F10" i="9"/>
  <c r="H7" i="9"/>
  <c r="G4" i="9"/>
  <c r="G7" i="9"/>
  <c r="H3" i="9"/>
  <c r="G9" i="9"/>
  <c r="H13" i="9"/>
  <c r="H6" i="9"/>
  <c r="F9" i="9"/>
  <c r="H5" i="9"/>
  <c r="G11" i="9"/>
  <c r="G3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<sst xmlns="http://schemas.openxmlformats.org/spreadsheetml/2006/main" count="32971" uniqueCount="8396">
  <si>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</si>
  <si>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</si>
  <si>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</si>
  <si>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</si>
  <si>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</si>
  <si>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</si>
  <si>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</si>
  <si>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</si>
  <si>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</si>
  <si>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</si>
  <si>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</si>
  <si>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</si>
  <si>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</si>
  <si>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</si>
  <si>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</si>
  <si>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</si>
  <si>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</si>
  <si>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</si>
  <si>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</si>
  <si>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</si>
  <si>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</si>
  <si>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</si>
  <si>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</si>
  <si>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</si>
  <si>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</si>
  <si>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</si>
  <si>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</si>
  <si>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</si>
  <si>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</si>
  <si>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</si>
  <si>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</si>
  <si>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</si>
  <si>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</si>
  <si>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</si>
  <si>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</si>
  <si>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</si>
  <si>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</si>
  <si>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</si>
  <si>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</si>
  <si>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</si>
  <si>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</si>
  <si>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</si>
  <si>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</si>
  <si>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</si>
  <si>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</si>
  <si>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</si>
  <si>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</si>
  <si>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</si>
  <si>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</si>
  <si>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</si>
  <si>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</si>
  <si>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</si>
  <si>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</si>
  <si>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</si>
  <si>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</si>
  <si>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</si>
  <si>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</si>
  <si>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</si>
  <si>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</si>
  <si>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</si>
  <si>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</si>
  <si>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</si>
  <si>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</si>
  <si>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</si>
  <si>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</si>
  <si>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</si>
  <si>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</si>
  <si>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</si>
  <si>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</si>
  <si>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</si>
  <si>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</si>
  <si>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</si>
  <si>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</si>
  <si>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</si>
  <si>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</si>
  <si>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</si>
  <si>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</si>
  <si>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</si>
  <si>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</si>
  <si>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</si>
  <si>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</si>
  <si>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</si>
  <si>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</si>
  <si>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</si>
  <si>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</si>
  <si>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</si>
  <si>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</si>
  <si>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</si>
  <si>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</si>
  <si>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</si>
  <si>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</si>
  <si>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</si>
  <si>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</si>
  <si>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</si>
  <si>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</si>
  <si>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</si>
  <si>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</si>
  <si>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</si>
  <si>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</si>
  <si>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</si>
  <si>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</si>
  <si>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</si>
  <si>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</si>
  <si>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</si>
  <si>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</si>
  <si>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</si>
  <si>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</si>
  <si>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</si>
  <si>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</si>
  <si>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</si>
  <si>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</si>
  <si>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</si>
  <si>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</si>
  <si>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</si>
  <si>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</si>
  <si>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</si>
  <si>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</si>
  <si>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</si>
  <si>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</si>
  <si>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</si>
  <si>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</si>
  <si>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</si>
  <si>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</si>
  <si>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</si>
  <si>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</si>
  <si>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</si>
  <si>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</si>
  <si>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</si>
  <si>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</si>
  <si>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</si>
  <si>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</si>
  <si>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</si>
  <si>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</si>
  <si>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</si>
  <si>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</si>
  <si>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</si>
  <si>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</si>
  <si>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</si>
  <si>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</si>
  <si>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</si>
  <si>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</si>
  <si>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</si>
  <si>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</si>
  <si>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</si>
  <si>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</si>
  <si>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</si>
  <si>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</si>
  <si>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</si>
  <si>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</si>
  <si>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</si>
  <si>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</si>
  <si>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</si>
  <si>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</si>
  <si>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</si>
  <si>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</si>
  <si>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</si>
  <si>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</si>
  <si>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</si>
  <si>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</si>
  <si>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</si>
  <si>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</si>
  <si>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</si>
  <si>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</si>
  <si>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</si>
  <si>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</si>
  <si>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</si>
  <si>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</si>
  <si>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</si>
  <si>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</si>
  <si>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</si>
  <si>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</si>
  <si>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</si>
  <si>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</si>
  <si>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</si>
  <si>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</si>
  <si>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</si>
  <si>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</si>
  <si>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</si>
  <si>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</si>
  <si>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</si>
  <si>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</si>
  <si>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</si>
  <si>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</si>
  <si>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</si>
  <si>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</si>
  <si>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</si>
  <si>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</si>
  <si>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</si>
  <si>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</si>
  <si>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</si>
  <si>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</si>
  <si>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</si>
  <si>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</si>
  <si>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</si>
  <si>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</si>
  <si>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</si>
  <si>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</si>
  <si>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</si>
  <si>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</si>
  <si>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</si>
  <si>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</si>
  <si>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</si>
  <si>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</si>
  <si>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</si>
  <si>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</si>
  <si>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</si>
  <si>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</si>
  <si>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</si>
  <si>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</si>
  <si>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</si>
  <si>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</si>
  <si>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</si>
  <si>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</si>
  <si>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</si>
  <si>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</si>
  <si>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</si>
  <si>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</si>
  <si>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</si>
  <si>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</si>
  <si>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</si>
  <si>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</si>
  <si>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</si>
  <si>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</si>
  <si>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</si>
  <si>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</si>
  <si>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</si>
  <si>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</si>
  <si>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</si>
  <si>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</si>
  <si>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</si>
  <si>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</si>
  <si>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</si>
  <si>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</si>
  <si>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</si>
  <si>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</si>
  <si>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</si>
  <si>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</si>
  <si>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</si>
  <si>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</si>
  <si>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</si>
  <si>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</si>
  <si>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</si>
  <si>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</si>
  <si>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</si>
  <si>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</si>
  <si>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</si>
  <si>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</si>
  <si>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</si>
  <si>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</si>
  <si>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</si>
  <si>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</si>
  <si>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</si>
  <si>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</si>
  <si>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</si>
  <si>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</si>
  <si>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</si>
  <si>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</si>
  <si>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</si>
  <si>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</si>
  <si>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</si>
  <si>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</si>
  <si>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</si>
  <si>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</si>
  <si>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</si>
  <si>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</si>
  <si>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</si>
  <si>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</si>
  <si>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</si>
  <si>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</si>
  <si>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</si>
  <si>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</si>
  <si>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</si>
  <si>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</si>
  <si>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</si>
  <si>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</si>
  <si>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</si>
  <si>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</si>
  <si>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</si>
  <si>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</si>
  <si>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</si>
  <si>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</si>
  <si>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</si>
  <si>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</si>
  <si>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</si>
  <si>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</si>
  <si>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</si>
  <si>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</si>
  <si>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</si>
  <si>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</si>
  <si>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</si>
  <si>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</si>
  <si>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</si>
  <si>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</si>
  <si>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</si>
  <si>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</si>
  <si>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</si>
  <si>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</si>
  <si>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</si>
  <si>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</si>
  <si>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</si>
  <si>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</si>
  <si>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</si>
  <si>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</si>
  <si>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</si>
  <si>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</si>
  <si>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</si>
  <si>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</si>
  <si>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</si>
  <si>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</si>
  <si>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</si>
  <si>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</si>
  <si>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</si>
  <si>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</si>
  <si>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</si>
  <si>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</si>
  <si>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</si>
  <si>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</si>
  <si>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</si>
  <si>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</si>
  <si>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</si>
  <si>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</si>
  <si>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</si>
  <si>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</si>
  <si>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</si>
  <si>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</si>
  <si>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</si>
  <si>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</si>
  <si>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</si>
  <si>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</si>
  <si>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</si>
  <si>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</si>
  <si>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</si>
  <si>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</si>
  <si>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</si>
  <si>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</si>
  <si>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</si>
  <si>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</si>
  <si>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</si>
  <si>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</si>
  <si>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</si>
  <si>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</si>
  <si>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</si>
  <si>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</si>
  <si>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</si>
  <si>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</si>
  <si>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</si>
  <si>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</si>
  <si>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</si>
  <si>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</si>
  <si>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</si>
  <si>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</si>
  <si>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</si>
  <si>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</si>
  <si>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</si>
  <si>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</si>
  <si>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</si>
  <si>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</si>
  <si>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</si>
  <si>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</si>
  <si>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</si>
  <si>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</si>
  <si>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</si>
  <si>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</si>
  <si>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</si>
  <si>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</si>
  <si>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</si>
  <si>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</si>
  <si>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</si>
  <si>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</si>
  <si>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</si>
  <si>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</si>
  <si>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</si>
  <si>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</si>
  <si>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</si>
  <si>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</si>
  <si>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</si>
  <si>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</si>
  <si>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</si>
  <si>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</si>
  <si>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</si>
  <si>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</si>
  <si>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</si>
  <si>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</si>
  <si>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</si>
  <si>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</si>
  <si>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</si>
  <si>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</si>
  <si>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</si>
  <si>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</si>
  <si>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</si>
  <si>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</si>
  <si>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</si>
  <si>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</si>
  <si>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</si>
  <si>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</si>
  <si>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</si>
  <si>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</si>
  <si>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</si>
  <si>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</si>
  <si>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</si>
  <si>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</si>
  <si>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</si>
  <si>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</si>
  <si>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</si>
  <si>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</si>
  <si>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</si>
  <si>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</si>
  <si>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</si>
  <si>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</si>
  <si>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</si>
  <si>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</si>
  <si>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</si>
  <si>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</si>
  <si>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</si>
  <si>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</si>
  <si>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</si>
  <si>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</si>
  <si>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</si>
  <si>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</si>
  <si>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</si>
  <si>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</si>
  <si>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</si>
  <si>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</si>
  <si>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</si>
  <si>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</si>
  <si>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</si>
  <si>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</si>
  <si>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</si>
  <si>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</si>
  <si>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</si>
  <si>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</si>
  <si>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</si>
  <si>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</si>
  <si>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</si>
  <si>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</si>
  <si>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</si>
  <si>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</si>
  <si>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</si>
  <si>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</si>
  <si>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</si>
  <si>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</si>
  <si>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</si>
  <si>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</si>
  <si>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</si>
  <si>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</si>
  <si>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</si>
  <si>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</si>
  <si>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</si>
  <si>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</si>
  <si>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</si>
  <si>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</si>
  <si>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</si>
  <si>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</si>
  <si>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</si>
  <si>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</si>
  <si>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</si>
  <si>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</si>
  <si>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</si>
  <si>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</si>
  <si>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</si>
  <si>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</si>
  <si>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</si>
  <si>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</si>
  <si>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</si>
  <si>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</si>
  <si>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</si>
  <si>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</si>
  <si>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</si>
  <si>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</si>
  <si>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</si>
  <si>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</si>
  <si>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</si>
  <si>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</si>
  <si>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</si>
  <si>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</si>
  <si>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</si>
  <si>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</si>
  <si>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</si>
  <si>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</si>
  <si>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</si>
  <si>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</si>
  <si>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</si>
  <si>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</si>
  <si>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</si>
  <si>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</si>
  <si>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</si>
  <si>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</si>
  <si>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</si>
  <si>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</si>
  <si>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</si>
  <si>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</si>
  <si>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</si>
  <si>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</si>
  <si>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</si>
  <si>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</si>
  <si>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</si>
  <si>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</si>
  <si>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</si>
  <si>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</si>
  <si>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</si>
  <si>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</si>
  <si>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</si>
  <si>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</si>
  <si>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</si>
  <si>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</si>
  <si>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</si>
  <si>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</si>
  <si>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</si>
  <si>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</si>
  <si>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</si>
  <si>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</si>
  <si>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</si>
  <si>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</si>
  <si>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</si>
  <si>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</si>
  <si>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</si>
  <si>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</si>
  <si>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</si>
  <si>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</si>
  <si>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</si>
  <si>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</si>
  <si>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</si>
  <si>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</si>
  <si>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</si>
  <si>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</si>
  <si>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</si>
  <si>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</si>
  <si>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</si>
  <si>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</si>
  <si>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</si>
  <si>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</si>
  <si>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</si>
  <si>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</si>
  <si>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</si>
  <si>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</si>
  <si>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</si>
  <si>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</si>
  <si>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</si>
  <si>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</si>
  <si>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</si>
  <si>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</si>
  <si>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</si>
  <si>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</si>
  <si>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</si>
  <si>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</si>
  <si>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</si>
  <si>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</si>
  <si>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</si>
  <si>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</si>
  <si>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</si>
  <si>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</si>
  <si>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</si>
  <si>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</si>
  <si>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</si>
  <si>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</si>
  <si>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</si>
  <si>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</si>
  <si>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</si>
  <si>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</si>
  <si>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</si>
  <si>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</si>
  <si>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</si>
  <si>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</si>
  <si>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</si>
  <si>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</si>
  <si>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</si>
  <si>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</si>
  <si>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</si>
  <si>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</si>
  <si>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</si>
  <si>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</si>
  <si>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</si>
  <si>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</si>
  <si>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</si>
  <si>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</si>
  <si>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</si>
  <si>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</si>
  <si>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</si>
  <si>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</si>
  <si>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</si>
  <si>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</si>
  <si>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</si>
  <si>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</si>
  <si>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</si>
  <si>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</si>
  <si>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</si>
  <si>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</si>
  <si>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</si>
  <si>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</si>
  <si>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</si>
  <si>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</si>
  <si>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</si>
  <si>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</si>
  <si>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</si>
  <si>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</si>
  <si>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</si>
  <si>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</si>
  <si>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</si>
  <si>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</si>
  <si>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</si>
  <si>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</si>
  <si>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</si>
  <si>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</si>
  <si>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</si>
  <si>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</si>
  <si>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</si>
  <si>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</si>
  <si>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</si>
  <si>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</si>
  <si>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</si>
  <si>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</si>
  <si>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</si>
  <si>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</si>
  <si>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</si>
  <si>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</si>
  <si>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</si>
  <si>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</si>
  <si>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</si>
  <si>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</si>
  <si>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</si>
  <si>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</si>
  <si>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</si>
  <si>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</si>
  <si>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</si>
  <si>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</si>
  <si>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</si>
  <si>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</si>
  <si>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</si>
  <si>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</si>
  <si>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</si>
  <si>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</si>
  <si>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</si>
  <si>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</si>
  <si>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</si>
  <si>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</si>
  <si>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</si>
  <si>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</si>
  <si>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</si>
  <si>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</si>
  <si>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</si>
  <si>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</si>
  <si>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</si>
  <si>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</si>
  <si>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</si>
  <si>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</si>
  <si>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</si>
  <si>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</si>
  <si>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</si>
  <si>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</si>
  <si>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</si>
  <si>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</si>
  <si>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</si>
  <si>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</si>
  <si>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</si>
  <si>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</si>
  <si>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</si>
  <si>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</si>
  <si>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</si>
  <si>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</si>
  <si>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</si>
  <si>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</si>
  <si>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</si>
  <si>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</si>
  <si>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</si>
  <si>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</si>
  <si>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</si>
  <si>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</si>
  <si>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</si>
  <si>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</si>
  <si>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</si>
  <si>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</si>
  <si>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</si>
  <si>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</si>
  <si>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</si>
  <si>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</si>
  <si>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</si>
  <si>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</si>
  <si>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</si>
  <si>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</si>
  <si>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</si>
  <si>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</si>
  <si>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</si>
  <si>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</si>
  <si>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</si>
  <si>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</si>
  <si>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</si>
  <si>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</si>
  <si>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</si>
  <si>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</si>
  <si>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</si>
  <si>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</si>
  <si>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</si>
  <si>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</si>
  <si>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</si>
  <si>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</si>
  <si>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</si>
  <si>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</si>
  <si>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</si>
  <si>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</si>
  <si>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</si>
  <si>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</si>
  <si>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</si>
  <si>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</si>
  <si>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</si>
  <si>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</si>
  <si>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</si>
  <si>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</si>
  <si>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</si>
  <si>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</si>
  <si>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</si>
  <si>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</si>
  <si>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</si>
  <si>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</si>
  <si>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</si>
  <si>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</si>
  <si>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</si>
  <si>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</si>
  <si>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</si>
  <si>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</si>
  <si>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</si>
  <si>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</si>
  <si>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</si>
  <si>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</si>
  <si>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</si>
  <si>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</si>
  <si>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</si>
  <si>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</si>
  <si>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</si>
  <si>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</si>
  <si>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</si>
  <si>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</si>
  <si>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</si>
  <si>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</si>
  <si>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</si>
  <si>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</si>
  <si>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</si>
  <si>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</si>
  <si>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</si>
  <si>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</si>
  <si>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</si>
  <si>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</si>
  <si>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</si>
  <si>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</si>
  <si>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</si>
  <si>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</si>
  <si>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</si>
  <si>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</si>
  <si>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</si>
  <si>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</si>
  <si>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</si>
  <si>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</si>
  <si>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</si>
  <si>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</si>
  <si>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</si>
  <si>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</si>
  <si>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</si>
  <si>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</si>
  <si>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</si>
  <si>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</si>
  <si>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</si>
  <si>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</si>
  <si>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</si>
  <si>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</si>
  <si>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</si>
  <si>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</si>
  <si>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</si>
  <si>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</si>
  <si>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</si>
  <si>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</si>
  <si>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</si>
  <si>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</si>
  <si>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</si>
  <si>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</si>
  <si>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</si>
  <si>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</si>
  <si>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</si>
  <si>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</si>
  <si>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</si>
  <si>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</si>
  <si>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</si>
  <si>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</si>
  <si>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</si>
  <si>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</si>
  <si>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</si>
  <si>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</si>
  <si>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</si>
  <si>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</si>
  <si>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</si>
  <si>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</si>
  <si>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</si>
  <si>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</si>
  <si>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</si>
  <si>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</si>
  <si>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</si>
  <si>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</si>
  <si>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</si>
  <si>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</si>
  <si>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</si>
  <si>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</si>
  <si>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</si>
  <si>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</si>
  <si>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</si>
  <si>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</si>
  <si>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</si>
  <si>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</si>
  <si>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</si>
  <si>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</si>
  <si>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</si>
  <si>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</si>
  <si>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</si>
  <si>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</si>
  <si>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</si>
  <si>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</si>
  <si>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</si>
  <si>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</si>
  <si>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</si>
  <si>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</si>
  <si>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</si>
  <si>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</si>
  <si>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</si>
  <si>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</si>
  <si>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</si>
  <si>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</si>
  <si>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</si>
  <si>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</si>
  <si>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</si>
  <si>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</si>
  <si>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</si>
  <si>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</si>
  <si>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</si>
  <si>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</si>
  <si>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</si>
  <si>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</si>
  <si>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</si>
  <si>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</si>
  <si>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</si>
  <si>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</si>
  <si>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</si>
  <si>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</si>
  <si>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</si>
  <si>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</si>
  <si>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</si>
  <si>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</si>
  <si>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</si>
  <si>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</si>
  <si>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</si>
  <si>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</si>
  <si>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</si>
  <si>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</si>
  <si>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</si>
  <si>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</si>
  <si>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</si>
  <si>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</si>
  <si>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</si>
  <si>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</si>
  <si>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</si>
  <si>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</si>
  <si>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</si>
  <si>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</si>
  <si>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</si>
  <si>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</si>
  <si>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</si>
  <si>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</si>
  <si>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</si>
  <si>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</si>
  <si>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</si>
  <si>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</si>
  <si>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</si>
  <si>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</si>
  <si>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</si>
  <si>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</si>
  <si>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</si>
  <si>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</si>
  <si>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</si>
  <si>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</si>
  <si>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</si>
  <si>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</si>
  <si>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</si>
  <si>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</si>
  <si>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</si>
  <si>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</si>
  <si>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</si>
  <si>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</si>
  <si>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</si>
  <si>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</si>
  <si>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</si>
  <si>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</si>
  <si>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</si>
  <si>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</si>
  <si>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</si>
  <si>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</si>
  <si>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</si>
  <si>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</si>
  <si>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</si>
  <si>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</si>
  <si>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</si>
  <si>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</si>
  <si>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</si>
  <si>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</si>
  <si>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</si>
  <si>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</si>
  <si>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</si>
  <si>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</si>
  <si>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</si>
  <si>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</si>
  <si>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</si>
  <si>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</si>
  <si>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</si>
  <si>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</si>
  <si>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</si>
  <si>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</si>
  <si>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</si>
  <si>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</si>
  <si>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</si>
  <si>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</si>
  <si>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</si>
  <si>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</si>
  <si>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</si>
  <si>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</si>
  <si>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</si>
  <si>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</si>
  <si>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</si>
  <si>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</si>
  <si>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</si>
  <si>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</si>
  <si>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</si>
  <si>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</si>
  <si>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</si>
  <si>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</si>
  <si>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</si>
  <si>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</si>
  <si>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</si>
  <si>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</si>
  <si>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</si>
  <si>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</si>
  <si>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</si>
  <si>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</si>
  <si>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</si>
  <si>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</si>
  <si>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</si>
  <si>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</si>
  <si>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</si>
  <si>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</si>
  <si>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</si>
  <si>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</si>
  <si>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</si>
  <si>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</si>
  <si>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</si>
  <si>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</si>
  <si>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</si>
  <si>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</si>
  <si>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</si>
  <si>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</si>
  <si>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</si>
  <si>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</si>
  <si>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</si>
  <si>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</si>
  <si>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</si>
  <si>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</si>
  <si>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</si>
  <si>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</si>
  <si>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</si>
  <si>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</si>
  <si>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</si>
  <si>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</si>
  <si>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</si>
  <si>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</si>
  <si>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</si>
  <si>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</si>
  <si>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</si>
  <si>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</si>
  <si>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</si>
  <si>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</si>
  <si>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</si>
  <si>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</si>
  <si>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</si>
  <si>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</si>
  <si>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</si>
  <si>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</si>
  <si>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</si>
  <si>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</si>
  <si>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</si>
  <si>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</si>
  <si>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</si>
  <si>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</si>
  <si>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</si>
  <si>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</si>
  <si>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</si>
  <si>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</si>
  <si>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</si>
  <si>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</si>
  <si>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</si>
  <si>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</si>
  <si>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</si>
  <si>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</si>
  <si>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</si>
  <si>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</si>
  <si>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</si>
  <si>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</si>
  <si>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</si>
  <si>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</si>
  <si>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</si>
  <si>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</si>
  <si>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</si>
  <si>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</si>
  <si>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</si>
  <si>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</si>
  <si>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</si>
  <si>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</si>
  <si>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</si>
  <si>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</si>
  <si>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</si>
  <si>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</si>
  <si>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</si>
  <si>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</si>
  <si>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</si>
  <si>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</si>
  <si>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</si>
  <si>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</si>
  <si>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</si>
  <si>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</si>
  <si>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</si>
  <si>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</si>
  <si>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</si>
  <si>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</si>
  <si>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</si>
  <si>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</si>
  <si>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</si>
  <si>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</si>
  <si>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</si>
  <si>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</si>
  <si>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</si>
  <si>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</si>
  <si>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</si>
  <si>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</si>
  <si>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</si>
  <si>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</si>
  <si>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</si>
  <si>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</si>
  <si>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</si>
  <si>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</si>
  <si>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</si>
  <si>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</si>
  <si>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</si>
  <si>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</si>
  <si>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</si>
  <si>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</si>
  <si>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</si>
  <si>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</si>
  <si>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</si>
  <si>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</si>
  <si>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</si>
  <si>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</si>
  <si>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</si>
  <si>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</si>
  <si>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</si>
  <si>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</si>
  <si>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</si>
  <si>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</si>
  <si>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</si>
  <si>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</si>
  <si>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</si>
  <si>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</si>
  <si>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</si>
  <si>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</si>
  <si>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</si>
  <si>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</si>
  <si>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</si>
  <si>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</si>
  <si>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</si>
  <si>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</si>
  <si>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</si>
  <si>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</si>
  <si>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</si>
  <si>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</si>
  <si>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</si>
  <si>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</si>
  <si>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</si>
  <si>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</si>
  <si>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</si>
  <si>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</si>
  <si>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</si>
  <si>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</si>
  <si>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</si>
  <si>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</si>
  <si>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</si>
  <si>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</si>
  <si>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</si>
  <si>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</si>
  <si>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</si>
  <si>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</si>
  <si>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</si>
  <si>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</si>
  <si>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</si>
  <si>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</si>
  <si>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</si>
  <si>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</si>
  <si>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</si>
  <si>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</si>
  <si>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</si>
  <si>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</si>
  <si>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</si>
  <si>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</si>
  <si>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</si>
  <si>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</si>
  <si>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</si>
  <si>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</si>
  <si>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</si>
  <si>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</si>
  <si>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</si>
  <si>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</si>
  <si>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</si>
  <si>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</si>
  <si>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</si>
  <si>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</si>
  <si>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</si>
  <si>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</si>
  <si>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</si>
  <si>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</si>
  <si>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</si>
  <si>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</si>
  <si>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</si>
  <si>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</si>
  <si>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</si>
  <si>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</si>
  <si>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</si>
  <si>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</si>
  <si>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</si>
  <si>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</si>
  <si>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</si>
  <si>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</si>
  <si>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</si>
  <si>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</si>
  <si>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</si>
  <si>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</si>
  <si>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</si>
  <si>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</si>
  <si>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</si>
  <si>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</si>
  <si>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</si>
  <si>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</si>
  <si>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</si>
  <si>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</si>
  <si>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</si>
  <si>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</si>
  <si>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</si>
  <si>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</si>
  <si>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</si>
  <si>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</si>
  <si>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</si>
  <si>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</si>
  <si>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</si>
  <si>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</si>
  <si>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</si>
  <si>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</si>
  <si>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</si>
  <si>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</si>
  <si>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</si>
  <si>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</si>
  <si>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</si>
  <si>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</si>
  <si>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</si>
  <si>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</si>
  <si>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</si>
  <si>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</si>
  <si>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</si>
  <si>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</si>
  <si>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</si>
  <si>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</si>
  <si>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</si>
  <si>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</si>
  <si>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</si>
  <si>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</si>
  <si>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</si>
  <si>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</si>
  <si>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</si>
  <si>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</si>
  <si>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</si>
  <si>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</si>
  <si>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</si>
  <si>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</si>
  <si>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</si>
  <si>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</si>
  <si>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</si>
  <si>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</si>
  <si>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</si>
  <si>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</si>
  <si>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</si>
  <si>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</si>
  <si>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</si>
  <si>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</si>
  <si>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</si>
  <si>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</si>
  <si>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</si>
  <si>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</si>
  <si>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</si>
  <si>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</si>
  <si>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</si>
  <si>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</si>
  <si>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</si>
  <si>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</si>
  <si>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</si>
  <si>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</si>
  <si>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</si>
  <si>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</si>
  <si>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</si>
  <si>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</si>
  <si>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</si>
  <si>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</si>
  <si>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</si>
  <si>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</si>
  <si>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</si>
  <si>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</si>
  <si>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</si>
  <si>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</si>
  <si>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</si>
  <si>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</si>
  <si>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</si>
  <si>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</si>
  <si>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</si>
  <si>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</si>
  <si>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</si>
  <si>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</si>
  <si>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</si>
  <si>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</si>
  <si>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</si>
  <si>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</si>
  <si>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</si>
  <si>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</si>
  <si>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</si>
  <si>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</si>
  <si>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</si>
  <si>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</si>
  <si>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</si>
  <si>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</si>
  <si>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</si>
  <si>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</si>
  <si>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</si>
  <si>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</si>
  <si>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</si>
  <si>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</si>
  <si>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</si>
  <si>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</si>
  <si>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</si>
  <si>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</si>
  <si>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</si>
  <si>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</si>
  <si>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</si>
  <si>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</si>
  <si>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</si>
  <si>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</si>
  <si>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</si>
  <si>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</si>
  <si>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</si>
  <si>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</si>
  <si>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</si>
  <si>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</si>
  <si>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</si>
  <si>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</si>
  <si>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</si>
  <si>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</si>
  <si>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</si>
  <si>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</si>
  <si>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</si>
  <si>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</si>
  <si>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</si>
  <si>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</si>
  <si>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</si>
  <si>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</si>
  <si>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</si>
  <si>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</si>
  <si>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</si>
  <si>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</si>
  <si>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</si>
  <si>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</si>
  <si>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</si>
  <si>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</si>
  <si>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</si>
  <si>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</si>
  <si>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</si>
  <si>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</si>
  <si>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</si>
  <si>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</si>
  <si>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</si>
  <si>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</si>
  <si>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</si>
  <si>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</si>
  <si>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</si>
  <si>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</si>
  <si>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</si>
  <si>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</si>
  <si>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</si>
  <si>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</si>
  <si>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</si>
  <si>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</si>
  <si>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</si>
  <si>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</si>
  <si>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</si>
  <si>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</si>
  <si>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</si>
  <si>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</si>
  <si>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</si>
  <si>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</si>
  <si>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</si>
  <si>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</si>
  <si>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</si>
  <si>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</si>
  <si>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</si>
  <si>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</si>
  <si>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</si>
  <si>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</si>
  <si>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</si>
  <si>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</si>
  <si>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</si>
  <si>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</si>
  <si>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</si>
  <si>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</si>
  <si>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</si>
  <si>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</si>
  <si>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</si>
  <si>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</si>
  <si>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</si>
  <si>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</si>
  <si>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</si>
  <si>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</si>
  <si>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</si>
  <si>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</si>
  <si>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</si>
  <si>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</si>
  <si>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</si>
  <si>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</si>
  <si>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</si>
  <si>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</si>
  <si>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</si>
  <si>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</si>
  <si>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</si>
  <si>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</si>
  <si>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</si>
  <si>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</si>
  <si>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</si>
  <si>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</si>
  <si>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</si>
  <si>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</si>
  <si>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</si>
  <si>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</si>
  <si>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</si>
  <si>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</si>
  <si>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</si>
  <si>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</si>
  <si>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</si>
  <si>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</si>
  <si>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</si>
  <si>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</si>
  <si>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</si>
  <si>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</si>
  <si>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</si>
  <si>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</si>
  <si>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</si>
  <si>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</si>
  <si>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</si>
  <si>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</si>
  <si>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</si>
  <si>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</si>
  <si>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</si>
  <si>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</si>
  <si>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</si>
  <si>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</si>
  <si>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</si>
  <si>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</si>
  <si>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</si>
  <si>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</si>
  <si>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</si>
  <si>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</si>
  <si>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</si>
  <si>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</si>
  <si>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</si>
  <si>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</si>
  <si>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</si>
  <si>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</si>
  <si>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</si>
  <si>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</si>
  <si>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</si>
  <si>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</si>
  <si>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</si>
  <si>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</si>
  <si>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</si>
  <si>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</si>
  <si>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</si>
  <si>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</si>
  <si>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</si>
  <si>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</si>
  <si>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</si>
  <si>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</si>
  <si>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</si>
  <si>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</si>
  <si>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</si>
  <si>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</si>
  <si>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</si>
  <si>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</si>
  <si>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</si>
  <si>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</si>
  <si>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</si>
  <si>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</si>
  <si>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</si>
  <si>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</si>
  <si>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</si>
  <si>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</si>
  <si>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</si>
  <si>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</si>
  <si>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</si>
  <si>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</si>
  <si>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</si>
  <si>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</si>
  <si>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</si>
  <si>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</si>
  <si>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</si>
  <si>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</si>
  <si>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</si>
  <si>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</si>
  <si>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</si>
  <si>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</si>
  <si>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</si>
  <si>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</si>
  <si>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</si>
  <si>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</si>
  <si>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</si>
  <si>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</si>
  <si>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</si>
  <si>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</si>
  <si>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</si>
  <si>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</si>
  <si>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</si>
  <si>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</si>
  <si>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</si>
  <si>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</si>
  <si>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</si>
  <si>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</si>
  <si>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</si>
  <si>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</si>
  <si>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</si>
  <si>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</si>
  <si>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</si>
  <si>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</si>
  <si>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</si>
  <si>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</si>
  <si>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</si>
  <si>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</si>
  <si>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</si>
  <si>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</si>
  <si>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</si>
  <si>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</si>
  <si>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</si>
  <si>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</si>
  <si>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</si>
  <si>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</si>
  <si>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</si>
  <si>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</si>
  <si>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</si>
  <si>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</si>
  <si>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</si>
  <si>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</si>
  <si>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</si>
  <si>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</si>
  <si>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</si>
  <si>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</si>
  <si>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</si>
  <si>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</si>
  <si>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</si>
  <si>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</si>
  <si>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</si>
  <si>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</si>
  <si>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</si>
  <si>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</si>
  <si>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</si>
  <si>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</si>
  <si>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</si>
  <si>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</si>
  <si>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</si>
  <si>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</si>
  <si>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</si>
  <si>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</si>
  <si>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</si>
  <si>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</si>
  <si>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</si>
  <si>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</si>
  <si>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</si>
  <si>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</si>
  <si>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</si>
  <si>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</si>
  <si>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</si>
  <si>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</si>
  <si>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</si>
  <si>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</si>
  <si>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</si>
  <si>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</si>
  <si>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</si>
  <si>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</si>
  <si>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</si>
  <si>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</si>
  <si>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</si>
  <si>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</si>
  <si>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</si>
  <si>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</si>
  <si>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</si>
  <si>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</si>
  <si>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</si>
  <si>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</si>
  <si>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</si>
  <si>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</si>
  <si>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</si>
  <si>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</si>
  <si>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</si>
  <si>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</si>
  <si>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</si>
  <si>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</si>
  <si>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</si>
  <si>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</si>
  <si>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</si>
  <si>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</si>
  <si>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</si>
  <si>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</si>
  <si>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</si>
  <si>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</si>
  <si>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</si>
  <si>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</si>
  <si>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</si>
  <si>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</si>
  <si>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</si>
  <si>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</si>
  <si>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</si>
  <si>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</si>
  <si>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</si>
  <si>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</si>
  <si>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</si>
  <si>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</si>
  <si>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</si>
  <si>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</si>
  <si>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</si>
  <si>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</si>
  <si>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</si>
  <si>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</si>
  <si>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</si>
  <si>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</si>
  <si>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</si>
  <si>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</si>
  <si>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</si>
  <si>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</si>
  <si>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</si>
  <si>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</si>
  <si>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</si>
  <si>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</si>
  <si>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</si>
  <si>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</si>
  <si>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</si>
  <si>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</si>
  <si>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</si>
  <si>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</si>
  <si>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</si>
  <si>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</si>
  <si>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</si>
  <si>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</si>
  <si>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</si>
  <si>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</si>
  <si>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</si>
  <si>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</si>
  <si>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</si>
  <si>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</si>
  <si>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</si>
  <si>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</si>
  <si>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</si>
  <si>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</si>
  <si>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</si>
  <si>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</si>
  <si>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</si>
  <si>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</si>
  <si>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</si>
  <si>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</si>
  <si>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</si>
  <si>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</si>
  <si>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</si>
  <si>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</si>
  <si>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</si>
  <si>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</si>
  <si>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</si>
  <si>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</si>
  <si>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</si>
  <si>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</si>
  <si>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</si>
  <si>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</si>
  <si>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</si>
  <si>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</si>
  <si>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</si>
  <si>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</si>
  <si>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</si>
  <si>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</si>
  <si>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</si>
  <si>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</si>
  <si>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</si>
  <si>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</si>
  <si>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</si>
  <si>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</si>
  <si>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</si>
  <si>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</si>
  <si>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</si>
  <si>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</si>
  <si>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</si>
  <si>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</si>
  <si>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</si>
  <si>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</si>
  <si>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</si>
  <si>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</si>
  <si>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</si>
  <si>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</si>
  <si>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</si>
  <si>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</si>
  <si>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</si>
  <si>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</si>
  <si>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</si>
  <si>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</si>
  <si>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</si>
  <si>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</si>
  <si>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</si>
  <si>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</si>
  <si>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</si>
  <si>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</si>
  <si>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</si>
  <si>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</si>
  <si>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</si>
  <si>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</si>
  <si>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</si>
  <si>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</si>
  <si>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</si>
  <si>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</si>
  <si>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</si>
  <si>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</si>
  <si>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</si>
  <si>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</si>
  <si>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</si>
  <si>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</si>
  <si>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</si>
  <si>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</si>
  <si>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</si>
  <si>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</si>
  <si>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</si>
  <si>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</si>
  <si>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</si>
  <si>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</si>
  <si>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</si>
  <si>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</si>
  <si>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</si>
  <si>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</si>
  <si>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</si>
  <si>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</si>
  <si>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</si>
  <si>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</si>
  <si>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</si>
  <si>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</si>
  <si>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</si>
  <si>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</si>
  <si>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</si>
  <si>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</si>
  <si>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</si>
  <si>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</si>
  <si>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</si>
  <si>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</si>
  <si>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</si>
  <si>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</si>
  <si>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</si>
  <si>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</si>
  <si>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</si>
  <si>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</si>
  <si>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</si>
  <si>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</si>
  <si>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</si>
  <si>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</si>
  <si>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</si>
  <si>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</si>
  <si>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</si>
  <si>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</si>
  <si>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</si>
  <si>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</si>
  <si>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</si>
  <si>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</si>
  <si>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</si>
  <si>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</si>
  <si>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</si>
  <si>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</si>
  <si>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</si>
  <si>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</si>
  <si>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</si>
  <si>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</si>
  <si>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</si>
  <si>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</si>
  <si>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</si>
  <si>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</si>
  <si>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</si>
  <si>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</si>
  <si>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</si>
  <si>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</si>
  <si>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</si>
  <si>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</si>
  <si>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</si>
  <si>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</si>
  <si>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</si>
  <si>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</si>
  <si>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</si>
  <si>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</si>
  <si>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</si>
  <si>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</si>
  <si>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</si>
  <si>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</si>
  <si>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</si>
  <si>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</si>
  <si>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</si>
  <si>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</si>
  <si>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</si>
  <si>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</si>
  <si>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</si>
  <si>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</si>
  <si>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</si>
  <si>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</si>
  <si>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</si>
  <si>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</si>
  <si>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</si>
  <si>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</si>
  <si>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</si>
  <si>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</si>
  <si>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</si>
  <si>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</si>
  <si>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</si>
  <si>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</si>
  <si>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</si>
  <si>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</si>
  <si>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</si>
  <si>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</si>
  <si>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</si>
  <si>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</si>
  <si>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</si>
  <si>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</si>
  <si>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</si>
  <si>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</si>
  <si>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</si>
  <si>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</si>
  <si>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</si>
  <si>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</si>
  <si>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</si>
  <si>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</si>
  <si>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</si>
  <si>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</si>
  <si>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</si>
  <si>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</si>
  <si>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</si>
  <si>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</si>
  <si>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</si>
  <si>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</si>
  <si>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</si>
  <si>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</si>
  <si>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</si>
  <si>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</si>
  <si>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</si>
  <si>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</si>
  <si>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</si>
  <si>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</si>
  <si>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</si>
  <si>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</si>
  <si>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</si>
  <si>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</si>
  <si>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</si>
  <si>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</si>
  <si>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</si>
  <si>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</si>
  <si>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</si>
  <si>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</si>
  <si>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</si>
  <si>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</si>
  <si>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</si>
  <si>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</si>
  <si>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</si>
  <si>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</si>
  <si>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</si>
  <si>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</si>
  <si>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</si>
  <si>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</si>
  <si>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</si>
  <si>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</si>
  <si>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</si>
  <si>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</si>
  <si>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</si>
  <si>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</si>
  <si>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</si>
  <si>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</si>
  <si>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</si>
  <si>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</si>
  <si>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</si>
  <si>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</si>
  <si>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</si>
  <si>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</si>
  <si>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</si>
  <si>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</si>
  <si>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</si>
  <si>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</si>
  <si>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</si>
  <si>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</si>
  <si>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</si>
  <si>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</si>
  <si>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</si>
  <si>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</si>
  <si>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</si>
  <si>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</si>
  <si>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</si>
  <si>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</si>
  <si>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</si>
  <si>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</si>
  <si>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</si>
  <si>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</si>
  <si>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</si>
  <si>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</si>
  <si>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</si>
  <si>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</si>
  <si>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</si>
  <si>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</si>
  <si>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</si>
  <si>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</si>
  <si>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</si>
  <si>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</si>
  <si>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</si>
  <si>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</si>
  <si>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</si>
  <si>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</si>
  <si>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</si>
  <si>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</si>
  <si>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</si>
  <si>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</si>
  <si>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</si>
  <si>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</si>
  <si>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</si>
  <si>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</si>
  <si>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</si>
  <si>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</si>
  <si>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</si>
  <si>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</si>
  <si>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</si>
  <si>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</si>
  <si>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</si>
  <si>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</si>
  <si>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</si>
  <si>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</si>
  <si>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</si>
  <si>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</si>
  <si>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</si>
  <si>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</si>
  <si>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</si>
  <si>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</si>
  <si>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</si>
  <si>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</si>
  <si>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</si>
  <si>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</si>
  <si>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</si>
  <si>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</si>
  <si>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</si>
  <si>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</si>
  <si>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</si>
  <si>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</si>
  <si>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</si>
  <si>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</si>
  <si>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</si>
  <si>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</si>
  <si>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</si>
  <si>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</si>
  <si>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</si>
  <si>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</si>
  <si>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</si>
  <si>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</si>
  <si>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</si>
  <si>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</si>
  <si>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</si>
  <si>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</si>
  <si>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</si>
  <si>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</si>
  <si>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</si>
  <si>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</si>
  <si>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</si>
  <si>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</si>
  <si>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</si>
  <si>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</si>
  <si>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</si>
  <si>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</si>
  <si>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</si>
  <si>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</si>
  <si>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</si>
  <si>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</si>
  <si>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</si>
  <si>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</si>
  <si>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</si>
  <si>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</si>
  <si>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</si>
  <si>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</si>
  <si>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</si>
  <si>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</si>
  <si>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</si>
  <si>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</si>
  <si>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</si>
  <si>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</si>
  <si>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</si>
  <si>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</si>
  <si>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</si>
  <si>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</si>
  <si>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</si>
  <si>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</si>
  <si>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</si>
  <si>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</si>
  <si>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</si>
  <si>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</si>
  <si>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</si>
  <si>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</si>
  <si>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</si>
  <si>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</si>
  <si>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</si>
  <si>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</si>
  <si>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</si>
  <si>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</si>
  <si>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</si>
  <si>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</si>
  <si>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</si>
  <si>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</si>
  <si>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</si>
  <si>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</si>
  <si>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</si>
  <si>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</si>
  <si>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</si>
  <si>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</si>
  <si>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</si>
  <si>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</si>
  <si>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</si>
  <si>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</si>
  <si>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</si>
  <si>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</si>
  <si>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</si>
  <si>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</si>
  <si>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</si>
  <si>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</si>
  <si>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</si>
  <si>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</si>
  <si>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</si>
  <si>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</si>
  <si>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</si>
  <si>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</si>
  <si>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</si>
  <si>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</si>
  <si>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</si>
  <si>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</si>
  <si>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</si>
  <si>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</si>
  <si>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</si>
  <si>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</si>
  <si>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</si>
  <si>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</si>
  <si>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</si>
  <si>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</si>
  <si>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</si>
  <si>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</si>
  <si>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</si>
  <si>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</si>
  <si>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</si>
  <si>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</si>
  <si>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</si>
  <si>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</si>
  <si>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</si>
  <si>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</si>
  <si>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</si>
  <si>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</si>
  <si>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</si>
  <si>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</si>
  <si>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</si>
  <si>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</si>
  <si>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</si>
  <si>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</si>
  <si>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</si>
  <si>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</si>
  <si>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</si>
  <si>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</si>
  <si>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</si>
  <si>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</si>
  <si>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</si>
  <si>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</si>
  <si>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</si>
  <si>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</si>
  <si>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</si>
  <si>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</si>
  <si>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</si>
  <si>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</si>
  <si>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</si>
  <si>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</si>
  <si>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</si>
  <si>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</si>
  <si>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</si>
  <si>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</si>
  <si>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</si>
  <si>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</si>
  <si>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</si>
  <si>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</si>
  <si>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</si>
  <si>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</si>
  <si>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</si>
  <si>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</si>
  <si>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</si>
  <si>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</si>
  <si>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</si>
  <si>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</si>
  <si>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</si>
  <si>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</si>
  <si>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</si>
  <si>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</si>
  <si>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</si>
  <si>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</si>
  <si>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</si>
  <si>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</si>
  <si>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</si>
  <si>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</si>
  <si>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</si>
  <si>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</si>
  <si>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</si>
  <si>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</si>
  <si>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</si>
  <si>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</si>
  <si>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</si>
  <si>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</si>
  <si>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</si>
  <si>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</si>
  <si>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</si>
  <si>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</si>
  <si>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</si>
  <si>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</si>
  <si>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</si>
  <si>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</si>
  <si>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</si>
  <si>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</si>
  <si>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</si>
  <si>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</si>
  <si>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</si>
  <si>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</si>
  <si>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</si>
  <si>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</si>
  <si>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</si>
  <si>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</si>
  <si>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</si>
  <si>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</si>
  <si>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</si>
  <si>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</si>
  <si>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</si>
  <si>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</si>
  <si>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</si>
  <si>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</si>
  <si>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</si>
  <si>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</si>
  <si>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</si>
  <si>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</si>
  <si>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</si>
  <si>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</si>
  <si>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</si>
  <si>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</si>
  <si>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</si>
  <si>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</si>
  <si>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</si>
  <si>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</si>
  <si>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</si>
  <si>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</si>
  <si>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</si>
  <si>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</si>
  <si>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</si>
  <si>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</si>
  <si>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</si>
  <si>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</si>
  <si>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</si>
  <si>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</si>
  <si>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</si>
  <si>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</si>
  <si>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</si>
  <si>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</si>
  <si>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</si>
  <si>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</si>
  <si>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</si>
  <si>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</si>
  <si>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</si>
  <si>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</si>
  <si>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</si>
  <si>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</si>
  <si>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</si>
  <si>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</si>
  <si>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</si>
  <si>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</si>
  <si>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</si>
  <si>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</si>
  <si>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</si>
  <si>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</si>
  <si>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</si>
  <si>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</si>
  <si>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</si>
  <si>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</si>
  <si>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</si>
  <si>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</si>
  <si>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</si>
  <si>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</si>
  <si>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</si>
  <si>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</si>
  <si>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</si>
  <si>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</si>
  <si>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</si>
  <si>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</si>
  <si>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</si>
  <si>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</si>
  <si>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</si>
  <si>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</si>
  <si>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</si>
  <si>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</si>
  <si>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</si>
  <si>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</si>
  <si>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</si>
  <si>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</si>
  <si>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</si>
  <si>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</si>
  <si>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</si>
  <si>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</si>
  <si>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</si>
  <si>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</si>
  <si>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</si>
  <si>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</si>
  <si>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</si>
  <si>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</si>
  <si>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</si>
  <si>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</si>
  <si>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</si>
  <si>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</si>
  <si>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</si>
  <si>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</si>
  <si>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</si>
  <si>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</si>
  <si>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</si>
  <si>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</si>
  <si>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</si>
  <si>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</si>
  <si>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</si>
  <si>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</si>
  <si>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</si>
  <si>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</si>
  <si>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</si>
  <si>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</si>
  <si>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</si>
  <si>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</si>
  <si>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</si>
  <si>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</si>
  <si>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</si>
  <si>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</si>
  <si>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</si>
  <si>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</si>
  <si>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</si>
  <si>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</si>
  <si>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</si>
  <si>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</si>
  <si>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</si>
  <si>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</si>
  <si>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</si>
  <si>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</si>
  <si>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</si>
  <si>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</si>
  <si>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</si>
  <si>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</si>
  <si>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</si>
  <si>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</si>
  <si>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</si>
  <si>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</si>
  <si>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</si>
  <si>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</si>
  <si>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</si>
  <si>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</si>
  <si>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</si>
  <si>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</si>
  <si>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</si>
  <si>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</si>
  <si>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</si>
  <si>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</si>
  <si>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</si>
  <si>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</si>
  <si>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</si>
  <si>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</si>
  <si>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</si>
  <si>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</si>
  <si>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</si>
  <si>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</si>
  <si>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</si>
  <si>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</si>
  <si>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</si>
  <si>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</si>
  <si>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</si>
  <si>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</si>
  <si>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</si>
  <si>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</si>
  <si>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</si>
  <si>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</si>
  <si>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</si>
  <si>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</si>
  <si>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</si>
  <si>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</si>
  <si>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</si>
  <si>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</si>
  <si>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</si>
  <si>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</si>
  <si>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</si>
  <si>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</si>
  <si>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</si>
  <si>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</si>
  <si>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</si>
  <si>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</si>
  <si>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</si>
  <si>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</si>
  <si>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</si>
  <si>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</si>
  <si>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</si>
  <si>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</si>
  <si>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</si>
  <si>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</si>
  <si>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</si>
  <si>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</si>
  <si>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</si>
  <si>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</si>
  <si>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</si>
  <si>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</si>
  <si>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</si>
  <si>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</si>
  <si>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</si>
  <si>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</si>
  <si>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</si>
  <si>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</si>
  <si>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</si>
  <si>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</si>
  <si>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</si>
  <si>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</si>
  <si>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</si>
  <si>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</si>
  <si>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</si>
  <si>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</si>
  <si>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</si>
  <si>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</si>
  <si>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</si>
  <si>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</si>
  <si>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</si>
  <si>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</si>
  <si>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</si>
  <si>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</si>
  <si>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</si>
  <si>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</si>
  <si>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</si>
  <si>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</si>
  <si>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</si>
  <si>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</si>
  <si>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</si>
  <si>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</si>
  <si>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</si>
  <si>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</si>
  <si>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</si>
  <si>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</si>
  <si>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</si>
  <si>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</si>
  <si>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</si>
  <si>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</si>
  <si>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</si>
  <si>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</si>
  <si>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</si>
  <si>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</si>
  <si>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</si>
  <si>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</si>
  <si>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</si>
  <si>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</si>
  <si>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</si>
  <si>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</si>
  <si>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</si>
  <si>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</si>
  <si>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</si>
  <si>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</si>
  <si>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</si>
  <si>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</si>
  <si>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</si>
  <si>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</si>
  <si>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</si>
  <si>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</si>
  <si>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</si>
  <si>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</si>
  <si>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</si>
  <si>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</si>
  <si>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</si>
  <si>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</si>
  <si>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</si>
  <si>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</si>
  <si>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</si>
  <si>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</si>
  <si>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</si>
  <si>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</si>
  <si>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</si>
  <si>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</si>
  <si>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</si>
  <si>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</si>
  <si>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</si>
  <si>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</si>
  <si>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</si>
  <si>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</si>
  <si>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</si>
  <si>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</si>
  <si>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</si>
  <si>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</si>
  <si>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</si>
  <si>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</si>
  <si>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</si>
  <si>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</si>
  <si>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</si>
  <si>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</si>
  <si>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</si>
  <si>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</si>
  <si>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</si>
  <si>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</si>
  <si>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</si>
  <si>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</si>
  <si>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</si>
  <si>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</si>
  <si>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</si>
  <si>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</si>
  <si>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</si>
  <si>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</si>
  <si>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</si>
  <si>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</si>
  <si>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</si>
  <si>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</si>
  <si>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</si>
  <si>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</si>
  <si>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</si>
  <si>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</si>
  <si>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</si>
  <si>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</si>
  <si>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</si>
  <si>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</si>
  <si>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</si>
  <si>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</si>
  <si>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</si>
  <si>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</si>
  <si>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</si>
  <si>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</si>
  <si>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</si>
  <si>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</si>
  <si>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</si>
  <si>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</si>
  <si>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</si>
  <si>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</si>
  <si>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</si>
  <si>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</si>
  <si>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</si>
  <si>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</si>
  <si>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</si>
  <si>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</si>
  <si>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</si>
  <si>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</si>
  <si>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</si>
  <si>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</si>
  <si>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</si>
  <si>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</si>
  <si>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</si>
  <si>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</si>
  <si>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</si>
  <si>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</si>
  <si>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</si>
  <si>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</si>
  <si>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</si>
  <si>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</si>
  <si>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</si>
  <si>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</si>
  <si>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</si>
  <si>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</si>
  <si>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</si>
  <si>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</si>
  <si>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</si>
  <si>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</si>
  <si>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</si>
  <si>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</si>
  <si>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</si>
  <si>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</si>
  <si>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</si>
  <si>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</si>
  <si>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</si>
  <si>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</si>
  <si>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</si>
  <si>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</si>
  <si>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</si>
  <si>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</si>
  <si>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</si>
  <si>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</si>
  <si>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</si>
  <si>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</si>
  <si>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</si>
  <si>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</si>
  <si>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</si>
  <si>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</si>
  <si>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</si>
  <si>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</si>
  <si>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</si>
  <si>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</si>
  <si>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</si>
  <si>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</si>
  <si>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</si>
  <si>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</si>
  <si>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</si>
  <si>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</si>
  <si>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</si>
  <si>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</si>
  <si>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</si>
  <si>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</si>
  <si>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</si>
  <si>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</si>
  <si>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</si>
  <si>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</si>
  <si>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</si>
  <si>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</si>
  <si>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</si>
  <si>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</si>
  <si>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</si>
  <si>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</si>
  <si>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</si>
  <si>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</si>
  <si>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</si>
  <si>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</si>
  <si>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</si>
  <si>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</si>
  <si>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</si>
  <si>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</si>
  <si>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</si>
  <si>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</si>
  <si>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</si>
  <si>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</si>
  <si>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</si>
  <si>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</si>
  <si>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</si>
  <si>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</si>
  <si>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</si>
  <si>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</si>
  <si>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</si>
  <si>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</si>
  <si>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</si>
  <si>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</si>
  <si>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</si>
  <si>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</si>
  <si>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</si>
  <si>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</si>
  <si>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</si>
  <si>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</si>
  <si>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</si>
  <si>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</si>
  <si>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</si>
  <si>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</si>
  <si>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</si>
  <si>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</si>
  <si>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</si>
  <si>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</si>
  <si>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</si>
  <si>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</si>
  <si>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</si>
  <si>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</si>
  <si>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</si>
  <si>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</si>
  <si>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</si>
  <si>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</si>
  <si>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</si>
  <si>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</si>
  <si>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</si>
  <si>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</si>
  <si>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</si>
  <si>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</si>
  <si>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</si>
  <si>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</si>
  <si>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</si>
  <si>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</si>
  <si>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</si>
  <si>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</si>
  <si>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</si>
  <si>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</si>
  <si>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</si>
  <si>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</si>
  <si>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</si>
  <si>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</si>
  <si>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</si>
  <si>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</si>
  <si>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</si>
  <si>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</si>
  <si>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</si>
  <si>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</si>
  <si>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</si>
  <si>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</si>
  <si>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</si>
  <si>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</si>
  <si>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</si>
  <si>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</si>
  <si>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</si>
  <si>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</si>
  <si>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</si>
  <si>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</si>
  <si>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</si>
  <si>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</si>
  <si>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</si>
  <si>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</si>
  <si>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</si>
  <si>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</si>
  <si>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</si>
  <si>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</si>
  <si>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</si>
  <si>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</si>
  <si>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</si>
  <si>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</si>
  <si>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</si>
  <si>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</si>
  <si>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</si>
  <si>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</si>
  <si>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</si>
  <si>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</si>
  <si>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</si>
  <si>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</si>
  <si>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</si>
  <si>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</si>
  <si>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</si>
  <si>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</si>
  <si>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</si>
  <si>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</si>
  <si>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</si>
  <si>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</si>
  <si>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</si>
  <si>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</si>
  <si>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</si>
  <si>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</si>
  <si>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</si>
  <si>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</si>
  <si>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</si>
  <si>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</si>
  <si>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</si>
  <si>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</si>
  <si>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</si>
  <si>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</si>
  <si>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</si>
  <si>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</si>
  <si>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</si>
  <si>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</si>
  <si>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</si>
  <si>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</si>
  <si>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</si>
  <si>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</si>
  <si>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</si>
  <si>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</si>
  <si>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</si>
  <si>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</si>
  <si>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</si>
  <si>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</si>
  <si>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</si>
  <si>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</si>
  <si>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</si>
  <si>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</si>
  <si>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</si>
  <si>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</si>
  <si>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</si>
  <si>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</si>
  <si>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</si>
  <si>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</si>
  <si>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</si>
  <si>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</si>
  <si>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</si>
  <si>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</si>
  <si>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</si>
  <si>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</si>
  <si>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</si>
  <si>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</si>
  <si>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</si>
  <si>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</si>
  <si>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</si>
  <si>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</si>
  <si>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</si>
  <si>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</si>
  <si>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</si>
  <si>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</si>
  <si>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</si>
  <si>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</si>
  <si>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</si>
  <si>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</si>
  <si>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</si>
  <si>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</si>
  <si>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</si>
  <si>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</si>
  <si>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</si>
  <si>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</si>
  <si>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</si>
  <si>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</si>
  <si>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</si>
  <si>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</si>
  <si>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</si>
  <si>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</si>
  <si>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</si>
  <si>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</si>
  <si>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</si>
  <si>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</si>
  <si>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</si>
  <si>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</si>
  <si>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</si>
  <si>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</si>
  <si>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</si>
  <si>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</si>
  <si>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</si>
  <si>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</si>
  <si>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</si>
  <si>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</si>
  <si>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</si>
  <si>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</si>
  <si>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</si>
  <si>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</si>
  <si>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</si>
  <si>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</si>
  <si>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</si>
  <si>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</si>
  <si>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</si>
  <si>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</si>
  <si>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</si>
  <si>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</si>
  <si>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</si>
  <si>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</si>
  <si>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</si>
  <si>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</si>
  <si>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</si>
  <si>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</si>
  <si>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</si>
  <si>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</si>
  <si>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</si>
  <si>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</si>
  <si>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</si>
  <si>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</si>
  <si>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</si>
  <si>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</si>
  <si>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</si>
  <si>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</si>
  <si>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</si>
  <si>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</si>
  <si>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</si>
  <si>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</si>
  <si>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</si>
  <si>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</si>
  <si>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</si>
  <si>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</si>
  <si>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</si>
  <si>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</si>
  <si>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</si>
  <si>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</si>
  <si>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</si>
  <si>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</si>
  <si>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</si>
  <si>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</si>
  <si>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</si>
  <si>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</si>
  <si>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</si>
  <si>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</si>
  <si>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</si>
  <si>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</si>
  <si>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</si>
  <si>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</si>
  <si>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</si>
  <si>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</si>
  <si>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</si>
  <si>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</si>
  <si>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</si>
  <si>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</si>
  <si>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</si>
  <si>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</si>
  <si>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</si>
  <si>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</si>
  <si>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</si>
  <si>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</si>
  <si>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</si>
  <si>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</si>
  <si>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</si>
  <si>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</si>
  <si>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</si>
  <si>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</si>
  <si>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</si>
  <si>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</si>
  <si>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</si>
  <si>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</si>
  <si>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</si>
  <si>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</si>
  <si>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</si>
  <si>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</si>
  <si>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</si>
  <si>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</si>
  <si>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</si>
  <si>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</si>
  <si>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</si>
  <si>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</si>
  <si>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</si>
  <si>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</si>
  <si>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</si>
  <si>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</si>
  <si>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</si>
  <si>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</si>
  <si>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</si>
  <si>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</si>
  <si>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</si>
  <si>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</si>
  <si>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</si>
  <si>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</si>
  <si>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</si>
  <si>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</si>
  <si>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</si>
  <si>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</si>
  <si>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</si>
  <si>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</si>
  <si>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</si>
  <si>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</si>
  <si>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</si>
  <si>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</si>
  <si>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</si>
  <si>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</si>
  <si>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</si>
  <si>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</si>
  <si>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</si>
  <si>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</si>
  <si>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</si>
  <si>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</si>
  <si>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</si>
  <si>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</si>
  <si>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</si>
  <si>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</si>
  <si>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</si>
  <si>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</si>
  <si>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</si>
  <si>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</si>
  <si>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</si>
  <si>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</si>
  <si>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</si>
  <si>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</si>
  <si>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</si>
  <si>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</si>
  <si>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</si>
  <si>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</si>
  <si>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</si>
  <si>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</si>
  <si>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</si>
  <si>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</si>
  <si>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</si>
  <si>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</si>
  <si>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</si>
  <si>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</si>
  <si>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</si>
  <si>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</si>
  <si>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</si>
  <si>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</si>
  <si>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</si>
  <si>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</si>
  <si>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</si>
  <si>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</si>
  <si>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</si>
  <si>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</si>
  <si>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</si>
  <si>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</si>
  <si>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</si>
  <si>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</si>
  <si>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</si>
  <si>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</si>
  <si>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</si>
  <si>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</si>
  <si>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</si>
  <si>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</si>
  <si>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</si>
  <si>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</si>
  <si>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</si>
  <si>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</si>
  <si>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</si>
  <si>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</si>
  <si>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</si>
  <si>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</si>
  <si>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</si>
  <si>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</si>
  <si>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</si>
  <si>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</si>
  <si>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</si>
  <si>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</si>
  <si>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</si>
  <si>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</si>
  <si>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</si>
  <si>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</si>
  <si>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</si>
  <si>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</si>
  <si>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</si>
  <si>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</si>
  <si>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</si>
  <si>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</si>
  <si>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</si>
  <si>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</si>
  <si>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</si>
  <si>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</si>
  <si>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</si>
  <si>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</si>
  <si>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</si>
  <si>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</si>
  <si>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</si>
  <si>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</si>
  <si>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</si>
  <si>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</si>
  <si>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</si>
  <si>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</si>
  <si>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</si>
  <si>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</si>
  <si>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</si>
  <si>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</si>
  <si>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</si>
  <si>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</si>
  <si>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</si>
  <si>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</si>
  <si>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</si>
  <si>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</si>
  <si>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</si>
  <si>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</si>
  <si>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</si>
  <si>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</si>
  <si>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</si>
  <si>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</si>
  <si>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</si>
  <si>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</si>
  <si>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</si>
  <si>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</si>
  <si>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</si>
  <si>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</si>
  <si>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</si>
  <si>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</si>
  <si>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</si>
  <si>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</si>
  <si>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</si>
  <si>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</si>
  <si>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</si>
  <si>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</si>
  <si>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</si>
  <si>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</si>
  <si>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</si>
  <si>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</si>
  <si>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</si>
  <si>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</si>
  <si>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</si>
  <si>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</si>
  <si>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</si>
  <si>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</si>
  <si>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</si>
  <si>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</si>
  <si>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</si>
  <si>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</si>
  <si>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</si>
  <si>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</si>
  <si>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</si>
  <si>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</si>
  <si>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</si>
  <si>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</si>
  <si>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</si>
  <si>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</si>
  <si>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</si>
  <si>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</si>
  <si>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</si>
  <si>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</si>
  <si>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</si>
  <si>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</si>
  <si>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</si>
  <si>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</si>
  <si>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</si>
  <si>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</si>
  <si>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</si>
  <si>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</si>
  <si>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</si>
  <si>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</si>
  <si>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</si>
  <si>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</si>
  <si>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</si>
  <si>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</si>
  <si>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</si>
  <si>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</si>
  <si>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</si>
  <si>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</si>
  <si>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</si>
  <si>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</si>
  <si>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</si>
  <si>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</si>
  <si>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</si>
  <si>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</si>
  <si>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</si>
  <si>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</si>
  <si>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</si>
  <si>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</si>
  <si>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</si>
  <si>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</si>
  <si>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</si>
  <si>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</si>
  <si>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</si>
  <si>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</si>
  <si>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</si>
  <si>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</si>
  <si>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</si>
  <si>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</si>
  <si>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</si>
  <si>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</si>
  <si>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</si>
  <si>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</si>
  <si>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</si>
  <si>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</si>
  <si>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</si>
  <si>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</si>
  <si>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</si>
  <si>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</si>
  <si>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</si>
  <si>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</si>
  <si>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</si>
  <si>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</si>
  <si>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</si>
  <si>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</si>
  <si>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</si>
  <si>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</si>
  <si>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</si>
  <si>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</si>
  <si>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</si>
  <si>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</si>
  <si>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</si>
  <si>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</si>
  <si>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</si>
  <si>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</si>
  <si>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</si>
  <si>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</si>
  <si>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</si>
  <si>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</si>
  <si>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</si>
  <si>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</si>
  <si>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</si>
  <si>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</si>
  <si>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</si>
  <si>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</si>
  <si>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</si>
  <si>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</si>
  <si>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</si>
  <si>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</si>
  <si>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</si>
  <si>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</si>
  <si>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</si>
  <si>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</si>
  <si>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</si>
  <si>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</si>
  <si>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</si>
  <si>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</si>
  <si>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</si>
  <si>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</si>
  <si>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</si>
  <si>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</si>
  <si>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</si>
  <si>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</si>
  <si>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</si>
  <si>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</si>
  <si>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</si>
  <si>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</si>
  <si>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</si>
  <si>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</si>
  <si>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</si>
  <si>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</si>
  <si>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</si>
  <si>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</si>
  <si>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</si>
  <si>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</si>
  <si>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</si>
  <si>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</si>
  <si>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</si>
  <si>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</si>
  <si>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</si>
  <si>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</si>
  <si>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</si>
  <si>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</si>
  <si>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</si>
  <si>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</si>
  <si>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</si>
  <si>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</si>
  <si>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</si>
  <si>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</si>
  <si>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</si>
  <si>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</si>
  <si>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</si>
  <si>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</si>
  <si>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</si>
  <si>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</si>
  <si>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</si>
  <si>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</si>
  <si>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</si>
  <si>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</si>
  <si>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</si>
  <si>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</si>
  <si>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</si>
  <si>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</si>
  <si>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</si>
  <si>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</si>
  <si>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</si>
  <si>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</si>
  <si>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</si>
  <si>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</si>
  <si>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</si>
  <si>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</si>
  <si>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</si>
  <si>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</si>
  <si>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</si>
  <si>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</si>
  <si>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</si>
  <si>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</si>
  <si>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</si>
  <si>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</si>
  <si>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</si>
  <si>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</si>
  <si>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</si>
  <si>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</si>
  <si>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</si>
  <si>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</si>
  <si>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</si>
  <si>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</si>
  <si>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</si>
  <si>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</si>
  <si>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</si>
  <si>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</si>
  <si>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</si>
  <si>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</si>
  <si>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</si>
  <si>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</si>
  <si>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</si>
  <si>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</si>
  <si>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</si>
  <si>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</si>
  <si>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</si>
  <si>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</si>
  <si>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</si>
  <si>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</si>
  <si>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</si>
  <si>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</si>
  <si>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</si>
  <si>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</si>
  <si>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</si>
  <si>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</si>
  <si>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</si>
  <si>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</si>
  <si>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</si>
  <si>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</si>
  <si>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</si>
  <si>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</si>
  <si>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</si>
  <si>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</si>
  <si>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</si>
  <si>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</si>
  <si>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</si>
  <si>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</si>
  <si>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</si>
  <si>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</si>
  <si>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</si>
  <si>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</si>
  <si>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</si>
  <si>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</si>
  <si>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</si>
  <si>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</si>
  <si>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</si>
  <si>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</si>
  <si>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</si>
  <si>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</si>
  <si>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</si>
  <si>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</si>
  <si>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</si>
  <si>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</si>
  <si>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</si>
  <si>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</si>
  <si>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</si>
  <si>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</si>
  <si>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</si>
  <si>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</si>
  <si>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</si>
  <si>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</si>
  <si>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</si>
  <si>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</si>
  <si>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</si>
  <si>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</si>
  <si>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</si>
  <si>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</si>
  <si>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</si>
  <si>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</si>
  <si>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</si>
  <si>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</si>
  <si>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</si>
  <si>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</si>
  <si>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</si>
  <si>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</si>
  <si>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</si>
  <si>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</si>
  <si>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</si>
  <si>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</si>
  <si>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</si>
  <si>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</si>
  <si>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</si>
  <si>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</si>
  <si>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</si>
  <si>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</si>
  <si>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</si>
  <si>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</si>
  <si>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</si>
  <si>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</si>
  <si>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</si>
  <si>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</si>
  <si>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</si>
  <si>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</si>
  <si>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</si>
  <si>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</si>
  <si>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</si>
  <si>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</si>
  <si>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</si>
  <si>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</si>
  <si>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</si>
  <si>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</si>
  <si>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</si>
  <si>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</si>
  <si>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</si>
  <si>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</si>
  <si>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</si>
  <si>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</si>
  <si>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</si>
  <si>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</si>
  <si>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</si>
  <si>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</si>
  <si>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</si>
  <si>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</si>
  <si>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</si>
  <si>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</si>
  <si>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</si>
  <si>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</si>
  <si>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</si>
  <si>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</si>
  <si>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</si>
  <si>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</si>
  <si>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</si>
  <si>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</si>
  <si>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</si>
  <si>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</si>
  <si>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</si>
  <si>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</si>
  <si>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</si>
  <si>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</si>
  <si>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</si>
  <si>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</si>
  <si>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</si>
  <si>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</si>
  <si>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</si>
  <si>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</si>
  <si>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</si>
  <si>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</si>
  <si>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</si>
  <si>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</si>
  <si>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</si>
  <si>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</si>
  <si>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</si>
  <si>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</si>
  <si>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</si>
  <si>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</si>
  <si>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</si>
  <si>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</si>
  <si>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</si>
  <si>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</si>
  <si>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</si>
  <si>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</si>
  <si>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</si>
  <si>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</si>
  <si>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</si>
  <si>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</si>
  <si>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</si>
  <si>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</si>
  <si>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</si>
  <si>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</si>
  <si>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</si>
  <si>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</si>
  <si>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</si>
  <si>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</si>
  <si>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</si>
  <si>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</si>
  <si>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</si>
  <si>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</si>
  <si>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</si>
  <si>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</si>
  <si>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</si>
  <si>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</si>
  <si>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</si>
  <si>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</si>
  <si>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</si>
  <si>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</si>
  <si>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</si>
  <si>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</si>
  <si>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</si>
  <si>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</si>
  <si>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</si>
  <si>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</si>
  <si>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</si>
  <si>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</si>
  <si>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</si>
  <si>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</si>
  <si>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</si>
  <si>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</si>
  <si>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</si>
  <si>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</si>
  <si>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</si>
  <si>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</si>
  <si>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</si>
  <si>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</si>
  <si>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</si>
  <si>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</si>
  <si>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</si>
  <si>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</si>
  <si>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</si>
  <si>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</si>
  <si>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</si>
  <si>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</si>
  <si>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</si>
  <si>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</si>
  <si>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</si>
  <si>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</si>
  <si>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</si>
  <si>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</si>
  <si>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</si>
  <si>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</si>
  <si>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</si>
  <si>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</si>
  <si>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</si>
  <si>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</si>
  <si>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</si>
  <si>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</si>
  <si>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</si>
  <si>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</si>
  <si>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</si>
  <si>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</si>
  <si>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</si>
  <si>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</si>
  <si>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</si>
  <si>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</si>
  <si>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</si>
  <si>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</si>
  <si>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</si>
  <si>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</si>
  <si>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</si>
  <si>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</si>
  <si>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</si>
  <si>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</si>
  <si>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</si>
  <si>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</si>
  <si>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</si>
  <si>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</si>
  <si>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</si>
  <si>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</si>
  <si>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</si>
  <si>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</si>
  <si>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</si>
  <si>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</si>
  <si>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</si>
  <si>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</si>
  <si>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</si>
  <si>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</si>
  <si>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</si>
  <si>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</si>
  <si>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</si>
  <si>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</si>
  <si>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</si>
  <si>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</si>
  <si>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</si>
  <si>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</si>
  <si>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</si>
  <si>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</si>
  <si>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</si>
  <si>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</si>
  <si>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</si>
  <si>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</si>
  <si>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</si>
  <si>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</si>
  <si>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</si>
  <si>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</si>
  <si>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</si>
  <si>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</si>
  <si>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</si>
  <si>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</si>
  <si>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</si>
  <si>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</si>
  <si>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</si>
  <si>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</si>
  <si>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</si>
  <si>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</si>
  <si>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</si>
  <si>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</si>
  <si>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</si>
  <si>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</si>
  <si>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</si>
  <si>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</si>
  <si>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</si>
  <si>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</si>
  <si>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</si>
  <si>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</si>
  <si>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</si>
  <si>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</si>
  <si>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</si>
  <si>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</si>
  <si>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</si>
  <si>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</si>
  <si>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</si>
  <si>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</si>
  <si>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</si>
  <si>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</si>
  <si>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</si>
  <si>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</si>
  <si>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</si>
  <si>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</si>
  <si>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</si>
  <si>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</si>
  <si>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</si>
  <si>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</si>
  <si>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</si>
  <si>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</si>
  <si>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</si>
  <si>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</si>
  <si>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</si>
  <si>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</si>
  <si>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</si>
  <si>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</si>
  <si>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</si>
  <si>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</si>
  <si>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</si>
  <si>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</si>
  <si>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</si>
  <si>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</si>
  <si>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</si>
  <si>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</si>
  <si>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</si>
  <si>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</si>
  <si>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</si>
  <si>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</si>
  <si>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</si>
  <si>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</si>
  <si>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</si>
  <si>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</si>
  <si>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</si>
  <si>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</si>
  <si>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</si>
  <si>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</si>
  <si>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</si>
  <si>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</si>
  <si>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</si>
  <si>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</si>
  <si>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</si>
  <si>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</si>
  <si>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</si>
  <si>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</si>
  <si>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</si>
  <si>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</si>
  <si>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</si>
  <si>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</si>
  <si>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</si>
  <si>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</si>
  <si>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</si>
  <si>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</si>
  <si>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</si>
  <si>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</si>
  <si>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</si>
  <si>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</si>
  <si>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</si>
  <si>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</si>
  <si>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</si>
  <si>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</si>
  <si>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</si>
  <si>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</si>
  <si>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</si>
  <si>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</si>
  <si>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</si>
  <si>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</si>
  <si>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</si>
  <si>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</si>
  <si>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</si>
  <si>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</si>
  <si>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</si>
  <si>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</si>
  <si>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</si>
  <si>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</si>
  <si>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</si>
  <si>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</si>
  <si>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</si>
  <si>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</si>
  <si>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</si>
  <si>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</si>
  <si>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</si>
  <si>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</si>
  <si>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</si>
  <si>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</si>
  <si>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</si>
  <si>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</si>
  <si>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</si>
  <si>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</si>
  <si>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</si>
  <si>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</si>
  <si>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</si>
  <si>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</si>
  <si>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</si>
  <si>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</si>
  <si>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</si>
  <si>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</si>
  <si>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</si>
  <si>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</si>
  <si>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</si>
  <si>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</si>
  <si>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</si>
  <si>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</si>
  <si>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</si>
  <si>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</si>
  <si>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</si>
  <si>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</si>
  <si>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</si>
  <si>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</si>
  <si>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</si>
  <si>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</si>
  <si>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</si>
  <si>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</si>
  <si>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</si>
  <si>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</si>
  <si>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</si>
  <si>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</si>
  <si>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</si>
  <si>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</si>
  <si>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</si>
  <si>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</si>
  <si>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</si>
  <si>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</si>
  <si>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</si>
  <si>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</si>
  <si>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</si>
  <si>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</si>
  <si>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</si>
  <si>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</si>
  <si>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</si>
  <si>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</si>
  <si>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</si>
  <si>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</si>
  <si>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</si>
  <si>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</si>
  <si>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</si>
  <si>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</si>
  <si>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</si>
  <si>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</si>
  <si>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</si>
  <si>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</si>
  <si>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</si>
  <si>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</si>
  <si>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</si>
  <si>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</si>
  <si>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</si>
  <si>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</si>
  <si>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</si>
  <si>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</si>
  <si>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</si>
  <si>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</si>
  <si>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</si>
  <si>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</si>
  <si>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</si>
  <si>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</si>
  <si>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</si>
  <si>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</si>
  <si>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</si>
  <si>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</si>
  <si>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</si>
  <si>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</si>
  <si>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</si>
  <si>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</si>
  <si>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</si>
  <si>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</si>
  <si>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</si>
  <si>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</si>
  <si>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</si>
  <si>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</si>
  <si>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</si>
  <si>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</si>
  <si>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</si>
  <si>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</si>
  <si>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</si>
  <si>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</si>
  <si>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</si>
  <si>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</si>
  <si>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</si>
  <si>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</si>
  <si>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</si>
  <si>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</si>
  <si>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</si>
  <si>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</si>
  <si>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</si>
  <si>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</si>
  <si>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</si>
  <si>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</si>
  <si>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</si>
  <si>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</si>
  <si>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</si>
  <si>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</si>
  <si>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</si>
  <si>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</si>
  <si>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</si>
  <si>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</si>
  <si>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</si>
  <si>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</si>
  <si>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</si>
  <si>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</si>
  <si>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</si>
  <si>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</si>
  <si>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</si>
  <si>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</si>
  <si>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</si>
  <si>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</si>
  <si>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</si>
  <si>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</si>
  <si>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</si>
  <si>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</si>
  <si>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</si>
  <si>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</si>
  <si>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</si>
  <si>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</si>
  <si>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</si>
  <si>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</si>
  <si>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</si>
  <si>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</si>
  <si>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</si>
  <si>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</si>
  <si>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</si>
  <si>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</si>
  <si>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</si>
  <si>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</si>
  <si>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</si>
  <si>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</si>
  <si>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</si>
  <si>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</si>
  <si>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</si>
  <si>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</si>
  <si>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</si>
  <si>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</si>
  <si>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</si>
  <si>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</si>
  <si>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</si>
  <si>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</si>
  <si>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</si>
  <si>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</si>
  <si>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</si>
  <si>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</si>
  <si>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</si>
  <si>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</si>
  <si>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</si>
  <si>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</si>
  <si>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</si>
  <si>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</si>
  <si>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</si>
  <si>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</si>
  <si>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</si>
  <si>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</si>
  <si>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</si>
  <si>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</si>
  <si>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</si>
  <si>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</si>
  <si>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</si>
  <si>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</si>
  <si>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</si>
  <si>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</si>
  <si>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</si>
  <si>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</si>
  <si>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</si>
  <si>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</si>
  <si>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</si>
  <si>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</si>
  <si>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</si>
  <si>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</si>
  <si>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</si>
  <si>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</si>
  <si>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</si>
  <si>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</si>
  <si>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</si>
  <si>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</si>
  <si>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</si>
  <si>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</si>
  <si>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</si>
  <si>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</si>
  <si>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</si>
  <si>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</si>
  <si>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</si>
  <si>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</si>
  <si>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</si>
  <si>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</si>
  <si>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</si>
  <si>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</si>
  <si>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</si>
  <si>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</si>
  <si>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</si>
  <si>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</si>
  <si>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</si>
  <si>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</si>
  <si>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</si>
  <si>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</si>
  <si>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</si>
  <si>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</si>
  <si>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</si>
  <si>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</si>
  <si>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</si>
  <si>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</si>
  <si>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</si>
  <si>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</si>
  <si>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</si>
  <si>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</si>
  <si>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</si>
  <si>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</si>
  <si>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</si>
  <si>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</si>
  <si>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</si>
  <si>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</si>
  <si>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</si>
  <si>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</si>
  <si>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</si>
  <si>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</si>
  <si>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</si>
  <si>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</si>
  <si>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</si>
  <si>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</si>
  <si>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</si>
  <si>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</si>
  <si>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</si>
  <si>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</si>
  <si>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</si>
  <si>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</si>
  <si>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</si>
  <si>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</si>
  <si>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</si>
  <si>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</si>
  <si>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</si>
  <si>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</si>
  <si>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</si>
  <si>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</si>
  <si>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</si>
  <si>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</si>
  <si>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</si>
  <si>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</si>
  <si>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</si>
  <si>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</si>
  <si>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</si>
  <si>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</si>
  <si>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</si>
  <si>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</si>
  <si>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</si>
  <si>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</si>
  <si>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</si>
  <si>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</si>
  <si>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</si>
  <si>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</si>
  <si>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</si>
  <si>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</si>
  <si>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</si>
  <si>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</si>
  <si>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</si>
  <si>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</si>
  <si>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</si>
  <si>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</si>
  <si>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</si>
  <si>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</si>
  <si>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</si>
  <si>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</si>
  <si>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</si>
  <si>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</si>
  <si>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</si>
  <si>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</si>
  <si>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</si>
  <si>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</si>
  <si>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</si>
  <si>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</si>
  <si>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</si>
  <si>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</si>
  <si>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</si>
  <si>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</si>
  <si>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</si>
  <si>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</si>
  <si>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</si>
  <si>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</si>
  <si>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</si>
  <si>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</si>
  <si>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</si>
  <si>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</si>
  <si>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</si>
  <si>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</si>
  <si>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</si>
  <si>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</si>
  <si>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</si>
  <si>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</si>
  <si>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</si>
  <si>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</si>
  <si>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</si>
  <si>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</si>
  <si>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</si>
  <si>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</si>
  <si>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</si>
  <si>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</si>
  <si>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</si>
  <si>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</si>
  <si>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</si>
  <si>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</si>
  <si>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</si>
  <si>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</si>
  <si>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</si>
  <si>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</si>
  <si>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</si>
  <si>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</si>
  <si>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</si>
  <si>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</si>
  <si>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</si>
  <si>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</si>
  <si>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</si>
  <si>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</si>
  <si>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</si>
  <si>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</si>
  <si>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</si>
  <si>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</si>
  <si>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</si>
  <si>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</si>
  <si>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</si>
  <si>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</si>
  <si>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</si>
  <si>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</si>
  <si>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</si>
  <si>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</si>
  <si>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</si>
  <si>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</si>
  <si>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</si>
  <si>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</si>
  <si>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</si>
  <si>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</si>
  <si>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</si>
  <si>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</si>
  <si>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</si>
  <si>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</si>
  <si>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</si>
  <si>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</si>
  <si>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</si>
  <si>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</si>
  <si>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</si>
  <si>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</si>
  <si>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</si>
  <si>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</si>
  <si>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</si>
  <si>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</si>
  <si>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</si>
  <si>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</si>
  <si>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</si>
  <si>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</si>
  <si>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</si>
  <si>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</si>
  <si>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</si>
  <si>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</si>
  <si>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</si>
  <si>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</si>
  <si>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</si>
  <si>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</si>
  <si>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</si>
  <si>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</si>
  <si>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</si>
  <si>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</si>
  <si>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</si>
  <si>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</si>
  <si>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</si>
  <si>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</si>
  <si>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</si>
  <si>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</si>
  <si>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</si>
  <si>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</si>
  <si>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</si>
  <si>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</si>
  <si>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</si>
  <si>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</si>
  <si>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</si>
  <si>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</si>
  <si>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</si>
  <si>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</si>
  <si>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</si>
  <si>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</si>
  <si>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</si>
  <si>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</si>
  <si>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</si>
  <si>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</si>
  <si>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</si>
  <si>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</si>
  <si>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</si>
  <si>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</si>
  <si>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</si>
  <si>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</si>
  <si>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</si>
  <si>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</si>
  <si>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</si>
  <si>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</si>
  <si>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</si>
  <si>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</si>
  <si>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</si>
  <si>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</si>
  <si>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</si>
  <si>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</si>
  <si>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</si>
  <si>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</si>
  <si>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</si>
  <si>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</si>
  <si>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</si>
  <si>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</si>
  <si>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</si>
  <si>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</si>
  <si>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</si>
  <si>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</si>
  <si>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</si>
  <si>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</si>
  <si>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</si>
  <si>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</si>
  <si>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</si>
  <si>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</si>
  <si>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</si>
  <si>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</si>
  <si>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</si>
  <si>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</si>
  <si>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</si>
  <si>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</si>
  <si>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</si>
  <si>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</si>
  <si>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</si>
  <si>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</si>
  <si>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</si>
  <si>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</si>
  <si>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</si>
  <si>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</si>
  <si>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</si>
  <si>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</si>
  <si>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</si>
  <si>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</si>
  <si>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</si>
  <si>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</si>
  <si>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</si>
  <si>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</si>
  <si>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</si>
  <si>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</si>
  <si>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</si>
  <si>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</si>
  <si>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</si>
  <si>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</si>
  <si>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</si>
  <si>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</si>
  <si>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</si>
  <si>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</si>
  <si>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</si>
  <si>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</si>
  <si>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</si>
  <si>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</si>
  <si>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</si>
  <si>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</si>
  <si>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</si>
  <si>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</si>
  <si>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</si>
  <si>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</si>
  <si>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</si>
  <si>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</si>
  <si>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</si>
  <si>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</si>
  <si>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</si>
  <si>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</si>
  <si>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</si>
  <si>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</si>
  <si>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</si>
  <si>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</si>
  <si>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</si>
  <si>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</si>
  <si>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</si>
  <si>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</si>
  <si>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</si>
  <si>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</si>
  <si>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</si>
  <si>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</si>
  <si>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</si>
  <si>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</si>
  <si>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</si>
  <si>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</si>
  <si>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</si>
  <si>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</si>
  <si>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</si>
  <si>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</si>
  <si>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</si>
  <si>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</si>
  <si>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</si>
  <si>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</si>
  <si>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</si>
  <si>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</si>
  <si>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</si>
  <si>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</si>
  <si>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</si>
  <si>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</si>
  <si>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</si>
  <si>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</si>
  <si>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</si>
  <si>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</si>
  <si>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</si>
  <si>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</si>
  <si>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</si>
  <si>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</si>
  <si>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</si>
  <si>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</si>
  <si>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</si>
  <si>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</si>
  <si>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</si>
  <si>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</si>
  <si>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</si>
  <si>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</si>
  <si>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</si>
  <si>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</si>
  <si>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</si>
  <si>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</si>
  <si>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</si>
  <si>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</si>
  <si>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</si>
  <si>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</si>
  <si>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</si>
  <si>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</si>
  <si>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</si>
  <si>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</si>
  <si>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</si>
  <si>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</si>
  <si>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</si>
  <si>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</si>
  <si>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</si>
  <si>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</si>
  <si>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</si>
  <si>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</si>
  <si>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</si>
  <si>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</si>
  <si>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</si>
  <si>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</si>
  <si>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</si>
  <si>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</si>
  <si>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</si>
  <si>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</si>
  <si>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</si>
  <si>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</si>
  <si>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</si>
  <si>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</si>
  <si>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</si>
  <si>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</si>
  <si>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</si>
  <si>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</si>
  <si>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</si>
  <si>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</si>
  <si>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</si>
  <si>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</si>
  <si>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</si>
  <si>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</si>
  <si>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</si>
  <si>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</si>
  <si>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</si>
  <si>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</si>
  <si>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</si>
  <si>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</si>
  <si>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</si>
  <si>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</si>
  <si>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</si>
  <si>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</si>
  <si>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</si>
  <si>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</si>
  <si>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</si>
  <si>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</si>
  <si>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</si>
  <si>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</si>
  <si>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</si>
  <si>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</si>
  <si>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</si>
  <si>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</si>
  <si>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</si>
  <si>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</si>
  <si>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</si>
  <si>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</si>
  <si>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</si>
  <si>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</si>
  <si>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</si>
  <si>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</si>
  <si>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</si>
  <si>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</si>
  <si>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</si>
  <si>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</si>
  <si>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</si>
  <si>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</si>
  <si>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</si>
  <si>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</si>
  <si>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</si>
  <si>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</si>
  <si>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</si>
  <si>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</si>
  <si>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</si>
  <si>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</si>
  <si>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</si>
  <si>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</si>
  <si>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</si>
  <si>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</si>
  <si>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</si>
  <si>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</si>
  <si>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</si>
  <si>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</si>
  <si>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</si>
  <si>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</si>
  <si>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</si>
  <si>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</si>
  <si>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</si>
  <si>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</si>
  <si>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</si>
  <si>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</si>
  <si>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</si>
  <si>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</si>
  <si>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</si>
  <si>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</si>
  <si>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</si>
  <si>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</si>
  <si>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</si>
  <si>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</si>
  <si>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</si>
  <si>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</si>
  <si>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</si>
  <si>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</si>
  <si>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</si>
  <si>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</si>
  <si>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</si>
  <si>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</si>
  <si>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</si>
  <si>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</si>
  <si>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</si>
  <si>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</si>
  <si>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</si>
  <si>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</si>
  <si>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</si>
  <si>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</si>
  <si>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</si>
  <si>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</si>
  <si>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</si>
  <si>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</si>
  <si>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</si>
  <si>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</si>
  <si>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</si>
  <si>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</si>
  <si>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</si>
  <si>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</si>
  <si>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</si>
  <si>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</si>
  <si>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</si>
  <si>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</si>
  <si>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</si>
  <si>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</si>
  <si>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</si>
  <si>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</si>
  <si>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</si>
  <si>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</si>
  <si>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</si>
  <si>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</si>
  <si>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</si>
  <si>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</si>
  <si>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</si>
  <si>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</si>
  <si>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</si>
  <si>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</si>
  <si>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</si>
  <si>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</si>
  <si>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</si>
  <si>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</si>
  <si>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</si>
  <si>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</si>
  <si>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</si>
  <si>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</si>
  <si>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</si>
  <si>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</si>
  <si>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</si>
  <si>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</si>
  <si>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</si>
  <si>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</si>
  <si>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</si>
  <si>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</si>
  <si>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</si>
  <si>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</si>
  <si>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</si>
  <si>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</si>
  <si>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</si>
  <si>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</si>
  <si>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</si>
  <si>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</si>
  <si>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</si>
  <si>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</si>
  <si>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</si>
  <si>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</si>
  <si>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</si>
  <si>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</si>
  <si>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</si>
  <si>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</si>
  <si>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</si>
  <si>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</si>
  <si>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</si>
  <si>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</si>
  <si>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</si>
  <si>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</si>
  <si>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</si>
  <si>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</si>
  <si>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</si>
  <si>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</si>
  <si>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</si>
  <si>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</si>
  <si>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</si>
  <si>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</si>
  <si>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</si>
  <si>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</si>
  <si>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</si>
  <si>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</si>
  <si>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</si>
  <si>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</si>
  <si>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</si>
  <si>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</si>
  <si>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</si>
  <si>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</si>
  <si>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</si>
  <si>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</si>
  <si>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</si>
  <si>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</si>
  <si>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</si>
  <si>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</si>
  <si>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</si>
  <si>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</si>
  <si>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</si>
  <si>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</si>
  <si>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</si>
  <si>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</si>
  <si>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</si>
  <si>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</si>
  <si>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</si>
  <si>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</si>
  <si>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</si>
  <si>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</si>
  <si>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</si>
  <si>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</si>
  <si>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</si>
  <si>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</si>
  <si>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</si>
  <si>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</si>
  <si>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</si>
  <si>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</si>
  <si>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</si>
  <si>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</si>
  <si>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</si>
  <si>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</si>
  <si>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</si>
  <si>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</si>
  <si>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</si>
  <si>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</si>
  <si>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</si>
  <si>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</si>
  <si>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</si>
  <si>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</si>
  <si>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</si>
  <si>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</si>
  <si>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</si>
  <si>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</si>
  <si>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</si>
  <si>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</si>
  <si>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</si>
  <si>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</si>
  <si>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</si>
  <si>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</si>
  <si>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</si>
  <si>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</si>
  <si>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</si>
  <si>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</si>
  <si>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</si>
  <si>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</si>
  <si>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</si>
  <si>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</si>
  <si>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</si>
  <si>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</si>
  <si>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</si>
  <si>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</si>
  <si>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</si>
  <si>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</si>
  <si>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</si>
  <si>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</si>
  <si>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</si>
  <si>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</si>
  <si>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</si>
  <si>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</si>
  <si>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</si>
  <si>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</si>
  <si>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</si>
  <si>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</si>
  <si>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</si>
  <si>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</si>
  <si>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</si>
  <si>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</si>
  <si>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</si>
  <si>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</si>
  <si>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</si>
  <si>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</si>
  <si>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</si>
  <si>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</si>
  <si>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</si>
  <si>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</si>
  <si>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</si>
  <si>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</si>
  <si>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</si>
  <si>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</si>
  <si>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</si>
  <si>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</si>
  <si>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</si>
  <si>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</si>
  <si>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</si>
  <si>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</si>
  <si>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</si>
  <si>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</si>
  <si>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</si>
  <si>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</si>
  <si>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</si>
  <si>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</si>
  <si>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</si>
  <si>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</si>
  <si>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</si>
  <si>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</si>
  <si>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</si>
  <si>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</si>
  <si>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</si>
  <si>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</si>
  <si>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</si>
  <si>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</si>
  <si>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</si>
  <si>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</si>
  <si>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</si>
  <si>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</si>
  <si>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</si>
  <si>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</si>
  <si>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</si>
  <si>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</si>
  <si>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</si>
  <si>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</si>
  <si>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</si>
  <si>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</si>
  <si>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</si>
  <si>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</si>
  <si>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</si>
  <si>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</si>
  <si>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</si>
  <si>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</si>
  <si>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</si>
  <si>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</si>
  <si>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</si>
  <si>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</si>
  <si>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</si>
  <si>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</si>
  <si>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</si>
  <si>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</si>
  <si>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</si>
  <si>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</si>
  <si>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</si>
  <si>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</si>
  <si>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</si>
  <si>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</si>
  <si>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</si>
  <si>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</si>
  <si>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</si>
  <si>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</si>
  <si>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</si>
  <si>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</si>
  <si>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</si>
  <si>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</si>
  <si>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</si>
  <si>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</si>
  <si>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</si>
  <si>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</si>
  <si>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</si>
  <si>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</si>
  <si>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</si>
  <si>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</si>
  <si>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</si>
  <si>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</si>
  <si>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</si>
  <si>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</si>
  <si>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</si>
  <si>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</si>
  <si>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</si>
  <si>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</si>
  <si>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</si>
  <si>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</si>
  <si>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</si>
  <si>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</si>
  <si>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</si>
  <si>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</si>
  <si>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</si>
  <si>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</si>
  <si>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</si>
  <si>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</si>
  <si>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</si>
  <si>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</si>
  <si>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</si>
  <si>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</si>
  <si>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</si>
  <si>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</si>
  <si>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</si>
  <si>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</si>
  <si>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</si>
  <si>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</si>
  <si>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</si>
  <si>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</si>
  <si>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</si>
  <si>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</si>
  <si>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</si>
  <si>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</si>
  <si>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</si>
  <si>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</si>
  <si>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</si>
  <si>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</si>
  <si>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</si>
  <si>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</si>
  <si>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</si>
  <si>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</si>
  <si>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</si>
  <si>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</si>
  <si>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</si>
  <si>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</si>
  <si>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</si>
  <si>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</si>
  <si>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</si>
  <si>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</si>
  <si>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</si>
  <si>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</si>
  <si>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</si>
  <si>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</si>
  <si>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</si>
  <si>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</si>
  <si>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</si>
  <si>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</si>
  <si>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</si>
  <si>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</si>
  <si>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</si>
  <si>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</si>
  <si>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</si>
  <si>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</si>
  <si>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</si>
  <si>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</si>
  <si>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</si>
  <si>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</si>
  <si>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</si>
  <si>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</si>
  <si>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</si>
  <si>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</si>
  <si>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</si>
  <si>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</si>
  <si>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</si>
  <si>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</si>
  <si>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</si>
  <si>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</si>
  <si>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</si>
  <si>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</si>
  <si>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</si>
  <si>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</si>
  <si>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</si>
  <si>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</si>
  <si>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</si>
  <si>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</si>
  <si>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</si>
  <si>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</si>
  <si>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</si>
  <si>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</si>
  <si>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</si>
  <si>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</si>
  <si>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</si>
  <si>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</si>
  <si>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</si>
  <si>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</si>
  <si>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</si>
  <si>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</si>
  <si>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</si>
  <si>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</si>
  <si>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</si>
  <si>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</si>
  <si>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</si>
  <si>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</si>
  <si>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</si>
  <si>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</si>
  <si>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</si>
  <si>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</si>
  <si>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</si>
  <si>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</si>
  <si>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</si>
  <si>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</si>
  <si>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</si>
  <si>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</si>
  <si>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</si>
  <si>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</si>
  <si>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</si>
  <si>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</si>
  <si>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</si>
  <si>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</si>
  <si>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</si>
  <si>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</si>
  <si>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</si>
  <si>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</si>
  <si>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</si>
  <si>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</si>
  <si>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</si>
  <si>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</si>
  <si>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</si>
  <si>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</si>
  <si>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</si>
  <si>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</si>
  <si>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</si>
  <si>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</si>
  <si>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</si>
  <si>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</si>
  <si>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</si>
  <si>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</si>
  <si>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</si>
  <si>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</si>
  <si>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</si>
  <si>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</si>
  <si>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</si>
  <si>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</si>
  <si>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</si>
  <si>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</si>
  <si>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</si>
  <si>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</si>
  <si>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</si>
  <si>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</si>
  <si>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</si>
  <si>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</si>
  <si>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</si>
  <si>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</si>
  <si>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</si>
  <si>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</si>
  <si>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</si>
  <si>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</si>
  <si>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</si>
  <si>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</si>
  <si>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</si>
  <si>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</si>
  <si>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</si>
  <si>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</si>
  <si>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</si>
  <si>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</si>
  <si>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</si>
  <si>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</si>
  <si>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</si>
  <si>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</si>
  <si>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</si>
  <si>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</si>
  <si>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</si>
  <si>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</si>
  <si>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</si>
  <si>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</si>
  <si>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</si>
  <si>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</si>
  <si>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</si>
  <si>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</si>
  <si>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</si>
  <si>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</si>
  <si>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</si>
  <si>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</si>
  <si>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</si>
  <si>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</si>
  <si>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</si>
  <si>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</si>
  <si>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</si>
  <si>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</si>
  <si>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</si>
  <si>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</si>
  <si>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</si>
  <si>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</si>
  <si>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</si>
  <si>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</si>
  <si>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</si>
  <si>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</si>
  <si>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</si>
  <si>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</si>
  <si>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</si>
  <si>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</si>
  <si>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</si>
  <si>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</si>
  <si>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</si>
  <si>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</si>
  <si>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</si>
  <si>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</si>
  <si>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</si>
  <si>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</si>
  <si>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</si>
  <si>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</si>
  <si>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</si>
  <si>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</si>
  <si>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</si>
  <si>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</si>
  <si>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</si>
  <si>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</si>
  <si>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</si>
  <si>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</si>
  <si>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</si>
  <si>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</si>
  <si>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</si>
  <si>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</si>
  <si>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</si>
  <si>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</si>
  <si>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</si>
  <si>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</si>
  <si>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</si>
  <si>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</si>
  <si>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</si>
  <si>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</si>
  <si>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</si>
  <si>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</si>
  <si>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</si>
  <si>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</si>
  <si>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</si>
  <si>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</si>
  <si>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</si>
  <si>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</si>
  <si>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</si>
  <si>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</si>
  <si>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</si>
  <si>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</si>
  <si>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</si>
  <si>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</si>
  <si>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</si>
  <si>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</si>
  <si>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</si>
  <si>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</si>
  <si>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</si>
  <si>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</si>
  <si>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</si>
  <si>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</si>
  <si>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</si>
  <si>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</si>
  <si>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</si>
  <si>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</si>
  <si>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</si>
  <si>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</si>
  <si>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</si>
  <si>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</si>
  <si>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</si>
  <si>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</si>
  <si>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</si>
  <si>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</si>
  <si>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</si>
  <si>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</si>
  <si>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</si>
  <si>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</si>
  <si>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</si>
  <si>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</si>
  <si>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</si>
  <si>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</si>
  <si>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</si>
  <si>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</si>
  <si>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</si>
  <si>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</si>
  <si>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</si>
  <si>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</si>
  <si>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</si>
  <si>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</si>
  <si>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</si>
  <si>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</si>
  <si>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</si>
  <si>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</si>
  <si>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</si>
  <si>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</si>
  <si>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</si>
  <si>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</si>
  <si>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</si>
  <si>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</si>
  <si>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</si>
  <si>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</si>
  <si>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</si>
  <si>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</si>
  <si>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</si>
  <si>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</si>
  <si>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</si>
  <si>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</si>
  <si>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</si>
  <si>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</si>
  <si>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</si>
  <si>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</si>
  <si>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</si>
  <si>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</si>
  <si>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</si>
  <si>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</si>
  <si>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</si>
  <si>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</si>
  <si>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</si>
  <si>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</si>
  <si>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</si>
  <si>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</si>
  <si>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</si>
  <si>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</si>
  <si>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</si>
  <si>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</si>
  <si>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</si>
  <si>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</si>
  <si>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</si>
  <si>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</si>
  <si>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</si>
  <si>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</si>
  <si>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</si>
  <si>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</si>
  <si>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</si>
  <si>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</si>
  <si>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</si>
  <si>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</si>
  <si>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</si>
  <si>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</si>
  <si>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</si>
  <si>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</si>
  <si>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</si>
  <si>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</si>
  <si>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</si>
  <si>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</si>
  <si>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</si>
  <si>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</si>
  <si>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</si>
  <si>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</si>
  <si>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</si>
  <si>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</si>
  <si>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</si>
  <si>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</si>
  <si>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</si>
  <si>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</si>
  <si>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</si>
  <si>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</si>
  <si>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</si>
  <si>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</si>
  <si>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</si>
  <si>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</si>
  <si>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</si>
  <si>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</si>
  <si>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</si>
  <si>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</si>
  <si>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</si>
  <si>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</si>
  <si>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</si>
  <si>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</si>
  <si>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</si>
  <si>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</si>
  <si>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</si>
  <si>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</si>
  <si>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</si>
  <si>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</si>
  <si>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</si>
  <si>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</si>
  <si>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</si>
  <si>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</si>
  <si>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</si>
  <si>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</si>
  <si>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</si>
  <si>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</si>
  <si>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</si>
  <si>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</si>
  <si>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</si>
  <si>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</si>
  <si>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</si>
  <si>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</si>
  <si>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</si>
  <si>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</si>
  <si>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</si>
  <si>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</si>
  <si>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</si>
  <si>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</si>
  <si>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</si>
  <si>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</si>
  <si>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</si>
  <si>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</si>
  <si>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</si>
  <si>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</si>
  <si>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</si>
  <si>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</si>
  <si>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</si>
  <si>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</si>
  <si>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</si>
  <si>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</si>
  <si>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</si>
  <si>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</si>
  <si>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</si>
  <si>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</si>
  <si>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</si>
  <si>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</si>
  <si>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</si>
  <si>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</si>
  <si>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</si>
  <si>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</si>
  <si>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</si>
  <si>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</si>
  <si>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</si>
  <si>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</si>
  <si>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</si>
  <si>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</si>
  <si>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</si>
  <si>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</si>
  <si>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</si>
  <si>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</si>
  <si>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</si>
  <si>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</si>
  <si>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</si>
  <si>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</si>
  <si>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</si>
  <si>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</si>
  <si>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</si>
  <si>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</si>
  <si>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</si>
  <si>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</si>
  <si>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</si>
  <si>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</si>
  <si>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</si>
  <si>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</si>
  <si>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</si>
  <si>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</si>
  <si>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</si>
  <si>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</si>
  <si>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</si>
  <si>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</si>
  <si>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</si>
  <si>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</si>
  <si>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</si>
  <si>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</si>
  <si>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</si>
  <si>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</si>
  <si>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</si>
  <si>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</si>
  <si>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</si>
  <si>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</si>
  <si>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</si>
  <si>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</si>
  <si>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</si>
  <si>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</si>
  <si>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</si>
  <si>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</si>
  <si>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</si>
  <si>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</si>
  <si>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</si>
  <si>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</si>
  <si>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</si>
  <si>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</si>
  <si>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</si>
  <si>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</si>
  <si>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</si>
  <si>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</si>
  <si>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</si>
  <si>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</si>
  <si>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</si>
  <si>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</si>
  <si>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</si>
  <si>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</si>
  <si>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</si>
  <si>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</si>
  <si>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</si>
  <si>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</si>
  <si>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</si>
  <si>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</si>
  <si>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</si>
  <si>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</si>
  <si>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</si>
  <si>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</si>
  <si>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</si>
  <si>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</si>
  <si>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</si>
  <si>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</si>
  <si>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</si>
  <si>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</si>
  <si>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</si>
  <si>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</si>
  <si>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</si>
  <si>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</si>
  <si>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</si>
  <si>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</si>
  <si>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</si>
  <si>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</si>
  <si>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</si>
  <si>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</si>
  <si>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</si>
  <si>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</si>
  <si>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</si>
  <si>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</si>
  <si>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</si>
  <si>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</si>
  <si>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</si>
  <si>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</si>
  <si>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</si>
  <si>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</si>
  <si>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</si>
  <si>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</si>
  <si>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</si>
  <si>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</si>
  <si>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</si>
  <si>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</si>
  <si>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</si>
  <si>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</si>
  <si>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</si>
  <si>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</si>
  <si>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</si>
  <si>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</si>
  <si>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</si>
  <si>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</si>
  <si>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</si>
  <si>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</si>
  <si>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</si>
  <si>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</si>
  <si>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</si>
  <si>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</si>
  <si>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</si>
  <si>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</si>
  <si>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</si>
  <si>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</si>
  <si>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</si>
  <si>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</si>
  <si>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</si>
  <si>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</si>
  <si>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</si>
  <si>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</si>
  <si>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</si>
  <si>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</si>
  <si>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</si>
  <si>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</si>
  <si>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</si>
  <si>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</si>
  <si>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</si>
  <si>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</si>
  <si>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</si>
  <si>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</si>
  <si>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</si>
  <si>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</si>
  <si>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</si>
  <si>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</si>
  <si>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</si>
  <si>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</si>
  <si>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</si>
  <si>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</si>
  <si>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</si>
  <si>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</si>
  <si>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</si>
  <si>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</si>
  <si>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</si>
  <si>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</si>
  <si>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</si>
  <si>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</si>
  <si>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</si>
  <si>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</si>
  <si>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</si>
  <si>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</si>
  <si>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</si>
  <si>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</si>
  <si>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</si>
  <si>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</si>
  <si>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</si>
  <si>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</si>
  <si>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</si>
  <si>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</si>
  <si>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</si>
  <si>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</si>
  <si>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</si>
  <si>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</si>
  <si>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</si>
  <si>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</si>
  <si>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</si>
  <si>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</si>
  <si>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</si>
  <si>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</si>
  <si>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</si>
  <si>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</si>
  <si>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</si>
  <si>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</si>
  <si>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</si>
  <si>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</si>
  <si>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</si>
  <si>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</si>
  <si>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</si>
  <si>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</si>
  <si>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</si>
  <si>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</si>
  <si>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</si>
  <si>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</si>
  <si>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</si>
  <si>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</si>
  <si>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</si>
  <si>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</si>
  <si>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</si>
  <si>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</si>
  <si>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</si>
  <si>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</si>
  <si>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</si>
  <si>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</si>
  <si>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</si>
  <si>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</si>
  <si>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</si>
  <si>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</si>
  <si>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</si>
  <si>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</si>
  <si>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</si>
  <si>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</si>
  <si>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</si>
  <si>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</si>
  <si>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</si>
  <si>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</si>
  <si>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</si>
  <si>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</si>
  <si>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</si>
  <si>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</si>
  <si>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</si>
  <si>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</si>
  <si>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</si>
  <si>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</si>
  <si>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</si>
  <si>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</si>
  <si>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</si>
  <si>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</si>
  <si>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</si>
  <si>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</si>
  <si>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</si>
  <si>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</si>
  <si>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</si>
  <si>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</si>
  <si>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</si>
  <si>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</si>
  <si>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</si>
  <si>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</si>
  <si>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</si>
  <si>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</si>
  <si>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</si>
  <si>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</si>
  <si>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</si>
  <si>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</si>
  <si>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</si>
  <si>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</si>
  <si>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</si>
  <si>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</si>
  <si>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</si>
  <si>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</si>
  <si>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</si>
  <si>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</si>
  <si>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</si>
  <si>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</si>
  <si>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</si>
  <si>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</si>
  <si>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</si>
  <si>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</si>
  <si>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</si>
  <si>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</si>
  <si>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</si>
  <si>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</si>
  <si>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</si>
  <si>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</si>
  <si>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</si>
  <si>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</si>
  <si>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</si>
  <si>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</si>
  <si>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</si>
  <si>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</si>
  <si>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</si>
  <si>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</si>
  <si>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</si>
  <si>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</si>
  <si>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</si>
  <si>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</si>
  <si>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</si>
  <si>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</si>
  <si>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</si>
  <si>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</si>
  <si>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</si>
  <si>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</si>
  <si>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</si>
  <si>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</si>
  <si>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</si>
  <si>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</si>
  <si>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</si>
  <si>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</si>
  <si>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</si>
  <si>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</si>
  <si>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</si>
  <si>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</si>
  <si>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</si>
  <si>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</si>
  <si>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</si>
  <si>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</si>
  <si>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</si>
  <si>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</si>
  <si>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</si>
  <si>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</si>
  <si>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</si>
  <si>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</si>
  <si>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</si>
  <si>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</si>
  <si>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</si>
  <si>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</si>
  <si>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</si>
  <si>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</si>
  <si>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</si>
  <si>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</si>
  <si>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</si>
  <si>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</si>
  <si>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</si>
  <si>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</si>
  <si>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</si>
  <si>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</si>
  <si>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</si>
  <si>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</si>
  <si>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</si>
  <si>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</si>
  <si>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</si>
  <si>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</si>
  <si>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</si>
  <si>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</si>
  <si>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</si>
  <si>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</si>
  <si>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</si>
  <si>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</si>
  <si>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</si>
  <si>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</si>
  <si>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</si>
  <si>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</si>
  <si>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</si>
  <si>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</si>
  <si>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</si>
  <si>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</si>
  <si>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</si>
  <si>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</si>
  <si>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</si>
  <si>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</si>
  <si>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</si>
  <si>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</si>
  <si>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</si>
  <si>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</si>
  <si>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</si>
  <si>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</si>
  <si>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</si>
  <si>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</si>
  <si>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</si>
  <si>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</si>
  <si>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</si>
  <si>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</si>
  <si>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</si>
  <si>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</si>
  <si>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</si>
  <si>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</si>
  <si>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</si>
  <si>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</si>
  <si>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</si>
  <si>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</si>
  <si>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</si>
  <si>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</si>
  <si>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</si>
  <si>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</si>
  <si>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</si>
  <si>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</si>
  <si>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</si>
  <si>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</si>
  <si>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</si>
  <si>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</si>
  <si>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</si>
  <si>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</si>
  <si>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</si>
  <si>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</si>
  <si>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</si>
  <si>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</si>
  <si>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</si>
  <si>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</si>
  <si>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</si>
  <si>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</si>
  <si>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</si>
  <si>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</si>
  <si>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</si>
  <si>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</si>
  <si>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</si>
  <si>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</si>
  <si>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</si>
  <si>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</si>
  <si>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</si>
  <si>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</si>
  <si>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</si>
  <si>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</si>
  <si>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</si>
  <si>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</si>
  <si>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</si>
  <si>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</si>
  <si>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</si>
  <si>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</si>
  <si>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</si>
  <si>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</si>
  <si>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</si>
  <si>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</si>
  <si>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</si>
  <si>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</si>
  <si>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</si>
  <si>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</si>
  <si>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</si>
  <si>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</si>
  <si>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</si>
  <si>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</si>
  <si>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</si>
  <si>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</si>
  <si>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</si>
  <si>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</si>
  <si>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</si>
  <si>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</si>
  <si>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</si>
  <si>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</si>
  <si>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</si>
  <si>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</si>
  <si>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</si>
  <si>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</si>
  <si>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</si>
  <si>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</si>
  <si>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</si>
  <si>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</si>
  <si>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</si>
  <si>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</si>
  <si>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</si>
  <si>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</si>
  <si>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</si>
  <si>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</si>
  <si>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</si>
  <si>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</si>
  <si>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</si>
  <si>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</si>
  <si>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</si>
  <si>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</si>
  <si>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</si>
  <si>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</si>
  <si>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</si>
  <si>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</si>
  <si>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</si>
  <si>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</si>
  <si>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</si>
  <si>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</si>
  <si>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</si>
  <si>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</si>
  <si>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</si>
  <si>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</si>
  <si>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</si>
  <si>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</si>
  <si>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</si>
  <si>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</si>
  <si>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</si>
  <si>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</si>
  <si>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</si>
  <si>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</si>
  <si>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</si>
  <si>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</si>
  <si>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</si>
  <si>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</si>
  <si>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</si>
  <si>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</si>
  <si>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</si>
  <si>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</si>
  <si>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</si>
  <si>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</si>
  <si>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</si>
  <si>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</si>
  <si>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</si>
  <si>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</si>
  <si>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</si>
  <si>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</si>
  <si>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</si>
  <si>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</si>
  <si>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</si>
  <si>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</si>
  <si>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</si>
  <si>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</si>
  <si>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</si>
  <si>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</si>
  <si>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</si>
  <si>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</si>
  <si>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</si>
  <si>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</si>
  <si>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</si>
  <si>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</si>
  <si>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</si>
  <si>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</si>
  <si>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</si>
  <si>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</si>
  <si>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</si>
  <si>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</si>
  <si>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</si>
  <si>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</si>
  <si>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</si>
  <si>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</si>
  <si>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</si>
  <si>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</si>
  <si>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</si>
  <si>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</si>
  <si>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</si>
  <si>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</si>
  <si>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</si>
  <si>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</si>
  <si>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</si>
  <si>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</si>
  <si>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</si>
  <si>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</si>
  <si>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</si>
  <si>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</si>
  <si>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</si>
  <si>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</si>
  <si>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</si>
  <si>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</si>
  <si>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</si>
  <si>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</si>
  <si>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</si>
  <si>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</si>
  <si>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</si>
  <si>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</si>
  <si>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</si>
  <si>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</si>
  <si>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</si>
  <si>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</si>
  <si>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</si>
  <si>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</si>
  <si>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</si>
  <si>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</si>
  <si>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</si>
  <si>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</si>
  <si>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</si>
  <si>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</si>
  <si>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</si>
  <si>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</si>
  <si>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</si>
  <si>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</si>
  <si>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</si>
  <si>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</si>
  <si>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</si>
  <si>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</si>
  <si>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</si>
  <si>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</si>
  <si>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</si>
  <si>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</si>
  <si>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</si>
  <si>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</si>
  <si>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</si>
  <si>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</si>
  <si>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</si>
  <si>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</si>
  <si>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</si>
  <si>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</si>
  <si>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</si>
  <si>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</si>
  <si>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</si>
  <si>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</si>
  <si>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</si>
  <si>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</si>
  <si>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</si>
  <si>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</si>
  <si>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</si>
  <si>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</si>
  <si>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</si>
  <si>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</si>
  <si>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</si>
  <si>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</si>
  <si>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</si>
  <si>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</si>
  <si>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</si>
  <si>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</si>
  <si>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</si>
  <si>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</si>
  <si>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</si>
  <si>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</si>
  <si>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</si>
  <si>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</si>
  <si>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</si>
  <si>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</si>
  <si>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</si>
  <si>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</si>
  <si>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</si>
  <si>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</si>
  <si>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</si>
  <si>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</si>
  <si>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</si>
  <si>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</si>
  <si>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</si>
  <si>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</si>
  <si>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</si>
  <si>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</si>
  <si>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</si>
  <si>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</si>
  <si>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</si>
  <si>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</si>
  <si>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</si>
  <si>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</si>
  <si>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</si>
  <si>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</si>
  <si>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</si>
  <si>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</si>
  <si>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</si>
  <si>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</si>
  <si>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</si>
  <si>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</si>
  <si>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</si>
  <si>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</si>
  <si>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</si>
  <si>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</si>
  <si>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</si>
  <si>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</si>
  <si>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</si>
  <si>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</si>
  <si>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</si>
  <si>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</si>
  <si>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</si>
  <si>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</si>
  <si>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</si>
  <si>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</si>
  <si>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</si>
  <si>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</si>
  <si>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</si>
  <si>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</si>
  <si>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</si>
  <si>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</si>
  <si>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</si>
  <si>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</si>
  <si>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</si>
  <si>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</si>
  <si>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</si>
  <si>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</si>
  <si>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</si>
  <si>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</si>
  <si>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</si>
  <si>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</si>
  <si>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</si>
  <si>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</si>
  <si>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</si>
  <si>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</si>
  <si>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</si>
  <si>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</si>
  <si>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</si>
  <si>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</si>
  <si>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</si>
  <si>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</si>
  <si>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</si>
  <si>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</si>
  <si>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</si>
  <si>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</si>
  <si>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</si>
  <si>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</si>
  <si>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</si>
  <si>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</si>
  <si>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</si>
  <si>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</si>
  <si>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</si>
  <si>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</si>
  <si>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</si>
  <si>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</si>
  <si>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</si>
  <si>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</si>
  <si>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</si>
  <si>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</si>
  <si>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</si>
  <si>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</si>
  <si>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</si>
  <si>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</si>
  <si>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</si>
  <si>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</si>
  <si>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</si>
  <si>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</si>
  <si>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</si>
  <si>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</si>
  <si>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</si>
  <si>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</si>
  <si>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</si>
  <si>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</si>
  <si>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</si>
  <si>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</si>
  <si>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</si>
  <si>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</si>
  <si>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</si>
  <si>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</si>
  <si>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</si>
  <si>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</si>
  <si>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</si>
  <si>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</si>
  <si>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</si>
  <si>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</si>
  <si>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</si>
  <si>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</si>
  <si>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</si>
  <si>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</si>
  <si>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</si>
  <si>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</si>
  <si>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</si>
  <si>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</si>
  <si>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</si>
  <si>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</si>
  <si>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</si>
  <si>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</si>
  <si>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</si>
  <si>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</si>
  <si>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</si>
  <si>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</si>
  <si>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</si>
  <si>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</si>
  <si>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</si>
  <si>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</si>
  <si>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</si>
  <si>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</si>
  <si>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</si>
  <si>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</si>
  <si>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</si>
  <si>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</si>
  <si>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</si>
  <si>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</si>
  <si>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</si>
  <si>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</si>
  <si>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</si>
  <si>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</si>
  <si>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</si>
  <si>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</si>
  <si>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</si>
  <si>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</si>
  <si>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</si>
  <si>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</si>
  <si>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</si>
  <si>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</si>
  <si>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</si>
  <si>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</si>
  <si>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</si>
  <si>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</si>
  <si>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</si>
  <si>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</si>
  <si>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</si>
  <si>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</si>
  <si>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</si>
  <si>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</si>
  <si>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</si>
  <si>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</si>
  <si>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</si>
  <si>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</si>
  <si>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</si>
  <si>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</si>
  <si>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</si>
  <si>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</si>
  <si>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</si>
  <si>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</si>
  <si>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</si>
  <si>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</si>
  <si>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</si>
  <si>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</si>
  <si>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</si>
  <si>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</si>
  <si>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</si>
  <si>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</si>
  <si>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</si>
  <si>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</si>
  <si>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</si>
  <si>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</si>
  <si>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</si>
  <si>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</si>
  <si>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</si>
  <si>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</si>
  <si>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</si>
  <si>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</si>
  <si>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</si>
  <si>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</si>
  <si>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</si>
  <si>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</si>
  <si>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</si>
  <si>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</si>
  <si>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</si>
  <si>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</si>
  <si>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</si>
  <si>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</si>
  <si>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</si>
  <si>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</si>
  <si>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</si>
  <si>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</si>
  <si>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</si>
  <si>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</si>
  <si>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</si>
  <si>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</si>
  <si>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</si>
  <si>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</si>
  <si>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</si>
  <si>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</si>
  <si>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</si>
  <si>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</si>
  <si>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</si>
  <si>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</si>
  <si>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</si>
  <si>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</si>
  <si>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</si>
  <si>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</si>
  <si>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</si>
  <si>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</si>
  <si>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</si>
  <si>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</si>
  <si>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</si>
  <si>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</si>
  <si>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</si>
  <si>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</si>
  <si>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</si>
  <si>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</si>
  <si>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</si>
  <si>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</si>
  <si>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</si>
  <si>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</si>
  <si>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</si>
  <si>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</si>
  <si>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</si>
  <si>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</si>
  <si>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</si>
  <si>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</si>
  <si>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</si>
  <si>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</si>
  <si>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</si>
  <si>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</si>
  <si>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</si>
  <si>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</si>
  <si>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</si>
  <si>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</si>
  <si>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</si>
  <si>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</si>
  <si>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</si>
  <si>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</si>
  <si>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</si>
  <si>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</si>
  <si>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</si>
  <si>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</si>
  <si>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</si>
  <si>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</si>
  <si>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</si>
  <si>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</si>
  <si>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</si>
  <si>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</si>
  <si>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</si>
  <si>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</si>
  <si>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</si>
  <si>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</si>
  <si>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</si>
  <si>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</si>
  <si>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</si>
  <si>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</si>
  <si>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</si>
  <si>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</si>
  <si>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</si>
  <si>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</si>
  <si>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</si>
  <si>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</si>
  <si>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</si>
  <si>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</si>
  <si>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</si>
  <si>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</si>
  <si>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</si>
  <si>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</si>
  <si>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</si>
  <si>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</si>
  <si>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</si>
  <si>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</si>
  <si>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</si>
  <si>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</si>
  <si>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</si>
  <si>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</si>
  <si>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</si>
  <si>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</si>
  <si>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</si>
  <si>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</si>
  <si>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</si>
  <si>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</si>
  <si>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</si>
  <si>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</si>
  <si>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</si>
  <si>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</si>
  <si>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</si>
  <si>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</si>
  <si>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</si>
  <si>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</si>
  <si>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</si>
  <si>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</si>
  <si>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</si>
  <si>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</si>
  <si>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</si>
  <si>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</si>
  <si>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</si>
  <si>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</si>
  <si>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</si>
  <si>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</si>
  <si>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</si>
  <si>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</si>
  <si>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</si>
  <si>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</si>
  <si>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</si>
  <si>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</si>
  <si>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</si>
  <si>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</si>
  <si>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</si>
  <si>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</si>
  <si>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</si>
  <si>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</si>
  <si>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</si>
  <si>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</si>
  <si>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</si>
  <si>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</si>
  <si>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</si>
  <si>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</si>
  <si>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</si>
  <si>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</si>
  <si>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</si>
  <si>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</si>
  <si>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</si>
  <si>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</si>
  <si>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</si>
  <si>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</si>
  <si>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</si>
  <si>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</si>
  <si>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</si>
  <si>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</si>
  <si>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</si>
  <si>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</si>
  <si>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</si>
  <si>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</si>
  <si>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</si>
  <si>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</si>
  <si>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</si>
  <si>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</si>
  <si>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</si>
  <si>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</si>
  <si>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</si>
  <si>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</si>
  <si>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</si>
  <si>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</si>
  <si>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</si>
  <si>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</si>
  <si>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</si>
  <si>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</si>
  <si>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</si>
  <si>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</si>
  <si>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</si>
  <si>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</si>
  <si>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</si>
  <si>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</si>
  <si>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</si>
  <si>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</si>
  <si>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</si>
  <si>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</si>
  <si>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</si>
  <si>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</si>
  <si>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</si>
  <si>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</si>
  <si>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</si>
  <si>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</si>
  <si>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</si>
  <si>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</si>
  <si>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</si>
  <si>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</si>
  <si>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</si>
  <si>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</si>
  <si>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</si>
  <si>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</si>
  <si>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</si>
  <si>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</si>
  <si>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</si>
  <si>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</si>
  <si>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</si>
  <si>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</si>
  <si>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</si>
  <si>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</si>
  <si>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</si>
  <si>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</si>
  <si>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</si>
  <si>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</si>
  <si>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</si>
  <si>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</si>
  <si>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</si>
  <si>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</si>
  <si>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</si>
  <si>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</si>
  <si>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</si>
  <si>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</si>
  <si>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</si>
  <si>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</si>
  <si>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</si>
  <si>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</si>
  <si>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</si>
  <si>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</si>
  <si>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</si>
  <si>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</si>
  <si>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</si>
  <si>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</si>
  <si>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</si>
  <si>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</si>
  <si>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</si>
  <si>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</si>
  <si>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</si>
  <si>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</si>
  <si>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</si>
  <si>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</si>
  <si>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</si>
  <si>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</si>
  <si>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</si>
  <si>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</si>
  <si>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</si>
  <si>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</si>
  <si>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</si>
  <si>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</si>
  <si>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</si>
  <si>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</si>
  <si>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</si>
  <si>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</si>
  <si>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</si>
  <si>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</si>
  <si>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</si>
  <si>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</si>
  <si>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</si>
  <si>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</si>
  <si>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</si>
  <si>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</si>
  <si>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</si>
  <si>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</si>
  <si>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</si>
  <si>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</si>
  <si>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</si>
  <si>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</si>
  <si>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</si>
  <si>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</si>
  <si>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</si>
  <si>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</si>
  <si>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</si>
  <si>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</si>
  <si>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</si>
  <si>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</si>
  <si>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</si>
  <si>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</si>
  <si>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</si>
  <si>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</si>
  <si>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</si>
  <si>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</si>
  <si>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</si>
  <si>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</si>
  <si>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</si>
  <si>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</si>
  <si>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</si>
  <si>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</si>
  <si>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</si>
  <si>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</si>
  <si>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</si>
  <si>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</si>
  <si>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</si>
  <si>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</si>
  <si>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</si>
  <si>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</si>
  <si>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</si>
  <si>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</si>
  <si>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</si>
  <si>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</si>
  <si>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</si>
  <si>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</si>
  <si>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</si>
  <si>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</si>
  <si>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</si>
  <si>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</si>
  <si>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</si>
  <si>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</si>
  <si>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</si>
  <si>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</si>
  <si>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</si>
  <si>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</si>
  <si>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</si>
  <si>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</si>
  <si>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</si>
  <si>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</si>
  <si>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</si>
  <si>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</si>
  <si>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</si>
  <si>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</si>
  <si>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</si>
  <si>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</si>
  <si>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</si>
  <si>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</si>
  <si>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</si>
  <si>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</si>
  <si>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</si>
  <si>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</si>
  <si>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</si>
  <si>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</si>
  <si>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</si>
  <si>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</si>
  <si>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</si>
  <si>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</si>
  <si>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</si>
  <si>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</si>
  <si>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</si>
  <si>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</si>
  <si>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</si>
  <si>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</si>
  <si>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</si>
  <si>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</si>
  <si>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</si>
  <si>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</si>
  <si>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</si>
  <si>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</si>
  <si>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</si>
  <si>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</si>
  <si>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</si>
  <si>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</si>
  <si>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</si>
  <si>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</si>
  <si>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</si>
  <si>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</si>
  <si>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</si>
  <si>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</si>
  <si>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</si>
  <si>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</si>
  <si>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</si>
  <si>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</si>
  <si>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</si>
  <si>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</si>
  <si>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</si>
  <si>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</si>
  <si>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</si>
  <si>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</si>
  <si>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</si>
  <si>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</si>
  <si>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</si>
  <si>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</si>
  <si>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</si>
  <si>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</si>
  <si>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</si>
  <si>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</si>
  <si>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</si>
  <si>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</si>
  <si>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</si>
  <si>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</si>
  <si>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</si>
  <si>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</si>
  <si>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</si>
  <si>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</si>
  <si>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</si>
  <si>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</si>
  <si>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</si>
  <si>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</si>
  <si>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</si>
  <si>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</si>
  <si>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</si>
  <si>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</si>
  <si>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</si>
  <si>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</si>
  <si>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</si>
  <si>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</si>
  <si>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</si>
  <si>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</si>
  <si>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</si>
  <si>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</si>
  <si>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</si>
  <si>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</si>
  <si>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</si>
  <si>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</si>
  <si>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</si>
  <si>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</si>
  <si>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</si>
  <si>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</si>
  <si>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</si>
  <si>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</si>
  <si>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</si>
  <si>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</si>
  <si>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</si>
  <si>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</si>
  <si>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</si>
  <si>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</si>
  <si>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</si>
  <si>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</si>
  <si>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</si>
  <si>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</si>
  <si>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</si>
  <si>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</si>
  <si>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</si>
  <si>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</si>
  <si>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</si>
  <si>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</si>
  <si>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</si>
  <si>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</si>
  <si>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</si>
  <si>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</si>
  <si>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</si>
  <si>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</si>
  <si>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</si>
  <si>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</si>
  <si>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</si>
  <si>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</si>
  <si>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</si>
  <si>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</si>
  <si>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</si>
  <si>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</si>
  <si>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</si>
  <si>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</si>
  <si>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</si>
  <si>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</si>
  <si>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</si>
  <si>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</si>
  <si>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</si>
  <si>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</si>
  <si>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</si>
  <si>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</si>
  <si>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</si>
  <si>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</si>
  <si>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</si>
  <si>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</si>
  <si>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</si>
  <si>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</si>
  <si>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</si>
  <si>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</si>
  <si>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</si>
  <si>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</si>
  <si>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</si>
  <si>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</si>
  <si>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</si>
  <si>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</si>
  <si>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</si>
  <si>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</si>
  <si>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</si>
  <si>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</si>
  <si>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</si>
  <si>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</si>
  <si>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</si>
  <si>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</si>
  <si>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</si>
  <si>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</si>
  <si>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</si>
  <si>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</si>
  <si>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</si>
  <si>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</si>
  <si>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</si>
  <si>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</si>
  <si>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</si>
  <si>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</si>
  <si>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</si>
  <si>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</si>
  <si>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</si>
  <si>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</si>
  <si>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</si>
  <si>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</si>
  <si>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</si>
  <si>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</si>
  <si>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</si>
  <si>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</si>
  <si>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</si>
  <si>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</si>
  <si>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</si>
  <si>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</si>
  <si>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</si>
  <si>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</si>
  <si>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</si>
  <si>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</si>
  <si>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</si>
  <si>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</si>
  <si>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</si>
  <si>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</si>
  <si>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</si>
  <si>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</si>
  <si>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</si>
  <si>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</si>
  <si>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</si>
  <si>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</si>
  <si>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</si>
  <si>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</si>
  <si>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</si>
  <si>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</si>
  <si>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</si>
  <si>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</si>
  <si>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</si>
  <si>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</si>
  <si>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</si>
  <si>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</si>
  <si>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</si>
  <si>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</si>
  <si>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</si>
  <si>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</si>
  <si>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</si>
  <si>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</si>
  <si>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</si>
  <si>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</si>
  <si>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</si>
  <si>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</si>
  <si>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</si>
  <si>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</si>
  <si>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</si>
  <si>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</si>
  <si>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</si>
  <si>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</si>
  <si>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</si>
  <si>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</si>
  <si>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</si>
  <si>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</si>
  <si>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</si>
  <si>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</si>
  <si>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</si>
  <si>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</si>
  <si>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</si>
  <si>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</si>
  <si>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</si>
  <si>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</si>
  <si>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</si>
  <si>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</si>
  <si>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</si>
  <si>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</si>
  <si>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</si>
  <si>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</si>
  <si>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</si>
  <si>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</si>
  <si>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</si>
  <si>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</si>
  <si>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</si>
  <si>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</si>
  <si>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</si>
  <si>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</si>
  <si>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</si>
  <si>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</si>
  <si>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</si>
  <si>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</si>
  <si>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</si>
  <si>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</si>
  <si>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</si>
  <si>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</si>
  <si>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</si>
  <si>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</si>
  <si>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</si>
  <si>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</si>
  <si>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</si>
  <si>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</si>
  <si>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</si>
  <si>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</si>
  <si>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</si>
  <si>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</si>
  <si>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</si>
  <si>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</si>
  <si>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</si>
  <si>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</si>
  <si>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</si>
  <si>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</si>
  <si>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</si>
  <si>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</si>
  <si>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</si>
  <si>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</si>
  <si>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</si>
  <si>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</si>
  <si>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</si>
  <si>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</si>
  <si>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</si>
  <si>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</si>
  <si>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</si>
  <si>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</si>
  <si>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</si>
  <si>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</si>
  <si>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</si>
  <si>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</si>
  <si>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</si>
  <si>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</si>
  <si>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</si>
  <si>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</si>
  <si>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</si>
  <si>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</si>
  <si>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</si>
  <si>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</si>
  <si>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</si>
  <si>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</si>
  <si>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</si>
  <si>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</si>
  <si>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</si>
  <si>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</si>
  <si>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</si>
  <si>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</si>
  <si>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</si>
  <si>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</si>
  <si>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</si>
  <si>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</si>
  <si>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</si>
  <si>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</si>
  <si>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</si>
  <si>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</si>
  <si>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</si>
  <si>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</si>
  <si>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</si>
  <si>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</si>
  <si>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</si>
  <si>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</si>
  <si>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</si>
  <si>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</si>
  <si>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</si>
  <si>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</si>
  <si>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</si>
  <si>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</si>
  <si>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</si>
  <si>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</si>
  <si>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</si>
  <si>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</si>
  <si>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</si>
  <si>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</si>
  <si>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</si>
  <si>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</si>
  <si>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</si>
  <si>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</si>
  <si>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</si>
  <si>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</si>
  <si>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</si>
  <si>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</si>
  <si>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</si>
  <si>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</si>
  <si>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</si>
  <si>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</si>
  <si>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</si>
  <si>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</si>
  <si>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</si>
  <si>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</si>
  <si>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</si>
  <si>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</si>
  <si>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</si>
  <si>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</si>
  <si>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</si>
  <si>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</si>
  <si>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</si>
  <si>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</si>
  <si>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</si>
  <si>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</si>
  <si>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</si>
  <si>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</si>
  <si>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</si>
  <si>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</si>
  <si>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</si>
  <si>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</si>
  <si>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</si>
  <si>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</si>
  <si>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</si>
  <si>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</si>
  <si>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</si>
  <si>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</si>
  <si>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</si>
  <si>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</si>
  <si>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</si>
  <si>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</si>
  <si>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</si>
  <si>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</si>
  <si>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</si>
  <si>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</si>
  <si>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</si>
  <si>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</si>
  <si>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</si>
  <si>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</si>
  <si>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</si>
  <si>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</si>
  <si>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</si>
  <si>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</si>
  <si>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</si>
  <si>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</si>
  <si>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</si>
  <si>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</si>
  <si>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</si>
  <si>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</si>
  <si>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</si>
  <si>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</si>
  <si>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</si>
  <si>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</si>
  <si>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</si>
  <si>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</si>
  <si>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</si>
  <si>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</si>
  <si>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</si>
  <si>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</si>
  <si>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</si>
  <si>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</si>
  <si>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</si>
  <si>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</si>
  <si>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</si>
  <si>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</si>
  <si>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</si>
  <si>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</si>
  <si>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</si>
  <si>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</si>
  <si>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</si>
  <si>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</si>
  <si>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</si>
  <si>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</si>
  <si>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</si>
  <si>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</si>
  <si>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</si>
  <si>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</si>
  <si>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</si>
  <si>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</si>
  <si>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</si>
  <si>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</si>
  <si>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</si>
  <si>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</si>
  <si>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</si>
  <si>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</si>
  <si>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</si>
  <si>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</si>
  <si>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</si>
  <si>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</si>
  <si>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</si>
  <si>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</si>
  <si>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</si>
  <si>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</si>
  <si>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</si>
  <si>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</si>
  <si>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</si>
  <si>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</si>
  <si>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</si>
  <si>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</si>
  <si>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</si>
  <si>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</si>
  <si>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</si>
  <si>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</si>
  <si>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</si>
  <si>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</si>
  <si>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</si>
  <si>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</si>
  <si>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</si>
  <si>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</si>
  <si>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</si>
  <si>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</si>
  <si>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</si>
  <si>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</si>
  <si>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</si>
  <si>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</si>
  <si>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</si>
  <si>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</si>
  <si>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</si>
  <si>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</si>
  <si>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</si>
  <si>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</si>
  <si>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</si>
  <si>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</si>
  <si>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</si>
  <si>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</si>
  <si>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</si>
  <si>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</si>
  <si>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</si>
  <si>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</si>
  <si>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</si>
  <si>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</si>
  <si>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</si>
  <si>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</si>
  <si>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</si>
  <si>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</si>
  <si>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</si>
  <si>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</si>
  <si>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</si>
  <si>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</si>
  <si>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</si>
  <si>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</si>
  <si>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</si>
  <si>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</si>
  <si>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</si>
  <si>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</si>
  <si>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</si>
  <si>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</si>
  <si>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</si>
  <si>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</si>
  <si>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</si>
  <si>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</si>
  <si>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</si>
  <si>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</si>
  <si>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</si>
  <si>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</si>
  <si>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</si>
  <si>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</si>
  <si>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</si>
  <si>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</si>
  <si>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</si>
  <si>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</si>
  <si>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</si>
  <si>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</si>
  <si>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</si>
  <si>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</si>
  <si>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</si>
  <si>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</si>
  <si>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</si>
  <si>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</si>
  <si>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</si>
  <si>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</si>
  <si>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</si>
  <si>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</si>
  <si>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</si>
  <si>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</si>
  <si>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</si>
  <si>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</si>
  <si>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</si>
  <si>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</si>
  <si>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</si>
  <si>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</si>
  <si>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</si>
  <si>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</si>
  <si>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</si>
  <si>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</si>
  <si>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</si>
  <si>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</si>
  <si>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</si>
  <si>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</si>
  <si>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</si>
  <si>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</si>
  <si>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</si>
  <si>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</si>
  <si>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</si>
  <si>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</si>
  <si>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</si>
  <si>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</si>
  <si>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</si>
  <si>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</si>
  <si>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</si>
  <si>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</si>
  <si>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</si>
  <si>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</si>
  <si>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</si>
  <si>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</si>
  <si>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</si>
  <si>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</si>
  <si>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</si>
  <si>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</si>
  <si>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</si>
  <si>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</si>
  <si>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</si>
  <si>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</si>
  <si>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</si>
  <si>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</si>
  <si>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</si>
  <si>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</si>
  <si>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</si>
  <si>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</si>
  <si>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</si>
  <si>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</si>
  <si>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</si>
  <si>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</si>
  <si>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</si>
  <si>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</si>
  <si>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</si>
  <si>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</si>
  <si>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</si>
  <si>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</si>
  <si>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</si>
  <si>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</si>
  <si>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</si>
  <si>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</si>
  <si>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</si>
  <si>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</si>
  <si>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</si>
  <si>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</si>
  <si>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</si>
  <si>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</si>
  <si>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</si>
  <si>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</si>
  <si>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</si>
  <si>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</si>
  <si>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</si>
  <si>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</si>
  <si>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</si>
  <si>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</si>
  <si>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</si>
  <si>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</si>
  <si>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</si>
  <si>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</si>
  <si>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</si>
  <si>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</si>
  <si>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</si>
  <si>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</si>
  <si>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</si>
  <si>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</si>
  <si>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</si>
  <si>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</si>
  <si>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</si>
  <si>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</si>
  <si>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</si>
  <si>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</si>
  <si>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</si>
  <si>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</si>
  <si>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</si>
  <si>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</si>
  <si>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</si>
  <si>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</si>
  <si>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</si>
  <si>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</si>
  <si>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</si>
  <si>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</si>
  <si>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</si>
  <si>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</si>
  <si>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</si>
  <si>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</si>
  <si>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</si>
  <si>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</si>
  <si>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</si>
  <si>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</si>
  <si>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</si>
  <si>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</si>
  <si>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</si>
  <si>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</si>
  <si>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</si>
  <si>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</si>
  <si>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</si>
  <si>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</si>
  <si>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</si>
  <si>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</si>
  <si>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</si>
  <si>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</si>
  <si>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</si>
  <si>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</si>
  <si>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</si>
  <si>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</si>
  <si>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</si>
  <si>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</si>
  <si>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</si>
  <si>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</si>
  <si>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</si>
  <si>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</si>
  <si>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</si>
  <si>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</si>
  <si>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</si>
  <si>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</si>
  <si>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</si>
  <si>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</si>
  <si>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</si>
  <si>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</si>
  <si>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</si>
  <si>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</si>
  <si>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</si>
  <si>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</si>
  <si>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</si>
  <si>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</si>
  <si>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</si>
  <si>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</si>
  <si>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</si>
  <si>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</si>
  <si>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</si>
  <si>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</si>
  <si>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</si>
  <si>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</si>
  <si>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</si>
  <si>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</si>
  <si>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</si>
  <si>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</si>
  <si>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</si>
  <si>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</si>
  <si>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</si>
  <si>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</si>
  <si>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</si>
  <si>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</si>
  <si>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</si>
  <si>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</si>
  <si>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</si>
  <si>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</si>
  <si>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</si>
  <si>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</si>
  <si>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</si>
  <si>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</si>
  <si>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</si>
  <si>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</si>
  <si>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</si>
  <si>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</si>
  <si>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</si>
  <si>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</si>
  <si>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</si>
  <si>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</si>
  <si>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</si>
  <si>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</si>
  <si>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</si>
  <si>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</si>
  <si>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</si>
  <si>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</si>
  <si>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</si>
  <si>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</si>
  <si>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</si>
  <si>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</si>
  <si>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</si>
  <si>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</si>
  <si>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</si>
  <si>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</si>
  <si>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</si>
  <si>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</si>
  <si>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</si>
  <si>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</si>
  <si>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</si>
  <si>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</si>
  <si>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</si>
  <si>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</si>
  <si>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</si>
  <si>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</si>
  <si>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</si>
  <si>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</si>
  <si>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</si>
  <si>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</si>
  <si>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</si>
  <si>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</si>
  <si>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</si>
  <si>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</si>
  <si>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</si>
  <si>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</si>
  <si>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</si>
  <si>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</si>
  <si>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</si>
  <si>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</si>
  <si>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</si>
  <si>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</si>
  <si>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</si>
  <si>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</si>
  <si>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</si>
  <si>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</si>
  <si>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</si>
  <si>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</si>
  <si>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</si>
  <si>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</si>
  <si>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</si>
  <si>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</si>
  <si>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</si>
  <si>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</si>
  <si>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</si>
  <si>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</si>
  <si>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</si>
  <si>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</si>
  <si>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</si>
  <si>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</si>
  <si>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</si>
  <si>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</si>
  <si>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</si>
  <si>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</si>
  <si>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</si>
  <si>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</si>
  <si>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</si>
  <si>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</si>
  <si>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</si>
  <si>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</si>
  <si>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</si>
  <si>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</si>
  <si>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</si>
  <si>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</si>
  <si>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</si>
  <si>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</si>
  <si>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</si>
  <si>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</si>
  <si>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</si>
  <si>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</si>
  <si>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</si>
  <si>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</si>
  <si>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</si>
  <si>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</si>
  <si>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</si>
  <si>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</si>
  <si>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</si>
  <si>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</si>
  <si>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</si>
  <si>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</si>
  <si>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</si>
  <si>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</si>
  <si>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</si>
  <si>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</si>
  <si>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</si>
  <si>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</si>
  <si>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</si>
  <si>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</si>
  <si>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</si>
  <si>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</si>
  <si>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</si>
  <si>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</si>
  <si>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</si>
  <si>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</si>
  <si>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</si>
  <si>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</si>
  <si>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</si>
  <si>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</si>
  <si>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</si>
  <si>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</si>
  <si>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</si>
  <si>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</si>
  <si>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</si>
  <si>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</si>
  <si>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</si>
  <si>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</si>
  <si>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</si>
  <si>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</si>
  <si>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</si>
  <si>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</si>
  <si>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</si>
  <si>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</si>
  <si>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</si>
  <si>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</si>
  <si>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</si>
  <si>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</si>
  <si>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</si>
  <si>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</si>
  <si>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</si>
  <si>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</si>
  <si>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</si>
  <si>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</si>
  <si>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</si>
  <si>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</si>
  <si>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</si>
  <si>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</si>
  <si>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</si>
  <si>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</si>
  <si>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</si>
  <si>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</si>
  <si>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</si>
  <si>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</si>
  <si>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</si>
  <si>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</si>
  <si>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</si>
  <si>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</si>
  <si>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</si>
  <si>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</si>
  <si>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</si>
  <si>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</si>
  <si>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</si>
  <si>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</si>
  <si>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</si>
  <si>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</si>
  <si>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</si>
  <si>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</si>
  <si>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</si>
  <si>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</si>
  <si>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</si>
  <si>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</si>
  <si>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</si>
  <si>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</si>
  <si>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</si>
  <si>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</si>
  <si>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</si>
  <si>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</si>
  <si>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</si>
  <si>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</si>
  <si>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</si>
  <si>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</si>
  <si>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</si>
  <si>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</si>
  <si>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</si>
  <si>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</si>
  <si>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</si>
  <si>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</si>
  <si>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</si>
  <si>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</si>
  <si>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</si>
  <si>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</si>
  <si>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</si>
  <si>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</si>
  <si>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</si>
  <si>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</si>
  <si>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</si>
  <si>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</si>
  <si>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</si>
  <si>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</si>
  <si>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</si>
  <si>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</si>
  <si>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</si>
  <si>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</si>
  <si>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</si>
  <si>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</si>
  <si>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</si>
  <si>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</si>
  <si>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</si>
  <si>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</si>
  <si>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</si>
  <si>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</si>
  <si>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</si>
  <si>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</si>
  <si>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</si>
  <si>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</si>
  <si>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</si>
  <si>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</si>
  <si>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</si>
  <si>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</si>
  <si>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</si>
  <si>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</si>
  <si>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</si>
  <si>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</si>
  <si>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</si>
  <si>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</si>
  <si>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</si>
  <si>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</si>
  <si>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</si>
  <si>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</si>
  <si>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</si>
  <si>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</si>
  <si>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</si>
  <si>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</si>
  <si>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</si>
  <si>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</si>
  <si>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</si>
  <si>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</si>
  <si>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</si>
  <si>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</si>
  <si>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</si>
  <si>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</si>
  <si>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</si>
  <si>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</si>
  <si>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</si>
  <si>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</si>
  <si>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</si>
  <si>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</si>
  <si>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</si>
  <si>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</si>
  <si>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</si>
  <si>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</si>
  <si>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</si>
  <si>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</si>
  <si>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</si>
  <si>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</si>
  <si>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</si>
  <si>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</si>
  <si>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</si>
  <si>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</si>
  <si>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</si>
  <si>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</si>
  <si>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</si>
  <si>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</si>
  <si>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</si>
  <si>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</si>
  <si>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</si>
  <si>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</si>
  <si>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</si>
  <si>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</si>
  <si>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</si>
  <si>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</si>
  <si>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</si>
  <si>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</si>
  <si>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</si>
  <si>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</si>
  <si>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</si>
  <si>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</si>
  <si>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</si>
  <si>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</si>
  <si>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</si>
  <si>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</si>
  <si>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</si>
  <si>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</si>
  <si>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</si>
  <si>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</si>
  <si>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</si>
  <si>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</si>
  <si>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</si>
  <si>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</si>
  <si>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</si>
  <si>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</si>
  <si>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</si>
  <si>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</si>
  <si>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</si>
  <si>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</si>
  <si>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</si>
  <si>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</si>
  <si>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</si>
  <si>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</si>
  <si>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</si>
  <si>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</si>
  <si>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</si>
  <si>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</si>
  <si>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</si>
  <si>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</si>
  <si>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</si>
  <si>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</si>
  <si>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</si>
  <si>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</si>
  <si>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</si>
  <si>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</si>
  <si>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</si>
  <si>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</si>
  <si>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</si>
  <si>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</si>
  <si>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</si>
  <si>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</si>
  <si>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</si>
  <si>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</si>
  <si>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</si>
  <si>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</si>
  <si>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</si>
  <si>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</si>
  <si>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</si>
  <si>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</si>
  <si>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</si>
  <si>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</si>
  <si>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</si>
  <si>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</si>
  <si>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</si>
  <si>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</si>
  <si>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</si>
  <si>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</si>
  <si>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</si>
  <si>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</si>
  <si>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</si>
  <si>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</si>
  <si>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</si>
  <si>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</si>
  <si>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</si>
  <si>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</si>
  <si>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</si>
  <si>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</si>
  <si>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</si>
  <si>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</si>
  <si>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</si>
  <si>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</si>
  <si>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</si>
  <si>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</si>
  <si>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</si>
  <si>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</si>
  <si>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</si>
  <si>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</si>
  <si>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</si>
  <si>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</si>
  <si>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</si>
  <si>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</si>
  <si>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</si>
  <si>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</si>
  <si>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</si>
  <si>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</si>
  <si>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</si>
  <si>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</si>
  <si>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</si>
  <si>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</si>
  <si>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</si>
  <si>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</si>
  <si>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</si>
  <si>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</si>
  <si>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</si>
  <si>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</si>
  <si>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</si>
  <si>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</si>
  <si>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</si>
  <si>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</si>
  <si>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</si>
  <si>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</si>
  <si>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</si>
  <si>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</si>
  <si>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</si>
  <si>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</si>
  <si>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</si>
  <si>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</si>
  <si>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</si>
  <si>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</si>
  <si>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</si>
  <si>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</si>
  <si>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</si>
  <si>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</si>
  <si>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</si>
  <si>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</si>
  <si>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</si>
  <si>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</si>
  <si>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</si>
  <si>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</si>
  <si>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</si>
  <si>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</si>
  <si>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</si>
  <si>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</si>
  <si>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</si>
  <si>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</si>
  <si>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</si>
  <si>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</si>
  <si>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</si>
  <si>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</si>
  <si>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</si>
  <si>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</si>
  <si>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</si>
  <si>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</si>
  <si>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</si>
  <si>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</si>
  <si>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</si>
  <si>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</si>
  <si>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</si>
  <si>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</si>
  <si>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</si>
  <si>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</si>
  <si>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</si>
  <si>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</si>
  <si>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</si>
  <si>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</si>
  <si>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</si>
  <si>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</si>
  <si>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</si>
  <si>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</si>
  <si>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</si>
  <si>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</si>
  <si>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</si>
  <si>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</si>
  <si>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</si>
  <si>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</si>
  <si>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</si>
  <si>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</si>
  <si>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</si>
  <si>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</si>
  <si>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</si>
  <si>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</si>
  <si>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</si>
  <si>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</si>
  <si>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</si>
  <si>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</si>
  <si>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</si>
  <si>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</si>
  <si>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</si>
  <si>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</si>
  <si>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</si>
  <si>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</si>
  <si>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</si>
  <si>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</si>
  <si>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</si>
  <si>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</si>
  <si>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</si>
  <si>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</si>
  <si>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</si>
  <si>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</si>
  <si>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</si>
  <si>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</si>
  <si>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</si>
  <si>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</si>
  <si>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</si>
  <si>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</si>
  <si>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</si>
  <si>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</si>
  <si>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</si>
  <si>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</si>
  <si>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</si>
  <si>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</si>
  <si>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</si>
  <si>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</si>
  <si>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</si>
  <si>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</si>
  <si>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</si>
  <si>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</si>
  <si>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</si>
  <si>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</si>
  <si>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</si>
  <si>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</si>
  <si>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</si>
  <si>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</si>
  <si>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</si>
  <si>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</si>
  <si>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</si>
  <si>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</si>
  <si>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</si>
  <si>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</si>
  <si>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</si>
  <si>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</si>
  <si>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</si>
  <si>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</si>
  <si>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</si>
  <si>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</si>
  <si>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</si>
  <si>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</si>
  <si>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</si>
  <si>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</si>
  <si>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</si>
  <si>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</si>
  <si>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</si>
  <si>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</si>
  <si>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</si>
  <si>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</si>
  <si>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</si>
  <si>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</si>
  <si>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</si>
  <si>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</si>
  <si>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</si>
  <si>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</si>
  <si>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</si>
  <si>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</si>
  <si>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</si>
  <si>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</si>
  <si>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</si>
  <si>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</si>
  <si>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</si>
  <si>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</si>
  <si>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</si>
  <si>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</si>
  <si>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</si>
  <si>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</si>
  <si>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</si>
  <si>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</si>
  <si>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</si>
  <si>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</si>
  <si>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</si>
  <si>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</si>
  <si>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</si>
  <si>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</si>
  <si>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</si>
  <si>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</si>
  <si>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</si>
  <si>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</si>
  <si>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</si>
  <si>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</si>
  <si>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</si>
  <si>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</si>
  <si>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</si>
  <si>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</si>
  <si>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</si>
  <si>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</si>
  <si>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</si>
  <si>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</si>
  <si>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</si>
  <si>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</si>
  <si>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</si>
  <si>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</si>
  <si>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</si>
  <si>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</si>
  <si>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</si>
  <si>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</si>
  <si>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</si>
  <si>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</si>
  <si>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</si>
  <si>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</si>
  <si>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</si>
  <si>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</si>
  <si>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</si>
  <si>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</si>
  <si>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</si>
  <si>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</si>
  <si>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</si>
  <si>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</si>
  <si>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</si>
  <si>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</si>
  <si>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</si>
  <si>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</si>
  <si>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</si>
  <si>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</si>
  <si>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</si>
  <si>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</si>
  <si>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</si>
  <si>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</si>
  <si>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</si>
  <si>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</si>
  <si>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</si>
  <si>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</si>
  <si>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</si>
  <si>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</si>
  <si>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</si>
  <si>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</si>
  <si>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</si>
  <si>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</si>
  <si>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</si>
  <si>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</si>
  <si>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</si>
  <si>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</si>
  <si>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</si>
  <si>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</si>
  <si>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</si>
  <si>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</si>
  <si>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</si>
  <si>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</si>
  <si>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</si>
  <si>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</si>
  <si>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</si>
  <si>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</si>
  <si>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</si>
  <si>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</si>
  <si>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</si>
  <si>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</si>
  <si>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</si>
  <si>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</si>
  <si>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</si>
  <si>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</si>
  <si>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</si>
  <si>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</si>
  <si>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</si>
  <si>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</si>
  <si>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</si>
  <si>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</si>
  <si>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</si>
  <si>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</si>
  <si>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</si>
  <si>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</si>
  <si>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</si>
  <si>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</si>
  <si>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</si>
  <si>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</si>
  <si>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</si>
  <si>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</si>
  <si>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</si>
  <si>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</si>
  <si>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</si>
  <si>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</si>
  <si>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</si>
  <si>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</si>
  <si>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</si>
  <si>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</si>
  <si>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</si>
  <si>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</si>
  <si>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</si>
  <si>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</si>
  <si>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</si>
  <si>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</si>
  <si>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</si>
  <si>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</si>
  <si>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</si>
  <si>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</si>
  <si>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</si>
  <si>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</si>
  <si>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</si>
  <si>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</si>
  <si>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</si>
  <si>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</si>
  <si>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</si>
  <si>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</si>
  <si>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</si>
  <si>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</si>
  <si>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</si>
  <si>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</si>
  <si>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</si>
  <si>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</si>
  <si>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</si>
  <si>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</si>
  <si>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</si>
  <si>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</si>
  <si>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</si>
  <si>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</si>
  <si>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</si>
  <si>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</si>
  <si>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</si>
  <si>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</si>
  <si>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</si>
  <si>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</si>
  <si>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</si>
  <si>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</si>
  <si>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</si>
  <si>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</si>
  <si>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</si>
  <si>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</si>
  <si>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</si>
  <si>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</si>
  <si>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</si>
  <si>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</si>
  <si>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</si>
  <si>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</si>
  <si>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</si>
  <si>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</si>
  <si>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</si>
  <si>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</si>
  <si>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</si>
  <si>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</si>
  <si>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</si>
  <si>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</si>
  <si>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</si>
  <si>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</si>
  <si>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</si>
  <si>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</si>
  <si>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</si>
  <si>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</si>
  <si>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</si>
  <si>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</si>
  <si>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</si>
  <si>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</si>
  <si>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</si>
  <si>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</si>
  <si>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</si>
  <si>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</si>
  <si>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</si>
  <si>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</si>
  <si>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</si>
  <si>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</si>
  <si>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</si>
  <si>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</si>
  <si>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</si>
  <si>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</si>
  <si>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</si>
  <si>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</si>
  <si>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</si>
  <si>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</si>
  <si>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</si>
  <si>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</si>
  <si>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</si>
  <si>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</si>
  <si>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</si>
  <si>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</si>
  <si>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</si>
  <si>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</si>
  <si>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</si>
  <si>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</si>
  <si>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</si>
  <si>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</si>
  <si>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</si>
  <si>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</si>
  <si>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</si>
  <si>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</si>
  <si>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</si>
  <si>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</si>
  <si>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</si>
  <si>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</si>
  <si>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</si>
  <si>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</si>
  <si>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</si>
  <si>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</si>
  <si>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</si>
  <si>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</si>
  <si>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</si>
  <si>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</si>
  <si>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</si>
  <si>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</si>
  <si>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</si>
  <si>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</si>
  <si>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</si>
  <si>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</si>
  <si>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</si>
  <si>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</si>
  <si>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</si>
  <si>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</si>
  <si>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</si>
  <si>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</si>
  <si>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</si>
  <si>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</si>
  <si>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</si>
  <si>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</si>
  <si>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</si>
  <si>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</si>
  <si>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</si>
  <si>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</si>
  <si>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</si>
  <si>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</si>
  <si>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</si>
  <si>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</si>
  <si>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</si>
  <si>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</si>
  <si>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</si>
  <si>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</si>
  <si>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</si>
  <si>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</si>
  <si>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</si>
  <si>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</si>
  <si>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</si>
  <si>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</si>
  <si>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</si>
  <si>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</si>
  <si>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</si>
  <si>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</si>
  <si>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</si>
  <si>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</si>
  <si>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</si>
  <si>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</si>
  <si>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</si>
  <si>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</si>
  <si>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</si>
  <si>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</si>
  <si>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</si>
  <si>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</si>
  <si>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</si>
  <si>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</si>
  <si>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</si>
  <si>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</si>
  <si>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</si>
  <si>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</si>
  <si>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</si>
  <si>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</si>
  <si>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</si>
  <si>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</si>
  <si>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</si>
  <si>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</si>
  <si>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</si>
  <si>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</si>
  <si>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</si>
  <si>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</si>
  <si>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</si>
  <si>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</si>
  <si>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</si>
  <si>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</si>
  <si>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</si>
  <si>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</si>
  <si>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</si>
  <si>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</si>
  <si>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</si>
  <si>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</si>
  <si>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</si>
  <si>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</si>
  <si>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</si>
  <si>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</si>
  <si>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</si>
  <si>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</si>
  <si>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</si>
  <si>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</si>
  <si>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</si>
  <si>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</si>
  <si>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</si>
  <si>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</si>
  <si>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</si>
  <si>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</si>
  <si>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</si>
  <si>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</si>
  <si>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</si>
  <si>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</si>
  <si>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</si>
  <si>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</si>
  <si>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</si>
  <si>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</si>
  <si>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</si>
  <si>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</si>
  <si>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</si>
  <si>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</si>
  <si>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</si>
  <si>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</si>
  <si>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</si>
  <si>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</si>
  <si>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</si>
  <si>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</si>
  <si>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</si>
  <si>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</si>
  <si>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</si>
  <si>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</si>
  <si>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</si>
  <si>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</si>
  <si>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</si>
  <si>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</si>
  <si>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</si>
  <si>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</si>
  <si>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</si>
  <si>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</si>
  <si>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</si>
  <si>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</si>
  <si>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</si>
  <si>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</si>
  <si>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</si>
  <si>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</si>
  <si>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</si>
  <si>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</si>
  <si>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</si>
  <si>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</si>
  <si>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</si>
  <si>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</si>
  <si>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</si>
  <si>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</si>
  <si>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</si>
  <si>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</si>
  <si>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</si>
  <si>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</si>
  <si>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</si>
  <si>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</si>
  <si>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</si>
  <si>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</si>
  <si>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</si>
  <si>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</si>
  <si>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</si>
  <si>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</si>
  <si>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</si>
  <si>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</si>
  <si>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</si>
  <si>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</si>
  <si>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</si>
  <si>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</si>
  <si>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</si>
  <si>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</si>
  <si>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</si>
  <si>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</si>
  <si>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</si>
  <si>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</si>
  <si>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</si>
  <si>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</si>
  <si>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</si>
  <si>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</si>
  <si>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</si>
  <si>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</si>
  <si>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</si>
  <si>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</si>
  <si>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</si>
  <si>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</si>
  <si>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</si>
  <si>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</si>
  <si>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</si>
  <si>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</si>
  <si>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</si>
  <si>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</si>
  <si>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</si>
  <si>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</si>
  <si>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</si>
  <si>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</si>
  <si>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</si>
  <si>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</si>
  <si>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</si>
  <si>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</si>
  <si>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</si>
  <si>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</si>
  <si>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</si>
  <si>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</si>
  <si>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</si>
  <si>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</si>
  <si>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</si>
  <si>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</si>
  <si>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</si>
  <si>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</si>
  <si>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</si>
  <si>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</si>
  <si>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</si>
  <si>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</si>
  <si>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</si>
  <si>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</si>
  <si>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</si>
  <si>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</si>
  <si>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</si>
  <si>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</si>
  <si>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</si>
  <si>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</si>
  <si>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</si>
  <si>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</si>
  <si>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</si>
  <si>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</si>
  <si>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</si>
  <si>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</si>
  <si>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</si>
  <si>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</si>
  <si>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</si>
  <si>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</si>
  <si>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</si>
  <si>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</si>
  <si>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</si>
  <si>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</si>
  <si>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</si>
  <si>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</si>
  <si>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</si>
  <si>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</si>
  <si>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</si>
  <si>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</si>
  <si>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</si>
  <si>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</si>
  <si>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</si>
  <si>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</si>
  <si>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</si>
  <si>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</si>
  <si>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</si>
  <si>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</si>
  <si>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</si>
  <si>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</si>
  <si>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</si>
  <si>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</si>
  <si>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</si>
  <si>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</si>
  <si>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</si>
  <si>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</si>
  <si>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</si>
  <si>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</si>
  <si>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</si>
  <si>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</si>
  <si>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</si>
  <si>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</si>
  <si>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</si>
  <si>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</si>
  <si>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</si>
  <si>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</si>
  <si>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</si>
  <si>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</si>
  <si>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</si>
  <si>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</si>
  <si>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</si>
  <si>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</si>
  <si>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</si>
  <si>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</si>
  <si>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</si>
  <si>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</si>
  <si>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</si>
  <si>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</si>
  <si>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</si>
  <si>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</si>
  <si>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</si>
  <si>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</si>
  <si>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</si>
  <si>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</si>
  <si>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</si>
  <si>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</si>
  <si>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</si>
  <si>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</si>
  <si>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</si>
  <si>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</si>
  <si>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</si>
  <si>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</si>
  <si>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</si>
  <si>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</si>
  <si>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</si>
  <si>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</si>
  <si>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</si>
  <si>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</si>
  <si>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</si>
  <si>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</si>
  <si>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</si>
  <si>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</si>
  <si>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</si>
  <si>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</si>
  <si>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</si>
  <si>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</si>
  <si>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</si>
  <si>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</si>
  <si>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</si>
  <si>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</si>
  <si>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</si>
  <si>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</si>
  <si>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</si>
  <si>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</si>
  <si>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</si>
  <si>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</si>
  <si>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</si>
  <si>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</si>
  <si>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</si>
  <si>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</si>
  <si>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</si>
  <si>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</si>
  <si>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</si>
  <si>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</si>
  <si>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</si>
  <si>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</si>
  <si>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</si>
  <si>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</si>
  <si>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</si>
  <si>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</si>
  <si>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</si>
  <si>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</si>
  <si>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</si>
  <si>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</si>
  <si>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</si>
  <si>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</si>
  <si>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</si>
  <si>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</si>
  <si>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</si>
  <si>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</si>
  <si>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</si>
  <si>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</si>
  <si>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</si>
  <si>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</si>
  <si>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</si>
  <si>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</si>
  <si>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</si>
  <si>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</si>
  <si>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</si>
  <si>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</si>
  <si>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</si>
  <si>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</si>
  <si>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</si>
  <si>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</si>
  <si>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</si>
  <si>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</si>
  <si>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</si>
  <si>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</si>
  <si>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</si>
  <si>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</si>
  <si>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</si>
  <si>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</si>
  <si>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</si>
  <si>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</si>
  <si>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</si>
  <si>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</si>
  <si>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</si>
  <si>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</si>
  <si>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</si>
  <si>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</si>
  <si>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</si>
  <si>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</si>
  <si>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</si>
  <si>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</si>
  <si>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</si>
  <si>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</si>
  <si>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</si>
  <si>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</si>
  <si>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</si>
  <si>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</si>
  <si>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</si>
  <si>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</si>
  <si>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</si>
  <si>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</si>
  <si>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</si>
  <si>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</si>
  <si>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</si>
  <si>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</si>
  <si>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</si>
  <si>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</si>
  <si>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</si>
  <si>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</si>
  <si>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</si>
  <si>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</si>
  <si>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</si>
  <si>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</si>
  <si>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</si>
  <si>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</si>
  <si>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</si>
  <si>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</si>
  <si>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</si>
  <si>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</si>
  <si>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</si>
  <si>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</si>
  <si>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</si>
  <si>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</si>
  <si>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</si>
  <si>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</si>
  <si>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</si>
  <si>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</si>
  <si>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</si>
  <si>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</si>
  <si>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</si>
  <si>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</si>
  <si>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</si>
  <si>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</si>
  <si>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</si>
  <si>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</si>
  <si>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</si>
  <si>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</si>
  <si>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</si>
  <si>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</si>
  <si>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</si>
  <si>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</si>
  <si>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</si>
  <si>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</si>
  <si>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</si>
  <si>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</si>
  <si>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</si>
  <si>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</si>
  <si>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</si>
  <si>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</si>
  <si>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</si>
  <si>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</si>
  <si>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</si>
  <si>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</si>
  <si>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</si>
  <si>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</si>
  <si>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</si>
  <si>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</si>
  <si>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</si>
  <si>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</si>
  <si>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</si>
  <si>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</si>
  <si>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</si>
  <si>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</si>
  <si>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</si>
  <si>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</si>
  <si>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</si>
  <si>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</si>
  <si>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</si>
  <si>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</si>
  <si>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</si>
  <si>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</si>
  <si>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</si>
  <si>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</si>
  <si>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</si>
  <si>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</si>
  <si>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</si>
  <si>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</si>
  <si>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</si>
  <si>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</si>
  <si>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</si>
  <si>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</si>
  <si>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</si>
  <si>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</si>
  <si>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</si>
  <si>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</si>
  <si>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</si>
  <si>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</si>
  <si>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</si>
  <si>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</si>
  <si>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</si>
  <si>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</si>
  <si>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</si>
  <si>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</si>
  <si>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</si>
  <si>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</si>
  <si>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</si>
  <si>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</si>
  <si>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</si>
  <si>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</si>
  <si>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</si>
  <si>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</si>
  <si>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</si>
  <si>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</si>
  <si>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</si>
  <si>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</si>
  <si>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</si>
  <si>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</si>
  <si>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</si>
  <si>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</si>
  <si>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</si>
  <si>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</si>
  <si>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</si>
  <si>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</si>
  <si>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</si>
  <si>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</si>
  <si>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</si>
  <si>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</si>
  <si>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</si>
  <si>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</si>
  <si>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</si>
  <si>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</si>
  <si>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</si>
  <si>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</si>
  <si>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</si>
  <si>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</si>
  <si>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</si>
  <si>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</si>
  <si>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</si>
  <si>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</si>
  <si>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</si>
  <si>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</si>
  <si>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</si>
  <si>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</si>
  <si>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</si>
  <si>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</si>
  <si>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</si>
  <si>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</si>
  <si>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</si>
  <si>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</si>
  <si>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</si>
  <si>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</si>
  <si>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</si>
  <si>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</si>
  <si>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</si>
  <si>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</si>
  <si>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</si>
  <si>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</si>
  <si>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</si>
  <si>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</si>
  <si>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</si>
  <si>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</si>
  <si>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</si>
  <si>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</si>
  <si>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</si>
  <si>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</si>
  <si>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</si>
  <si>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</si>
  <si>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</si>
  <si>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</si>
  <si>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</si>
  <si>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</si>
  <si>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</si>
  <si>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</si>
  <si>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</si>
  <si>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</si>
  <si>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</si>
  <si>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</si>
  <si>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</si>
  <si>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</si>
  <si>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</si>
  <si>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</si>
  <si>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</si>
  <si>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</si>
  <si>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</si>
  <si>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</si>
  <si>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</si>
  <si>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</si>
  <si>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</si>
  <si>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</si>
  <si>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</si>
  <si>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</si>
  <si>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</si>
  <si>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</si>
  <si>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</si>
  <si>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</si>
  <si>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</si>
  <si>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</si>
  <si>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</si>
  <si>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</si>
  <si>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</si>
  <si>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</si>
  <si>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</si>
  <si>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</si>
  <si>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</si>
  <si>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</si>
  <si>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</si>
  <si>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</si>
  <si>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</si>
  <si>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</si>
  <si>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</si>
  <si>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</si>
  <si>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</si>
  <si>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</si>
  <si>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</si>
  <si>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</si>
  <si>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</si>
  <si>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</si>
  <si>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</si>
  <si>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</si>
  <si>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</si>
  <si>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</si>
  <si>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</si>
  <si>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</si>
  <si>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</si>
  <si>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</si>
  <si>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</si>
  <si>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</si>
  <si>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</si>
  <si>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</si>
  <si>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</si>
  <si>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</si>
  <si>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</si>
  <si>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</si>
  <si>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</si>
  <si>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</si>
  <si>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</si>
  <si>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</si>
  <si>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</si>
  <si>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</si>
  <si>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</si>
  <si>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</si>
  <si>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</si>
  <si>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</si>
  <si>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</si>
  <si>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</si>
  <si>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</si>
  <si>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</si>
  <si>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</si>
  <si>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</si>
  <si>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</si>
  <si>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</si>
  <si>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</si>
  <si>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</si>
  <si>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</si>
  <si>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</si>
  <si>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</si>
  <si>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</si>
  <si>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</si>
  <si>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</si>
  <si>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</si>
  <si>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</si>
  <si>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</si>
  <si>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</si>
  <si>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</si>
  <si>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</si>
  <si>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</si>
  <si>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</si>
  <si>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</si>
  <si>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</si>
  <si>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</si>
  <si>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</si>
  <si>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</si>
  <si>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</si>
  <si>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</si>
  <si>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</si>
  <si>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</si>
  <si>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</si>
  <si>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</si>
  <si>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</si>
  <si>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</si>
  <si>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</si>
  <si>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</si>
  <si>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</si>
  <si>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</si>
  <si>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</si>
  <si>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</si>
  <si>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</si>
  <si>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</si>
  <si>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</si>
  <si>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</si>
  <si>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</si>
  <si>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</si>
  <si>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</si>
  <si>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</si>
  <si>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</si>
  <si>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</si>
  <si>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</si>
  <si>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</si>
  <si>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</si>
  <si>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</si>
  <si>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</si>
  <si>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</si>
  <si>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</si>
  <si>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</si>
  <si>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</si>
  <si>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</si>
  <si>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</si>
  <si>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</si>
  <si>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</si>
  <si>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</si>
  <si>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</si>
  <si>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</si>
  <si>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</si>
  <si>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</si>
  <si>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</si>
  <si>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</si>
  <si>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</si>
  <si>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</si>
  <si>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</si>
  <si>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</si>
  <si>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</si>
  <si>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</si>
  <si>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</si>
  <si>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</si>
  <si>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</si>
  <si>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</si>
  <si>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</si>
  <si>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</si>
  <si>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</si>
  <si>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</si>
  <si>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</si>
  <si>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</si>
  <si>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</si>
  <si>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</si>
  <si>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</si>
  <si>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</si>
  <si>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</si>
  <si>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</si>
  <si>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</si>
  <si>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</si>
  <si>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</si>
  <si>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</si>
  <si>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</si>
  <si>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</si>
  <si>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</si>
  <si>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</si>
  <si>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</si>
  <si>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</si>
  <si>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</si>
  <si>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</si>
  <si>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</si>
  <si>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</si>
  <si>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</si>
  <si>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</si>
  <si>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</si>
  <si>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</si>
  <si>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</si>
  <si>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</si>
  <si>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</si>
  <si>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</si>
  <si>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</si>
  <si>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</si>
  <si>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</si>
  <si>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</si>
  <si>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</si>
  <si>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</si>
  <si>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</si>
  <si>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</si>
  <si>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</si>
  <si>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</si>
  <si>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</si>
  <si>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</si>
  <si>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</si>
  <si>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</si>
  <si>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</si>
  <si>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</si>
  <si>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</si>
  <si>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</si>
  <si>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</si>
  <si>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</si>
  <si>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</si>
  <si>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</si>
  <si>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</si>
  <si>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</si>
  <si>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</si>
  <si>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</si>
  <si>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</si>
  <si>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</si>
  <si>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</si>
  <si>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</si>
  <si>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</si>
  <si>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</si>
  <si>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</si>
  <si>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</si>
  <si>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</si>
  <si>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</si>
  <si>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</si>
  <si>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</si>
  <si>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</si>
  <si>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</si>
  <si>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</si>
  <si>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</si>
  <si>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</si>
  <si>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</si>
  <si>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</si>
  <si>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</si>
  <si>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</si>
  <si>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</si>
  <si>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</si>
  <si>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</si>
  <si>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</si>
  <si>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</si>
  <si>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</si>
  <si>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</si>
  <si>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</si>
  <si>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</si>
  <si>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</si>
  <si>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</si>
  <si>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</si>
  <si>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</si>
  <si>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</si>
  <si>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</si>
  <si>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</si>
  <si>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</si>
  <si>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</si>
  <si>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</si>
  <si>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</si>
  <si>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</si>
  <si>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</si>
  <si>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</si>
  <si>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</si>
  <si>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</si>
  <si>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</si>
  <si>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</si>
  <si>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</si>
  <si>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</si>
  <si>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</si>
  <si>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</si>
  <si>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</si>
  <si>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</si>
  <si>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</si>
  <si>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</si>
  <si>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</si>
  <si>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</si>
  <si>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</si>
  <si>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</si>
  <si>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</si>
  <si>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</si>
  <si>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</si>
  <si>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</si>
  <si>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</si>
  <si>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</si>
  <si>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</si>
  <si>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</si>
  <si>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</si>
  <si>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</si>
  <si>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</si>
  <si>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</si>
  <si>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</si>
  <si>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</si>
  <si>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</si>
  <si>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</si>
  <si>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</si>
  <si>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</si>
  <si>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</si>
  <si>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</si>
  <si>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</si>
  <si>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</si>
  <si>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</si>
  <si>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</si>
  <si>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</si>
  <si>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</si>
  <si>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</si>
  <si>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</si>
  <si>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</si>
  <si>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</si>
  <si>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</si>
  <si>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</si>
  <si>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</si>
  <si>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</si>
  <si>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</si>
  <si>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</si>
  <si>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</si>
  <si>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</si>
  <si>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</si>
  <si>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</si>
  <si>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</si>
  <si>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</si>
  <si>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</si>
  <si>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</si>
  <si>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</si>
  <si>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</si>
  <si>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</si>
  <si>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</si>
  <si>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</si>
  <si>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</si>
  <si>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</si>
  <si>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</si>
  <si>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</si>
  <si>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</si>
  <si>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</si>
  <si>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</si>
  <si>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</si>
  <si>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</si>
  <si>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</si>
  <si>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</si>
  <si>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</si>
  <si>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</si>
  <si>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</si>
  <si>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</si>
  <si>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</si>
  <si>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</si>
  <si>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</si>
  <si>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</si>
  <si>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</si>
  <si>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</si>
  <si>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</si>
  <si>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</si>
  <si>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</si>
  <si>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</si>
  <si>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</si>
  <si>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</si>
  <si>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</si>
  <si>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</si>
  <si>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</si>
  <si>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</si>
  <si>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</si>
  <si>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</si>
  <si>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</si>
  <si>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</si>
  <si>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</si>
  <si>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</si>
  <si>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</si>
  <si>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</si>
  <si>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</si>
  <si>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</si>
  <si>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</si>
  <si>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</si>
  <si>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</si>
  <si>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</si>
  <si>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</si>
  <si>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</si>
  <si>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</si>
  <si>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</si>
  <si>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</si>
  <si>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</si>
  <si>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</si>
  <si>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</si>
  <si>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</si>
  <si>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</si>
  <si>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</si>
  <si>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</si>
  <si>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</si>
  <si>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</si>
  <si>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</si>
  <si>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</si>
  <si>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</si>
  <si>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</si>
  <si>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</si>
  <si>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</si>
  <si>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</si>
  <si>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</si>
  <si>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</si>
  <si>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</si>
  <si>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</si>
  <si>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</si>
  <si>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</si>
  <si>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</si>
  <si>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</si>
  <si>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</si>
  <si>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</si>
  <si>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</si>
  <si>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</si>
  <si>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</si>
  <si>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</si>
  <si>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</si>
  <si>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</si>
  <si>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</si>
  <si>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</si>
  <si>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</si>
  <si>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</si>
  <si>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</si>
  <si>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</si>
  <si>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</si>
  <si>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</si>
  <si>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</si>
  <si>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</si>
  <si>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</si>
  <si>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</si>
  <si>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</si>
  <si>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</si>
  <si>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</si>
  <si>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</si>
  <si>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</si>
  <si>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</si>
  <si>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</si>
  <si>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</si>
  <si>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</si>
  <si>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</si>
  <si>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</si>
  <si>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</si>
  <si>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</si>
  <si>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</si>
  <si>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</si>
  <si>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</si>
  <si>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</si>
  <si>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</si>
  <si>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</si>
  <si>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</si>
  <si>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</si>
  <si>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</si>
  <si>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</si>
  <si>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</si>
  <si>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</si>
  <si>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</si>
  <si>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</si>
  <si>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</si>
  <si>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</si>
  <si>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</si>
  <si>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</si>
  <si>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</si>
  <si>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</si>
  <si>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</si>
  <si>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</si>
  <si>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</si>
  <si>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</si>
  <si>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</si>
  <si>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</si>
  <si>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</si>
  <si>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</si>
  <si>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</si>
  <si>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</si>
  <si>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</si>
  <si>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</si>
  <si>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</si>
  <si>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</si>
  <si>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</si>
  <si>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</si>
  <si>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</si>
  <si>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</si>
  <si>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</si>
  <si>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</si>
  <si>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</si>
  <si>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</si>
  <si>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</si>
  <si>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</si>
  <si>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</si>
  <si>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</si>
  <si>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</si>
  <si>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</si>
  <si>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</si>
  <si>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</si>
  <si>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</si>
  <si>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</si>
  <si>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</si>
  <si>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</si>
  <si>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</si>
  <si>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</si>
  <si>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</si>
  <si>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</si>
  <si>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</si>
  <si>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</si>
  <si>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</si>
  <si>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</si>
  <si>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</si>
  <si>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</si>
  <si>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</si>
  <si>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</si>
  <si>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</si>
  <si>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</si>
  <si>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</si>
  <si>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</si>
  <si>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</si>
  <si>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</si>
  <si>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</si>
  <si>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</si>
  <si>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</si>
  <si>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</si>
  <si>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</si>
  <si>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</si>
  <si>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</si>
  <si>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</si>
  <si>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</si>
  <si>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</si>
  <si>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</si>
  <si>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</si>
  <si>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</si>
  <si>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</si>
  <si>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</si>
  <si>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</si>
  <si>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</si>
  <si>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</si>
  <si>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</si>
  <si>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</si>
  <si>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</si>
  <si>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</si>
  <si>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</si>
  <si>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</si>
  <si>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</si>
  <si>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</si>
  <si>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</si>
  <si>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</si>
  <si>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</si>
  <si>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</si>
  <si>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</si>
  <si>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</si>
  <si>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</si>
  <si>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</si>
  <si>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</si>
  <si>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</si>
  <si>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</si>
  <si>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</si>
  <si>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</si>
  <si>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</si>
  <si>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</si>
  <si>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</si>
  <si>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</si>
  <si>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</si>
  <si>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</si>
  <si>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</si>
  <si>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</si>
  <si>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</si>
  <si>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</si>
  <si>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</si>
  <si>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</si>
  <si>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</si>
  <si>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</si>
  <si>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</si>
  <si>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</si>
  <si>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</si>
  <si>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</si>
  <si>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</si>
  <si>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</si>
  <si>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</si>
  <si>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</si>
  <si>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</si>
  <si>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</si>
  <si>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</si>
  <si>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</si>
  <si>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</si>
  <si>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</si>
  <si>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</si>
  <si>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</si>
  <si>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</si>
  <si>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</si>
  <si>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</si>
  <si>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</si>
  <si>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</si>
  <si>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</si>
  <si>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</si>
  <si>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</si>
  <si>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</si>
  <si>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</si>
  <si>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</si>
  <si>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</si>
  <si>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</si>
  <si>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</si>
  <si>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</si>
  <si>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</si>
  <si>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</si>
  <si>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</si>
  <si>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</si>
  <si>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</si>
  <si>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</si>
  <si>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</si>
  <si>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</si>
  <si>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</si>
  <si>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</si>
  <si>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</si>
  <si>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</si>
  <si>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</si>
  <si>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</si>
  <si>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</si>
  <si>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</si>
  <si>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</si>
  <si>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</si>
  <si>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</si>
  <si>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</si>
  <si>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</si>
  <si>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</si>
  <si>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</si>
  <si>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</si>
  <si>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</si>
  <si>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</si>
  <si>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</si>
  <si>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</si>
  <si>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</si>
  <si>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</si>
  <si>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</si>
  <si>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</si>
  <si>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</si>
  <si>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</si>
  <si>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</si>
  <si>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</si>
  <si>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</si>
  <si>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</si>
  <si>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</si>
  <si>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</si>
  <si>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</si>
  <si>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</si>
  <si>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</si>
  <si>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</si>
  <si>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</si>
  <si>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</si>
  <si>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</si>
  <si>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</si>
  <si>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</si>
  <si>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</si>
  <si>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</si>
  <si>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</si>
  <si>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</si>
  <si>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</si>
  <si>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</si>
  <si>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</si>
  <si>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</si>
  <si>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</si>
  <si>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</si>
  <si>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</si>
  <si>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</si>
  <si>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</si>
  <si>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</si>
  <si>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</si>
  <si>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</si>
  <si>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</si>
  <si>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</si>
  <si>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</si>
  <si>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</si>
  <si>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</si>
  <si>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</si>
  <si>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</si>
  <si>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</si>
  <si>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</si>
  <si>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</si>
  <si>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</si>
  <si>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</si>
  <si>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(All)</t>
  </si>
  <si>
    <t>Count of outcomes</t>
  </si>
  <si>
    <t>Date Created Conversion</t>
  </si>
  <si>
    <t>Subcategory</t>
  </si>
  <si>
    <t>2010</t>
  </si>
  <si>
    <t>2011</t>
  </si>
  <si>
    <t>2012</t>
  </si>
  <si>
    <t>2013</t>
  </si>
  <si>
    <t>2014</t>
  </si>
  <si>
    <t>2015</t>
  </si>
  <si>
    <t>2016</t>
  </si>
  <si>
    <t>2017</t>
  </si>
  <si>
    <t xml:space="preserve">Goal </t>
  </si>
  <si>
    <t xml:space="preserve">Category </t>
  </si>
  <si>
    <t xml:space="preserve">Number Successful </t>
  </si>
  <si>
    <t xml:space="preserve">Number Failed </t>
  </si>
  <si>
    <t>Number Canceled</t>
  </si>
  <si>
    <t>Total Projects</t>
  </si>
  <si>
    <t xml:space="preserve">Percentage Succesful </t>
  </si>
  <si>
    <t xml:space="preserve">Percentage Failed 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</si>
  <si>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</si>
  <si>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</si>
  <si>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</si>
  <si>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</si>
  <si>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</si>
  <si>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</si>
  <si>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</si>
  <si>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</si>
  <si>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</si>
  <si>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</si>
  <si>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</si>
  <si>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Total</t>
  </si>
  <si>
    <t>Less than 1000</t>
  </si>
  <si>
    <t>More than 50000</t>
  </si>
  <si>
    <t>Category and Subcategory2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</si>
</sst>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0" fontId="1" fillId="0" borderId="0" xfId="0" applyFont="1"/>
    <xf numFmtId="9" fontId="0" fillId="0" borderId="0" xfId="2" applyFont="1"/>
    <xf numFmtId="0" fontId="1" fillId="0" borderId="1" xfId="0" applyFont="1" applyBorder="1"/>
    <xf numFmtId="0" fontId="0" fillId="0" borderId="1" xfId="0" applyBorder="1"/>
    <xf numFmtId="0" fontId="0" fillId="0" borderId="2" xfId="0" applyBorder="1"/>
  </cellXfs>
  <cellStyles count="3">
    <cellStyle name="Currency" xfId="1" builtinId="4"/>
    <cellStyle name="Normal" xfId="0" builtinId="0"/>
    <cellStyle name="Percent" xfId="2" builtinId="5"/>
  </cellStyles>
  <dxfs count="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HW.xlsx]Outcomes Based on Launch 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2-4831-AD63-EE4E6812E27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52-4831-AD63-EE4E6812E27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52-4831-AD63-EE4E6812E27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52-4831-AD63-EE4E6812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323600"/>
        <c:axId val="678326800"/>
      </c:lineChart>
      <c:catAx>
        <c:axId val="6783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26800"/>
        <c:crosses val="autoZero"/>
        <c:auto val="1"/>
        <c:lblAlgn val="ctr"/>
        <c:lblOffset val="100"/>
        <c:noMultiLvlLbl val="0"/>
      </c:catAx>
      <c:valAx>
        <c:axId val="67832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123093</xdr:colOff>
      <xdr:row>8</xdr:row>
      <xdr:rowOff>29306</xdr:rowOff>
    </xdr:from>
    <xdr:to>
      <xdr:col>27</xdr:col>
      <xdr:colOff>328246</xdr:colOff>
      <xdr:row>32</xdr:row>
      <xdr:rowOff>52753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BB383B-8113-4FF6-9030-3824915F8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Shariatpanahy" refreshedDate="43968.737740509256" createdVersion="6" refreshedVersion="6" minRefreshableVersion="3" recordCount="4114" xr:uid="{7915D66C-F0EC-4E79-BAE1-951FFD1473F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 and Subcategory2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x v="0"/>
    <x v="0"/>
    <x v="0"/>
    <s v="US"/>
    <s v="USD"/>
    <n v="1364184539"/>
    <n v="1361250539"/>
    <b v="1"/>
    <n v="26457"/>
    <b v="1"/>
    <s v="technology/hardware"/>
    <n v="7814"/>
    <n v="88.6"/>
    <x v="0"/>
    <x v="0"/>
    <x v="0"/>
  </r>
  <r>
    <n v="1012"/>
    <x v="1"/>
    <s v="The world's most advanced jacket for SMARTPHONE USER ,for WORKOUT, for TRAVEL, for OUTDOOR /Bluetooth Charging Wearable Apparel"/>
    <x v="1"/>
    <x v="1"/>
    <x v="1"/>
    <s v="US"/>
    <s v="USD"/>
    <n v="1485254052"/>
    <n v="1481366052"/>
    <b v="0"/>
    <n v="775"/>
    <b v="0"/>
    <s v="technology/wearables"/>
    <n v="21535"/>
    <n v="1389.36"/>
    <x v="0"/>
    <x v="1"/>
    <x v="1"/>
  </r>
  <r>
    <n v="1971"/>
    <x v="2"/>
    <s v="castAR: bridging the physical world with the virtual worlds; 3D holographic like projections in AR, fully immersive environments in VR"/>
    <x v="2"/>
    <x v="2"/>
    <x v="0"/>
    <s v="US"/>
    <s v="USD"/>
    <n v="1384488000"/>
    <n v="1381752061"/>
    <b v="1"/>
    <n v="3863"/>
    <b v="1"/>
    <s v="technology/hardware"/>
    <n v="263"/>
    <n v="272.36"/>
    <x v="0"/>
    <x v="0"/>
    <x v="2"/>
  </r>
  <r>
    <n v="2076"/>
    <x v="3"/>
    <s v="Wireless earbuds filled with sound, yet so small they are almost invisible!"/>
    <x v="3"/>
    <x v="3"/>
    <x v="0"/>
    <s v="GB"/>
    <s v="GBP"/>
    <n v="1406149689"/>
    <n v="1402693689"/>
    <b v="0"/>
    <n v="8359"/>
    <b v="1"/>
    <s v="technology/hardware"/>
    <n v="543"/>
    <n v="116.35"/>
    <x v="0"/>
    <x v="0"/>
    <x v="3"/>
  </r>
  <r>
    <n v="1948"/>
    <x v="4"/>
    <s v="10 times more powerful than Raspberry Pi 3, x86 64-bit architecture"/>
    <x v="4"/>
    <x v="4"/>
    <x v="0"/>
    <s v="US"/>
    <s v="USD"/>
    <n v="1465232520"/>
    <n v="1460557809"/>
    <b v="1"/>
    <n v="4245"/>
    <b v="1"/>
    <s v="technology/hardware"/>
    <n v="800"/>
    <n v="188.51"/>
    <x v="0"/>
    <x v="0"/>
    <x v="4"/>
  </r>
  <r>
    <n v="2013"/>
    <x v="5"/>
    <s v="Crowds can slow WiFi to a crawl, but not Portal. Stream ultraHD videos without buffering and play Internet games without lagging."/>
    <x v="5"/>
    <x v="5"/>
    <x v="0"/>
    <s v="US"/>
    <s v="USD"/>
    <n v="1468019014"/>
    <n v="1462835014"/>
    <b v="1"/>
    <n v="4562"/>
    <b v="1"/>
    <s v="technology/hardware"/>
    <n v="495"/>
    <n v="173.58"/>
    <x v="0"/>
    <x v="0"/>
    <x v="5"/>
  </r>
  <r>
    <n v="1478"/>
    <x v="6"/>
    <s v="We are a team of multimedia reporters covering the global economy. We are going to make a t-shirt and tell the story of its creation."/>
    <x v="6"/>
    <x v="6"/>
    <x v="0"/>
    <s v="US"/>
    <s v="USD"/>
    <n v="1368564913"/>
    <n v="1367355313"/>
    <b v="1"/>
    <n v="20242"/>
    <b v="1"/>
    <s v="publishing/radio &amp; podcasts"/>
    <n v="1182"/>
    <n v="29.19"/>
    <x v="1"/>
    <x v="2"/>
    <x v="6"/>
  </r>
  <r>
    <n v="1978"/>
    <x v="7"/>
    <s v="Please help us take DIY 3D Printing to the next level, support this open source photo-initiated polymer resin based 3D printing system!"/>
    <x v="6"/>
    <x v="7"/>
    <x v="0"/>
    <s v="US"/>
    <s v="USD"/>
    <n v="1339484400"/>
    <n v="1336627492"/>
    <b v="1"/>
    <n v="388"/>
    <b v="1"/>
    <s v="technology/hardware"/>
    <n v="1027"/>
    <n v="1323.25"/>
    <x v="0"/>
    <x v="0"/>
    <x v="7"/>
  </r>
  <r>
    <n v="1973"/>
    <x v="8"/>
    <s v="Smart lighting for your living room that improves movie and gaming experience drastically â€“ all while being easy on the eyes."/>
    <x v="7"/>
    <x v="8"/>
    <x v="0"/>
    <s v="US"/>
    <s v="USD"/>
    <n v="1470466800"/>
    <n v="1467134464"/>
    <b v="1"/>
    <n v="2051"/>
    <b v="1"/>
    <s v="technology/hardware"/>
    <n v="257"/>
    <n v="247.94"/>
    <x v="0"/>
    <x v="0"/>
    <x v="8"/>
  </r>
  <r>
    <n v="2064"/>
    <x v="9"/>
    <s v="Open-source content-driven lighting system you can use with TV or PC, Mac, HTPC displays in movies, games and daily work"/>
    <x v="8"/>
    <x v="9"/>
    <x v="0"/>
    <s v="US"/>
    <s v="USD"/>
    <n v="1370001600"/>
    <n v="1366879523"/>
    <b v="0"/>
    <n v="5812"/>
    <b v="1"/>
    <s v="technology/hardware"/>
    <n v="191"/>
    <n v="86.16"/>
    <x v="0"/>
    <x v="0"/>
    <x v="9"/>
  </r>
  <r>
    <n v="1515"/>
    <x v="10"/>
    <s v="Eyes as Big as Plates - The book! Featuring over 50 portraits, field notes and behind the scenes stories from seniors around the world."/>
    <x v="9"/>
    <x v="10"/>
    <x v="0"/>
    <s v="NO"/>
    <s v="NOK"/>
    <n v="1458104697"/>
    <n v="1455516297"/>
    <b v="1"/>
    <n v="555"/>
    <b v="1"/>
    <s v="photography/photobooks"/>
    <n v="157"/>
    <n v="849.67"/>
    <x v="2"/>
    <x v="3"/>
    <x v="10"/>
  </r>
  <r>
    <n v="2011"/>
    <x v="11"/>
    <s v="FLUXO â€“ The first smart design lamp where you can move the light in any direction with app and sensor control."/>
    <x v="6"/>
    <x v="11"/>
    <x v="0"/>
    <s v="AT"/>
    <s v="EUR"/>
    <n v="1452553200"/>
    <n v="1449650173"/>
    <b v="1"/>
    <n v="971"/>
    <b v="1"/>
    <s v="technology/hardware"/>
    <n v="820"/>
    <n v="422.02"/>
    <x v="0"/>
    <x v="0"/>
    <x v="11"/>
  </r>
  <r>
    <n v="2070"/>
    <x v="12"/>
    <s v="The A4-SFX is a project with the goal of creating the smallest case possible while still using high-end standardized components."/>
    <x v="10"/>
    <x v="12"/>
    <x v="0"/>
    <s v="DE"/>
    <s v="EUR"/>
    <n v="1467128723"/>
    <n v="1464536723"/>
    <b v="0"/>
    <n v="1530"/>
    <b v="1"/>
    <s v="technology/hardware"/>
    <n v="317"/>
    <n v="259.25"/>
    <x v="0"/>
    <x v="0"/>
    <x v="12"/>
  </r>
  <r>
    <n v="1954"/>
    <x v="13"/>
    <s v="The First Home Battery System You Simply Plug in to Install"/>
    <x v="6"/>
    <x v="13"/>
    <x v="0"/>
    <s v="US"/>
    <s v="USD"/>
    <n v="1457758800"/>
    <n v="1453730176"/>
    <b v="1"/>
    <n v="415"/>
    <b v="1"/>
    <s v="technology/hardware"/>
    <n v="699"/>
    <n v="842.11"/>
    <x v="0"/>
    <x v="0"/>
    <x v="13"/>
  </r>
  <r>
    <n v="1945"/>
    <x v="14"/>
    <s v="A new electronic musical instrument which allows you to play, learn and perform music using any sound you can imagine."/>
    <x v="4"/>
    <x v="14"/>
    <x v="0"/>
    <s v="ES"/>
    <s v="EUR"/>
    <n v="1436680958"/>
    <n v="1433224958"/>
    <b v="1"/>
    <n v="680"/>
    <b v="1"/>
    <s v="technology/hardware"/>
    <n v="348"/>
    <n v="511.79"/>
    <x v="0"/>
    <x v="0"/>
    <x v="14"/>
  </r>
  <r>
    <n v="2643"/>
    <x v="15"/>
    <s v="A mission to build and launch a telescope to observe and photograph Earth-like planets around our nearest star system, Alpha Centauri."/>
    <x v="11"/>
    <x v="15"/>
    <x v="1"/>
    <s v="US"/>
    <s v="USD"/>
    <n v="1482307140"/>
    <n v="1479218315"/>
    <b v="1"/>
    <n v="1501"/>
    <b v="0"/>
    <s v="technology/space exploration"/>
    <n v="34"/>
    <n v="223.58"/>
    <x v="0"/>
    <x v="4"/>
    <x v="15"/>
  </r>
  <r>
    <n v="1941"/>
    <x v="16"/>
    <s v="Gramofon streams cloud music to your sound system. A modern jukebox: smartphones are the remotes + WiFi brings everyone together."/>
    <x v="12"/>
    <x v="16"/>
    <x v="0"/>
    <s v="US"/>
    <s v="USD"/>
    <n v="1400137131"/>
    <n v="1397545131"/>
    <b v="1"/>
    <n v="4883"/>
    <b v="1"/>
    <s v="technology/hardware"/>
    <n v="126"/>
    <n v="64.569999999999993"/>
    <x v="0"/>
    <x v="0"/>
    <x v="16"/>
  </r>
  <r>
    <n v="1944"/>
    <x v="17"/>
    <s v="The Big Turtle ShellÂ® is a rugged wireless Bluetooth speaker built for a life of action. Water resistant and durable with a huge sound."/>
    <x v="13"/>
    <x v="17"/>
    <x v="0"/>
    <s v="US"/>
    <s v="USD"/>
    <n v="1398952890"/>
    <n v="1396360890"/>
    <b v="1"/>
    <n v="1789"/>
    <b v="1"/>
    <s v="technology/hardware"/>
    <n v="788"/>
    <n v="176.2"/>
    <x v="0"/>
    <x v="0"/>
    <x v="17"/>
  </r>
  <r>
    <n v="2611"/>
    <x v="18"/>
    <s v="Laniakea is the name of the supercluster of galaxies we are part of.This tremendous structure of 380,000 Galaxies can now be yours! 39â‚¬"/>
    <x v="14"/>
    <x v="18"/>
    <x v="0"/>
    <s v="DE"/>
    <s v="EUR"/>
    <n v="1483397940"/>
    <n v="1480493014"/>
    <b v="1"/>
    <n v="3663"/>
    <b v="1"/>
    <s v="technology/space exploration"/>
    <n v="2791"/>
    <n v="83.8"/>
    <x v="0"/>
    <x v="4"/>
    <x v="18"/>
  </r>
  <r>
    <n v="2034"/>
    <x v="19"/>
    <s v="A Wireless Virtual Reality HMD that's Fashionable &amp; Compact; Features 3D Gesture Input, Position Tracking, &amp; Augmented Reality Overlays"/>
    <x v="15"/>
    <x v="19"/>
    <x v="0"/>
    <s v="US"/>
    <s v="USD"/>
    <n v="1430981880"/>
    <n v="1426216033"/>
    <b v="1"/>
    <n v="508"/>
    <b v="1"/>
    <s v="technology/hardware"/>
    <n v="387"/>
    <n v="593.94000000000005"/>
    <x v="0"/>
    <x v="0"/>
    <x v="19"/>
  </r>
  <r>
    <n v="642"/>
    <x v="20"/>
    <s v="Gauss glasses protect your eyes in front of screens and outside with self-tinting lenses and a new, proprietary coating technology."/>
    <x v="16"/>
    <x v="20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</r>
  <r>
    <n v="2197"/>
    <x v="21"/>
    <s v="A strategy game of magic and deception, where aspiring  Illusionists clash in a grand contest for fame and fortune."/>
    <x v="0"/>
    <x v="21"/>
    <x v="0"/>
    <s v="US"/>
    <s v="USD"/>
    <n v="1425132059"/>
    <n v="1422540059"/>
    <b v="0"/>
    <n v="4330"/>
    <b v="1"/>
    <s v="games/tabletop games"/>
    <n v="951"/>
    <n v="65.89"/>
    <x v="3"/>
    <x v="5"/>
    <x v="21"/>
  </r>
  <r>
    <n v="2250"/>
    <x v="22"/>
    <s v="A customizable gaming table, for the best gaming experience, portable, storable and lightweight, that can be taken anywhere"/>
    <x v="17"/>
    <x v="22"/>
    <x v="0"/>
    <s v="US"/>
    <s v="USD"/>
    <n v="1480727273"/>
    <n v="1478131673"/>
    <b v="0"/>
    <n v="571"/>
    <b v="1"/>
    <s v="games/tabletop games"/>
    <n v="975"/>
    <n v="426.93"/>
    <x v="3"/>
    <x v="5"/>
    <x v="22"/>
  </r>
  <r>
    <n v="1964"/>
    <x v="23"/>
    <s v="Clairy combines the power of nature and technology with the beauty of design to eliminate indoor pollution and analyze it."/>
    <x v="18"/>
    <x v="23"/>
    <x v="0"/>
    <s v="IT"/>
    <s v="EUR"/>
    <n v="1461306772"/>
    <n v="1458714772"/>
    <b v="1"/>
    <n v="1281"/>
    <b v="1"/>
    <s v="technology/hardware"/>
    <n v="260"/>
    <n v="180.75"/>
    <x v="0"/>
    <x v="0"/>
    <x v="23"/>
  </r>
  <r>
    <n v="1979"/>
    <x v="24"/>
    <s v="Truly wireless premium earbuds with a battery-boosting smartphone case for charging and storage"/>
    <x v="19"/>
    <x v="24"/>
    <x v="0"/>
    <s v="US"/>
    <s v="USD"/>
    <n v="1447909140"/>
    <n v="1444734146"/>
    <b v="1"/>
    <n v="813"/>
    <b v="1"/>
    <s v="technology/hardware"/>
    <n v="115"/>
    <n v="282.66000000000003"/>
    <x v="0"/>
    <x v="0"/>
    <x v="24"/>
  </r>
  <r>
    <n v="2001"/>
    <x v="25"/>
    <s v="Nuimo is a universal controller for the internet of things. Control your music, lights, locks and more."/>
    <x v="20"/>
    <x v="25"/>
    <x v="0"/>
    <s v="DE"/>
    <s v="EUR"/>
    <n v="1434139200"/>
    <n v="1431406916"/>
    <b v="1"/>
    <n v="1637"/>
    <b v="1"/>
    <s v="technology/hardware"/>
    <n v="382"/>
    <n v="128.38999999999999"/>
    <x v="0"/>
    <x v="0"/>
    <x v="25"/>
  </r>
  <r>
    <n v="1966"/>
    <x v="26"/>
    <s v="InkCase Plus is an always on E Ink second screen; uses sports/fitness apps, an eBook reader, display Photo and receive notifications."/>
    <x v="4"/>
    <x v="26"/>
    <x v="0"/>
    <s v="US"/>
    <s v="USD"/>
    <n v="1408021098"/>
    <n v="1405429098"/>
    <b v="1"/>
    <n v="1513"/>
    <b v="1"/>
    <s v="technology/hardware"/>
    <n v="207"/>
    <n v="136.63999999999999"/>
    <x v="0"/>
    <x v="0"/>
    <x v="26"/>
  </r>
  <r>
    <n v="1917"/>
    <x v="27"/>
    <s v="Let's build a legendary brand altogether"/>
    <x v="21"/>
    <x v="27"/>
    <x v="2"/>
    <s v="HK"/>
    <s v="HKD"/>
    <n v="1486708133"/>
    <n v="1484116133"/>
    <b v="0"/>
    <n v="70"/>
    <b v="0"/>
    <s v="technology/gadgets"/>
    <n v="53"/>
    <n v="2928.93"/>
    <x v="0"/>
    <x v="6"/>
    <x v="27"/>
  </r>
  <r>
    <n v="2187"/>
    <x v="28"/>
    <s v="The War of Currents! 2-5 electricity innovators build routes, grow tech trees, and play the stock market in 20 minutes per player."/>
    <x v="16"/>
    <x v="28"/>
    <x v="0"/>
    <s v="US"/>
    <s v="USD"/>
    <n v="1428033540"/>
    <n v="1425531666"/>
    <b v="1"/>
    <n v="3562"/>
    <b v="1"/>
    <s v="games/tabletop games"/>
    <n v="1015"/>
    <n v="56.97"/>
    <x v="3"/>
    <x v="5"/>
    <x v="28"/>
  </r>
  <r>
    <n v="1977"/>
    <x v="29"/>
    <s v="Ario learns about you, syncs your body clock, and keeps you healthy through natural lighting patterns."/>
    <x v="6"/>
    <x v="29"/>
    <x v="0"/>
    <s v="US"/>
    <s v="USD"/>
    <n v="1450511940"/>
    <n v="1446527540"/>
    <b v="1"/>
    <n v="821"/>
    <b v="1"/>
    <s v="technology/hardware"/>
    <n v="402"/>
    <n v="245.02"/>
    <x v="0"/>
    <x v="0"/>
    <x v="29"/>
  </r>
  <r>
    <n v="2225"/>
    <x v="30"/>
    <s v="Fantasy Dungeon terrain for 28mm tabletop games. This is pre-punched card that is easy to assemble with no painting required."/>
    <x v="22"/>
    <x v="30"/>
    <x v="0"/>
    <s v="GB"/>
    <s v="GBP"/>
    <n v="1411326015"/>
    <n v="1408734015"/>
    <b v="0"/>
    <n v="1204"/>
    <b v="1"/>
    <s v="games/tabletop games"/>
    <n v="945"/>
    <n v="164.8"/>
    <x v="3"/>
    <x v="5"/>
    <x v="30"/>
  </r>
  <r>
    <n v="2019"/>
    <x v="31"/>
    <s v="Far-field voice control extension to your speakers, home &amp; office appliances. Touch Sensing with Arduino &amp; Linux for making projects."/>
    <x v="13"/>
    <x v="31"/>
    <x v="0"/>
    <s v="US"/>
    <s v="USD"/>
    <n v="1474563621"/>
    <n v="1471971621"/>
    <b v="1"/>
    <n v="1780"/>
    <b v="1"/>
    <s v="technology/hardware"/>
    <n v="485"/>
    <n v="108.97"/>
    <x v="0"/>
    <x v="0"/>
    <x v="31"/>
  </r>
  <r>
    <n v="2327"/>
    <x v="32"/>
    <s v="Gourmet Fermentation in a Mason Jar. Create delicious, nutritious fermented foods at home."/>
    <x v="23"/>
    <x v="32"/>
    <x v="0"/>
    <s v="US"/>
    <s v="USD"/>
    <n v="1409090440"/>
    <n v="1406066440"/>
    <b v="1"/>
    <n v="3355"/>
    <b v="1"/>
    <s v="food/small batch"/>
    <n v="526"/>
    <n v="54.88"/>
    <x v="4"/>
    <x v="7"/>
    <x v="32"/>
  </r>
  <r>
    <n v="2270"/>
    <x v="33"/>
    <s v="MCG Premium Sleeves offer excellent protection for your cards. This line is about to be expanded with new sleeves sizes!"/>
    <x v="17"/>
    <x v="33"/>
    <x v="0"/>
    <s v="US"/>
    <s v="USD"/>
    <n v="1484085540"/>
    <n v="1482353513"/>
    <b v="0"/>
    <n v="1670"/>
    <b v="1"/>
    <s v="games/tabletop games"/>
    <n v="720"/>
    <n v="107.82"/>
    <x v="3"/>
    <x v="5"/>
    <x v="33"/>
  </r>
  <r>
    <n v="1980"/>
    <x v="34"/>
    <s v="Multi-power charging that is smarter, stylish and designed for you."/>
    <x v="6"/>
    <x v="34"/>
    <x v="0"/>
    <s v="DE"/>
    <s v="EUR"/>
    <n v="1459684862"/>
    <n v="1456232462"/>
    <b v="1"/>
    <n v="1945"/>
    <b v="1"/>
    <s v="technology/hardware"/>
    <n v="355"/>
    <n v="91.21"/>
    <x v="0"/>
    <x v="0"/>
    <x v="34"/>
  </r>
  <r>
    <n v="2052"/>
    <x v="35"/>
    <s v="The World's Lightest &amp; Smartest E-Scooter: cool, small, portable, and can be easily folded into a backpack and bring it anywhere"/>
    <x v="6"/>
    <x v="35"/>
    <x v="0"/>
    <s v="US"/>
    <s v="USD"/>
    <n v="1455933653"/>
    <n v="1452045653"/>
    <b v="0"/>
    <n v="541"/>
    <b v="1"/>
    <s v="technology/hardware"/>
    <n v="353"/>
    <n v="326.29000000000002"/>
    <x v="0"/>
    <x v="0"/>
    <x v="35"/>
  </r>
  <r>
    <n v="1956"/>
    <x v="36"/>
    <s v="Designed to be used at home, the Sparx Skate Sharpener gives hockey players an automated way to sharpen at the professional level"/>
    <x v="24"/>
    <x v="36"/>
    <x v="0"/>
    <s v="US"/>
    <s v="USD"/>
    <n v="1429391405"/>
    <n v="1425507005"/>
    <b v="1"/>
    <n v="365"/>
    <b v="1"/>
    <s v="technology/hardware"/>
    <n v="294"/>
    <n v="483.34"/>
    <x v="0"/>
    <x v="0"/>
    <x v="36"/>
  </r>
  <r>
    <n v="371"/>
    <x v="37"/>
    <s v="3,000 Miles. 18 Wild Horses. 6 Months. 5 States. 4 men. A documentary about Conservation, Exploration, and Wild Mustangs."/>
    <x v="25"/>
    <x v="37"/>
    <x v="0"/>
    <s v="US"/>
    <s v="USD"/>
    <n v="1359743139"/>
    <n v="1355855139"/>
    <b v="0"/>
    <n v="1062"/>
    <b v="1"/>
    <s v="film &amp; video/documentary"/>
    <n v="114"/>
    <n v="161.26"/>
    <x v="5"/>
    <x v="8"/>
    <x v="37"/>
  </r>
  <r>
    <n v="1943"/>
    <x v="38"/>
    <s v="Next-gen 100% open-source sensor beacon platform designed especially for makers, developers and IoT companies."/>
    <x v="26"/>
    <x v="38"/>
    <x v="0"/>
    <s v="US"/>
    <s v="USD"/>
    <n v="1470896916"/>
    <n v="1467008916"/>
    <b v="1"/>
    <n v="2478"/>
    <b v="1"/>
    <s v="technology/hardware"/>
    <n v="1705"/>
    <n v="68.819999999999993"/>
    <x v="0"/>
    <x v="0"/>
    <x v="38"/>
  </r>
  <r>
    <n v="2039"/>
    <x v="39"/>
    <s v="Open up your digital worlds with the most sophisticated, intuitive android smart projector."/>
    <x v="10"/>
    <x v="39"/>
    <x v="0"/>
    <s v="US"/>
    <s v="USD"/>
    <n v="1480568340"/>
    <n v="1477996325"/>
    <b v="1"/>
    <n v="379"/>
    <b v="1"/>
    <s v="technology/hardware"/>
    <n v="136"/>
    <n v="449.26"/>
    <x v="0"/>
    <x v="0"/>
    <x v="39"/>
  </r>
  <r>
    <n v="2983"/>
    <x v="40"/>
    <s v="Dad's Garage Theatre Company needs your help buying our new, forever home by hitting our $150,000 STRETCH GOAL!"/>
    <x v="27"/>
    <x v="40"/>
    <x v="0"/>
    <s v="US"/>
    <s v="USD"/>
    <n v="1415722236"/>
    <n v="1410534636"/>
    <b v="1"/>
    <n v="1095"/>
    <b v="1"/>
    <s v="theater/spaces"/>
    <n v="147"/>
    <n v="155.24"/>
    <x v="6"/>
    <x v="9"/>
    <x v="40"/>
  </r>
  <r>
    <n v="326"/>
    <x v="41"/>
    <s v="An inspiring story of love and resilience after tragedy strikes humanitarian Maggie Doyne, mother to 49 Nepali children."/>
    <x v="25"/>
    <x v="41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</r>
  <r>
    <n v="2035"/>
    <x v="42"/>
    <s v="Announcing the GANGLION and the ULTRACORTEXâ€”a $99 biodata acquisition device and a 3D-printed, brain-sensing headset."/>
    <x v="28"/>
    <x v="42"/>
    <x v="0"/>
    <s v="US"/>
    <s v="USD"/>
    <n v="1450486800"/>
    <n v="1446562807"/>
    <b v="1"/>
    <n v="644"/>
    <b v="1"/>
    <s v="technology/hardware"/>
    <n v="211"/>
    <n v="262.16000000000003"/>
    <x v="0"/>
    <x v="0"/>
    <x v="42"/>
  </r>
  <r>
    <n v="2075"/>
    <x v="43"/>
    <s v="The Practical Meter helps you charge your phone faster by solving a problem millions of people experience."/>
    <x v="29"/>
    <x v="43"/>
    <x v="0"/>
    <s v="US"/>
    <s v="USD"/>
    <n v="1374769288"/>
    <n v="1372177288"/>
    <b v="0"/>
    <n v="8200"/>
    <b v="1"/>
    <s v="technology/hardware"/>
    <n v="1678"/>
    <n v="20.47"/>
    <x v="0"/>
    <x v="0"/>
    <x v="43"/>
  </r>
  <r>
    <n v="1955"/>
    <x v="44"/>
    <s v="An easy to build open source 3D object printer. For the newbie or experienced maker, there's a model for everyone! NEW $599 Model!"/>
    <x v="30"/>
    <x v="44"/>
    <x v="0"/>
    <s v="US"/>
    <s v="USD"/>
    <n v="1337799600"/>
    <n v="1334989881"/>
    <b v="1"/>
    <n v="290"/>
    <b v="1"/>
    <s v="technology/hardware"/>
    <n v="399"/>
    <n v="577.28"/>
    <x v="0"/>
    <x v="0"/>
    <x v="44"/>
  </r>
  <r>
    <n v="2023"/>
    <x v="45"/>
    <s v="A digital window that opens to beautiful scenery from around the world with 4K-shot videos and sound. Place it anywhere, be anywhere."/>
    <x v="4"/>
    <x v="45"/>
    <x v="0"/>
    <s v="US"/>
    <s v="USD"/>
    <n v="1434017153"/>
    <n v="1431425153"/>
    <b v="1"/>
    <n v="353"/>
    <b v="1"/>
    <s v="technology/hardware"/>
    <n v="161"/>
    <n v="457.39"/>
    <x v="0"/>
    <x v="0"/>
    <x v="45"/>
  </r>
  <r>
    <n v="2025"/>
    <x v="46"/>
    <s v="A complete Home Security System in a single device: Flare protects you and your home all by itself. Secure, beautiful and affordable."/>
    <x v="28"/>
    <x v="46"/>
    <x v="0"/>
    <s v="DE"/>
    <s v="EUR"/>
    <n v="1433996746"/>
    <n v="1431404746"/>
    <b v="1"/>
    <n v="729"/>
    <b v="1"/>
    <s v="technology/hardware"/>
    <n v="201"/>
    <n v="220.74"/>
    <x v="0"/>
    <x v="0"/>
    <x v="46"/>
  </r>
  <r>
    <n v="2713"/>
    <x v="47"/>
    <s v="Help support the Acro-Cats kitten and cat rescue and adoption effort! They need a bus to continue finding felines homes across the US."/>
    <x v="25"/>
    <x v="47"/>
    <x v="0"/>
    <s v="US"/>
    <s v="USD"/>
    <n v="1450971684"/>
    <n v="1447515684"/>
    <b v="1"/>
    <n v="1420"/>
    <b v="1"/>
    <s v="theater/spaces"/>
    <n v="102"/>
    <n v="108"/>
    <x v="6"/>
    <x v="9"/>
    <x v="47"/>
  </r>
  <r>
    <n v="2073"/>
    <x v="48"/>
    <s v="abode is a home security and automation company that offers a self-installed, professional-grade solution with no contracts."/>
    <x v="4"/>
    <x v="48"/>
    <x v="0"/>
    <s v="US"/>
    <s v="USD"/>
    <n v="1431100918"/>
    <n v="1427212918"/>
    <b v="0"/>
    <n v="470"/>
    <b v="1"/>
    <s v="technology/hardware"/>
    <n v="153"/>
    <n v="324.69"/>
    <x v="0"/>
    <x v="0"/>
    <x v="48"/>
  </r>
  <r>
    <n v="2009"/>
    <x v="49"/>
    <s v="Licht 1: The smart pendant lamp that increases your well-being and productivity while saving 80% in running energy expenses."/>
    <x v="6"/>
    <x v="49"/>
    <x v="0"/>
    <s v="DE"/>
    <s v="EUR"/>
    <n v="1479890743"/>
    <n v="1476776743"/>
    <b v="1"/>
    <n v="398"/>
    <b v="1"/>
    <s v="technology/hardware"/>
    <n v="305"/>
    <n v="383.36"/>
    <x v="0"/>
    <x v="0"/>
    <x v="49"/>
  </r>
  <r>
    <n v="204"/>
    <x v="50"/>
    <s v="A feature film based on the true story of Bruce and Denise Morcombe and their battle for justice for their missing son Daniel."/>
    <x v="9"/>
    <x v="50"/>
    <x v="2"/>
    <s v="AU"/>
    <s v="AUD"/>
    <n v="1470319203"/>
    <n v="1467727203"/>
    <b v="0"/>
    <n v="1293"/>
    <b v="0"/>
    <s v="film &amp; video/drama"/>
    <n v="51"/>
    <n v="117.68"/>
    <x v="5"/>
    <x v="10"/>
    <x v="50"/>
  </r>
  <r>
    <n v="1005"/>
    <x v="51"/>
    <s v="The Forcite Alpine helmet records 4K footage and keeps you connected all in one sleek design."/>
    <x v="19"/>
    <x v="51"/>
    <x v="1"/>
    <s v="US"/>
    <s v="USD"/>
    <n v="1446217183"/>
    <n v="1443538783"/>
    <b v="0"/>
    <n v="161"/>
    <b v="0"/>
    <s v="technology/wearables"/>
    <n v="75"/>
    <n v="932.31"/>
    <x v="0"/>
    <x v="1"/>
    <x v="51"/>
  </r>
  <r>
    <n v="269"/>
    <x v="52"/>
    <s v="This documentary tells the story of an unlikely conversation on a topic of grave importance, and how it changed two foes into friends."/>
    <x v="4"/>
    <x v="52"/>
    <x v="0"/>
    <s v="AU"/>
    <s v="AUD"/>
    <n v="1487738622"/>
    <n v="1485146622"/>
    <b v="1"/>
    <n v="1596"/>
    <b v="1"/>
    <s v="film &amp; video/documentary"/>
    <n v="147"/>
    <n v="92.25"/>
    <x v="5"/>
    <x v="8"/>
    <x v="52"/>
  </r>
  <r>
    <n v="1968"/>
    <x v="53"/>
    <s v="Bringing the advantages of wireless smart shifting to every cyclist. FITS ANY BIKE"/>
    <x v="6"/>
    <x v="53"/>
    <x v="0"/>
    <s v="US"/>
    <s v="USD"/>
    <n v="1480777515"/>
    <n v="1478095515"/>
    <b v="1"/>
    <n v="510"/>
    <b v="1"/>
    <s v="technology/hardware"/>
    <n v="285"/>
    <n v="279.38"/>
    <x v="0"/>
    <x v="0"/>
    <x v="53"/>
  </r>
  <r>
    <n v="298"/>
    <x v="54"/>
    <s v="The truth is, we all lie - and by &quot;we,&quot; we mean everyone!"/>
    <x v="31"/>
    <x v="54"/>
    <x v="0"/>
    <s v="US"/>
    <s v="USD"/>
    <n v="1399669200"/>
    <n v="1394536048"/>
    <b v="1"/>
    <n v="2436"/>
    <b v="1"/>
    <s v="film &amp; video/documentary"/>
    <n v="109"/>
    <n v="56.34"/>
    <x v="5"/>
    <x v="8"/>
    <x v="54"/>
  </r>
  <r>
    <n v="1465"/>
    <x v="55"/>
    <s v="Idle Thumbs was a podcast that ran for two years. People liked it, and we liked doing it. We want to bring it back, better than before."/>
    <x v="0"/>
    <x v="55"/>
    <x v="0"/>
    <s v="US"/>
    <s v="USD"/>
    <n v="1332385200"/>
    <n v="1329759452"/>
    <b v="1"/>
    <n v="2602"/>
    <b v="1"/>
    <s v="publishing/radio &amp; podcasts"/>
    <n v="456"/>
    <n v="52.62"/>
    <x v="1"/>
    <x v="2"/>
    <x v="55"/>
  </r>
  <r>
    <n v="2242"/>
    <x v="56"/>
    <s v="Inconceivable! An amazing new illustrative deck based on The Princess Bride movie."/>
    <x v="26"/>
    <x v="56"/>
    <x v="0"/>
    <s v="US"/>
    <s v="USD"/>
    <n v="1385521320"/>
    <n v="1382449733"/>
    <b v="0"/>
    <n v="2525"/>
    <b v="1"/>
    <s v="games/tabletop games"/>
    <n v="1360"/>
    <n v="53.87"/>
    <x v="3"/>
    <x v="5"/>
    <x v="56"/>
  </r>
  <r>
    <n v="2192"/>
    <x v="57"/>
    <s v="Legends Untold; A cooperative adventure game for 1-4 players.  5 minutes setup, 1 hour play time. Supported by an immersive campaign."/>
    <x v="32"/>
    <x v="57"/>
    <x v="0"/>
    <s v="GB"/>
    <s v="GBP"/>
    <n v="1481842800"/>
    <n v="1479414344"/>
    <b v="0"/>
    <n v="3238"/>
    <b v="1"/>
    <s v="games/tabletop games"/>
    <n v="1081"/>
    <n v="40.07"/>
    <x v="3"/>
    <x v="5"/>
    <x v="57"/>
  </r>
  <r>
    <n v="2048"/>
    <x v="58"/>
    <s v="A lightweight generator to charge your phone, lights, and removable battery pack as you bicycle. Pedal power by you, for now or later."/>
    <x v="33"/>
    <x v="58"/>
    <x v="0"/>
    <s v="US"/>
    <s v="USD"/>
    <n v="1369323491"/>
    <n v="1366731491"/>
    <b v="0"/>
    <n v="1373"/>
    <b v="1"/>
    <s v="technology/hardware"/>
    <n v="148"/>
    <n v="91.83"/>
    <x v="0"/>
    <x v="0"/>
    <x v="58"/>
  </r>
  <r>
    <n v="2022"/>
    <x v="59"/>
    <s v="Acanvas is a Wi-Fi connected and customizable art display that hangs on any wall, charges itself and streams art into your home"/>
    <x v="4"/>
    <x v="59"/>
    <x v="0"/>
    <s v="US"/>
    <s v="USD"/>
    <n v="1465652372"/>
    <n v="1463060372"/>
    <b v="1"/>
    <n v="325"/>
    <b v="1"/>
    <s v="technology/hardware"/>
    <n v="125"/>
    <n v="385.04"/>
    <x v="0"/>
    <x v="0"/>
    <x v="59"/>
  </r>
  <r>
    <n v="2006"/>
    <x v="60"/>
    <s v="MAID is a smart kitchen assistant &amp; a multifunctional oven. MAID knows what to cook and how to cook. Cooking is now easy,fun &amp; social."/>
    <x v="6"/>
    <x v="60"/>
    <x v="0"/>
    <s v="US"/>
    <s v="USD"/>
    <n v="1417611645"/>
    <n v="1414584045"/>
    <b v="1"/>
    <n v="303"/>
    <b v="1"/>
    <s v="technology/hardware"/>
    <n v="248"/>
    <n v="408.98"/>
    <x v="0"/>
    <x v="0"/>
    <x v="60"/>
  </r>
  <r>
    <n v="389"/>
    <x v="61"/>
    <s v="What difference can food really make? A documentary film about six people who make the radical choice to face cancer with their plates."/>
    <x v="34"/>
    <x v="61"/>
    <x v="0"/>
    <s v="US"/>
    <s v="USD"/>
    <n v="1394233140"/>
    <n v="1391477450"/>
    <b v="0"/>
    <n v="1510"/>
    <b v="1"/>
    <s v="film &amp; video/documentary"/>
    <n v="182"/>
    <n v="81.75"/>
    <x v="5"/>
    <x v="8"/>
    <x v="61"/>
  </r>
  <r>
    <n v="2027"/>
    <x v="62"/>
    <s v="Modular smartphone-based headset with external sensors for 4&quot; - 5.7&quot; Android &amp; iOS phones, iPhone 6 Plus included!"/>
    <x v="4"/>
    <x v="62"/>
    <x v="0"/>
    <s v="US"/>
    <s v="USD"/>
    <n v="1427740319"/>
    <n v="1423855919"/>
    <b v="1"/>
    <n v="539"/>
    <b v="1"/>
    <s v="technology/hardware"/>
    <n v="120"/>
    <n v="223.1"/>
    <x v="0"/>
    <x v="0"/>
    <x v="62"/>
  </r>
  <r>
    <n v="2004"/>
    <x v="63"/>
    <s v="Design and 3D print your own creations using an iPad. A delightful 3D printing experience for children and K-12 education."/>
    <x v="6"/>
    <x v="63"/>
    <x v="0"/>
    <s v="US"/>
    <s v="USD"/>
    <n v="1405002663"/>
    <n v="1402410663"/>
    <b v="1"/>
    <n v="354"/>
    <b v="1"/>
    <s v="technology/hardware"/>
    <n v="234"/>
    <n v="331.1"/>
    <x v="0"/>
    <x v="0"/>
    <x v="63"/>
  </r>
  <r>
    <n v="280"/>
    <x v="64"/>
    <s v="My latest film Korengal, takes us back to the same valley with the same troops as in my Academy AwardÂ® nominated film Restrepo."/>
    <x v="35"/>
    <x v="64"/>
    <x v="0"/>
    <s v="US"/>
    <s v="USD"/>
    <n v="1401459035"/>
    <n v="1397571035"/>
    <b v="1"/>
    <n v="2139"/>
    <b v="1"/>
    <s v="film &amp; video/documentary"/>
    <n v="156"/>
    <n v="54.75"/>
    <x v="5"/>
    <x v="8"/>
    <x v="64"/>
  </r>
  <r>
    <n v="1969"/>
    <x v="65"/>
    <s v="An Open Source JavaScript microcontroller you can program wirelessly - perfect for IoT! No software needed so get started in seconds."/>
    <x v="16"/>
    <x v="65"/>
    <x v="0"/>
    <s v="GB"/>
    <s v="GBP"/>
    <n v="1470423668"/>
    <n v="1467831668"/>
    <b v="1"/>
    <n v="1887"/>
    <b v="1"/>
    <s v="technology/hardware"/>
    <n v="579"/>
    <n v="61.38"/>
    <x v="0"/>
    <x v="0"/>
    <x v="65"/>
  </r>
  <r>
    <n v="689"/>
    <x v="66"/>
    <s v="The Lifeclock One is an officially licensed, supercharged version of Snake Plisskenâ€™s countdown watch from Escape from New York."/>
    <x v="19"/>
    <x v="66"/>
    <x v="2"/>
    <s v="US"/>
    <s v="USD"/>
    <n v="1481173140"/>
    <n v="1478016097"/>
    <b v="0"/>
    <n v="336"/>
    <b v="0"/>
    <s v="technology/wearables"/>
    <n v="58"/>
    <n v="343.15"/>
    <x v="0"/>
    <x v="1"/>
    <x v="66"/>
  </r>
  <r>
    <n v="2062"/>
    <x v="67"/>
    <s v="4K HEVC Android TV Media Player with optional DIY electronics, ideal for app development, home control, software developement, learning"/>
    <x v="4"/>
    <x v="67"/>
    <x v="0"/>
    <s v="DK"/>
    <s v="DKK"/>
    <n v="1458807098"/>
    <n v="1456218698"/>
    <b v="0"/>
    <n v="203"/>
    <b v="1"/>
    <s v="technology/hardware"/>
    <n v="115"/>
    <n v="566.39"/>
    <x v="0"/>
    <x v="0"/>
    <x v="67"/>
  </r>
  <r>
    <n v="332"/>
    <x v="68"/>
    <s v="A groundbreaking new film by Kenny Ausubel &amp; Louie Schwartzberg, featuring John Cleese, based on the work of Richard Tarnas."/>
    <x v="4"/>
    <x v="68"/>
    <x v="0"/>
    <s v="US"/>
    <s v="USD"/>
    <n v="1446019200"/>
    <n v="1442420377"/>
    <b v="1"/>
    <n v="555"/>
    <b v="1"/>
    <s v="film &amp; video/documentary"/>
    <n v="113"/>
    <n v="203.63"/>
    <x v="5"/>
    <x v="8"/>
    <x v="68"/>
  </r>
  <r>
    <n v="3034"/>
    <x v="69"/>
    <s v="Pretty please with popcorn on top!Help!!_x000a__x000a_Our family owned &amp; operated Theatre in Fairfax VA is looking to get help upgrading our seats."/>
    <x v="4"/>
    <x v="69"/>
    <x v="0"/>
    <s v="US"/>
    <s v="USD"/>
    <n v="1477972740"/>
    <n v="1475326255"/>
    <b v="0"/>
    <n v="1260"/>
    <b v="1"/>
    <s v="theater/spaces"/>
    <n v="113"/>
    <n v="89.31"/>
    <x v="6"/>
    <x v="9"/>
    <x v="69"/>
  </r>
  <r>
    <n v="1961"/>
    <x v="70"/>
    <s v="This DIY kit helps analyze materials and contaminants. We need your help to build a library of open-source spectral data."/>
    <x v="26"/>
    <x v="70"/>
    <x v="0"/>
    <s v="US"/>
    <s v="USD"/>
    <n v="1349495940"/>
    <n v="1346042417"/>
    <b v="1"/>
    <n v="1633"/>
    <b v="1"/>
    <s v="technology/hardware"/>
    <n v="1105"/>
    <n v="67.69"/>
    <x v="0"/>
    <x v="0"/>
    <x v="70"/>
  </r>
  <r>
    <n v="2624"/>
    <x v="71"/>
    <s v="Itâ€™s Space Elevator research! Smart robots climbing 2 km straight up. The Ribbon is held aloft by large helium balloons."/>
    <x v="36"/>
    <x v="71"/>
    <x v="0"/>
    <s v="US"/>
    <s v="USD"/>
    <n v="1347530822"/>
    <n v="1345716422"/>
    <b v="0"/>
    <n v="3468"/>
    <b v="1"/>
    <s v="technology/space exploration"/>
    <n v="1379"/>
    <n v="31.82"/>
    <x v="0"/>
    <x v="4"/>
    <x v="71"/>
  </r>
  <r>
    <n v="2002"/>
    <x v="72"/>
    <s v="Open-source quad-core camera effortlessly adds powerful machine vision to all your PC/Arduino/Raspberry Pi projects"/>
    <x v="6"/>
    <x v="72"/>
    <x v="0"/>
    <s v="US"/>
    <s v="USD"/>
    <n v="1485191143"/>
    <n v="1482599143"/>
    <b v="1"/>
    <n v="1375"/>
    <b v="1"/>
    <s v="technology/hardware"/>
    <n v="217"/>
    <n v="78.83"/>
    <x v="0"/>
    <x v="0"/>
    <x v="72"/>
  </r>
  <r>
    <n v="2605"/>
    <x v="73"/>
    <s v="Help astronomers get the data they need to unravel one of the biggest mysteries of all time, KIC 8462852 --- Whereâ€™s the Flux?"/>
    <x v="4"/>
    <x v="73"/>
    <x v="0"/>
    <s v="US"/>
    <s v="USD"/>
    <n v="1466168390"/>
    <n v="1463576390"/>
    <b v="1"/>
    <n v="1762"/>
    <b v="1"/>
    <s v="technology/space exploration"/>
    <n v="107"/>
    <n v="60.97"/>
    <x v="0"/>
    <x v="4"/>
    <x v="73"/>
  </r>
  <r>
    <n v="699"/>
    <x v="74"/>
    <s v="TapTap is a technology to transfer touch between two people. It can also be an activity tracker, a game controller or smart alarm."/>
    <x v="37"/>
    <x v="74"/>
    <x v="2"/>
    <s v="US"/>
    <s v="USD"/>
    <n v="1385136000"/>
    <n v="1381923548"/>
    <b v="0"/>
    <n v="890"/>
    <b v="0"/>
    <s v="technology/wearables"/>
    <n v="82"/>
    <n v="120.39"/>
    <x v="0"/>
    <x v="1"/>
    <x v="74"/>
  </r>
  <r>
    <n v="2609"/>
    <x v="75"/>
    <s v="We love Arduino and we love space exploration. So we decided to combine them and let people run their own space experiments!"/>
    <x v="23"/>
    <x v="75"/>
    <x v="0"/>
    <s v="US"/>
    <s v="USD"/>
    <n v="1342330951"/>
    <n v="1339738951"/>
    <b v="1"/>
    <n v="676"/>
    <b v="1"/>
    <s v="technology/space exploration"/>
    <n v="304"/>
    <n v="157.29"/>
    <x v="0"/>
    <x v="4"/>
    <x v="75"/>
  </r>
  <r>
    <n v="1951"/>
    <x v="76"/>
    <s v="Take learning and playing with LEGOÂ® to the next level with sensors! Build creations with SBrick Plus and make them interactive!"/>
    <x v="6"/>
    <x v="76"/>
    <x v="0"/>
    <s v="US"/>
    <s v="USD"/>
    <n v="1478516737"/>
    <n v="1475921137"/>
    <b v="1"/>
    <n v="834"/>
    <b v="1"/>
    <s v="technology/hardware"/>
    <n v="212"/>
    <n v="127.36"/>
    <x v="0"/>
    <x v="0"/>
    <x v="76"/>
  </r>
  <r>
    <n v="653"/>
    <x v="77"/>
    <s v="Wearsafe: connect with the press of a wearable button, keeping you safer wherever you are and more secure in whatever youâ€™re doing."/>
    <x v="35"/>
    <x v="77"/>
    <x v="0"/>
    <s v="US"/>
    <s v="USD"/>
    <n v="1440082240"/>
    <n v="1436885440"/>
    <b v="0"/>
    <n v="1107"/>
    <b v="1"/>
    <s v="technology/wearables"/>
    <n v="141"/>
    <n v="95.83"/>
    <x v="0"/>
    <x v="1"/>
    <x v="77"/>
  </r>
  <r>
    <n v="2245"/>
    <x v="78"/>
    <s v="You've got a time machine, high-powered weapons and a whole lot of history to save. Welcome to TimeWatch!"/>
    <x v="38"/>
    <x v="78"/>
    <x v="0"/>
    <s v="US"/>
    <s v="USD"/>
    <n v="1393005600"/>
    <n v="1390323617"/>
    <b v="0"/>
    <n v="1980"/>
    <b v="1"/>
    <s v="games/tabletop games"/>
    <n v="2647"/>
    <n v="53.48"/>
    <x v="3"/>
    <x v="5"/>
    <x v="78"/>
  </r>
  <r>
    <n v="2726"/>
    <x v="79"/>
    <s v="Krimston TWO: iPhone Dual SIM Case"/>
    <x v="4"/>
    <x v="79"/>
    <x v="0"/>
    <s v="US"/>
    <s v="USD"/>
    <n v="1461333311"/>
    <n v="1458741311"/>
    <b v="0"/>
    <n v="404"/>
    <b v="1"/>
    <s v="technology/hardware"/>
    <n v="106"/>
    <n v="261.75"/>
    <x v="0"/>
    <x v="0"/>
    <x v="79"/>
  </r>
  <r>
    <n v="2336"/>
    <x v="80"/>
    <s v="Aged in whiskey barrels for a unique fruity, spicy, and smoky flavor. Youâ€™ve never tasted sriracha quite like this before."/>
    <x v="16"/>
    <x v="80"/>
    <x v="0"/>
    <s v="US"/>
    <s v="USD"/>
    <n v="1394316695"/>
    <n v="1390860695"/>
    <b v="1"/>
    <n v="2165"/>
    <b v="1"/>
    <s v="food/small batch"/>
    <n v="521"/>
    <n v="48.1"/>
    <x v="4"/>
    <x v="7"/>
    <x v="80"/>
  </r>
  <r>
    <n v="2047"/>
    <x v="81"/>
    <s v="Simple internet time-limits, usage analytics, app &amp; site blocking - across all devices in the home, controlled from your smartphone."/>
    <x v="39"/>
    <x v="81"/>
    <x v="0"/>
    <s v="AU"/>
    <s v="AUD"/>
    <n v="1429228800"/>
    <n v="1426714870"/>
    <b v="0"/>
    <n v="443"/>
    <b v="1"/>
    <s v="technology/hardware"/>
    <n v="103"/>
    <n v="227.85"/>
    <x v="0"/>
    <x v="0"/>
    <x v="81"/>
  </r>
  <r>
    <n v="3838"/>
    <x v="82"/>
    <s v="BlodsbrÃ¶llop - vi vill fÃ¶rverkliga vÃ¥r idÃ© om en passionerad berÃ¤ttelse i hÃ¶stfÃ¤rger - vill du?_x000a_A passionate story in autumncolours."/>
    <x v="4"/>
    <x v="82"/>
    <x v="0"/>
    <s v="SE"/>
    <s v="SEK"/>
    <n v="1432314209"/>
    <n v="1429722209"/>
    <b v="0"/>
    <n v="100"/>
    <b v="1"/>
    <s v="theater/plays"/>
    <n v="101"/>
    <n v="1008.24"/>
    <x v="6"/>
    <x v="11"/>
    <x v="82"/>
  </r>
  <r>
    <n v="1958"/>
    <x v="83"/>
    <s v="The Mojo is an FPGA development board that is designed to be user friendly and a great introduction into digital design for anyone."/>
    <x v="40"/>
    <x v="83"/>
    <x v="0"/>
    <s v="US"/>
    <s v="USD"/>
    <n v="1364078561"/>
    <n v="1361490161"/>
    <b v="1"/>
    <n v="1356"/>
    <b v="1"/>
    <s v="technology/hardware"/>
    <n v="1436"/>
    <n v="74.11"/>
    <x v="0"/>
    <x v="0"/>
    <x v="83"/>
  </r>
  <r>
    <n v="3557"/>
    <x v="84"/>
    <s v="A play by April Yvette Thompson. A Gullah Healer Woman and an Afro-Cuban Priest forge a new world of magic &amp; dreams in Jim Crow Miami."/>
    <x v="4"/>
    <x v="84"/>
    <x v="0"/>
    <s v="US"/>
    <s v="USD"/>
    <n v="1399271911"/>
    <n v="1396334311"/>
    <b v="0"/>
    <n v="558"/>
    <b v="1"/>
    <s v="theater/plays"/>
    <n v="100"/>
    <n v="179.28"/>
    <x v="6"/>
    <x v="11"/>
    <x v="84"/>
  </r>
  <r>
    <n v="259"/>
    <x v="85"/>
    <s v="A tale about a band who have journeyed through time, dodging hype and mediocrity, and still managed to survive even stronger than ever."/>
    <x v="35"/>
    <x v="85"/>
    <x v="0"/>
    <s v="US"/>
    <s v="USD"/>
    <n v="1428514969"/>
    <n v="1425922969"/>
    <b v="1"/>
    <n v="942"/>
    <b v="1"/>
    <s v="film &amp; video/documentary"/>
    <n v="132"/>
    <n v="105.05"/>
    <x v="5"/>
    <x v="8"/>
    <x v="85"/>
  </r>
  <r>
    <n v="978"/>
    <x v="86"/>
    <s v="hidn tempo is an intelligent watch band that allows you to monitor your stress and manage it anywhere, anytime."/>
    <x v="41"/>
    <x v="86"/>
    <x v="2"/>
    <s v="SE"/>
    <s v="SEK"/>
    <n v="1456385101"/>
    <n v="1453793101"/>
    <b v="0"/>
    <n v="123"/>
    <b v="0"/>
    <s v="technology/wearables"/>
    <n v="56"/>
    <n v="790.84"/>
    <x v="0"/>
    <x v="1"/>
    <x v="86"/>
  </r>
  <r>
    <n v="1950"/>
    <x v="87"/>
    <s v="We're building snap-together model trebuchets that are perfect for office warfare or annoying your roommate!"/>
    <x v="42"/>
    <x v="87"/>
    <x v="0"/>
    <s v="US"/>
    <s v="USD"/>
    <n v="1303446073"/>
    <n v="1300767673"/>
    <b v="1"/>
    <n v="1876"/>
    <b v="1"/>
    <s v="technology/hardware"/>
    <n v="201"/>
    <n v="51.31"/>
    <x v="0"/>
    <x v="0"/>
    <x v="87"/>
  </r>
  <r>
    <n v="2010"/>
    <x v="88"/>
    <s v="Weighitz are miniature smart scales designed to weigh anything in the home."/>
    <x v="0"/>
    <x v="88"/>
    <x v="0"/>
    <s v="US"/>
    <s v="USD"/>
    <n v="1471564491"/>
    <n v="1468972491"/>
    <b v="1"/>
    <n v="1737"/>
    <b v="1"/>
    <s v="technology/hardware"/>
    <n v="320"/>
    <n v="55.28"/>
    <x v="0"/>
    <x v="0"/>
    <x v="88"/>
  </r>
  <r>
    <n v="2620"/>
    <x v="89"/>
    <s v="Come and join us on a voyage of interstellar exploration as we chart the least known part of the Milky Way â€“ its Delta Quadrant."/>
    <x v="43"/>
    <x v="89"/>
    <x v="0"/>
    <s v="AU"/>
    <s v="AUD"/>
    <n v="1444525200"/>
    <n v="1441339242"/>
    <b v="1"/>
    <n v="1251"/>
    <b v="1"/>
    <s v="technology/space exploration"/>
    <n v="144"/>
    <n v="74.64"/>
    <x v="0"/>
    <x v="4"/>
    <x v="89"/>
  </r>
  <r>
    <n v="2185"/>
    <x v="90"/>
    <s v="Empire of the Dead-Requiem is a miniatures expansion to our 28mm tabletop game set in a Dark and Gothic, Steampunk Victorian Empire."/>
    <x v="1"/>
    <x v="90"/>
    <x v="0"/>
    <s v="GB"/>
    <s v="GBP"/>
    <n v="1364286239"/>
    <n v="1360830239"/>
    <b v="0"/>
    <n v="623"/>
    <b v="1"/>
    <s v="games/tabletop games"/>
    <n v="1857"/>
    <n v="149.03"/>
    <x v="3"/>
    <x v="5"/>
    <x v="90"/>
  </r>
  <r>
    <n v="2710"/>
    <x v="91"/>
    <s v="Building Brooklyn's own creative venue for circus, theater and events of all types."/>
    <x v="24"/>
    <x v="91"/>
    <x v="0"/>
    <s v="US"/>
    <s v="USD"/>
    <n v="1407549600"/>
    <n v="1404797428"/>
    <b v="1"/>
    <n v="1088"/>
    <b v="1"/>
    <s v="theater/spaces"/>
    <n v="154"/>
    <n v="84.87"/>
    <x v="6"/>
    <x v="9"/>
    <x v="91"/>
  </r>
  <r>
    <n v="2016"/>
    <x v="92"/>
    <s v="A smart, compact power supply designed to power anything, anywhere"/>
    <x v="26"/>
    <x v="92"/>
    <x v="0"/>
    <s v="US"/>
    <s v="USD"/>
    <n v="1362863299"/>
    <n v="1360271299"/>
    <b v="1"/>
    <n v="479"/>
    <b v="1"/>
    <s v="technology/hardware"/>
    <n v="922"/>
    <n v="192.39"/>
    <x v="0"/>
    <x v="0"/>
    <x v="92"/>
  </r>
  <r>
    <n v="1501"/>
    <x v="93"/>
    <s v="A hardcover book of surf, outdoor and nature photos from the British Columbia coast."/>
    <x v="44"/>
    <x v="93"/>
    <x v="0"/>
    <s v="CA"/>
    <s v="CAD"/>
    <n v="1436364023"/>
    <n v="1433772023"/>
    <b v="1"/>
    <n v="885"/>
    <b v="1"/>
    <s v="photography/photobooks"/>
    <n v="166"/>
    <n v="97.73"/>
    <x v="2"/>
    <x v="3"/>
    <x v="93"/>
  </r>
  <r>
    <n v="248"/>
    <x v="94"/>
    <s v="FAR OUT ISN'T FAR ENOUGH depicts one man's wild, lifelong adventure of testing societal boundaries through his use of subversive art."/>
    <x v="33"/>
    <x v="94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</r>
  <r>
    <n v="3123"/>
    <x v="95"/>
    <s v="The Larchmont Playhouse is threatened! Help save the theater by becoming a Preservation Member of The Larchmont Playhouse."/>
    <x v="10"/>
    <x v="95"/>
    <x v="1"/>
    <s v="US"/>
    <s v="USD"/>
    <n v="1468108198"/>
    <n v="1465516198"/>
    <b v="0"/>
    <n v="348"/>
    <b v="0"/>
    <s v="theater/spaces"/>
    <n v="68"/>
    <n v="244.8"/>
    <x v="6"/>
    <x v="9"/>
    <x v="95"/>
  </r>
  <r>
    <n v="1336"/>
    <x v="96"/>
    <s v="JUMPY, a cool smart watch with open platform SDK brings limitless edutainment to kids' wrist and encourages parent-child interaction."/>
    <x v="4"/>
    <x v="96"/>
    <x v="1"/>
    <s v="US"/>
    <s v="USD"/>
    <n v="1418849028"/>
    <n v="1415825028"/>
    <b v="0"/>
    <n v="224"/>
    <b v="0"/>
    <s v="technology/wearables"/>
    <n v="85"/>
    <n v="379.23"/>
    <x v="0"/>
    <x v="1"/>
    <x v="96"/>
  </r>
  <r>
    <n v="1960"/>
    <x v="97"/>
    <s v="Trekkayak is an ultralight, durable and inflatable boat to be carried in your backpack to cross a lake or paddle down a river."/>
    <x v="45"/>
    <x v="97"/>
    <x v="0"/>
    <s v="SE"/>
    <s v="SEK"/>
    <n v="1419151341"/>
    <n v="1416559341"/>
    <b v="1"/>
    <n v="33"/>
    <b v="1"/>
    <s v="technology/hardware"/>
    <n v="118"/>
    <n v="2500.9699999999998"/>
    <x v="0"/>
    <x v="0"/>
    <x v="97"/>
  </r>
  <r>
    <n v="387"/>
    <x v="98"/>
    <s v="The workings of life revised: Pioneering scientists &amp; health-seekers challenge our understanding of disease, aging and consciousness."/>
    <x v="46"/>
    <x v="98"/>
    <x v="0"/>
    <s v="US"/>
    <s v="USD"/>
    <n v="1439618400"/>
    <n v="1436976858"/>
    <b v="0"/>
    <n v="562"/>
    <b v="1"/>
    <s v="film &amp; video/documentary"/>
    <n v="214"/>
    <n v="144.69"/>
    <x v="5"/>
    <x v="8"/>
    <x v="98"/>
  </r>
  <r>
    <n v="1311"/>
    <x v="99"/>
    <s v="Control Dreams: Design Adventures, Improve Waking Performance, Explore Spirituality, Recall Dreams and Awaken Refreshed with Aladdin."/>
    <x v="12"/>
    <x v="99"/>
    <x v="1"/>
    <s v="US"/>
    <s v="USD"/>
    <n v="1480536919"/>
    <n v="1477509319"/>
    <b v="0"/>
    <n v="100"/>
    <b v="0"/>
    <s v="technology/wearables"/>
    <n v="32"/>
    <n v="800.7"/>
    <x v="0"/>
    <x v="1"/>
    <x v="99"/>
  </r>
  <r>
    <n v="2065"/>
    <x v="100"/>
    <s v="Give your mobile device the ability to see &amp; capture the world in complete darkness while revealing items not visible to your naked eye"/>
    <x v="13"/>
    <x v="100"/>
    <x v="0"/>
    <s v="GB"/>
    <s v="GBP"/>
    <n v="1387958429"/>
    <n v="1385366429"/>
    <b v="0"/>
    <n v="1556"/>
    <b v="1"/>
    <s v="technology/hardware"/>
    <n v="199"/>
    <n v="51.21"/>
    <x v="0"/>
    <x v="0"/>
    <x v="100"/>
  </r>
  <r>
    <n v="2310"/>
    <x v="101"/>
    <s v="Two records, a new LP and a full cover of Bowie's Diamond Dogs, to be self-released in Spring 2013 -with your involvement and support."/>
    <x v="47"/>
    <x v="101"/>
    <x v="0"/>
    <s v="US"/>
    <s v="USD"/>
    <n v="1363889015"/>
    <n v="1361300615"/>
    <b v="1"/>
    <n v="1224"/>
    <b v="1"/>
    <s v="music/indie rock"/>
    <n v="429"/>
    <n v="64.819999999999993"/>
    <x v="7"/>
    <x v="12"/>
    <x v="101"/>
  </r>
  <r>
    <n v="2072"/>
    <x v="102"/>
    <s v="The Most Portable Windows 10 PC Less than 0.3 lb with Updated Resources-Cherry Trail CPU, 4G RAM, ~128G Storage, wifi ac, USB 3.0, HDMI"/>
    <x v="48"/>
    <x v="102"/>
    <x v="0"/>
    <s v="US"/>
    <s v="USD"/>
    <n v="1462629432"/>
    <n v="1460037432"/>
    <b v="0"/>
    <n v="350"/>
    <b v="1"/>
    <s v="technology/hardware"/>
    <n v="111"/>
    <n v="226.21"/>
    <x v="0"/>
    <x v="0"/>
    <x v="102"/>
  </r>
  <r>
    <n v="328"/>
    <x v="103"/>
    <s v="A documentary that tells the real story of the misunderstood author, and explores the iconic status he still commands today."/>
    <x v="35"/>
    <x v="103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</r>
  <r>
    <n v="1025"/>
    <x v="104"/>
    <s v="Jake Kaufman and Jessie Seely present THE WORLD'S FIRST VIRTUAL REALITY ROCK OPERA."/>
    <x v="45"/>
    <x v="104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</r>
  <r>
    <n v="2056"/>
    <x v="105"/>
    <s v="A lightweight backpack that can charge your smartphone 4 times or an iPad one full charge, and recharge via a USB port"/>
    <x v="6"/>
    <x v="105"/>
    <x v="0"/>
    <s v="US"/>
    <s v="USD"/>
    <n v="1366222542"/>
    <n v="1363630542"/>
    <b v="0"/>
    <n v="554"/>
    <b v="1"/>
    <s v="technology/hardware"/>
    <n v="153"/>
    <n v="138.49"/>
    <x v="0"/>
    <x v="0"/>
    <x v="105"/>
  </r>
  <r>
    <n v="292"/>
    <x v="106"/>
    <s v="THE UNDOCUMENTED is a 90 cinema verite documentary that exposes a little known consequence of current U. S. immigration policy."/>
    <x v="35"/>
    <x v="106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</r>
  <r>
    <n v="2267"/>
    <x v="107"/>
    <s v="Highly-detailed 2x2&quot; dungeon tiles made of a durable polymer-plastic &amp; VERY affordable cost. Perfect for tabletop &amp; role-playing games."/>
    <x v="16"/>
    <x v="107"/>
    <x v="0"/>
    <s v="US"/>
    <s v="USD"/>
    <n v="1419123600"/>
    <n v="1416945297"/>
    <b v="0"/>
    <n v="404"/>
    <b v="1"/>
    <s v="games/tabletop games"/>
    <n v="381"/>
    <n v="188.38"/>
    <x v="3"/>
    <x v="5"/>
    <x v="107"/>
  </r>
  <r>
    <n v="2032"/>
    <x v="108"/>
    <s v="PocketLab Voyager and PocketLab Weather are rugged science labs that you can take anywhere to explore the world around you."/>
    <x v="17"/>
    <x v="108"/>
    <x v="0"/>
    <s v="US"/>
    <s v="USD"/>
    <n v="1481778000"/>
    <n v="1479216874"/>
    <b v="1"/>
    <n v="531"/>
    <b v="1"/>
    <s v="technology/hardware"/>
    <n v="304"/>
    <n v="143.21"/>
    <x v="0"/>
    <x v="0"/>
    <x v="108"/>
  </r>
  <r>
    <n v="1974"/>
    <x v="109"/>
    <s v="RAPIRO is a cute and affordable robot kit designed to work with a Raspberry Pi. It comes with a Arduino-compatible servo controller."/>
    <x v="16"/>
    <x v="109"/>
    <x v="0"/>
    <s v="GB"/>
    <s v="GBP"/>
    <n v="1376899269"/>
    <n v="1371715269"/>
    <b v="1"/>
    <n v="402"/>
    <b v="1"/>
    <s v="technology/hardware"/>
    <n v="375"/>
    <n v="186.81"/>
    <x v="0"/>
    <x v="0"/>
    <x v="109"/>
  </r>
  <r>
    <n v="644"/>
    <x v="110"/>
    <s v="Sofft...it's Soft with an Off! A stain-blocking fabric softener that simplifies your laundry and helps the environment at the same time"/>
    <x v="17"/>
    <x v="110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</r>
  <r>
    <n v="2030"/>
    <x v="111"/>
    <s v="A stylish, retro, and fun arcade cabinet for your Raspberry Pi, Mini-ITX, Pandaboard, or other mini PC from the makers of Pibow"/>
    <x v="49"/>
    <x v="111"/>
    <x v="0"/>
    <s v="GB"/>
    <s v="GBP"/>
    <n v="1354233296"/>
    <n v="1351641296"/>
    <b v="1"/>
    <n v="625"/>
    <b v="1"/>
    <s v="technology/hardware"/>
    <n v="226"/>
    <n v="118.61"/>
    <x v="0"/>
    <x v="0"/>
    <x v="111"/>
  </r>
  <r>
    <n v="1967"/>
    <x v="112"/>
    <s v="Ion is a light show for your desk, dorm room, or living room.  It responds to music, connects to your phone, and brightens your day!"/>
    <x v="16"/>
    <x v="112"/>
    <x v="0"/>
    <s v="US"/>
    <s v="USD"/>
    <n v="1398959729"/>
    <n v="1396367729"/>
    <b v="1"/>
    <n v="405"/>
    <b v="1"/>
    <s v="technology/hardware"/>
    <n v="370"/>
    <n v="182.78"/>
    <x v="0"/>
    <x v="0"/>
    <x v="112"/>
  </r>
  <r>
    <n v="2737"/>
    <x v="113"/>
    <s v="An innovative portable generator that turns heat into electricity. Now with 10 Watts of power at your fingertips... all while you cook!"/>
    <x v="0"/>
    <x v="113"/>
    <x v="0"/>
    <s v="US"/>
    <s v="USD"/>
    <n v="1389812400"/>
    <n v="1386108087"/>
    <b v="0"/>
    <n v="456"/>
    <b v="1"/>
    <s v="technology/hardware"/>
    <n v="246"/>
    <n v="161.88"/>
    <x v="0"/>
    <x v="0"/>
    <x v="113"/>
  </r>
  <r>
    <n v="2339"/>
    <x v="114"/>
    <s v="The 'food of the gods' has returned in molten glory! CACOCO revives drinking chocolate with a revolutionary sustainable model."/>
    <x v="17"/>
    <x v="114"/>
    <x v="0"/>
    <s v="US"/>
    <s v="USD"/>
    <n v="1482134340"/>
    <n v="1479496309"/>
    <b v="1"/>
    <n v="1104"/>
    <b v="1"/>
    <s v="food/small batch"/>
    <n v="294"/>
    <n v="66.62"/>
    <x v="4"/>
    <x v="7"/>
    <x v="114"/>
  </r>
  <r>
    <n v="1306"/>
    <x v="115"/>
    <s v="Buhel SOUNDglassâ„¢SG05 Sunglasses &amp; headphones with BCTâ„¢ (Bone Conduction), high impact lenses (Z87.1+) &amp; exclusive patented technology"/>
    <x v="50"/>
    <x v="115"/>
    <x v="1"/>
    <s v="US"/>
    <s v="USD"/>
    <n v="1417690734"/>
    <n v="1415098734"/>
    <b v="0"/>
    <n v="356"/>
    <b v="0"/>
    <s v="technology/wearables"/>
    <n v="65"/>
    <n v="201.6"/>
    <x v="0"/>
    <x v="1"/>
    <x v="115"/>
  </r>
  <r>
    <n v="277"/>
    <x v="116"/>
    <s v="A documentary about the survival of letterpress and the remarkable printers who preserve the history and knowledge of the craft."/>
    <x v="43"/>
    <x v="116"/>
    <x v="0"/>
    <s v="US"/>
    <s v="USD"/>
    <n v="1432416219"/>
    <n v="1429824219"/>
    <b v="1"/>
    <n v="951"/>
    <b v="1"/>
    <s v="film &amp; video/documentary"/>
    <n v="110"/>
    <n v="75.44"/>
    <x v="5"/>
    <x v="8"/>
    <x v="116"/>
  </r>
  <r>
    <n v="1952"/>
    <x v="117"/>
    <s v="Nix is a breakthrough smartphone accessory. Just scan an object and instantly view the color on your iPhone, Android, PC, or Mac."/>
    <x v="23"/>
    <x v="117"/>
    <x v="0"/>
    <s v="CA"/>
    <s v="CAD"/>
    <n v="1381934015"/>
    <n v="1378737215"/>
    <b v="1"/>
    <n v="682"/>
    <b v="1"/>
    <s v="technology/hardware"/>
    <n v="198"/>
    <n v="101.86"/>
    <x v="0"/>
    <x v="0"/>
    <x v="117"/>
  </r>
  <r>
    <n v="2193"/>
    <x v="118"/>
    <s v="The premier sword-and-sorcery RPG now in 2E hardback format! Inspired by Robert E. Howard, H.P. Lovecraft, and Clark Ashton Smith!"/>
    <x v="51"/>
    <x v="118"/>
    <x v="0"/>
    <s v="US"/>
    <s v="USD"/>
    <n v="1479704340"/>
    <n v="1477043072"/>
    <b v="0"/>
    <n v="897"/>
    <b v="1"/>
    <s v="games/tabletop games"/>
    <n v="452"/>
    <n v="75.650000000000006"/>
    <x v="3"/>
    <x v="5"/>
    <x v="118"/>
  </r>
  <r>
    <n v="295"/>
    <x v="119"/>
    <s v="A documentary on the fans, collectors, and live performers of &quot;The Rocky Horror Picture Show&quot;, as the film nears its 40th Anniversary."/>
    <x v="6"/>
    <x v="119"/>
    <x v="0"/>
    <s v="US"/>
    <s v="USD"/>
    <n v="1383264000"/>
    <n v="1378080409"/>
    <b v="1"/>
    <n v="665"/>
    <b v="1"/>
    <s v="film &amp; video/documentary"/>
    <n v="133"/>
    <n v="100.08"/>
    <x v="5"/>
    <x v="8"/>
    <x v="119"/>
  </r>
  <r>
    <n v="2018"/>
    <x v="120"/>
    <s v="Scriba puts creative control back in your hands. Its flexible body and dynamic squeeze motion responding beautifully to your touch."/>
    <x v="43"/>
    <x v="120"/>
    <x v="0"/>
    <s v="IE"/>
    <s v="EUR"/>
    <n v="1439455609"/>
    <n v="1436863609"/>
    <b v="1"/>
    <n v="450"/>
    <b v="1"/>
    <s v="technology/hardware"/>
    <n v="102"/>
    <n v="147.68"/>
    <x v="0"/>
    <x v="0"/>
    <x v="120"/>
  </r>
  <r>
    <n v="1681"/>
    <x v="121"/>
    <s v="Slugs &amp; Bugs is making TWO NEW Sing the Bible CDs in 2017, with Scripture songs all about Jesus - His words, His life, and His mission."/>
    <x v="43"/>
    <x v="121"/>
    <x v="3"/>
    <s v="US"/>
    <s v="USD"/>
    <n v="1490752800"/>
    <n v="1486522484"/>
    <b v="0"/>
    <n v="884"/>
    <b v="0"/>
    <s v="music/faith"/>
    <n v="101"/>
    <n v="74.58"/>
    <x v="7"/>
    <x v="14"/>
    <x v="121"/>
  </r>
  <r>
    <n v="1533"/>
    <x v="122"/>
    <s v="This is an intimate story about a family, focusing on their love and strength in the face of mortality."/>
    <x v="52"/>
    <x v="122"/>
    <x v="0"/>
    <s v="US"/>
    <s v="USD"/>
    <n v="1462161540"/>
    <n v="1457913777"/>
    <b v="1"/>
    <n v="740"/>
    <b v="1"/>
    <s v="photography/photobooks"/>
    <n v="145"/>
    <n v="88.26"/>
    <x v="2"/>
    <x v="3"/>
    <x v="122"/>
  </r>
  <r>
    <n v="1748"/>
    <x v="123"/>
    <s v="Telling the story of the city through remarkable people who live in Vancouver today."/>
    <x v="6"/>
    <x v="123"/>
    <x v="0"/>
    <s v="CA"/>
    <s v="CAD"/>
    <n v="1441234143"/>
    <n v="1438642143"/>
    <b v="0"/>
    <n v="181"/>
    <b v="1"/>
    <s v="photography/photobooks"/>
    <n v="130"/>
    <n v="358.97"/>
    <x v="2"/>
    <x v="3"/>
    <x v="123"/>
  </r>
  <r>
    <n v="2069"/>
    <x v="124"/>
    <s v="RaceCapture brings motorsports to the connected car: Share track days, autocross, drift and drag racing with your friends in real time!"/>
    <x v="6"/>
    <x v="124"/>
    <x v="0"/>
    <s v="US"/>
    <s v="USD"/>
    <n v="1451776791"/>
    <n v="1449098391"/>
    <b v="0"/>
    <n v="263"/>
    <b v="1"/>
    <s v="technology/hardware"/>
    <n v="128"/>
    <n v="244.12"/>
    <x v="0"/>
    <x v="0"/>
    <x v="124"/>
  </r>
  <r>
    <n v="2237"/>
    <x v="125"/>
    <s v="A real-time cooperative adventure for 2-8 players. Defeat legendary monsters to earn gold and escape before the time RUNS OUT!"/>
    <x v="53"/>
    <x v="125"/>
    <x v="0"/>
    <s v="US"/>
    <s v="USD"/>
    <n v="1415779140"/>
    <n v="1412294683"/>
    <b v="0"/>
    <n v="983"/>
    <b v="1"/>
    <s v="games/tabletop games"/>
    <n v="353"/>
    <n v="64.63"/>
    <x v="3"/>
    <x v="5"/>
    <x v="125"/>
  </r>
  <r>
    <n v="353"/>
    <x v="126"/>
    <s v="A suicide attempt survivor is on a mission to find fellow survivors and document their stories of unguarded courage, insight and humor."/>
    <x v="54"/>
    <x v="126"/>
    <x v="0"/>
    <s v="US"/>
    <s v="USD"/>
    <n v="1447963219"/>
    <n v="1445367619"/>
    <b v="1"/>
    <n v="613"/>
    <b v="1"/>
    <s v="film &amp; video/documentary"/>
    <n v="109"/>
    <n v="103.52"/>
    <x v="5"/>
    <x v="8"/>
    <x v="126"/>
  </r>
  <r>
    <n v="1522"/>
    <x v="127"/>
    <s v="A stunning Smartphone enabled coffee table book based on Robyn Davidsonâ€™s legendary 1,700 mile camel trek across the Australian Outback"/>
    <x v="55"/>
    <x v="127"/>
    <x v="0"/>
    <s v="US"/>
    <s v="USD"/>
    <n v="1413575739"/>
    <n v="1410983739"/>
    <b v="1"/>
    <n v="452"/>
    <b v="1"/>
    <s v="photography/photobooks"/>
    <n v="139"/>
    <n v="133.74"/>
    <x v="2"/>
    <x v="3"/>
    <x v="127"/>
  </r>
  <r>
    <n v="2996"/>
    <x v="128"/>
    <s v="A permanent home for comedy in Connecticut in the heart of downtown Hartford."/>
    <x v="23"/>
    <x v="128"/>
    <x v="0"/>
    <s v="US"/>
    <s v="USD"/>
    <n v="1432677240"/>
    <n v="1427493240"/>
    <b v="0"/>
    <n v="392"/>
    <b v="1"/>
    <s v="theater/spaces"/>
    <n v="172"/>
    <n v="153.52000000000001"/>
    <x v="6"/>
    <x v="9"/>
    <x v="128"/>
  </r>
  <r>
    <n v="2031"/>
    <x v="129"/>
    <s v="With Linkio you can use your smartphone to control every electronic you own- for only $100!"/>
    <x v="6"/>
    <x v="129"/>
    <x v="0"/>
    <s v="NL"/>
    <s v="EUR"/>
    <n v="1420765200"/>
    <n v="1417506853"/>
    <b v="1"/>
    <n v="508"/>
    <b v="1"/>
    <s v="technology/hardware"/>
    <n v="120"/>
    <n v="118.45"/>
    <x v="0"/>
    <x v="0"/>
    <x v="129"/>
  </r>
  <r>
    <n v="2049"/>
    <x v="130"/>
    <s v="Keyless. Alarm secured. GPS tracking."/>
    <x v="6"/>
    <x v="130"/>
    <x v="0"/>
    <s v="GB"/>
    <s v="GBP"/>
    <n v="1386025140"/>
    <n v="1382963963"/>
    <b v="0"/>
    <n v="742"/>
    <b v="1"/>
    <s v="technology/hardware"/>
    <n v="120"/>
    <n v="80.989999999999995"/>
    <x v="0"/>
    <x v="0"/>
    <x v="130"/>
  </r>
  <r>
    <n v="1250"/>
    <x v="131"/>
    <s v="My new disc Human Kindness is some of the strongest &amp; most ambitious music Iâ€™ve made. Join me in giving it a solid push into the world."/>
    <x v="0"/>
    <x v="131"/>
    <x v="0"/>
    <s v="US"/>
    <s v="USD"/>
    <n v="1410017131"/>
    <n v="1406129131"/>
    <b v="1"/>
    <n v="508"/>
    <b v="1"/>
    <s v="music/rock"/>
    <n v="200"/>
    <n v="118.2"/>
    <x v="7"/>
    <x v="15"/>
    <x v="131"/>
  </r>
  <r>
    <n v="1480"/>
    <x v="132"/>
    <s v="The Stage at KDHX will be a beacon for artistic independence in the heart of the country, showcasing new artists and old favorites."/>
    <x v="6"/>
    <x v="132"/>
    <x v="0"/>
    <s v="US"/>
    <s v="USD"/>
    <n v="1374858000"/>
    <n v="1373408699"/>
    <b v="1"/>
    <n v="635"/>
    <b v="1"/>
    <s v="publishing/radio &amp; podcasts"/>
    <n v="117"/>
    <n v="92.16"/>
    <x v="1"/>
    <x v="2"/>
    <x v="132"/>
  </r>
  <r>
    <n v="2725"/>
    <x v="133"/>
    <s v="Best Net Zero energy solution for new or existing house (no more heating or electricity bills)."/>
    <x v="13"/>
    <x v="133"/>
    <x v="0"/>
    <s v="CA"/>
    <s v="CAD"/>
    <n v="1488390735"/>
    <n v="1484070735"/>
    <b v="0"/>
    <n v="113"/>
    <b v="1"/>
    <s v="technology/hardware"/>
    <n v="145"/>
    <n v="511.65"/>
    <x v="0"/>
    <x v="0"/>
    <x v="133"/>
  </r>
  <r>
    <n v="2077"/>
    <x v="134"/>
    <s v="A Whole New Way to Get TV: Watch four live TV channels at once on your tablet, smartphone, or big screen TV!"/>
    <x v="6"/>
    <x v="134"/>
    <x v="0"/>
    <s v="US"/>
    <s v="USD"/>
    <n v="1433538000"/>
    <n v="1428541276"/>
    <b v="0"/>
    <n v="188"/>
    <b v="1"/>
    <s v="technology/hardware"/>
    <n v="116"/>
    <n v="307.2"/>
    <x v="0"/>
    <x v="0"/>
    <x v="134"/>
  </r>
  <r>
    <n v="258"/>
    <x v="135"/>
    <s v="This film reveals the story of the modern revolution, the power of people to change their world and the man behind it all, Gene Sharp."/>
    <x v="0"/>
    <x v="135"/>
    <x v="0"/>
    <s v="US"/>
    <s v="USD"/>
    <n v="1308359666"/>
    <n v="1305767666"/>
    <b v="1"/>
    <n v="688"/>
    <b v="1"/>
    <s v="film &amp; video/documentary"/>
    <n v="191"/>
    <n v="83.35"/>
    <x v="5"/>
    <x v="8"/>
    <x v="135"/>
  </r>
  <r>
    <n v="1017"/>
    <x v="136"/>
    <s v="Enjoy high-quality sound and the possibility to control your smartphone and apps using custom voice commands and head movements."/>
    <x v="12"/>
    <x v="136"/>
    <x v="1"/>
    <s v="US"/>
    <s v="USD"/>
    <n v="1448125935"/>
    <n v="1444666335"/>
    <b v="0"/>
    <n v="355"/>
    <b v="0"/>
    <s v="technology/wearables"/>
    <n v="23"/>
    <n v="161.12"/>
    <x v="0"/>
    <x v="1"/>
    <x v="136"/>
  </r>
  <r>
    <n v="2271"/>
    <x v="137"/>
    <s v="Man vs Meeple is the show where we talk about all things board game related. Help us make the very most of our channel for you."/>
    <x v="16"/>
    <x v="137"/>
    <x v="0"/>
    <s v="US"/>
    <s v="USD"/>
    <n v="1481328004"/>
    <n v="1478736004"/>
    <b v="0"/>
    <n v="1328"/>
    <b v="1"/>
    <s v="games/tabletop games"/>
    <n v="283"/>
    <n v="42.63"/>
    <x v="3"/>
    <x v="5"/>
    <x v="137"/>
  </r>
  <r>
    <n v="1970"/>
    <x v="138"/>
    <s v="The APOC is a gamma particle detector that will help you learn about radiation and find radioactive things!"/>
    <x v="1"/>
    <x v="138"/>
    <x v="0"/>
    <s v="US"/>
    <s v="USD"/>
    <n v="1366429101"/>
    <n v="1361248701"/>
    <b v="1"/>
    <n v="701"/>
    <b v="1"/>
    <s v="technology/hardware"/>
    <n v="1132"/>
    <n v="80.73"/>
    <x v="0"/>
    <x v="0"/>
    <x v="138"/>
  </r>
  <r>
    <n v="2071"/>
    <x v="139"/>
    <s v="Includes Wifi Camera for video chat, Amazon delivery, pet health analyzer, weight control, diet transition planning, and more."/>
    <x v="16"/>
    <x v="139"/>
    <x v="0"/>
    <s v="US"/>
    <s v="USD"/>
    <n v="1475390484"/>
    <n v="1471502484"/>
    <b v="0"/>
    <n v="278"/>
    <b v="1"/>
    <s v="technology/hardware"/>
    <n v="281"/>
    <n v="201.96"/>
    <x v="0"/>
    <x v="0"/>
    <x v="139"/>
  </r>
  <r>
    <n v="3166"/>
    <x v="140"/>
    <s v="VERDIGRIS: A play written by Jim Beaver, star of Supernatural and Deadwood, opening March 2015 at Theatre West in Los Angeles."/>
    <x v="23"/>
    <x v="140"/>
    <x v="0"/>
    <s v="US"/>
    <s v="USD"/>
    <n v="1416988740"/>
    <n v="1414514153"/>
    <b v="1"/>
    <n v="930"/>
    <b v="1"/>
    <s v="theater/plays"/>
    <n v="160"/>
    <n v="60.3"/>
    <x v="6"/>
    <x v="11"/>
    <x v="140"/>
  </r>
  <r>
    <n v="393"/>
    <x v="141"/>
    <s v="This is a story thatâ€™s never been told, about tackling climate change one penguin at a timeâ€¦"/>
    <x v="6"/>
    <x v="141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</r>
  <r>
    <n v="342"/>
    <x v="142"/>
    <s v="BREAKING A MONSTER needs your help to play in THEATERS!"/>
    <x v="20"/>
    <x v="142"/>
    <x v="0"/>
    <s v="US"/>
    <s v="USD"/>
    <n v="1461955465"/>
    <n v="1459363465"/>
    <b v="1"/>
    <n v="325"/>
    <b v="1"/>
    <s v="film &amp; video/documentary"/>
    <n v="100"/>
    <n v="169.85"/>
    <x v="5"/>
    <x v="8"/>
    <x v="142"/>
  </r>
  <r>
    <n v="4"/>
    <x v="143"/>
    <s v="19th centuryâ€™s most notorious literary characters, out of step with the times, find comradery as roommates in modern day Los Angeles."/>
    <x v="56"/>
    <x v="143"/>
    <x v="0"/>
    <s v="US"/>
    <s v="USD"/>
    <n v="1450555279"/>
    <n v="1447963279"/>
    <b v="0"/>
    <n v="284"/>
    <b v="1"/>
    <s v="film &amp; video/television"/>
    <n v="123"/>
    <n v="190.55"/>
    <x v="5"/>
    <x v="16"/>
    <x v="143"/>
  </r>
  <r>
    <n v="735"/>
    <x v="144"/>
    <s v="TOP FUEL FOR LIFE â€¦ a true story of victory, unimaginable loss_x000a_and the epiphany that changed everything."/>
    <x v="57"/>
    <x v="144"/>
    <x v="0"/>
    <s v="US"/>
    <s v="USD"/>
    <n v="1417653540"/>
    <n v="1414975346"/>
    <b v="0"/>
    <n v="229"/>
    <b v="1"/>
    <s v="publishing/nonfiction"/>
    <n v="114"/>
    <n v="234.81"/>
    <x v="1"/>
    <x v="17"/>
    <x v="144"/>
  </r>
  <r>
    <n v="2733"/>
    <x v="145"/>
    <s v="Students, makers, and engineers can write Linux software applications to achieve any network functions, such as NAS, VPN and Firewall."/>
    <x v="6"/>
    <x v="145"/>
    <x v="0"/>
    <s v="US"/>
    <s v="USD"/>
    <n v="1428643974"/>
    <n v="1423463574"/>
    <b v="0"/>
    <n v="119"/>
    <b v="1"/>
    <s v="technology/hardware"/>
    <n v="108"/>
    <n v="451.84"/>
    <x v="0"/>
    <x v="0"/>
    <x v="145"/>
  </r>
  <r>
    <n v="2194"/>
    <x v="146"/>
    <s v="LAST CHANCE! A fast paced card game for people who like to play god, build hybrid cat monsters and add flamethrowers to space dragons."/>
    <x v="26"/>
    <x v="146"/>
    <x v="0"/>
    <s v="US"/>
    <s v="USD"/>
    <n v="1459012290"/>
    <n v="1456423890"/>
    <b v="0"/>
    <n v="878"/>
    <b v="1"/>
    <s v="games/tabletop games"/>
    <n v="537"/>
    <n v="61.2"/>
    <x v="3"/>
    <x v="5"/>
    <x v="146"/>
  </r>
  <r>
    <n v="707"/>
    <x v="147"/>
    <s v="Forget your headphones. Wear Hy all day for voice-controlled music, calls, biometrics and more, with a huge battery and hidden fit."/>
    <x v="34"/>
    <x v="147"/>
    <x v="2"/>
    <s v="GB"/>
    <s v="GBP"/>
    <n v="1483286127"/>
    <n v="1479830127"/>
    <b v="0"/>
    <n v="456"/>
    <b v="0"/>
    <s v="technology/wearables"/>
    <n v="79"/>
    <n v="117.7"/>
    <x v="0"/>
    <x v="1"/>
    <x v="147"/>
  </r>
  <r>
    <n v="2198"/>
    <x v="148"/>
    <s v="A tactical Miniatures board game for 2-4 players set in a mysterious underwater realm where 4 factions battle for supremacy."/>
    <x v="13"/>
    <x v="148"/>
    <x v="0"/>
    <s v="US"/>
    <s v="USD"/>
    <n v="1447507200"/>
    <n v="1444911600"/>
    <b v="0"/>
    <n v="651"/>
    <b v="1"/>
    <s v="games/tabletop games"/>
    <n v="133"/>
    <n v="81.650000000000006"/>
    <x v="3"/>
    <x v="5"/>
    <x v="148"/>
  </r>
  <r>
    <n v="1949"/>
    <x v="149"/>
    <s v="#ShakeYourPower brings clean energy to places in the world without electricity through the power of music."/>
    <x v="6"/>
    <x v="149"/>
    <x v="0"/>
    <s v="GB"/>
    <s v="GBP"/>
    <n v="1404986951"/>
    <n v="1402394951"/>
    <b v="1"/>
    <n v="943"/>
    <b v="1"/>
    <s v="technology/hardware"/>
    <n v="106"/>
    <n v="56.2"/>
    <x v="0"/>
    <x v="0"/>
    <x v="149"/>
  </r>
  <r>
    <n v="3027"/>
    <x v="150"/>
    <s v="Wavy says let's LIGHT UP THE RAINBOW STAGE and as our stretch reward we'll throw all of us a PARTY!"/>
    <x v="13"/>
    <x v="150"/>
    <x v="0"/>
    <s v="US"/>
    <s v="USD"/>
    <n v="1426866851"/>
    <n v="1424278451"/>
    <b v="0"/>
    <n v="320"/>
    <b v="1"/>
    <s v="theater/spaces"/>
    <n v="131"/>
    <n v="164.3"/>
    <x v="6"/>
    <x v="9"/>
    <x v="150"/>
  </r>
  <r>
    <n v="325"/>
    <x v="151"/>
    <s v="NETIZENS follows targets of online harassment as they confront digital abuse and strive for equality and justice online."/>
    <x v="6"/>
    <x v="151"/>
    <x v="0"/>
    <s v="US"/>
    <s v="USD"/>
    <n v="1482208233"/>
    <n v="1479184233"/>
    <b v="1"/>
    <n v="736"/>
    <b v="1"/>
    <s v="film &amp; video/documentary"/>
    <n v="104"/>
    <n v="70.92"/>
    <x v="5"/>
    <x v="8"/>
    <x v="151"/>
  </r>
  <r>
    <n v="401"/>
    <x v="152"/>
    <s v="Join us as we explore their humanity, intellect and legacy, demonstrating to young women around the world that all things are possible."/>
    <x v="6"/>
    <x v="152"/>
    <x v="0"/>
    <s v="US"/>
    <s v="USD"/>
    <n v="1312747970"/>
    <n v="1310155970"/>
    <b v="0"/>
    <n v="73"/>
    <b v="1"/>
    <s v="film &amp; video/documentary"/>
    <n v="104"/>
    <n v="711.04"/>
    <x v="5"/>
    <x v="8"/>
    <x v="152"/>
  </r>
  <r>
    <n v="288"/>
    <x v="153"/>
    <s v="A portrait of Oceana, WV, an old coal mining town that has become the epicenter of the Oxycontin epidemic, earning the nickname Oxyana."/>
    <x v="6"/>
    <x v="153"/>
    <x v="0"/>
    <s v="US"/>
    <s v="USD"/>
    <n v="1340683393"/>
    <n v="1337659393"/>
    <b v="1"/>
    <n v="447"/>
    <b v="1"/>
    <s v="film &amp; video/documentary"/>
    <n v="103"/>
    <n v="115.45"/>
    <x v="5"/>
    <x v="8"/>
    <x v="153"/>
  </r>
  <r>
    <n v="358"/>
    <x v="154"/>
    <s v="Screenwriter. Novelist. Playwright. The inside story of famed writer William Goldman. As only he can tell it."/>
    <x v="6"/>
    <x v="154"/>
    <x v="0"/>
    <s v="US"/>
    <s v="USD"/>
    <n v="1466002800"/>
    <n v="1463517521"/>
    <b v="1"/>
    <n v="267"/>
    <b v="1"/>
    <s v="film &amp; video/documentary"/>
    <n v="103"/>
    <n v="193.05"/>
    <x v="5"/>
    <x v="8"/>
    <x v="154"/>
  </r>
  <r>
    <n v="2998"/>
    <x v="155"/>
    <s v="The New Movement works tirelessly to put Nola on the comedy map. This project will upgrade our theater and production facilities."/>
    <x v="6"/>
    <x v="155"/>
    <x v="0"/>
    <s v="US"/>
    <s v="USD"/>
    <n v="1402892700"/>
    <n v="1400474329"/>
    <b v="0"/>
    <n v="433"/>
    <b v="1"/>
    <s v="theater/spaces"/>
    <n v="103"/>
    <n v="118.97"/>
    <x v="6"/>
    <x v="9"/>
    <x v="155"/>
  </r>
  <r>
    <n v="3691"/>
    <x v="156"/>
    <s v="World Premiere of last play written by Amiri Baraka"/>
    <x v="13"/>
    <x v="156"/>
    <x v="0"/>
    <s v="US"/>
    <s v="USD"/>
    <n v="1425272340"/>
    <n v="1421426929"/>
    <b v="0"/>
    <n v="274"/>
    <b v="1"/>
    <s v="theater/plays"/>
    <n v="128"/>
    <n v="186.8"/>
    <x v="6"/>
    <x v="11"/>
    <x v="156"/>
  </r>
  <r>
    <n v="1343"/>
    <x v="157"/>
    <s v="Sleepman is a bio-signal monitoring wristwatch featuring smart alarm with the unique sleep enhancement and fatigue detection options!"/>
    <x v="6"/>
    <x v="157"/>
    <x v="1"/>
    <s v="US"/>
    <s v="USD"/>
    <n v="1471579140"/>
    <n v="1466512683"/>
    <b v="0"/>
    <n v="323"/>
    <b v="0"/>
    <s v="technology/wearables"/>
    <n v="102"/>
    <n v="158.36000000000001"/>
    <x v="0"/>
    <x v="1"/>
    <x v="157"/>
  </r>
  <r>
    <n v="1210"/>
    <x v="158"/>
    <s v="En fotobok om livet i det enda andra GÃ¶teborg i vÃ¤rlden"/>
    <x v="16"/>
    <x v="158"/>
    <x v="0"/>
    <s v="SE"/>
    <s v="SEK"/>
    <n v="1433106000"/>
    <n v="1431124572"/>
    <b v="0"/>
    <n v="103"/>
    <b v="1"/>
    <s v="photography/photobooks"/>
    <n v="254"/>
    <n v="493.82"/>
    <x v="2"/>
    <x v="3"/>
    <x v="158"/>
  </r>
  <r>
    <n v="2709"/>
    <x v="159"/>
    <s v="Give contemporary circus an artistic home in America.  Help us launch the nationâ€™s first higher education program for circus."/>
    <x v="6"/>
    <x v="159"/>
    <x v="0"/>
    <s v="US"/>
    <s v="USD"/>
    <n v="1475553540"/>
    <n v="1472528141"/>
    <b v="1"/>
    <n v="308"/>
    <b v="1"/>
    <s v="theater/spaces"/>
    <n v="102"/>
    <n v="164.94"/>
    <x v="6"/>
    <x v="9"/>
    <x v="159"/>
  </r>
  <r>
    <n v="2308"/>
    <x v="160"/>
    <s v="For our next record we're combining amazing visuals with new and creative music to create an truly beautiful worship experience."/>
    <x v="6"/>
    <x v="160"/>
    <x v="0"/>
    <s v="US"/>
    <s v="USD"/>
    <n v="1409274000"/>
    <n v="1406847996"/>
    <b v="1"/>
    <n v="614"/>
    <b v="1"/>
    <s v="music/indie rock"/>
    <n v="101"/>
    <n v="82.5"/>
    <x v="7"/>
    <x v="12"/>
    <x v="160"/>
  </r>
  <r>
    <n v="1957"/>
    <x v="161"/>
    <s v="An open hardware platform for the best microcontroller in the world."/>
    <x v="0"/>
    <x v="161"/>
    <x v="0"/>
    <s v="US"/>
    <s v="USD"/>
    <n v="1351304513"/>
    <n v="1348712513"/>
    <b v="1"/>
    <n v="660"/>
    <b v="1"/>
    <s v="technology/hardware"/>
    <n v="168"/>
    <n v="76.14"/>
    <x v="0"/>
    <x v="0"/>
    <x v="161"/>
  </r>
  <r>
    <n v="333"/>
    <x v="162"/>
    <s v="Enter a unique world of flavors, passion, resourcefulness and breathtaking locations. Join us on this unprecedented journey!"/>
    <x v="13"/>
    <x v="162"/>
    <x v="0"/>
    <s v="US"/>
    <s v="USD"/>
    <n v="1460038591"/>
    <n v="1457450191"/>
    <b v="1"/>
    <n v="266"/>
    <b v="1"/>
    <s v="film &amp; video/documentary"/>
    <n v="125"/>
    <n v="188.31"/>
    <x v="5"/>
    <x v="8"/>
    <x v="162"/>
  </r>
  <r>
    <n v="1364"/>
    <x v="163"/>
    <s v="Help us Make Rock History with this Epic J.S.Fuck Extremerock Album written by Sune &quot;KÃ¸ter&quot; KÃ¸lster and produced by Flemming Rasmussen."/>
    <x v="30"/>
    <x v="163"/>
    <x v="0"/>
    <s v="DK"/>
    <s v="DKK"/>
    <n v="1420648906"/>
    <n v="1415464906"/>
    <b v="0"/>
    <n v="144"/>
    <b v="1"/>
    <s v="music/rock"/>
    <n v="119"/>
    <n v="346.04"/>
    <x v="7"/>
    <x v="15"/>
    <x v="163"/>
  </r>
  <r>
    <n v="1202"/>
    <x v="164"/>
    <s v="This coffee table book features Melbourne as never seen before through the eyes of an artist now 93 years old. Melbourne from 1968-1971"/>
    <x v="17"/>
    <x v="164"/>
    <x v="0"/>
    <s v="AU"/>
    <s v="AUD"/>
    <n v="1435388154"/>
    <n v="1432796154"/>
    <b v="0"/>
    <n v="271"/>
    <b v="1"/>
    <s v="photography/photobooks"/>
    <n v="199"/>
    <n v="183.8"/>
    <x v="2"/>
    <x v="3"/>
    <x v="164"/>
  </r>
  <r>
    <n v="12"/>
    <x v="165"/>
    <s v="Spinward Traveller is based on the award winning role-playing game. Launch your imagination into the Traveller universe at Jump 6."/>
    <x v="0"/>
    <x v="165"/>
    <x v="0"/>
    <s v="US"/>
    <s v="USD"/>
    <n v="1405479600"/>
    <n v="1401642425"/>
    <b v="0"/>
    <n v="827"/>
    <b v="1"/>
    <s v="film &amp; video/television"/>
    <n v="165"/>
    <n v="59.96"/>
    <x v="5"/>
    <x v="16"/>
    <x v="165"/>
  </r>
  <r>
    <n v="2727"/>
    <x v="166"/>
    <s v="Introducing the PiDrive, a high capacity Solid State Drive (SSD) expansion card for the Raspberry Pi B+, A+, and B+ v2!"/>
    <x v="26"/>
    <x v="166"/>
    <x v="0"/>
    <s v="US"/>
    <s v="USD"/>
    <n v="1438964063"/>
    <n v="1436804063"/>
    <b v="0"/>
    <n v="707"/>
    <b v="1"/>
    <s v="technology/hardware"/>
    <n v="493"/>
    <n v="69.760000000000005"/>
    <x v="0"/>
    <x v="0"/>
    <x v="166"/>
  </r>
  <r>
    <n v="2060"/>
    <x v="167"/>
    <s v="Universal 4 ports USB charger for iPhone, iPad, Android and other USB devices. Intelligent device detection for optimal charging."/>
    <x v="17"/>
    <x v="167"/>
    <x v="0"/>
    <s v="US"/>
    <s v="USD"/>
    <n v="1406129150"/>
    <n v="1400945150"/>
    <b v="0"/>
    <n v="1364"/>
    <b v="1"/>
    <s v="technology/hardware"/>
    <n v="196"/>
    <n v="36"/>
    <x v="0"/>
    <x v="0"/>
    <x v="167"/>
  </r>
  <r>
    <n v="2116"/>
    <x v="168"/>
    <s v="Launch Bitch's new project, BEACH.  Get a limited edition cassette EP, be on a song, or drive away in Bitch's tour bus/RV."/>
    <x v="42"/>
    <x v="168"/>
    <x v="0"/>
    <s v="US"/>
    <s v="USD"/>
    <n v="1349203203"/>
    <n v="1345056003"/>
    <b v="0"/>
    <n v="92"/>
    <b v="1"/>
    <s v="music/indie rock"/>
    <n v="101"/>
    <n v="526.46"/>
    <x v="7"/>
    <x v="12"/>
    <x v="168"/>
  </r>
  <r>
    <n v="1469"/>
    <x v="169"/>
    <s v="Get the inside edge on the stories that connect Americans to the world -- in your ear every week."/>
    <x v="58"/>
    <x v="169"/>
    <x v="0"/>
    <s v="US"/>
    <s v="USD"/>
    <n v="1360938109"/>
    <n v="1358346109"/>
    <b v="1"/>
    <n v="321"/>
    <b v="1"/>
    <s v="publishing/radio &amp; podcasts"/>
    <n v="108"/>
    <n v="149.46"/>
    <x v="1"/>
    <x v="2"/>
    <x v="169"/>
  </r>
  <r>
    <n v="641"/>
    <x v="170"/>
    <s v="Innovative new compression-based breast pump gives mothers unprecedented freedom, enabling efficient and discreet pumping"/>
    <x v="13"/>
    <x v="170"/>
    <x v="0"/>
    <s v="US"/>
    <s v="USD"/>
    <n v="1439473248"/>
    <n v="1436881248"/>
    <b v="0"/>
    <n v="315"/>
    <b v="1"/>
    <s v="technology/wearables"/>
    <n v="119"/>
    <n v="151.32"/>
    <x v="0"/>
    <x v="1"/>
    <x v="170"/>
  </r>
  <r>
    <n v="2050"/>
    <x v="171"/>
    <s v="Hubble is the first 100% open, affordable laser cutter suite â€” from replicable hardware to community driven software &amp; firmware."/>
    <x v="26"/>
    <x v="171"/>
    <x v="0"/>
    <s v="US"/>
    <s v="USD"/>
    <n v="1433036578"/>
    <n v="1429580578"/>
    <b v="0"/>
    <n v="170"/>
    <b v="1"/>
    <s v="technology/hardware"/>
    <n v="473"/>
    <n v="278.39"/>
    <x v="0"/>
    <x v="0"/>
    <x v="171"/>
  </r>
  <r>
    <n v="1530"/>
    <x v="172"/>
    <s v="A photobook made by 4-year-old Hawkeye Huey: National Geographic's youngest photographer and Rolling Stone's top 100 on Instagram"/>
    <x v="23"/>
    <x v="172"/>
    <x v="0"/>
    <s v="US"/>
    <s v="USD"/>
    <n v="1445624695"/>
    <n v="1443464695"/>
    <b v="1"/>
    <n v="874"/>
    <b v="1"/>
    <s v="photography/photobooks"/>
    <n v="135"/>
    <n v="53.99"/>
    <x v="2"/>
    <x v="3"/>
    <x v="172"/>
  </r>
  <r>
    <n v="1076"/>
    <x v="173"/>
    <s v="A comical point and click adventure by veteran team of Broken Sword and Monkey Island fame - Steve Ince and Bill Tiller"/>
    <x v="35"/>
    <x v="173"/>
    <x v="2"/>
    <s v="US"/>
    <s v="USD"/>
    <n v="1410426250"/>
    <n v="1405674250"/>
    <b v="0"/>
    <n v="975"/>
    <b v="0"/>
    <s v="games/video games"/>
    <n v="63"/>
    <n v="48.28"/>
    <x v="3"/>
    <x v="18"/>
    <x v="173"/>
  </r>
  <r>
    <n v="2708"/>
    <x v="174"/>
    <s v="Angel Comedy Club: A permanent home for Londonâ€™s loveliest comedy night - a community comedy club"/>
    <x v="16"/>
    <x v="174"/>
    <x v="0"/>
    <s v="GB"/>
    <s v="GBP"/>
    <n v="1469119526"/>
    <n v="1463935526"/>
    <b v="1"/>
    <n v="1049"/>
    <b v="1"/>
    <s v="theater/spaces"/>
    <n v="233"/>
    <n v="44.46"/>
    <x v="6"/>
    <x v="9"/>
    <x v="174"/>
  </r>
  <r>
    <n v="2925"/>
    <x v="175"/>
    <s v="Help the Gold Dust Orphans bring their new musical 'SNOW WHITE AND THE SEVEN BOTTOMS' to New York City this fall!"/>
    <x v="52"/>
    <x v="175"/>
    <x v="0"/>
    <s v="US"/>
    <s v="USD"/>
    <n v="1410444068"/>
    <n v="1407852068"/>
    <b v="0"/>
    <n v="199"/>
    <b v="1"/>
    <s v="theater/musical"/>
    <n v="102"/>
    <n v="231.66"/>
    <x v="6"/>
    <x v="19"/>
    <x v="175"/>
  </r>
  <r>
    <n v="1467"/>
    <x v="176"/>
    <s v="We are a new Spanish language podcast telling uniquely Latin American stories."/>
    <x v="13"/>
    <x v="176"/>
    <x v="0"/>
    <s v="US"/>
    <s v="USD"/>
    <n v="1332699285"/>
    <n v="1327518885"/>
    <b v="1"/>
    <n v="600"/>
    <b v="1"/>
    <s v="publishing/radio &amp; podcasts"/>
    <n v="115"/>
    <n v="76.72"/>
    <x v="1"/>
    <x v="2"/>
    <x v="176"/>
  </r>
  <r>
    <n v="2730"/>
    <x v="177"/>
    <s v="The world's most powerful portable speaker and guitar amplifier. Turns any surface into a speaker."/>
    <x v="59"/>
    <x v="177"/>
    <x v="0"/>
    <s v="US"/>
    <s v="USD"/>
    <n v="1366635575"/>
    <n v="1363611575"/>
    <b v="0"/>
    <n v="682"/>
    <b v="1"/>
    <s v="technology/hardware"/>
    <n v="170"/>
    <n v="67.42"/>
    <x v="0"/>
    <x v="0"/>
    <x v="177"/>
  </r>
  <r>
    <n v="282"/>
    <x v="178"/>
    <s v="See US Marines make counter-insurgency work in Helmand Province--the Taliban's stronghold in Afghanistan."/>
    <x v="52"/>
    <x v="178"/>
    <x v="0"/>
    <s v="US"/>
    <s v="USD"/>
    <n v="1266876000"/>
    <n v="1263679492"/>
    <b v="1"/>
    <n v="179"/>
    <b v="1"/>
    <s v="film &amp; video/documentary"/>
    <n v="101"/>
    <n v="254.39"/>
    <x v="5"/>
    <x v="8"/>
    <x v="178"/>
  </r>
  <r>
    <n v="3004"/>
    <x v="179"/>
    <s v="The Agawam Cinemas is to be successfully reopened by new ownership and the twin theaters must be converted to digital projection."/>
    <x v="13"/>
    <x v="179"/>
    <x v="0"/>
    <s v="US"/>
    <s v="USD"/>
    <n v="1416089324"/>
    <n v="1413493724"/>
    <b v="0"/>
    <n v="277"/>
    <b v="1"/>
    <s v="theater/spaces"/>
    <n v="113"/>
    <n v="162.91"/>
    <x v="6"/>
    <x v="9"/>
    <x v="179"/>
  </r>
  <r>
    <n v="2269"/>
    <x v="180"/>
    <s v="Add exciting loot drops to your CR 1-4, 5-8, 9-12, 13-16, and 17-20 encounters! Each deck has over 200 possible outcomes!"/>
    <x v="60"/>
    <x v="180"/>
    <x v="0"/>
    <s v="US"/>
    <s v="USD"/>
    <n v="1488862800"/>
    <n v="1486745663"/>
    <b v="0"/>
    <n v="902"/>
    <b v="1"/>
    <s v="games/tabletop games"/>
    <n v="1802"/>
    <n v="49.93"/>
    <x v="3"/>
    <x v="5"/>
    <x v="180"/>
  </r>
  <r>
    <n v="2033"/>
    <x v="181"/>
    <s v="BrewNannyâ„¢ accurately measures the health and progress of your home brew and alerts you to problems immediately, wherever you are."/>
    <x v="17"/>
    <x v="181"/>
    <x v="0"/>
    <s v="US"/>
    <s v="USD"/>
    <n v="1398477518"/>
    <n v="1395885518"/>
    <b v="1"/>
    <n v="158"/>
    <b v="1"/>
    <s v="technology/hardware"/>
    <n v="179"/>
    <n v="282.72000000000003"/>
    <x v="0"/>
    <x v="0"/>
    <x v="181"/>
  </r>
  <r>
    <n v="347"/>
    <x v="182"/>
    <s v="&quot;Getting Naked&quot; tells the story of current-day burlesque in New York City through the on and off-stage lives of several performers."/>
    <x v="13"/>
    <x v="182"/>
    <x v="0"/>
    <s v="US"/>
    <s v="USD"/>
    <n v="1447505609"/>
    <n v="1444910009"/>
    <b v="1"/>
    <n v="379"/>
    <b v="1"/>
    <s v="film &amp; video/documentary"/>
    <n v="112"/>
    <n v="117.77"/>
    <x v="5"/>
    <x v="8"/>
    <x v="182"/>
  </r>
  <r>
    <n v="648"/>
    <x v="183"/>
    <s v="Get ready for the next product that you canâ€™t live without"/>
    <x v="23"/>
    <x v="183"/>
    <x v="0"/>
    <s v="US"/>
    <s v="USD"/>
    <n v="1413304708"/>
    <n v="1410280708"/>
    <b v="0"/>
    <n v="27"/>
    <b v="1"/>
    <s v="technology/wearables"/>
    <n v="127"/>
    <n v="1644"/>
    <x v="0"/>
    <x v="1"/>
    <x v="183"/>
  </r>
  <r>
    <n v="340"/>
    <x v="184"/>
    <s v="Feature-length documentary about five Somali Muslim students pursuing dreams of education in America"/>
    <x v="23"/>
    <x v="184"/>
    <x v="0"/>
    <s v="US"/>
    <s v="USD"/>
    <n v="1489006800"/>
    <n v="1486397007"/>
    <b v="1"/>
    <n v="299"/>
    <b v="1"/>
    <s v="film &amp; video/documentary"/>
    <n v="125"/>
    <n v="146.35"/>
    <x v="5"/>
    <x v="8"/>
    <x v="184"/>
  </r>
  <r>
    <n v="351"/>
    <x v="185"/>
    <s v="A documentary film about the glory and misfortunes of the Spanish sighthound, the Galgo. Probably the most mistreated dog of all."/>
    <x v="61"/>
    <x v="185"/>
    <x v="0"/>
    <s v="ES"/>
    <s v="EUR"/>
    <n v="1460066954"/>
    <n v="1456614554"/>
    <b v="1"/>
    <n v="964"/>
    <b v="1"/>
    <s v="film &amp; video/documentary"/>
    <n v="127"/>
    <n v="44.91"/>
    <x v="5"/>
    <x v="8"/>
    <x v="185"/>
  </r>
  <r>
    <n v="2059"/>
    <x v="186"/>
    <s v="Simplify IoT development via the cloud. Plug-n-play, Arduino-compatible wireless network of sensors &amp; controllers. Open Source. Secure."/>
    <x v="0"/>
    <x v="186"/>
    <x v="0"/>
    <s v="US"/>
    <s v="USD"/>
    <n v="1454277540"/>
    <n v="1450880854"/>
    <b v="0"/>
    <n v="375"/>
    <b v="1"/>
    <s v="technology/hardware"/>
    <n v="143"/>
    <n v="114.77"/>
    <x v="0"/>
    <x v="0"/>
    <x v="186"/>
  </r>
  <r>
    <n v="669"/>
    <x v="187"/>
    <s v="Beautiful automatic watches, made for every moment._x000a_Sports, business, casual.....it fits every moment of your life."/>
    <x v="19"/>
    <x v="187"/>
    <x v="2"/>
    <s v="SE"/>
    <s v="SEK"/>
    <n v="1467817258"/>
    <n v="1465225258"/>
    <b v="0"/>
    <n v="28"/>
    <b v="0"/>
    <s v="technology/wearables"/>
    <n v="22"/>
    <n v="1536.25"/>
    <x v="0"/>
    <x v="1"/>
    <x v="187"/>
  </r>
  <r>
    <n v="331"/>
    <x v="188"/>
    <s v="A hybrid music documentary/concert film featuring Sharon Jones, Charles Bradley and the rest of the Daptone Records family."/>
    <x v="13"/>
    <x v="188"/>
    <x v="0"/>
    <s v="US"/>
    <s v="USD"/>
    <n v="1466171834"/>
    <n v="1463493434"/>
    <b v="1"/>
    <n v="438"/>
    <b v="1"/>
    <s v="film &amp; video/documentary"/>
    <n v="107"/>
    <n v="97.36"/>
    <x v="5"/>
    <x v="8"/>
    <x v="188"/>
  </r>
  <r>
    <n v="2340"/>
    <x v="189"/>
    <s v="Strange Matter Coffee is opening a scratch bakery featuring craft doughnuts with vegan and gluten free options!"/>
    <x v="13"/>
    <x v="189"/>
    <x v="0"/>
    <s v="US"/>
    <s v="USD"/>
    <n v="1477841138"/>
    <n v="1475249138"/>
    <b v="1"/>
    <n v="403"/>
    <b v="1"/>
    <s v="food/small batch"/>
    <n v="106"/>
    <n v="104.99"/>
    <x v="4"/>
    <x v="7"/>
    <x v="189"/>
  </r>
  <r>
    <n v="2646"/>
    <x v="190"/>
    <s v="We're a small group with a big mission: making it possible for everyone to explore space using the power of virtual reality."/>
    <x v="62"/>
    <x v="190"/>
    <x v="1"/>
    <s v="US"/>
    <s v="USD"/>
    <n v="1441783869"/>
    <n v="1439191869"/>
    <b v="1"/>
    <n v="535"/>
    <b v="0"/>
    <s v="technology/space exploration"/>
    <n v="8"/>
    <n v="78.67"/>
    <x v="0"/>
    <x v="4"/>
    <x v="190"/>
  </r>
  <r>
    <n v="3066"/>
    <x v="191"/>
    <s v="Our mission is to offer an innovative family watersports attraction that is fun, safe, economical and a leader in its field."/>
    <x v="63"/>
    <x v="191"/>
    <x v="2"/>
    <s v="AU"/>
    <s v="AUD"/>
    <n v="1468128537"/>
    <n v="1465536537"/>
    <b v="0"/>
    <n v="15"/>
    <b v="0"/>
    <s v="theater/spaces"/>
    <n v="12"/>
    <n v="2796.67"/>
    <x v="6"/>
    <x v="9"/>
    <x v="191"/>
  </r>
  <r>
    <n v="284"/>
    <x v="192"/>
    <s v="A film documenting WI Gov.Scott Walker's attack on working families and how it is reanimating the American labor movement."/>
    <x v="13"/>
    <x v="192"/>
    <x v="0"/>
    <s v="US"/>
    <s v="USD"/>
    <n v="1327167780"/>
    <n v="1325007780"/>
    <b v="1"/>
    <n v="760"/>
    <b v="1"/>
    <s v="film &amp; video/documentary"/>
    <n v="105"/>
    <n v="55.07"/>
    <x v="5"/>
    <x v="8"/>
    <x v="192"/>
  </r>
  <r>
    <n v="2703"/>
    <x v="193"/>
    <s v="Â¡Tu nuevo espacio cultural multidisciplinario en el centro de Pachuca, Hidalgo"/>
    <x v="13"/>
    <x v="193"/>
    <x v="3"/>
    <s v="MX"/>
    <s v="MXN"/>
    <n v="1490196830"/>
    <n v="1485016430"/>
    <b v="0"/>
    <n v="45"/>
    <b v="0"/>
    <s v="theater/spaces"/>
    <n v="104"/>
    <n v="922.22"/>
    <x v="6"/>
    <x v="9"/>
    <x v="193"/>
  </r>
  <r>
    <n v="241"/>
    <x v="194"/>
    <s v="&quot;LESLIE&quot; explores the unapologetic life of Leslie Cochran, the thong-clad homeless man turned cultural icon in the heart of Texas."/>
    <x v="64"/>
    <x v="194"/>
    <x v="0"/>
    <s v="US"/>
    <s v="USD"/>
    <n v="1419180304"/>
    <n v="1415292304"/>
    <b v="1"/>
    <n v="376"/>
    <b v="1"/>
    <s v="film &amp; video/documentary"/>
    <n v="113"/>
    <n v="109.04"/>
    <x v="5"/>
    <x v="8"/>
    <x v="194"/>
  </r>
  <r>
    <n v="2942"/>
    <x v="195"/>
    <s v="YOUR community theatre:  provide a facility that is usable for presentation of movies, live music, live theatre and community events"/>
    <x v="19"/>
    <x v="195"/>
    <x v="2"/>
    <s v="CA"/>
    <s v="CAD"/>
    <n v="1450297080"/>
    <n v="1448565459"/>
    <b v="0"/>
    <n v="202"/>
    <b v="0"/>
    <s v="theater/spaces"/>
    <n v="20"/>
    <n v="202.23"/>
    <x v="6"/>
    <x v="9"/>
    <x v="195"/>
  </r>
  <r>
    <n v="355"/>
    <x v="196"/>
    <s v="A documentary film about the late REZA ABDOH and his performance company DAR A LUZ."/>
    <x v="23"/>
    <x v="196"/>
    <x v="0"/>
    <s v="US"/>
    <s v="USD"/>
    <n v="1417420994"/>
    <n v="1414738994"/>
    <b v="1"/>
    <n v="165"/>
    <b v="1"/>
    <s v="film &amp; video/documentary"/>
    <n v="116"/>
    <n v="246.61"/>
    <x v="5"/>
    <x v="8"/>
    <x v="196"/>
  </r>
  <r>
    <n v="278"/>
    <x v="197"/>
    <s v="An unlikely story of spirit, defiance and beauty from the most contaminated place on Earth"/>
    <x v="59"/>
    <x v="197"/>
    <x v="0"/>
    <s v="US"/>
    <s v="USD"/>
    <n v="1350003539"/>
    <n v="1347411539"/>
    <b v="1"/>
    <n v="415"/>
    <b v="1"/>
    <s v="film &amp; video/documentary"/>
    <n v="150"/>
    <n v="97.82"/>
    <x v="5"/>
    <x v="8"/>
    <x v="197"/>
  </r>
  <r>
    <n v="2443"/>
    <x v="198"/>
    <s v="We empower coffee farmers to process their own premium beans, and connect them directly with coffee lovers on our online marketplace."/>
    <x v="16"/>
    <x v="198"/>
    <x v="0"/>
    <s v="US"/>
    <s v="USD"/>
    <n v="1408114822"/>
    <n v="1405522822"/>
    <b v="0"/>
    <n v="311"/>
    <b v="1"/>
    <s v="food/small batch"/>
    <n v="203"/>
    <n v="130.22999999999999"/>
    <x v="4"/>
    <x v="7"/>
    <x v="198"/>
  </r>
  <r>
    <n v="1315"/>
    <x v="199"/>
    <s v="Zoom will happen - THANK YOU! Received outside funding due amazing early success!"/>
    <x v="4"/>
    <x v="199"/>
    <x v="1"/>
    <s v="US"/>
    <s v="USD"/>
    <n v="1446771600"/>
    <n v="1443700648"/>
    <b v="0"/>
    <n v="248"/>
    <b v="0"/>
    <s v="technology/wearables"/>
    <n v="40"/>
    <n v="162.91999999999999"/>
    <x v="0"/>
    <x v="1"/>
    <x v="199"/>
  </r>
  <r>
    <n v="37"/>
    <x v="200"/>
    <s v="Take an unscripted, real-time journey with Greg Aiello to the planet's wildest and most iconic places on this adventure travel TV show."/>
    <x v="65"/>
    <x v="200"/>
    <x v="0"/>
    <s v="US"/>
    <s v="USD"/>
    <n v="1425055079"/>
    <n v="1422463079"/>
    <b v="0"/>
    <n v="253"/>
    <b v="1"/>
    <s v="film &amp; video/television"/>
    <n v="183"/>
    <n v="159.51"/>
    <x v="5"/>
    <x v="16"/>
    <x v="200"/>
  </r>
  <r>
    <n v="1194"/>
    <x v="201"/>
    <s v="A beautifully presented hardcover book of aerial photographs that show the west coast of Ireland as it's never been seen before."/>
    <x v="66"/>
    <x v="201"/>
    <x v="0"/>
    <s v="IE"/>
    <s v="EUR"/>
    <n v="1428493379"/>
    <n v="1425901379"/>
    <b v="0"/>
    <n v="714"/>
    <b v="1"/>
    <s v="photography/photobooks"/>
    <n v="322"/>
    <n v="56.41"/>
    <x v="2"/>
    <x v="3"/>
    <x v="201"/>
  </r>
  <r>
    <n v="3648"/>
    <x v="202"/>
    <s v="Help Moth Live! Support Moth and its artist collective to achieve its 2014/15 season."/>
    <x v="13"/>
    <x v="202"/>
    <x v="0"/>
    <s v="US"/>
    <s v="USD"/>
    <n v="1412492445"/>
    <n v="1409900445"/>
    <b v="0"/>
    <n v="73"/>
    <b v="1"/>
    <s v="theater/plays"/>
    <n v="100"/>
    <n v="550.04"/>
    <x v="6"/>
    <x v="11"/>
    <x v="202"/>
  </r>
  <r>
    <n v="2045"/>
    <x v="203"/>
    <s v="Open Rail is a new open source universal linear rail system designed to be used with various T- Slot aluminum extrusion configurations."/>
    <x v="67"/>
    <x v="203"/>
    <x v="0"/>
    <s v="US"/>
    <s v="USD"/>
    <n v="1341799647"/>
    <n v="1339207647"/>
    <b v="0"/>
    <n v="263"/>
    <b v="1"/>
    <s v="technology/hardware"/>
    <n v="819"/>
    <n v="152.62"/>
    <x v="0"/>
    <x v="0"/>
    <x v="203"/>
  </r>
  <r>
    <n v="961"/>
    <x v="204"/>
    <s v="Active, happy &amp; healthy together! _x000a_Thatâ€™s our mission for all dogs and their parents."/>
    <x v="68"/>
    <x v="204"/>
    <x v="2"/>
    <s v="US"/>
    <s v="USD"/>
    <n v="1487617200"/>
    <n v="1483634335"/>
    <b v="0"/>
    <n v="110"/>
    <b v="0"/>
    <s v="technology/wearables"/>
    <n v="42"/>
    <n v="364.35"/>
    <x v="0"/>
    <x v="1"/>
    <x v="204"/>
  </r>
  <r>
    <n v="1521"/>
    <x v="205"/>
    <s v="STREET, a hard-bound book 9 1/2&quot;x 11&quot; 106 black and white photographs shot in New York City from 1975 through 1998."/>
    <x v="69"/>
    <x v="205"/>
    <x v="0"/>
    <s v="US"/>
    <s v="USD"/>
    <n v="1465272091"/>
    <n v="1462248091"/>
    <b v="1"/>
    <n v="235"/>
    <b v="1"/>
    <s v="photography/photobooks"/>
    <n v="107"/>
    <n v="170.45"/>
    <x v="2"/>
    <x v="3"/>
    <x v="205"/>
  </r>
  <r>
    <n v="3547"/>
    <x v="206"/>
    <s v="Help to bring this heart warming story of Ray Didinger's relationship with his boyhood hero Tommy McDonald to life."/>
    <x v="23"/>
    <x v="206"/>
    <x v="0"/>
    <s v="US"/>
    <s v="USD"/>
    <n v="1463198340"/>
    <n v="1461117201"/>
    <b v="0"/>
    <n v="336"/>
    <b v="1"/>
    <s v="theater/plays"/>
    <n v="114"/>
    <n v="119.18"/>
    <x v="6"/>
    <x v="11"/>
    <x v="206"/>
  </r>
  <r>
    <n v="2054"/>
    <x v="207"/>
    <s v="SITU is the smart food nutrition scale anyone can use. It weighs your food in calories and nutrients in addition to grams and ounces."/>
    <x v="23"/>
    <x v="207"/>
    <x v="0"/>
    <s v="GB"/>
    <s v="GBP"/>
    <n v="1399033810"/>
    <n v="1396441810"/>
    <b v="0"/>
    <n v="621"/>
    <b v="1"/>
    <s v="technology/hardware"/>
    <n v="114"/>
    <n v="64.02"/>
    <x v="0"/>
    <x v="0"/>
    <x v="207"/>
  </r>
  <r>
    <n v="1476"/>
    <x v="208"/>
    <s v="The Comedy Button is a brand new nerd pop culture podcast with weekly video sketches."/>
    <x v="70"/>
    <x v="208"/>
    <x v="0"/>
    <s v="US"/>
    <s v="USD"/>
    <n v="1315616422"/>
    <n v="1313024422"/>
    <b v="1"/>
    <n v="916"/>
    <b v="1"/>
    <s v="publishing/radio &amp; podcasts"/>
    <n v="662"/>
    <n v="43.33"/>
    <x v="1"/>
    <x v="2"/>
    <x v="208"/>
  </r>
  <r>
    <n v="2280"/>
    <x v="209"/>
    <s v="A range of highly detailed 28mm fantasy miniatures and supporting gaming rules by Andrea Sfiligoi, creator of Song of Blades and Heroes"/>
    <x v="71"/>
    <x v="209"/>
    <x v="0"/>
    <s v="US"/>
    <s v="USD"/>
    <n v="1442501991"/>
    <n v="1439909991"/>
    <b v="0"/>
    <n v="480"/>
    <b v="1"/>
    <s v="games/tabletop games"/>
    <n v="404"/>
    <n v="82.4"/>
    <x v="3"/>
    <x v="5"/>
    <x v="209"/>
  </r>
  <r>
    <n v="2036"/>
    <x v="210"/>
    <s v="A high-capacity portable charger with LED lights keeps your iPhone, iPad, smartphones, tablets and other devices juiced up on-the-go."/>
    <x v="0"/>
    <x v="210"/>
    <x v="0"/>
    <s v="US"/>
    <s v="USD"/>
    <n v="1399668319"/>
    <n v="1397076319"/>
    <b v="1"/>
    <n v="848"/>
    <b v="1"/>
    <s v="technology/hardware"/>
    <n v="132"/>
    <n v="46.58"/>
    <x v="0"/>
    <x v="0"/>
    <x v="210"/>
  </r>
  <r>
    <n v="1215"/>
    <x v="211"/>
    <s v="A photography book that brings you on a journey through Tokyo and beyond.   This is a collection of my best images from ShootTokyo."/>
    <x v="1"/>
    <x v="211"/>
    <x v="0"/>
    <s v="US"/>
    <s v="USD"/>
    <n v="1401487756"/>
    <n v="1398895756"/>
    <b v="0"/>
    <n v="549"/>
    <b v="1"/>
    <s v="photography/photobooks"/>
    <n v="786"/>
    <n v="71.59"/>
    <x v="2"/>
    <x v="3"/>
    <x v="211"/>
  </r>
  <r>
    <n v="2706"/>
    <x v="212"/>
    <s v="A place where innovation, food, creativity and performance live year round in a historic building in Pioneer Square."/>
    <x v="23"/>
    <x v="212"/>
    <x v="0"/>
    <s v="US"/>
    <s v="USD"/>
    <n v="1413442740"/>
    <n v="1410937483"/>
    <b v="1"/>
    <n v="263"/>
    <b v="1"/>
    <s v="theater/spaces"/>
    <n v="112"/>
    <n v="149.44"/>
    <x v="6"/>
    <x v="9"/>
    <x v="212"/>
  </r>
  <r>
    <n v="1196"/>
    <x v="213"/>
    <s v="A book of male nudes photographed on location in Ibiza over the last 4 years."/>
    <x v="72"/>
    <x v="213"/>
    <x v="0"/>
    <s v="GB"/>
    <s v="GBP"/>
    <n v="1450467539"/>
    <n v="1447875539"/>
    <b v="0"/>
    <n v="512"/>
    <b v="1"/>
    <s v="photography/photobooks"/>
    <n v="270"/>
    <n v="76.44"/>
    <x v="2"/>
    <x v="3"/>
    <x v="213"/>
  </r>
  <r>
    <n v="2602"/>
    <x v="214"/>
    <s v="Three screen-printed posters celebrating the most popular and most notable interplanetary robotic space missions."/>
    <x v="32"/>
    <x v="214"/>
    <x v="0"/>
    <s v="US"/>
    <s v="USD"/>
    <n v="1415827200"/>
    <n v="1412358968"/>
    <b v="1"/>
    <n v="489"/>
    <b v="1"/>
    <s v="technology/space exploration"/>
    <n v="326"/>
    <n v="80.02"/>
    <x v="0"/>
    <x v="4"/>
    <x v="214"/>
  </r>
  <r>
    <n v="361"/>
    <x v="215"/>
    <s v="An indie documentary seeking production funds to capture The Matches reunion tour &amp; interviews with music industry professionals."/>
    <x v="23"/>
    <x v="215"/>
    <x v="0"/>
    <s v="US"/>
    <s v="USD"/>
    <n v="1416704506"/>
    <n v="1414108906"/>
    <b v="0"/>
    <n v="354"/>
    <b v="1"/>
    <s v="film &amp; video/documentary"/>
    <n v="111"/>
    <n v="109.82"/>
    <x v="5"/>
    <x v="8"/>
    <x v="215"/>
  </r>
  <r>
    <n v="1274"/>
    <x v="216"/>
    <s v="Sun Shot is the working title of Assembly of Dust's new studio release.  It features 9 brand new songs and 4 never recorded"/>
    <x v="17"/>
    <x v="216"/>
    <x v="0"/>
    <s v="US"/>
    <s v="USD"/>
    <n v="1346344425"/>
    <n v="1343320425"/>
    <b v="1"/>
    <n v="467"/>
    <b v="1"/>
    <s v="music/rock"/>
    <n v="155"/>
    <n v="82.96"/>
    <x v="7"/>
    <x v="15"/>
    <x v="216"/>
  </r>
  <r>
    <n v="366"/>
    <x v="217"/>
    <s v="One Bushman familyâ€™s struggle to survive genocide, dispossession and post-apartheid freedom in South Africa."/>
    <x v="46"/>
    <x v="217"/>
    <x v="0"/>
    <s v="US"/>
    <s v="USD"/>
    <n v="1337540518"/>
    <n v="1334948518"/>
    <b v="0"/>
    <n v="134"/>
    <b v="1"/>
    <s v="film &amp; video/documentary"/>
    <n v="101"/>
    <n v="287.31"/>
    <x v="5"/>
    <x v="8"/>
    <x v="217"/>
  </r>
  <r>
    <n v="24"/>
    <x v="218"/>
    <s v="STL Up Late is a weekly late night comedy talk show for St. Louis television."/>
    <x v="23"/>
    <x v="218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</r>
  <r>
    <n v="1197"/>
    <x v="219"/>
    <s v="A coffee table book celebrating Colorado brewery culture; exploring the passion and personality of local breweries through photographs."/>
    <x v="51"/>
    <x v="219"/>
    <x v="0"/>
    <s v="US"/>
    <s v="USD"/>
    <n v="1465797540"/>
    <n v="1463155034"/>
    <b v="0"/>
    <n v="314"/>
    <b v="1"/>
    <s v="photography/photobooks"/>
    <n v="253"/>
    <n v="121"/>
    <x v="2"/>
    <x v="3"/>
    <x v="219"/>
  </r>
  <r>
    <n v="257"/>
    <x v="220"/>
    <s v="A documentary about a formerly Japan-only Nintendo game, its international release, and the secret black market of unreleased games."/>
    <x v="23"/>
    <x v="220"/>
    <x v="0"/>
    <s v="US"/>
    <s v="USD"/>
    <n v="1463670162"/>
    <n v="1461078162"/>
    <b v="1"/>
    <n v="560"/>
    <b v="1"/>
    <s v="film &amp; video/documentary"/>
    <n v="107"/>
    <n v="66.7"/>
    <x v="5"/>
    <x v="8"/>
    <x v="220"/>
  </r>
  <r>
    <n v="2005"/>
    <x v="221"/>
    <s v="The bassAware Holster is a new type of wearable audio technology that uses vibration to create a massive bass experience."/>
    <x v="0"/>
    <x v="221"/>
    <x v="0"/>
    <s v="US"/>
    <s v="USD"/>
    <n v="1381895940"/>
    <n v="1379532618"/>
    <b v="1"/>
    <n v="191"/>
    <b v="1"/>
    <s v="technology/hardware"/>
    <n v="124"/>
    <n v="194.26"/>
    <x v="0"/>
    <x v="0"/>
    <x v="221"/>
  </r>
  <r>
    <n v="404"/>
    <x v="222"/>
    <s v="A feature length documentary, exploring the many lives memorialized by the iconic AIDS Memorial Quilt."/>
    <x v="23"/>
    <x v="22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</r>
  <r>
    <n v="321"/>
    <x v="223"/>
    <s v="The more digital the world, the more analog our dreams._x000a_A feature documentary shot on 35mm film."/>
    <x v="23"/>
    <x v="223"/>
    <x v="0"/>
    <s v="DE"/>
    <s v="EUR"/>
    <n v="1478605386"/>
    <n v="1475577786"/>
    <b v="1"/>
    <n v="337"/>
    <b v="1"/>
    <s v="film &amp; video/documentary"/>
    <n v="103"/>
    <n v="106.62"/>
    <x v="5"/>
    <x v="8"/>
    <x v="223"/>
  </r>
  <r>
    <n v="2330"/>
    <x v="224"/>
    <s v="Help us launch our whiskey program! With your support we'll barrel and age our first whiskeys: Bourbon, Rye and an American Whiskey."/>
    <x v="23"/>
    <x v="224"/>
    <x v="0"/>
    <s v="US"/>
    <s v="USD"/>
    <n v="1451001600"/>
    <n v="1448400943"/>
    <b v="1"/>
    <n v="163"/>
    <b v="1"/>
    <s v="food/small batch"/>
    <n v="102"/>
    <n v="219.93"/>
    <x v="4"/>
    <x v="7"/>
    <x v="224"/>
  </r>
  <r>
    <n v="330"/>
    <x v="225"/>
    <s v="A film project that will compel decision makers to conserve iconic NH landscapes at risk due to an electricity transmission project."/>
    <x v="23"/>
    <x v="225"/>
    <x v="0"/>
    <s v="US"/>
    <s v="USD"/>
    <n v="1368763140"/>
    <n v="1366028563"/>
    <b v="1"/>
    <n v="340"/>
    <b v="1"/>
    <s v="film &amp; video/documentary"/>
    <n v="102"/>
    <n v="104.82"/>
    <x v="5"/>
    <x v="8"/>
    <x v="225"/>
  </r>
  <r>
    <n v="1256"/>
    <x v="226"/>
    <s v="Dylan Carlson of earth,major solo project lp/cd/dvd/book &quot;Falling with a Thousand Stars and Other Wonders from the House of Albion&quot;"/>
    <x v="0"/>
    <x v="226"/>
    <x v="0"/>
    <s v="US"/>
    <s v="USD"/>
    <n v="1329084231"/>
    <n v="1326492231"/>
    <b v="1"/>
    <n v="361"/>
    <b v="1"/>
    <s v="music/rock"/>
    <n v="118"/>
    <n v="98.03"/>
    <x v="7"/>
    <x v="15"/>
    <x v="226"/>
  </r>
  <r>
    <n v="693"/>
    <x v="227"/>
    <s v="Prana is the first wearable combining breath and posture tracking to make your sitting time count."/>
    <x v="4"/>
    <x v="227"/>
    <x v="2"/>
    <s v="US"/>
    <s v="USD"/>
    <n v="1430421827"/>
    <n v="1427829827"/>
    <b v="0"/>
    <n v="296"/>
    <b v="0"/>
    <s v="technology/wearables"/>
    <n v="35"/>
    <n v="119.39"/>
    <x v="0"/>
    <x v="1"/>
    <x v="227"/>
  </r>
  <r>
    <n v="2989"/>
    <x v="228"/>
    <s v="Bring the movies back to Bethel, Maine."/>
    <x v="16"/>
    <x v="228"/>
    <x v="0"/>
    <s v="US"/>
    <s v="USD"/>
    <n v="1450673940"/>
    <n v="1448756962"/>
    <b v="0"/>
    <n v="364"/>
    <b v="1"/>
    <s v="theater/spaces"/>
    <n v="177"/>
    <n v="97"/>
    <x v="6"/>
    <x v="9"/>
    <x v="228"/>
  </r>
  <r>
    <n v="2454"/>
    <x v="229"/>
    <s v="Beer. Delicious, Salem made beer. Only the freshest, small batch beer straight from the source. Our beer is brewed within reach."/>
    <x v="23"/>
    <x v="229"/>
    <x v="0"/>
    <s v="US"/>
    <s v="USD"/>
    <n v="1489207808"/>
    <n v="1486183808"/>
    <b v="0"/>
    <n v="130"/>
    <b v="1"/>
    <s v="food/small batch"/>
    <n v="101"/>
    <n v="271.51"/>
    <x v="4"/>
    <x v="7"/>
    <x v="229"/>
  </r>
  <r>
    <n v="3237"/>
    <x v="230"/>
    <s v="An annual campaign supporting our intensive for artists 25 and under."/>
    <x v="23"/>
    <x v="230"/>
    <x v="0"/>
    <s v="US"/>
    <s v="USD"/>
    <n v="1443499140"/>
    <n v="1441452184"/>
    <b v="1"/>
    <n v="269"/>
    <b v="1"/>
    <s v="theater/plays"/>
    <n v="101"/>
    <n v="131.13999999999999"/>
    <x v="6"/>
    <x v="11"/>
    <x v="230"/>
  </r>
  <r>
    <n v="998"/>
    <x v="231"/>
    <s v="Ollinfit is the first wearable fitness trainer with 3 sensors for superior accuracy, feedback and results."/>
    <x v="24"/>
    <x v="231"/>
    <x v="2"/>
    <s v="CA"/>
    <s v="CAD"/>
    <n v="1447909401"/>
    <n v="1444017801"/>
    <b v="0"/>
    <n v="229"/>
    <b v="0"/>
    <s v="technology/wearables"/>
    <n v="59"/>
    <n v="153.43"/>
    <x v="0"/>
    <x v="1"/>
    <x v="231"/>
  </r>
  <r>
    <n v="3215"/>
    <x v="232"/>
    <s v="2 world premieres:_x000a_HOW TO LIVE ON EARTH by MJ Kaufman_x000a_ / CAL IN CAMO by William Francis Hoffman_x000a_+ workshops of 7 more plays!"/>
    <x v="23"/>
    <x v="232"/>
    <x v="0"/>
    <s v="US"/>
    <s v="USD"/>
    <n v="1441857540"/>
    <n v="1438617471"/>
    <b v="1"/>
    <n v="134"/>
    <b v="1"/>
    <s v="theater/plays"/>
    <n v="100"/>
    <n v="262.11"/>
    <x v="6"/>
    <x v="11"/>
    <x v="232"/>
  </r>
  <r>
    <n v="2190"/>
    <x v="233"/>
    <s v="You are an evil Overlord.  Your mission?  To make everyone as miserable as possible.  Can you achieve world domination?"/>
    <x v="73"/>
    <x v="233"/>
    <x v="0"/>
    <s v="US"/>
    <s v="USD"/>
    <n v="1458716340"/>
    <n v="1455721204"/>
    <b v="0"/>
    <n v="537"/>
    <b v="1"/>
    <s v="games/tabletop games"/>
    <n v="185"/>
    <n v="65.319999999999993"/>
    <x v="3"/>
    <x v="5"/>
    <x v="233"/>
  </r>
  <r>
    <n v="1472"/>
    <x v="234"/>
    <s v="A podcast about surprising struggles in early parenthood, created and hosted by award-winning author and radio producer Hillary Frank."/>
    <x v="17"/>
    <x v="234"/>
    <x v="0"/>
    <s v="US"/>
    <s v="USD"/>
    <n v="1381928503"/>
    <n v="1379336503"/>
    <b v="1"/>
    <n v="336"/>
    <b v="1"/>
    <s v="publishing/radio &amp; podcasts"/>
    <n v="139"/>
    <n v="103.2"/>
    <x v="1"/>
    <x v="2"/>
    <x v="234"/>
  </r>
  <r>
    <n v="2178"/>
    <x v="235"/>
    <s v="We are making our third studio album and no longer have a label telling us what we can/can't do. This record is for the fans."/>
    <x v="17"/>
    <x v="235"/>
    <x v="0"/>
    <s v="US"/>
    <s v="USD"/>
    <n v="1484752597"/>
    <n v="1482160597"/>
    <b v="0"/>
    <n v="859"/>
    <b v="1"/>
    <s v="music/rock"/>
    <n v="139"/>
    <n v="40.35"/>
    <x v="7"/>
    <x v="15"/>
    <x v="235"/>
  </r>
  <r>
    <n v="344"/>
    <x v="236"/>
    <s v="In the mountains where they once fought, Bosnian veterans defend a herd of wild horses and find a new kind of freedom for themselves."/>
    <x v="74"/>
    <x v="236"/>
    <x v="0"/>
    <s v="US"/>
    <s v="USD"/>
    <n v="1433125200"/>
    <n v="1429312694"/>
    <b v="1"/>
    <n v="285"/>
    <b v="1"/>
    <s v="film &amp; video/documentary"/>
    <n v="102"/>
    <n v="119.99"/>
    <x v="5"/>
    <x v="8"/>
    <x v="236"/>
  </r>
  <r>
    <n v="1369"/>
    <x v="237"/>
    <s v="Fawcett's FEEL BETTER is an album of love unrequited, realized, and rued, with echoes of Petty, Springsteen, Neil Young &amp; Coldplay."/>
    <x v="75"/>
    <x v="237"/>
    <x v="0"/>
    <s v="US"/>
    <s v="USD"/>
    <n v="1397225746"/>
    <n v="1394633746"/>
    <b v="0"/>
    <n v="406"/>
    <b v="1"/>
    <s v="music/rock"/>
    <n v="105"/>
    <n v="83.97"/>
    <x v="7"/>
    <x v="15"/>
    <x v="237"/>
  </r>
  <r>
    <n v="1953"/>
    <x v="238"/>
    <s v="The NTH is an open source music synthesizer featuring instant fun, awesome sound, and a hackable design."/>
    <x v="51"/>
    <x v="238"/>
    <x v="0"/>
    <s v="US"/>
    <s v="USD"/>
    <n v="1330657200"/>
    <n v="1328158065"/>
    <b v="1"/>
    <n v="147"/>
    <b v="1"/>
    <s v="technology/hardware"/>
    <n v="226"/>
    <n v="230.56"/>
    <x v="0"/>
    <x v="0"/>
    <x v="238"/>
  </r>
  <r>
    <n v="711"/>
    <x v="239"/>
    <s v="Our wearable and app automates the poke you normally get from your bedpartner to make you stop snoring and making you turn to the side."/>
    <x v="4"/>
    <x v="239"/>
    <x v="2"/>
    <s v="NL"/>
    <s v="EUR"/>
    <n v="1481716868"/>
    <n v="1478257268"/>
    <b v="0"/>
    <n v="338"/>
    <b v="0"/>
    <s v="technology/wearables"/>
    <n v="34"/>
    <n v="99.97"/>
    <x v="0"/>
    <x v="1"/>
    <x v="239"/>
  </r>
  <r>
    <n v="2038"/>
    <x v="240"/>
    <s v="The OWL is an open source, open hardware, reprogrammable effects pedal designed for musicians, coders, and hackers."/>
    <x v="36"/>
    <x v="240"/>
    <x v="0"/>
    <s v="GB"/>
    <s v="GBP"/>
    <n v="1372701600"/>
    <n v="1369895421"/>
    <b v="1"/>
    <n v="204"/>
    <b v="1"/>
    <s v="technology/hardware"/>
    <n v="421"/>
    <n v="164.91"/>
    <x v="0"/>
    <x v="0"/>
    <x v="240"/>
  </r>
  <r>
    <n v="1910"/>
    <x v="241"/>
    <s v="Thinking Cleaner is an add-on for your iRobotÂ® RoombaÂ® 700/800 that makes it smarter and aware of its owner."/>
    <x v="33"/>
    <x v="241"/>
    <x v="2"/>
    <s v="NL"/>
    <s v="EUR"/>
    <n v="1446331500"/>
    <n v="1442531217"/>
    <b v="0"/>
    <n v="285"/>
    <b v="0"/>
    <s v="technology/gadgets"/>
    <n v="39"/>
    <n v="117.49"/>
    <x v="0"/>
    <x v="6"/>
    <x v="241"/>
  </r>
  <r>
    <n v="1975"/>
    <x v="242"/>
    <s v="The Bugle2 is a second generation DIY kit phono preamplifier for vinyl playback."/>
    <x v="76"/>
    <x v="242"/>
    <x v="0"/>
    <s v="US"/>
    <s v="USD"/>
    <n v="1362938851"/>
    <n v="1360346851"/>
    <b v="1"/>
    <n v="253"/>
    <b v="1"/>
    <s v="technology/hardware"/>
    <n v="209"/>
    <n v="131.99"/>
    <x v="0"/>
    <x v="0"/>
    <x v="242"/>
  </r>
  <r>
    <n v="1477"/>
    <x v="243"/>
    <s v="WMSE, a community-funded radio station in Milwaukee, WI needs to replace its in-house digital studio to keep live music on the air."/>
    <x v="0"/>
    <x v="243"/>
    <x v="0"/>
    <s v="US"/>
    <s v="USD"/>
    <n v="1324609200"/>
    <n v="1319467604"/>
    <b v="1"/>
    <n v="369"/>
    <b v="1"/>
    <s v="publishing/radio &amp; podcasts"/>
    <n v="111"/>
    <n v="90.5"/>
    <x v="1"/>
    <x v="2"/>
    <x v="243"/>
  </r>
  <r>
    <n v="2026"/>
    <x v="244"/>
    <s v="MIDI Sprout enables plants to play synthesizers in real time."/>
    <x v="17"/>
    <x v="244"/>
    <x v="0"/>
    <s v="US"/>
    <s v="USD"/>
    <n v="1398052740"/>
    <n v="1394127585"/>
    <b v="1"/>
    <n v="454"/>
    <b v="1"/>
    <s v="technology/hardware"/>
    <n v="133"/>
    <n v="73.5"/>
    <x v="0"/>
    <x v="0"/>
    <x v="244"/>
  </r>
  <r>
    <n v="1471"/>
    <x v="245"/>
    <s v="Help improve the equipment, signal, and reach of 93.5 KNCE True Taos Radio, a new experiment in grassroots community media."/>
    <x v="77"/>
    <x v="245"/>
    <x v="0"/>
    <s v="US"/>
    <s v="USD"/>
    <n v="1428620334"/>
    <n v="1426028334"/>
    <b v="1"/>
    <n v="343"/>
    <b v="1"/>
    <s v="publishing/radio &amp; podcasts"/>
    <n v="104"/>
    <n v="96.88"/>
    <x v="1"/>
    <x v="2"/>
    <x v="245"/>
  </r>
  <r>
    <n v="722"/>
    <x v="246"/>
    <s v="BANGGAI RESCUE is a beautiful, must-read book and a project setting out to answer some critical questions about the species' future."/>
    <x v="17"/>
    <x v="246"/>
    <x v="0"/>
    <s v="US"/>
    <s v="USD"/>
    <n v="1333909178"/>
    <n v="1331320778"/>
    <b v="0"/>
    <n v="153"/>
    <b v="1"/>
    <s v="publishing/nonfiction"/>
    <n v="132"/>
    <n v="215.73"/>
    <x v="1"/>
    <x v="17"/>
    <x v="246"/>
  </r>
  <r>
    <n v="3029"/>
    <x v="247"/>
    <s v="We're building a new theatre venue in Austin! Austin is growing, but we are losing space for artists- help us keep local theatre alive!"/>
    <x v="0"/>
    <x v="247"/>
    <x v="0"/>
    <s v="US"/>
    <s v="USD"/>
    <n v="1416285300"/>
    <n v="1413824447"/>
    <b v="0"/>
    <n v="348"/>
    <b v="1"/>
    <s v="theater/spaces"/>
    <n v="110"/>
    <n v="94.55"/>
    <x v="6"/>
    <x v="9"/>
    <x v="247"/>
  </r>
  <r>
    <n v="854"/>
    <x v="248"/>
    <s v="Writing and Recording Sophomore record, and funding Tour to support Spring 2017 album release."/>
    <x v="78"/>
    <x v="248"/>
    <x v="0"/>
    <s v="US"/>
    <s v="USD"/>
    <n v="1482901546"/>
    <n v="1480309546"/>
    <b v="0"/>
    <n v="499"/>
    <b v="1"/>
    <s v="music/metal"/>
    <n v="118"/>
    <n v="65.86"/>
    <x v="7"/>
    <x v="20"/>
    <x v="248"/>
  </r>
  <r>
    <n v="39"/>
    <x v="249"/>
    <s v="Mystery-Drama Series. Following a shocking event, residents of a remote woodland community learn that some wounds never heal..."/>
    <x v="17"/>
    <x v="249"/>
    <x v="0"/>
    <s v="GB"/>
    <s v="GBP"/>
    <n v="1401058740"/>
    <n v="1398388068"/>
    <b v="0"/>
    <n v="217"/>
    <b v="1"/>
    <s v="film &amp; video/television"/>
    <n v="131"/>
    <n v="150.9"/>
    <x v="5"/>
    <x v="16"/>
    <x v="249"/>
  </r>
  <r>
    <n v="2607"/>
    <x v="250"/>
    <s v="Chop Shopâ€™s second series of posters celebrating the most popular and most notable robotic space exploration missions."/>
    <x v="36"/>
    <x v="250"/>
    <x v="0"/>
    <s v="US"/>
    <s v="USD"/>
    <n v="1439344800"/>
    <n v="1435611572"/>
    <b v="1"/>
    <n v="398"/>
    <b v="1"/>
    <s v="technology/space exploration"/>
    <n v="408"/>
    <n v="81.95"/>
    <x v="0"/>
    <x v="4"/>
    <x v="250"/>
  </r>
  <r>
    <n v="2610"/>
    <x v="251"/>
    <s v="Preserve the telescope that Clyde Tombaugh used to discover Pluto for generations to come!"/>
    <x v="79"/>
    <x v="251"/>
    <x v="0"/>
    <s v="US"/>
    <s v="USD"/>
    <n v="1471849140"/>
    <n v="1468444125"/>
    <b v="1"/>
    <n v="577"/>
    <b v="1"/>
    <s v="technology/space exploration"/>
    <n v="141"/>
    <n v="55.76"/>
    <x v="0"/>
    <x v="4"/>
    <x v="251"/>
  </r>
  <r>
    <n v="654"/>
    <x v="252"/>
    <s v="The MOVEMENT delivers the same tracking functions as the industry leaders at a fraction of the cost. SUPPORT our Project Today."/>
    <x v="32"/>
    <x v="252"/>
    <x v="0"/>
    <s v="US"/>
    <s v="USD"/>
    <n v="1436396313"/>
    <n v="1433804313"/>
    <b v="0"/>
    <n v="1013"/>
    <b v="1"/>
    <s v="technology/wearables"/>
    <n v="267"/>
    <n v="31.66"/>
    <x v="0"/>
    <x v="1"/>
    <x v="252"/>
  </r>
  <r>
    <n v="285"/>
    <x v="253"/>
    <s v="A documentary about the classic children's book, its creators, and the lasting impact over half a century and beyond."/>
    <x v="80"/>
    <x v="253"/>
    <x v="0"/>
    <s v="US"/>
    <s v="USD"/>
    <n v="1379614128"/>
    <n v="1377022128"/>
    <b v="1"/>
    <n v="563"/>
    <b v="1"/>
    <s v="film &amp; video/documentary"/>
    <n v="229"/>
    <n v="56.9"/>
    <x v="5"/>
    <x v="8"/>
    <x v="253"/>
  </r>
  <r>
    <n v="2239"/>
    <x v="254"/>
    <s v="Next stretch goal unlocks at $33,000 and/or 500 backers unlocks 2 bonus stretch goals."/>
    <x v="17"/>
    <x v="254"/>
    <x v="0"/>
    <s v="US"/>
    <s v="USD"/>
    <n v="1385870520"/>
    <n v="1382742014"/>
    <b v="0"/>
    <n v="426"/>
    <b v="1"/>
    <s v="games/tabletop games"/>
    <n v="128"/>
    <n v="75.13"/>
    <x v="3"/>
    <x v="5"/>
    <x v="254"/>
  </r>
  <r>
    <n v="18"/>
    <x v="255"/>
    <s v="The Indian cooking show you crave: complete with cooking, travel to India, and loads of spicy inspiration with Anupy."/>
    <x v="0"/>
    <x v="255"/>
    <x v="0"/>
    <s v="US"/>
    <s v="USD"/>
    <n v="1410958856"/>
    <n v="1408366856"/>
    <b v="0"/>
    <n v="342"/>
    <b v="1"/>
    <s v="film &amp; video/television"/>
    <n v="106"/>
    <n v="93.26"/>
    <x v="5"/>
    <x v="16"/>
    <x v="255"/>
  </r>
  <r>
    <n v="3282"/>
    <x v="256"/>
    <s v="Two long-time pals, comedy veterans, have written a hilarious new play. Neil Simon-ish w modern social mores. Let's help them stage it."/>
    <x v="81"/>
    <x v="256"/>
    <x v="0"/>
    <s v="US"/>
    <s v="USD"/>
    <n v="1461904788"/>
    <n v="1458103188"/>
    <b v="0"/>
    <n v="237"/>
    <b v="1"/>
    <s v="theater/plays"/>
    <n v="103"/>
    <n v="134.26"/>
    <x v="6"/>
    <x v="11"/>
    <x v="256"/>
  </r>
  <r>
    <n v="2715"/>
    <x v="257"/>
    <s v="The creators of Five Dollar Comedy Week are building a permanent home for affordable live comedy shows and classes in Philadelphia."/>
    <x v="32"/>
    <x v="257"/>
    <x v="0"/>
    <s v="US"/>
    <s v="USD"/>
    <n v="1456047228"/>
    <n v="1453109628"/>
    <b v="1"/>
    <n v="551"/>
    <b v="1"/>
    <s v="theater/spaces"/>
    <n v="265"/>
    <n v="57.63"/>
    <x v="6"/>
    <x v="9"/>
    <x v="257"/>
  </r>
  <r>
    <n v="3036"/>
    <x v="258"/>
    <s v="Help Synetic Theater create a new Studio to produce amazing  shows in the 2013/14 season and train awesome artists of all ages!"/>
    <x v="17"/>
    <x v="258"/>
    <x v="0"/>
    <s v="US"/>
    <s v="USD"/>
    <n v="1376654340"/>
    <n v="1373568644"/>
    <b v="0"/>
    <n v="329"/>
    <b v="1"/>
    <s v="theater/spaces"/>
    <n v="127"/>
    <n v="96.3"/>
    <x v="6"/>
    <x v="9"/>
    <x v="258"/>
  </r>
  <r>
    <n v="250"/>
    <x v="259"/>
    <s v="Three young farmers risk land and friendship to stand up to the USDA. An experiential film about living a life of self reliance."/>
    <x v="0"/>
    <x v="259"/>
    <x v="0"/>
    <s v="US"/>
    <s v="USD"/>
    <n v="1370525691"/>
    <n v="1367933691"/>
    <b v="1"/>
    <n v="437"/>
    <b v="1"/>
    <s v="film &amp; video/documentary"/>
    <n v="106"/>
    <n v="72.48"/>
    <x v="5"/>
    <x v="8"/>
    <x v="259"/>
  </r>
  <r>
    <n v="2298"/>
    <x v="260"/>
    <s v="My name is Jonny Gray, and my friends and I are working together to raise funds for my debut album"/>
    <x v="0"/>
    <x v="260"/>
    <x v="0"/>
    <s v="US"/>
    <s v="USD"/>
    <n v="1395861033"/>
    <n v="1393272633"/>
    <b v="0"/>
    <n v="288"/>
    <b v="1"/>
    <s v="music/rock"/>
    <n v="105"/>
    <n v="109.45"/>
    <x v="7"/>
    <x v="15"/>
    <x v="260"/>
  </r>
  <r>
    <n v="271"/>
    <x v="261"/>
    <s v="A documentary shot over 12 years about the hopes and dreams of five orphans struggling to reach adulthood in Kenya's Mathare slum."/>
    <x v="0"/>
    <x v="261"/>
    <x v="0"/>
    <s v="US"/>
    <s v="USD"/>
    <n v="1388649600"/>
    <n v="1386123861"/>
    <b v="1"/>
    <n v="287"/>
    <b v="1"/>
    <s v="film &amp; video/documentary"/>
    <n v="105"/>
    <n v="109.42"/>
    <x v="5"/>
    <x v="8"/>
    <x v="261"/>
  </r>
  <r>
    <n v="1534"/>
    <x v="262"/>
    <s v="The Art of Abandonment is an award winning photographic series that explores the beauty and history of our modern ruins."/>
    <x v="82"/>
    <x v="262"/>
    <x v="0"/>
    <s v="US"/>
    <s v="USD"/>
    <n v="1441383062"/>
    <n v="1438791062"/>
    <b v="1"/>
    <n v="369"/>
    <b v="1"/>
    <s v="photography/photobooks"/>
    <n v="418"/>
    <n v="84.91"/>
    <x v="2"/>
    <x v="3"/>
    <x v="262"/>
  </r>
  <r>
    <n v="2731"/>
    <x v="263"/>
    <s v="Providing a control system and cybersecurity hands-on educational platform for professionals, home-use, and academic institutions."/>
    <x v="0"/>
    <x v="263"/>
    <x v="0"/>
    <s v="US"/>
    <s v="USD"/>
    <n v="1413604800"/>
    <n v="1408624622"/>
    <b v="0"/>
    <n v="37"/>
    <b v="1"/>
    <s v="technology/hardware"/>
    <n v="104"/>
    <n v="845.7"/>
    <x v="0"/>
    <x v="0"/>
    <x v="263"/>
  </r>
  <r>
    <n v="2017"/>
    <x v="264"/>
    <s v="A big red truck filled with cutting-edge maker tools that goes from school to school, bringing the joy of building back to kids."/>
    <x v="17"/>
    <x v="264"/>
    <x v="0"/>
    <s v="US"/>
    <s v="USD"/>
    <n v="1332561600"/>
    <n v="1329873755"/>
    <b v="1"/>
    <n v="426"/>
    <b v="1"/>
    <s v="technology/hardware"/>
    <n v="125"/>
    <n v="73.42"/>
    <x v="0"/>
    <x v="0"/>
    <x v="264"/>
  </r>
  <r>
    <n v="1112"/>
    <x v="265"/>
    <s v="Tarantino-esque Adventure Game on Steroids Inspired by LucasArts, Gritty Action Movies and 1940's Animation"/>
    <x v="83"/>
    <x v="265"/>
    <x v="2"/>
    <s v="US"/>
    <s v="USD"/>
    <n v="1421656200"/>
    <n v="1416507211"/>
    <b v="0"/>
    <n v="312"/>
    <b v="0"/>
    <s v="games/video games"/>
    <n v="36"/>
    <n v="100.23"/>
    <x v="3"/>
    <x v="18"/>
    <x v="265"/>
  </r>
  <r>
    <n v="3425"/>
    <x v="266"/>
    <s v="The Erlkings is a play that uses the writings of the perpetrators of the Columbine Shooting to explore the inner lives of these boys."/>
    <x v="0"/>
    <x v="266"/>
    <x v="0"/>
    <s v="US"/>
    <s v="USD"/>
    <n v="1412434136"/>
    <n v="1409669336"/>
    <b v="0"/>
    <n v="104"/>
    <b v="1"/>
    <s v="theater/plays"/>
    <n v="103"/>
    <n v="297.02999999999997"/>
    <x v="6"/>
    <x v="11"/>
    <x v="266"/>
  </r>
  <r>
    <n v="43"/>
    <x v="267"/>
    <s v="Anglicon is a fan-run British media convention with a focus on Doctor Who, returning to the Seattle area bigger and better than ever!"/>
    <x v="26"/>
    <x v="267"/>
    <x v="0"/>
    <s v="US"/>
    <s v="USD"/>
    <n v="1405209600"/>
    <n v="1402599486"/>
    <b v="0"/>
    <n v="263"/>
    <b v="1"/>
    <s v="film &amp; video/television"/>
    <n v="309"/>
    <n v="117.36"/>
    <x v="5"/>
    <x v="16"/>
    <x v="267"/>
  </r>
  <r>
    <n v="1518"/>
    <x v="268"/>
    <s v="A photobook of Robin Schwartz's ongoing series with her daughter Amelia."/>
    <x v="51"/>
    <x v="268"/>
    <x v="0"/>
    <s v="US"/>
    <s v="USD"/>
    <n v="1401565252"/>
    <n v="1398973252"/>
    <b v="1"/>
    <n v="236"/>
    <b v="1"/>
    <s v="photography/photobooks"/>
    <n v="205"/>
    <n v="130.53"/>
    <x v="2"/>
    <x v="3"/>
    <x v="268"/>
  </r>
  <r>
    <n v="983"/>
    <x v="269"/>
    <s v="Our t-shirt maintains steady temperatures through hot and cold focal points capable of reaching a 36ÂºF/20ÂºC range in under 2 minutes!"/>
    <x v="84"/>
    <x v="269"/>
    <x v="2"/>
    <s v="ES"/>
    <s v="EUR"/>
    <n v="1471985640"/>
    <n v="1469289685"/>
    <b v="0"/>
    <n v="179"/>
    <b v="0"/>
    <s v="technology/wearables"/>
    <n v="30"/>
    <n v="171.79"/>
    <x v="0"/>
    <x v="1"/>
    <x v="269"/>
  </r>
  <r>
    <n v="2459"/>
    <x v="270"/>
    <s v="Bringing delicious, scratch-made, baked goods to mainstreet Hopkins, MN. Specializing in cupcakes, cakes, cookies, and French macarons."/>
    <x v="0"/>
    <x v="270"/>
    <x v="0"/>
    <s v="US"/>
    <s v="USD"/>
    <n v="1458742685"/>
    <n v="1454858285"/>
    <b v="0"/>
    <n v="282"/>
    <b v="1"/>
    <s v="food/small batch"/>
    <n v="102"/>
    <n v="108.78"/>
    <x v="4"/>
    <x v="7"/>
    <x v="270"/>
  </r>
  <r>
    <n v="3224"/>
    <x v="271"/>
    <s v="Neil LaBute and Marco Calvani reunite once again for the unique, international collaboration that is ADA: Author directing Author."/>
    <x v="0"/>
    <x v="271"/>
    <x v="0"/>
    <s v="US"/>
    <s v="USD"/>
    <n v="1484024400"/>
    <n v="1479932713"/>
    <b v="1"/>
    <n v="216"/>
    <b v="1"/>
    <s v="theater/plays"/>
    <n v="102"/>
    <n v="141.71"/>
    <x v="6"/>
    <x v="11"/>
    <x v="271"/>
  </r>
  <r>
    <n v="343"/>
    <x v="272"/>
    <s v="A documentary on a composer who releases his music for free and ended up in millions of videos, thousands of films, &amp; many odd places."/>
    <x v="0"/>
    <x v="272"/>
    <x v="0"/>
    <s v="US"/>
    <s v="USD"/>
    <n v="1415934000"/>
    <n v="1413308545"/>
    <b v="1"/>
    <n v="524"/>
    <b v="1"/>
    <s v="film &amp; video/documentary"/>
    <n v="102"/>
    <n v="58.41"/>
    <x v="5"/>
    <x v="8"/>
    <x v="272"/>
  </r>
  <r>
    <n v="370"/>
    <x v="273"/>
    <s v="An exploration of what Sikhism is, through the journey of eight pilgrims at Hola Mohalla, a religious festival in Anandpur Sahib, India"/>
    <x v="17"/>
    <x v="273"/>
    <x v="0"/>
    <s v="US"/>
    <s v="USD"/>
    <n v="1483729500"/>
    <n v="1481137500"/>
    <b v="0"/>
    <n v="43"/>
    <b v="1"/>
    <s v="film &amp; video/documentary"/>
    <n v="122"/>
    <n v="709.42"/>
    <x v="5"/>
    <x v="8"/>
    <x v="273"/>
  </r>
  <r>
    <n v="1253"/>
    <x v="274"/>
    <s v="Suburban Legends are working on the most important album EVER, but they are in need of your help and about 10 bucks... probably more!"/>
    <x v="85"/>
    <x v="274"/>
    <x v="0"/>
    <s v="US"/>
    <s v="USD"/>
    <n v="1409770107"/>
    <n v="1407178107"/>
    <b v="1"/>
    <n v="711"/>
    <b v="1"/>
    <s v="music/rock"/>
    <n v="303833"/>
    <n v="42.73"/>
    <x v="7"/>
    <x v="15"/>
    <x v="274"/>
  </r>
  <r>
    <n v="2057"/>
    <x v="275"/>
    <s v="CableKnife is the best solution for removing insulation from cables for the purpose of maximising the scrap metal value by up to 350%"/>
    <x v="51"/>
    <x v="275"/>
    <x v="0"/>
    <s v="GB"/>
    <s v="GBP"/>
    <n v="1456487532"/>
    <n v="1453895532"/>
    <b v="0"/>
    <n v="666"/>
    <b v="1"/>
    <s v="technology/hardware"/>
    <n v="202"/>
    <n v="45.55"/>
    <x v="0"/>
    <x v="0"/>
    <x v="275"/>
  </r>
  <r>
    <n v="411"/>
    <x v="276"/>
    <s v="An inspirational feature-length documentary that will help those with disabilities achieve their goals despite the obstacles."/>
    <x v="0"/>
    <x v="276"/>
    <x v="0"/>
    <s v="US"/>
    <s v="USD"/>
    <n v="1387688400"/>
    <n v="1384920804"/>
    <b v="0"/>
    <n v="241"/>
    <b v="1"/>
    <s v="film &amp; video/documentary"/>
    <n v="101"/>
    <n v="125.79"/>
    <x v="5"/>
    <x v="8"/>
    <x v="276"/>
  </r>
  <r>
    <n v="2231"/>
    <x v="277"/>
    <s v="A game about communities by Ben Robbins, creator of Microscope. Do you change the Kingdom or does the Kingdom change you?"/>
    <x v="60"/>
    <x v="277"/>
    <x v="0"/>
    <s v="US"/>
    <s v="USD"/>
    <n v="1372136400"/>
    <n v="1369864301"/>
    <b v="0"/>
    <n v="1113"/>
    <b v="1"/>
    <s v="games/tabletop games"/>
    <n v="1212"/>
    <n v="27.23"/>
    <x v="3"/>
    <x v="5"/>
    <x v="277"/>
  </r>
  <r>
    <n v="2728"/>
    <x v="278"/>
    <s v="SSD, WiFi, RTC w/Battery and high power USB all in one shield."/>
    <x v="51"/>
    <x v="278"/>
    <x v="0"/>
    <s v="US"/>
    <s v="USD"/>
    <n v="1451485434"/>
    <n v="1448461434"/>
    <b v="0"/>
    <n v="392"/>
    <b v="1"/>
    <s v="technology/hardware"/>
    <n v="202"/>
    <n v="77.23"/>
    <x v="0"/>
    <x v="0"/>
    <x v="278"/>
  </r>
  <r>
    <n v="317"/>
    <x v="279"/>
    <s v="The story of a cowboy town with a prison problem, and the colorful characters who call it home."/>
    <x v="0"/>
    <x v="279"/>
    <x v="0"/>
    <s v="US"/>
    <s v="USD"/>
    <n v="1386778483"/>
    <n v="1384186483"/>
    <b v="1"/>
    <n v="316"/>
    <b v="1"/>
    <s v="film &amp; video/documentary"/>
    <n v="101"/>
    <n v="95.7"/>
    <x v="5"/>
    <x v="8"/>
    <x v="279"/>
  </r>
  <r>
    <n v="2442"/>
    <x v="280"/>
    <s v="The first tea from a new sustainable tea region in India's young, rising Himalayas."/>
    <x v="86"/>
    <x v="280"/>
    <x v="0"/>
    <s v="US"/>
    <s v="USD"/>
    <n v="1426777228"/>
    <n v="1424188828"/>
    <b v="0"/>
    <n v="372"/>
    <b v="1"/>
    <s v="food/small batch"/>
    <n v="126"/>
    <n v="81.25"/>
    <x v="4"/>
    <x v="7"/>
    <x v="280"/>
  </r>
  <r>
    <n v="658"/>
    <x v="281"/>
    <s v="Secure your smartphone in your hand without worry of drops, perfect to mount in your car or anywhere else; makes the most useful stand."/>
    <x v="87"/>
    <x v="281"/>
    <x v="0"/>
    <s v="US"/>
    <s v="USD"/>
    <n v="1437933600"/>
    <n v="1435117889"/>
    <b v="0"/>
    <n v="276"/>
    <b v="1"/>
    <s v="technology/wearables"/>
    <n v="104"/>
    <n v="109.34"/>
    <x v="0"/>
    <x v="1"/>
    <x v="281"/>
  </r>
  <r>
    <n v="150"/>
    <x v="282"/>
    <s v="The untold story of Captain Robert April and the first launching of the starship U.S.S. Enterprise,  NCC-1701"/>
    <x v="37"/>
    <x v="282"/>
    <x v="1"/>
    <s v="US"/>
    <s v="USD"/>
    <n v="1432612382"/>
    <n v="1427428382"/>
    <b v="0"/>
    <n v="67"/>
    <b v="0"/>
    <s v="film &amp; video/science fiction"/>
    <n v="23"/>
    <n v="449.43"/>
    <x v="5"/>
    <x v="21"/>
    <x v="282"/>
  </r>
  <r>
    <n v="2037"/>
    <x v="283"/>
    <s v="With an efficiency of 97%, bicycle technology is nearly perfect. So why do we use it only for transportation?"/>
    <x v="26"/>
    <x v="283"/>
    <x v="0"/>
    <s v="US"/>
    <s v="USD"/>
    <n v="1388383353"/>
    <n v="1383195753"/>
    <b v="1"/>
    <n v="429"/>
    <b v="1"/>
    <s v="technology/hardware"/>
    <n v="300"/>
    <n v="70.040000000000006"/>
    <x v="0"/>
    <x v="0"/>
    <x v="283"/>
  </r>
  <r>
    <n v="1536"/>
    <x v="284"/>
    <s v="Travel around the world on a backpacking trip 3 years in the making through a book with amazing photos and stories to over 60 countries"/>
    <x v="32"/>
    <x v="284"/>
    <x v="0"/>
    <s v="US"/>
    <s v="USD"/>
    <n v="1440702910"/>
    <n v="1438110910"/>
    <b v="1"/>
    <n v="455"/>
    <b v="1"/>
    <s v="photography/photobooks"/>
    <n v="250"/>
    <n v="66.02"/>
    <x v="2"/>
    <x v="3"/>
    <x v="284"/>
  </r>
  <r>
    <n v="2717"/>
    <x v="285"/>
    <s v="ONLY HOURS LEFT ON THE CAMPAIGN! Our stretch goal is $35k; let's build a home for standup/improv shows &amp; classes in VT!"/>
    <x v="17"/>
    <x v="285"/>
    <x v="0"/>
    <s v="US"/>
    <s v="USD"/>
    <n v="1417906649"/>
    <n v="1414015049"/>
    <b v="1"/>
    <n v="325"/>
    <b v="1"/>
    <s v="theater/spaces"/>
    <n v="120"/>
    <n v="92.39"/>
    <x v="6"/>
    <x v="9"/>
    <x v="285"/>
  </r>
  <r>
    <n v="3009"/>
    <x v="286"/>
    <s v="The Montauk Surf Museum will present ocean science, as well as the art and history of surfing to visitors and schools in creative ways."/>
    <x v="17"/>
    <x v="286"/>
    <x v="0"/>
    <s v="US"/>
    <s v="USD"/>
    <n v="1417012840"/>
    <n v="1414417240"/>
    <b v="0"/>
    <n v="128"/>
    <b v="1"/>
    <s v="theater/spaces"/>
    <n v="120"/>
    <n v="233.9"/>
    <x v="6"/>
    <x v="9"/>
    <x v="286"/>
  </r>
  <r>
    <n v="296"/>
    <x v="287"/>
    <s v="Bel Borba is Here is a feature film about the most inspiring Brazilian artist you've never heard of... until now."/>
    <x v="17"/>
    <x v="287"/>
    <x v="0"/>
    <s v="US"/>
    <s v="USD"/>
    <n v="1347017083"/>
    <n v="1344857083"/>
    <b v="1"/>
    <n v="129"/>
    <b v="1"/>
    <s v="film &amp; video/documentary"/>
    <n v="119"/>
    <n v="230.09"/>
    <x v="5"/>
    <x v="8"/>
    <x v="287"/>
  </r>
  <r>
    <n v="2720"/>
    <x v="288"/>
    <s v="An improv, sketch and experimental comedy and cocktail venue in downtown Grand Rapids, Michigan"/>
    <x v="17"/>
    <x v="288"/>
    <x v="0"/>
    <s v="US"/>
    <s v="USD"/>
    <n v="1478866253"/>
    <n v="1476270653"/>
    <b v="0"/>
    <n v="173"/>
    <b v="1"/>
    <s v="theater/spaces"/>
    <n v="118"/>
    <n v="170.7"/>
    <x v="6"/>
    <x v="9"/>
    <x v="288"/>
  </r>
  <r>
    <n v="263"/>
    <x v="289"/>
    <s v="We need $75,000 to finish this film on families struggling in the worst_x000a_economy in 80 years, while facing huge cuts to social services."/>
    <x v="17"/>
    <x v="289"/>
    <x v="0"/>
    <s v="US"/>
    <s v="USD"/>
    <n v="1348786494"/>
    <n v="1346194494"/>
    <b v="1"/>
    <n v="963"/>
    <b v="1"/>
    <s v="film &amp; video/documentary"/>
    <n v="118"/>
    <n v="30.65"/>
    <x v="5"/>
    <x v="8"/>
    <x v="289"/>
  </r>
  <r>
    <n v="336"/>
    <x v="290"/>
    <s v="An epic documentary about the dramatic rise and fall of Empire Pictures, the most ambitious B-movie studio of the 1980â€™s."/>
    <x v="17"/>
    <x v="290"/>
    <x v="0"/>
    <s v="US"/>
    <s v="USD"/>
    <n v="1447427918"/>
    <n v="1444832318"/>
    <b v="1"/>
    <n v="493"/>
    <b v="1"/>
    <s v="film &amp; video/documentary"/>
    <n v="117"/>
    <n v="59.25"/>
    <x v="5"/>
    <x v="8"/>
    <x v="290"/>
  </r>
  <r>
    <n v="2714"/>
    <x v="291"/>
    <s v="The Crane will be the new home for independent theater in Northeast Minneapolis"/>
    <x v="17"/>
    <x v="291"/>
    <x v="0"/>
    <s v="US"/>
    <s v="USD"/>
    <n v="1476486000"/>
    <n v="1474040596"/>
    <b v="1"/>
    <n v="305"/>
    <b v="1"/>
    <s v="theater/spaces"/>
    <n v="116"/>
    <n v="95.37"/>
    <x v="6"/>
    <x v="9"/>
    <x v="291"/>
  </r>
  <r>
    <n v="979"/>
    <x v="292"/>
    <s v="Trequant is specifically designed for people with tremors. It helps them to track and analyse their tremors for better understanding."/>
    <x v="23"/>
    <x v="292"/>
    <x v="2"/>
    <s v="US"/>
    <s v="USD"/>
    <n v="1466449140"/>
    <n v="1463392828"/>
    <b v="0"/>
    <n v="96"/>
    <b v="0"/>
    <s v="technology/wearables"/>
    <n v="83"/>
    <n v="301.94"/>
    <x v="0"/>
    <x v="1"/>
    <x v="292"/>
  </r>
  <r>
    <n v="2079"/>
    <x v="293"/>
    <s v="A power over Ethernet (PoE) add on board (HAT) for your Raspberry Pi with power management. Reduce the clutter of cables with Pi PoE!"/>
    <x v="26"/>
    <x v="293"/>
    <x v="0"/>
    <s v="GB"/>
    <s v="GBP"/>
    <n v="1435258800"/>
    <n v="1432659793"/>
    <b v="0"/>
    <n v="607"/>
    <b v="1"/>
    <s v="technology/hardware"/>
    <n v="288"/>
    <n v="47.47"/>
    <x v="0"/>
    <x v="0"/>
    <x v="293"/>
  </r>
  <r>
    <n v="2268"/>
    <x v="294"/>
    <s v="Chardonnay Go, the viral video with 23 million views, is now a hilarious board game for wine lovers, moms and other shameless people."/>
    <x v="88"/>
    <x v="294"/>
    <x v="0"/>
    <s v="US"/>
    <s v="USD"/>
    <n v="1489283915"/>
    <n v="1486691915"/>
    <b v="0"/>
    <n v="194"/>
    <b v="1"/>
    <s v="games/tabletop games"/>
    <n v="103"/>
    <n v="148.08000000000001"/>
    <x v="3"/>
    <x v="5"/>
    <x v="294"/>
  </r>
  <r>
    <n v="350"/>
    <x v="295"/>
    <s v="NBA All-Star Kenny Anderson's mid-life crisis prompts him to examine his past, as he searches for relevancy in his future."/>
    <x v="17"/>
    <x v="295"/>
    <x v="0"/>
    <s v="US"/>
    <s v="USD"/>
    <n v="1473566340"/>
    <n v="1470274509"/>
    <b v="1"/>
    <n v="221"/>
    <b v="1"/>
    <s v="film &amp; video/documentary"/>
    <n v="115"/>
    <n v="129.82"/>
    <x v="5"/>
    <x v="8"/>
    <x v="295"/>
  </r>
  <r>
    <n v="2616"/>
    <x v="296"/>
    <s v="Production of variously-sized deployable models of NASA's James Webb Space Telescope to promote hands-on learning."/>
    <x v="17"/>
    <x v="296"/>
    <x v="0"/>
    <s v="US"/>
    <s v="USD"/>
    <n v="1440546729"/>
    <n v="1437954729"/>
    <b v="1"/>
    <n v="238"/>
    <b v="1"/>
    <s v="technology/space exploration"/>
    <n v="115"/>
    <n v="120.31"/>
    <x v="0"/>
    <x v="4"/>
    <x v="296"/>
  </r>
  <r>
    <n v="32"/>
    <x v="297"/>
    <s v="Approaching a milestone birthday, Gail abandons her group of yuppie stay-at-home mom friends for the vibrant and rowdy gay community."/>
    <x v="89"/>
    <x v="297"/>
    <x v="0"/>
    <s v="US"/>
    <s v="USD"/>
    <n v="1463111940"/>
    <n v="1459523017"/>
    <b v="0"/>
    <n v="89"/>
    <b v="1"/>
    <s v="film &amp; video/television"/>
    <n v="100"/>
    <n v="320.45"/>
    <x v="5"/>
    <x v="16"/>
    <x v="297"/>
  </r>
  <r>
    <n v="2184"/>
    <x v="298"/>
    <s v="Trading beautiful colors on behalf of the bishop! Become the best merchant of the Fresco World in this innovative game by Queen Games."/>
    <x v="26"/>
    <x v="298"/>
    <x v="0"/>
    <s v="US"/>
    <s v="USD"/>
    <n v="1453737600"/>
    <n v="1452530041"/>
    <b v="1"/>
    <n v="266"/>
    <b v="1"/>
    <s v="games/tabletop games"/>
    <n v="285"/>
    <n v="107.05"/>
    <x v="3"/>
    <x v="5"/>
    <x v="298"/>
  </r>
  <r>
    <n v="1475"/>
    <x v="299"/>
    <s v="We're raising money to create a 30-hour comedy marathon and an upcoming tour to celebrate our 10-year podcast anniversary."/>
    <x v="51"/>
    <x v="299"/>
    <x v="0"/>
    <s v="US"/>
    <s v="USD"/>
    <n v="1419051540"/>
    <n v="1416244863"/>
    <b v="1"/>
    <n v="441"/>
    <b v="1"/>
    <s v="publishing/radio &amp; podcasts"/>
    <n v="189"/>
    <n v="64.17"/>
    <x v="1"/>
    <x v="2"/>
    <x v="299"/>
  </r>
  <r>
    <n v="3014"/>
    <x v="300"/>
    <s v="Help build an immersion experience for kids to have fun with Santa and make their Christmas season shine just a little bit brighter."/>
    <x v="17"/>
    <x v="300"/>
    <x v="0"/>
    <s v="US"/>
    <s v="USD"/>
    <n v="1415163600"/>
    <n v="1412737080"/>
    <b v="0"/>
    <n v="557"/>
    <b v="1"/>
    <s v="theater/spaces"/>
    <n v="113"/>
    <n v="50.76"/>
    <x v="6"/>
    <x v="9"/>
    <x v="300"/>
  </r>
  <r>
    <n v="2202"/>
    <x v="301"/>
    <s v="An electro-organic album of evolved dance music inspired by seminal cyberpunk works."/>
    <x v="38"/>
    <x v="301"/>
    <x v="0"/>
    <s v="US"/>
    <s v="USD"/>
    <n v="1351801368"/>
    <n v="1349209368"/>
    <b v="0"/>
    <n v="721"/>
    <b v="1"/>
    <s v="music/electronic music"/>
    <n v="704"/>
    <n v="39.07"/>
    <x v="7"/>
    <x v="13"/>
    <x v="301"/>
  </r>
  <r>
    <n v="2707"/>
    <x v="302"/>
    <s v="A new performance space in Seattle. A place for artists, comedians, and audiences to meet and collaborate!"/>
    <x v="36"/>
    <x v="302"/>
    <x v="0"/>
    <s v="US"/>
    <s v="USD"/>
    <n v="1369637940"/>
    <n v="1367088443"/>
    <b v="1"/>
    <n v="394"/>
    <b v="1"/>
    <s v="theater/spaces"/>
    <n v="351"/>
    <n v="71.239999999999995"/>
    <x v="6"/>
    <x v="9"/>
    <x v="302"/>
  </r>
  <r>
    <n v="254"/>
    <x v="303"/>
    <s v="&quot;I Clown You&quot; is a documentary about Israeli medical clowns and clowning as an art of challenging the norm."/>
    <x v="86"/>
    <x v="303"/>
    <x v="0"/>
    <s v="US"/>
    <s v="USD"/>
    <n v="1445047200"/>
    <n v="1442443910"/>
    <b v="1"/>
    <n v="314"/>
    <b v="1"/>
    <s v="film &amp; video/documentary"/>
    <n v="117"/>
    <n v="89.39"/>
    <x v="5"/>
    <x v="8"/>
    <x v="303"/>
  </r>
  <r>
    <n v="216"/>
    <x v="304"/>
    <s v="A nostalgic film about the unorthodox teacher we all wish we had, the girl we all fell for, and the friend we didn't expect to make."/>
    <x v="6"/>
    <x v="304"/>
    <x v="2"/>
    <s v="US"/>
    <s v="USD"/>
    <n v="1429740037"/>
    <n v="1425423637"/>
    <b v="0"/>
    <n v="84"/>
    <b v="0"/>
    <s v="film &amp; video/drama"/>
    <n v="56"/>
    <n v="331.54"/>
    <x v="5"/>
    <x v="10"/>
    <x v="304"/>
  </r>
  <r>
    <n v="1526"/>
    <x v="305"/>
    <s v="Landscapes &amp; human bodies; striking images from Jean-Paul Bourdier. What you see is real; no digital altering; all analog photography."/>
    <x v="90"/>
    <x v="305"/>
    <x v="0"/>
    <s v="US"/>
    <s v="USD"/>
    <n v="1453185447"/>
    <n v="1448951847"/>
    <b v="1"/>
    <n v="280"/>
    <b v="1"/>
    <s v="photography/photobooks"/>
    <n v="120"/>
    <n v="98.84"/>
    <x v="2"/>
    <x v="3"/>
    <x v="305"/>
  </r>
  <r>
    <n v="2987"/>
    <x v="306"/>
    <s v="Help Curious Comedy evolve into an independent comedy theater with a complete professional digital production studio built right in."/>
    <x v="17"/>
    <x v="306"/>
    <x v="0"/>
    <s v="US"/>
    <s v="USD"/>
    <n v="1476316800"/>
    <n v="1473837751"/>
    <b v="0"/>
    <n v="265"/>
    <b v="1"/>
    <s v="theater/spaces"/>
    <n v="110"/>
    <n v="104.15"/>
    <x v="6"/>
    <x v="9"/>
    <x v="306"/>
  </r>
  <r>
    <n v="3211"/>
    <x v="307"/>
    <s v="Our fifth season is upon us: A wild new imagining of Titus Andronicus and our signature reading series &quot;Two Plays. One Conversation.&quot;"/>
    <x v="90"/>
    <x v="307"/>
    <x v="0"/>
    <s v="US"/>
    <s v="USD"/>
    <n v="1408068000"/>
    <n v="1405346680"/>
    <b v="1"/>
    <n v="322"/>
    <b v="1"/>
    <s v="theater/plays"/>
    <n v="120"/>
    <n v="85.53"/>
    <x v="6"/>
    <x v="11"/>
    <x v="307"/>
  </r>
  <r>
    <n v="1539"/>
    <x v="308"/>
    <s v="Stunning hardcover coffee table book spanning over 25 years of music photography and stories in Marin County, CA by Bob Minkin"/>
    <x v="16"/>
    <x v="308"/>
    <x v="0"/>
    <s v="US"/>
    <s v="USD"/>
    <n v="1483481019"/>
    <n v="1480629819"/>
    <b v="0"/>
    <n v="284"/>
    <b v="1"/>
    <s v="photography/photobooks"/>
    <n v="136"/>
    <n v="95.76"/>
    <x v="2"/>
    <x v="3"/>
    <x v="308"/>
  </r>
  <r>
    <n v="3035"/>
    <x v="309"/>
    <s v="Help create a permanent home for live comedy shows and classes in Downtown RVA."/>
    <x v="17"/>
    <x v="309"/>
    <x v="0"/>
    <s v="US"/>
    <s v="USD"/>
    <n v="1367674009"/>
    <n v="1365082009"/>
    <b v="0"/>
    <n v="307"/>
    <b v="1"/>
    <s v="theater/spaces"/>
    <n v="109"/>
    <n v="88.59"/>
    <x v="6"/>
    <x v="9"/>
    <x v="309"/>
  </r>
  <r>
    <n v="1217"/>
    <x v="310"/>
    <s v="&quot;Either Limits Or Contradictions&quot; is a Photo Book about the pace of life, death and time passing. A Daylight Books Publication."/>
    <x v="91"/>
    <x v="310"/>
    <x v="0"/>
    <s v="US"/>
    <s v="USD"/>
    <n v="1468524340"/>
    <n v="1465932340"/>
    <b v="0"/>
    <n v="183"/>
    <b v="1"/>
    <s v="photography/photobooks"/>
    <n v="103"/>
    <n v="148.57"/>
    <x v="2"/>
    <x v="3"/>
    <x v="310"/>
  </r>
  <r>
    <n v="322"/>
    <x v="311"/>
    <s v="A documentary film about the largest elephants on earth and what is being done to ensure their survival."/>
    <x v="17"/>
    <x v="311"/>
    <x v="0"/>
    <s v="US"/>
    <s v="USD"/>
    <n v="1463146848"/>
    <n v="1460554848"/>
    <b v="1"/>
    <n v="186"/>
    <b v="1"/>
    <s v="film &amp; video/documentary"/>
    <n v="108"/>
    <n v="145.04"/>
    <x v="5"/>
    <x v="8"/>
    <x v="311"/>
  </r>
  <r>
    <n v="279"/>
    <x v="312"/>
    <s v="This documentary film is an intimate portrait of love and loss that observes family and nature undergoing the cycle of birth to death."/>
    <x v="92"/>
    <x v="312"/>
    <x v="0"/>
    <s v="US"/>
    <s v="USD"/>
    <n v="1488160860"/>
    <n v="1485237096"/>
    <b v="1"/>
    <n v="305"/>
    <b v="1"/>
    <s v="film &amp; video/documentary"/>
    <n v="157"/>
    <n v="87.69"/>
    <x v="5"/>
    <x v="8"/>
    <x v="312"/>
  </r>
  <r>
    <n v="1514"/>
    <x v="313"/>
    <s v="Racing Age is a documentary photography book about masters track &amp; field athletes of retirement age and older."/>
    <x v="17"/>
    <x v="313"/>
    <x v="0"/>
    <s v="US"/>
    <s v="USD"/>
    <n v="1443363640"/>
    <n v="1439907640"/>
    <b v="1"/>
    <n v="176"/>
    <b v="1"/>
    <s v="photography/photobooks"/>
    <n v="106"/>
    <n v="151.24"/>
    <x v="2"/>
    <x v="3"/>
    <x v="313"/>
  </r>
  <r>
    <n v="2332"/>
    <x v="314"/>
    <s v="Pre-order our delicious, organic, small batch dried pastas (and more) so we can buy a new pasta dryer and move to a commercial kitchen."/>
    <x v="17"/>
    <x v="314"/>
    <x v="0"/>
    <s v="US"/>
    <s v="USD"/>
    <n v="1423235071"/>
    <n v="1420643071"/>
    <b v="1"/>
    <n v="352"/>
    <b v="1"/>
    <s v="food/small batch"/>
    <n v="106"/>
    <n v="75.5"/>
    <x v="4"/>
    <x v="7"/>
    <x v="314"/>
  </r>
  <r>
    <n v="385"/>
    <x v="315"/>
    <s v="A documentary following the incredible story of a brave little boy and his service dog, fighting Type 1 Diabetes one day at a time."/>
    <x v="17"/>
    <x v="315"/>
    <x v="0"/>
    <s v="US"/>
    <s v="USD"/>
    <n v="1416582101"/>
    <n v="1413986501"/>
    <b v="0"/>
    <n v="237"/>
    <b v="1"/>
    <s v="film &amp; video/documentary"/>
    <n v="106"/>
    <n v="111.8"/>
    <x v="5"/>
    <x v="8"/>
    <x v="315"/>
  </r>
  <r>
    <n v="2329"/>
    <x v="316"/>
    <s v="Vodka, whiskey and fruit brandy - coming soon! We are a coastal distillery located in historic Half Moon Bay, California."/>
    <x v="17"/>
    <x v="316"/>
    <x v="0"/>
    <s v="US"/>
    <s v="USD"/>
    <n v="1405609146"/>
    <n v="1403017146"/>
    <b v="1"/>
    <n v="125"/>
    <b v="1"/>
    <s v="food/small batch"/>
    <n v="106"/>
    <n v="211.84"/>
    <x v="4"/>
    <x v="7"/>
    <x v="316"/>
  </r>
  <r>
    <n v="643"/>
    <x v="317"/>
    <s v="Stylish new phone carrier allows instant access to your smart phone while freeing up your hands."/>
    <x v="17"/>
    <x v="317"/>
    <x v="0"/>
    <s v="US"/>
    <s v="USD"/>
    <n v="1433085875"/>
    <n v="1428333875"/>
    <b v="0"/>
    <n v="152"/>
    <b v="1"/>
    <s v="technology/wearables"/>
    <n v="106"/>
    <n v="174.03"/>
    <x v="0"/>
    <x v="1"/>
    <x v="317"/>
  </r>
  <r>
    <n v="287"/>
    <x v="318"/>
    <s v="War is hell. Why would anyone want to spend their weekends there?"/>
    <x v="51"/>
    <x v="318"/>
    <x v="0"/>
    <s v="US"/>
    <s v="USD"/>
    <n v="1351828800"/>
    <n v="1349160018"/>
    <b v="1"/>
    <n v="290"/>
    <b v="1"/>
    <s v="film &amp; video/documentary"/>
    <n v="176"/>
    <n v="91.19"/>
    <x v="5"/>
    <x v="8"/>
    <x v="318"/>
  </r>
  <r>
    <n v="730"/>
    <x v="319"/>
    <s v="A Massive but Cheerful Online Digital Archive of Surfing"/>
    <x v="16"/>
    <x v="319"/>
    <x v="0"/>
    <s v="US"/>
    <s v="USD"/>
    <n v="1323280391"/>
    <n v="1320688391"/>
    <b v="0"/>
    <n v="265"/>
    <b v="1"/>
    <s v="publishing/nonfiction"/>
    <n v="132"/>
    <n v="99.77"/>
    <x v="1"/>
    <x v="17"/>
    <x v="319"/>
  </r>
  <r>
    <n v="293"/>
    <x v="320"/>
    <s v="The untold story of the first action-adventure heroine who left Hollywood with 70 abused animal actors to make  her films in Idaho"/>
    <x v="93"/>
    <x v="320"/>
    <x v="0"/>
    <s v="US"/>
    <s v="USD"/>
    <n v="1398009714"/>
    <n v="1395417714"/>
    <b v="1"/>
    <n v="131"/>
    <b v="1"/>
    <s v="film &amp; video/documentary"/>
    <n v="101"/>
    <n v="201.22"/>
    <x v="5"/>
    <x v="8"/>
    <x v="320"/>
  </r>
  <r>
    <n v="670"/>
    <x v="321"/>
    <s v="FINCLIP, the revolutionary scuba diving accessory that when attached to your fins makes getting them on the simplest thing in the world"/>
    <x v="94"/>
    <x v="321"/>
    <x v="2"/>
    <s v="IT"/>
    <s v="EUR"/>
    <n v="1466323800"/>
    <n v="1463418120"/>
    <b v="0"/>
    <n v="310"/>
    <b v="0"/>
    <s v="technology/wearables"/>
    <n v="29"/>
    <n v="85"/>
    <x v="0"/>
    <x v="1"/>
    <x v="321"/>
  </r>
  <r>
    <n v="2068"/>
    <x v="322"/>
    <s v="Introducing Sprite, the cloud-based watering controller and Whisperer, the solar-powered plant sensor for effortless home irrigation"/>
    <x v="17"/>
    <x v="322"/>
    <x v="0"/>
    <s v="US"/>
    <s v="USD"/>
    <n v="1476994315"/>
    <n v="1474402315"/>
    <b v="0"/>
    <n v="76"/>
    <b v="1"/>
    <s v="technology/hardware"/>
    <n v="105"/>
    <n v="346.13"/>
    <x v="0"/>
    <x v="0"/>
    <x v="322"/>
  </r>
  <r>
    <n v="2078"/>
    <x v="323"/>
    <s v="With hoterway you won't wait anymore for hot water in the beginning of your shower. Save Water, Energy, Time and Money."/>
    <x v="16"/>
    <x v="323"/>
    <x v="0"/>
    <s v="ES"/>
    <s v="EUR"/>
    <n v="1482085857"/>
    <n v="1479493857"/>
    <b v="0"/>
    <n v="48"/>
    <b v="1"/>
    <s v="technology/hardware"/>
    <n v="131"/>
    <n v="546.69000000000005"/>
    <x v="0"/>
    <x v="0"/>
    <x v="323"/>
  </r>
  <r>
    <n v="1657"/>
    <x v="324"/>
    <s v="The long anticipated debut album from singer/songwriter Lynette will be recorded this June in Nashville! You can help make it happen!"/>
    <x v="17"/>
    <x v="324"/>
    <x v="0"/>
    <s v="US"/>
    <s v="USD"/>
    <n v="1337885168"/>
    <n v="1335293168"/>
    <b v="0"/>
    <n v="221"/>
    <b v="1"/>
    <s v="music/pop"/>
    <n v="105"/>
    <n v="118.7"/>
    <x v="7"/>
    <x v="22"/>
    <x v="324"/>
  </r>
  <r>
    <n v="381"/>
    <x v="325"/>
    <s v="Set in the ancient waters of the Puget Sound, Clearwater is a universal story about the need to adapt to change."/>
    <x v="17"/>
    <x v="325"/>
    <x v="0"/>
    <s v="US"/>
    <s v="USD"/>
    <n v="1343624400"/>
    <n v="1340642717"/>
    <b v="0"/>
    <n v="251"/>
    <b v="1"/>
    <s v="film &amp; video/documentary"/>
    <n v="105"/>
    <n v="104.31"/>
    <x v="5"/>
    <x v="8"/>
    <x v="325"/>
  </r>
  <r>
    <n v="357"/>
    <x v="326"/>
    <s v="The last few hours to be part of this immersive film that touches the eternal. We have stretched our goal for editing and sound design."/>
    <x v="51"/>
    <x v="326"/>
    <x v="0"/>
    <s v="US"/>
    <s v="USD"/>
    <n v="1429852797"/>
    <n v="1426396797"/>
    <b v="1"/>
    <n v="303"/>
    <b v="1"/>
    <s v="film &amp; video/documentary"/>
    <n v="174"/>
    <n v="86.14"/>
    <x v="5"/>
    <x v="8"/>
    <x v="326"/>
  </r>
  <r>
    <n v="1219"/>
    <x v="327"/>
    <s v="The Box is a fine art book of Ron Amato's innovative and seductive photography project."/>
    <x v="95"/>
    <x v="327"/>
    <x v="0"/>
    <s v="US"/>
    <s v="USD"/>
    <n v="1476961513"/>
    <n v="1474369513"/>
    <b v="0"/>
    <n v="253"/>
    <b v="1"/>
    <s v="photography/photobooks"/>
    <n v="159"/>
    <n v="102.86"/>
    <x v="2"/>
    <x v="3"/>
    <x v="327"/>
  </r>
  <r>
    <n v="2924"/>
    <x v="328"/>
    <s v="Theatre is home and there's no place like home!  So, click your heels three times, and come home to the magic we create for you!"/>
    <x v="17"/>
    <x v="328"/>
    <x v="0"/>
    <s v="US"/>
    <s v="USD"/>
    <n v="1431143940"/>
    <n v="1428585710"/>
    <b v="0"/>
    <n v="147"/>
    <b v="1"/>
    <s v="theater/musical"/>
    <n v="103"/>
    <n v="175.51"/>
    <x v="6"/>
    <x v="19"/>
    <x v="328"/>
  </r>
  <r>
    <n v="2493"/>
    <x v="329"/>
    <s v="Making the record I've always dreamed of, and I want you to be part of the journey. Join me and let's make a great album together!"/>
    <x v="16"/>
    <x v="329"/>
    <x v="0"/>
    <s v="US"/>
    <s v="USD"/>
    <n v="1367208140"/>
    <n v="1363320140"/>
    <b v="0"/>
    <n v="259"/>
    <b v="1"/>
    <s v="music/indie rock"/>
    <n v="129"/>
    <n v="99.38"/>
    <x v="7"/>
    <x v="12"/>
    <x v="329"/>
  </r>
  <r>
    <n v="960"/>
    <x v="330"/>
    <s v="Kai sits right behind your ear and lets you access a smart voice interface 24/7. Call, text, search, and even call an Uber."/>
    <x v="96"/>
    <x v="330"/>
    <x v="2"/>
    <s v="US"/>
    <s v="USD"/>
    <n v="1489500155"/>
    <n v="1485874955"/>
    <b v="0"/>
    <n v="188"/>
    <b v="0"/>
    <s v="technology/wearables"/>
    <n v="46"/>
    <n v="136.46"/>
    <x v="0"/>
    <x v="1"/>
    <x v="330"/>
  </r>
  <r>
    <n v="243"/>
    <x v="331"/>
    <s v="A Hasidic man reaches a turning point in his recovery from mental illness and addiction, and is determined to start a new life."/>
    <x v="17"/>
    <x v="331"/>
    <x v="0"/>
    <s v="US"/>
    <s v="USD"/>
    <n v="1393031304"/>
    <n v="1390439304"/>
    <b v="1"/>
    <n v="328"/>
    <b v="1"/>
    <s v="film &amp; video/documentary"/>
    <n v="103"/>
    <n v="78.2"/>
    <x v="5"/>
    <x v="8"/>
    <x v="331"/>
  </r>
  <r>
    <n v="1258"/>
    <x v="332"/>
    <s v="Mustard Plug needs help funding their new record.  Please help the Grand Rapids, MI band put out their 7th record!"/>
    <x v="32"/>
    <x v="332"/>
    <x v="0"/>
    <s v="US"/>
    <s v="USD"/>
    <n v="1377960012"/>
    <n v="1375368012"/>
    <b v="1"/>
    <n v="670"/>
    <b v="1"/>
    <s v="music/rock"/>
    <n v="213"/>
    <n v="38.18"/>
    <x v="7"/>
    <x v="15"/>
    <x v="332"/>
  </r>
  <r>
    <n v="2335"/>
    <x v="333"/>
    <s v="We hand-harvest water to make flake finishing salt. We're opening a modern-day salt works in historic Gloucester, Massachusetts!"/>
    <x v="17"/>
    <x v="333"/>
    <x v="0"/>
    <s v="US"/>
    <s v="USD"/>
    <n v="1402494243"/>
    <n v="1399902243"/>
    <b v="1"/>
    <n v="221"/>
    <b v="1"/>
    <s v="food/small batch"/>
    <n v="102"/>
    <n v="115.69"/>
    <x v="4"/>
    <x v="7"/>
    <x v="333"/>
  </r>
  <r>
    <n v="2328"/>
    <x v="334"/>
    <s v="Our mission: To launch our Crimson Hot Sauce &amp; introduce our Chili &amp; Garlic Pickles. _x000a__x000a_Let's change the game together!"/>
    <x v="26"/>
    <x v="334"/>
    <x v="0"/>
    <s v="US"/>
    <s v="USD"/>
    <n v="1434307537"/>
    <n v="1431715537"/>
    <b v="1"/>
    <n v="537"/>
    <b v="1"/>
    <s v="food/small batch"/>
    <n v="254"/>
    <n v="47.38"/>
    <x v="4"/>
    <x v="7"/>
    <x v="334"/>
  </r>
  <r>
    <n v="300"/>
    <x v="335"/>
    <s v="THE BUS is a feature-length documentary film celebrating one of the most iconic and beloved vehicles ever produced, the Volkswagen Bus."/>
    <x v="17"/>
    <x v="335"/>
    <x v="0"/>
    <s v="US"/>
    <s v="USD"/>
    <n v="1303686138"/>
    <n v="1301007738"/>
    <b v="1"/>
    <n v="298"/>
    <b v="1"/>
    <s v="film &amp; video/documentary"/>
    <n v="102"/>
    <n v="85.34"/>
    <x v="5"/>
    <x v="8"/>
    <x v="335"/>
  </r>
  <r>
    <n v="3250"/>
    <x v="336"/>
    <s v="The birth-child of The Moving Company, Theatre de la Jeune Lune &amp; William Shakespeare:  A wild new production of Love's Labour's Lost."/>
    <x v="17"/>
    <x v="336"/>
    <x v="0"/>
    <s v="US"/>
    <s v="USD"/>
    <n v="1415213324"/>
    <n v="1412617724"/>
    <b v="1"/>
    <n v="213"/>
    <b v="1"/>
    <s v="theater/plays"/>
    <n v="102"/>
    <n v="119.19"/>
    <x v="6"/>
    <x v="11"/>
    <x v="336"/>
  </r>
  <r>
    <n v="359"/>
    <x v="337"/>
    <s v="Circus burlesque innovators, Trixie and Monkey seek to balance love and life while pursuing new creative heights."/>
    <x v="97"/>
    <x v="337"/>
    <x v="0"/>
    <s v="US"/>
    <s v="USD"/>
    <n v="1415941920"/>
    <n v="1414028490"/>
    <b v="1"/>
    <n v="302"/>
    <b v="1"/>
    <s v="film &amp; video/documentary"/>
    <n v="105"/>
    <n v="84.02"/>
    <x v="5"/>
    <x v="8"/>
    <x v="337"/>
  </r>
  <r>
    <n v="315"/>
    <x v="338"/>
    <s v="A documentary that explores  the magical collaboration between performance artist Joey Arias and puppeteer Basil Twist."/>
    <x v="17"/>
    <x v="338"/>
    <x v="0"/>
    <s v="US"/>
    <s v="USD"/>
    <n v="1345660334"/>
    <n v="1343068334"/>
    <b v="1"/>
    <n v="126"/>
    <b v="1"/>
    <s v="film &amp; video/documentary"/>
    <n v="101"/>
    <n v="200.89"/>
    <x v="5"/>
    <x v="8"/>
    <x v="338"/>
  </r>
  <r>
    <n v="1095"/>
    <x v="339"/>
    <s v="MMORPG with Real-Time Pet Battles, Expansive 3D World and Ranked Individual &amp; Guild PvP arenas all on your mobile device!"/>
    <x v="62"/>
    <x v="339"/>
    <x v="2"/>
    <s v="US"/>
    <s v="USD"/>
    <n v="1377867220"/>
    <n v="1375275220"/>
    <b v="0"/>
    <n v="94"/>
    <b v="0"/>
    <s v="games/video games"/>
    <n v="5"/>
    <n v="267.81"/>
    <x v="3"/>
    <x v="18"/>
    <x v="339"/>
  </r>
  <r>
    <n v="651"/>
    <x v="340"/>
    <s v="Pacha's Pajamas is an epic story told through books, music, videos and now augmented PJs that's uplifting kids everywhere!"/>
    <x v="17"/>
    <x v="340"/>
    <x v="0"/>
    <s v="US"/>
    <s v="USD"/>
    <n v="1418430311"/>
    <n v="1415838311"/>
    <b v="0"/>
    <n v="105"/>
    <b v="1"/>
    <s v="technology/wearables"/>
    <n v="101"/>
    <n v="239.35"/>
    <x v="0"/>
    <x v="1"/>
    <x v="340"/>
  </r>
  <r>
    <n v="2984"/>
    <x v="341"/>
    <s v="A traveling wooden wagon that transforms into a theatrical playing space presenting FREE original performance while building community!"/>
    <x v="17"/>
    <x v="341"/>
    <x v="0"/>
    <s v="US"/>
    <s v="USD"/>
    <n v="1472020881"/>
    <n v="1469428881"/>
    <b v="1"/>
    <n v="218"/>
    <b v="1"/>
    <s v="theater/spaces"/>
    <n v="100"/>
    <n v="115.08"/>
    <x v="6"/>
    <x v="9"/>
    <x v="341"/>
  </r>
  <r>
    <n v="2232"/>
    <x v="342"/>
    <s v="Backstory Cards help you and your friends create vibrant backstories for roleplaying games, no matter the system or genre."/>
    <x v="1"/>
    <x v="342"/>
    <x v="0"/>
    <s v="US"/>
    <s v="USD"/>
    <n v="1405738800"/>
    <n v="1402945408"/>
    <b v="0"/>
    <n v="988"/>
    <b v="1"/>
    <s v="games/tabletop games"/>
    <n v="496"/>
    <n v="25.09"/>
    <x v="3"/>
    <x v="5"/>
    <x v="342"/>
  </r>
  <r>
    <n v="1337"/>
    <x v="343"/>
    <s v="Discreet safety device connects you to a dedicated 24/7 monitoring team, keeping you safe anywhere in the United States"/>
    <x v="6"/>
    <x v="343"/>
    <x v="1"/>
    <s v="US"/>
    <s v="USD"/>
    <n v="1488549079"/>
    <n v="1485957079"/>
    <b v="0"/>
    <n v="140"/>
    <b v="0"/>
    <s v="technology/wearables"/>
    <n v="49"/>
    <n v="176.36"/>
    <x v="0"/>
    <x v="1"/>
    <x v="343"/>
  </r>
  <r>
    <n v="515"/>
    <x v="344"/>
    <s v="A Tale of Faith is an animated short film based on the heartwarming tale by Rebbe Nachman of Breslov."/>
    <x v="98"/>
    <x v="344"/>
    <x v="2"/>
    <s v="US"/>
    <s v="USD"/>
    <n v="1451389601"/>
    <n v="1447933601"/>
    <b v="0"/>
    <n v="34"/>
    <b v="0"/>
    <s v="film &amp; video/animation"/>
    <n v="25"/>
    <n v="725.03"/>
    <x v="5"/>
    <x v="23"/>
    <x v="344"/>
  </r>
  <r>
    <n v="2252"/>
    <x v="345"/>
    <s v="A new faction for the 30 mm scale wargame, featuring skirmishes between gangs in a pimp and lethal post-apocalyptic world."/>
    <x v="99"/>
    <x v="345"/>
    <x v="0"/>
    <s v="ES"/>
    <s v="EUR"/>
    <n v="1470469938"/>
    <n v="1469173938"/>
    <b v="0"/>
    <n v="249"/>
    <b v="1"/>
    <s v="games/tabletop games"/>
    <n v="272"/>
    <n v="98.41"/>
    <x v="3"/>
    <x v="5"/>
    <x v="345"/>
  </r>
  <r>
    <n v="307"/>
    <x v="346"/>
    <s v="Why is grammar important?"/>
    <x v="65"/>
    <x v="346"/>
    <x v="0"/>
    <s v="US"/>
    <s v="USD"/>
    <n v="1360276801"/>
    <n v="1357684801"/>
    <b v="1"/>
    <n v="576"/>
    <b v="1"/>
    <s v="film &amp; video/documentary"/>
    <n v="111"/>
    <n v="42.52"/>
    <x v="5"/>
    <x v="8"/>
    <x v="346"/>
  </r>
  <r>
    <n v="3259"/>
    <x v="347"/>
    <s v="The Human Faces Tour - Every Story Sacred. This tour is about laughter, grief, and identity in the human striving toward wholeness"/>
    <x v="90"/>
    <x v="347"/>
    <x v="0"/>
    <s v="US"/>
    <s v="USD"/>
    <n v="1475294340"/>
    <n v="1472753745"/>
    <b v="1"/>
    <n v="97"/>
    <b v="1"/>
    <s v="theater/plays"/>
    <n v="106"/>
    <n v="251.74"/>
    <x v="6"/>
    <x v="11"/>
    <x v="347"/>
  </r>
  <r>
    <n v="1275"/>
    <x v="348"/>
    <s v="ONLY A FEW HOURS LEFT TO GET YOUR ADVANCE COPY OF &quot;DANGEROUSLY CLOSE&quot; and to check out our other cool rewards!"/>
    <x v="51"/>
    <x v="348"/>
    <x v="0"/>
    <s v="US"/>
    <s v="USD"/>
    <n v="1375908587"/>
    <n v="1372884587"/>
    <b v="1"/>
    <n v="389"/>
    <b v="1"/>
    <s v="music/rock"/>
    <n v="162"/>
    <n v="62.52"/>
    <x v="7"/>
    <x v="15"/>
    <x v="348"/>
  </r>
  <r>
    <n v="2224"/>
    <x v="349"/>
    <s v="The most haunted house in the world, presented with multiple storylines, in multiple time periods, and for multiple RPG systems."/>
    <x v="26"/>
    <x v="349"/>
    <x v="0"/>
    <s v="US"/>
    <s v="USD"/>
    <n v="1477767600"/>
    <n v="1475337675"/>
    <b v="0"/>
    <n v="296"/>
    <b v="1"/>
    <s v="games/tabletop games"/>
    <n v="243"/>
    <n v="82.15"/>
    <x v="3"/>
    <x v="5"/>
    <x v="349"/>
  </r>
  <r>
    <n v="1517"/>
    <x v="350"/>
    <s v="THE WATCHERS is the first book of photos by Haley Morris-Cafiero.  It will contain the images from Wait Watchers and new photos."/>
    <x v="51"/>
    <x v="350"/>
    <x v="0"/>
    <s v="US"/>
    <s v="USD"/>
    <n v="1417845600"/>
    <n v="1415194553"/>
    <b v="1"/>
    <n v="615"/>
    <b v="1"/>
    <s v="photography/photobooks"/>
    <n v="162"/>
    <n v="39.51"/>
    <x v="2"/>
    <x v="3"/>
    <x v="350"/>
  </r>
  <r>
    <n v="1532"/>
    <x v="351"/>
    <s v="Award winning photography celebrating the artistry of geiko and maiko and the exquisite traditions of their Kyoto communities."/>
    <x v="1"/>
    <x v="351"/>
    <x v="0"/>
    <s v="AU"/>
    <s v="AUD"/>
    <n v="1455548400"/>
    <n v="1453461865"/>
    <b v="1"/>
    <n v="294"/>
    <b v="1"/>
    <s v="photography/photobooks"/>
    <n v="484"/>
    <n v="82.32"/>
    <x v="2"/>
    <x v="3"/>
    <x v="351"/>
  </r>
  <r>
    <n v="1963"/>
    <x v="352"/>
    <s v="First mobile green energy generator that you can carry camping with you! A 3D printed, foldable wind turbine boosting 300W of power!"/>
    <x v="73"/>
    <x v="352"/>
    <x v="0"/>
    <s v="GB"/>
    <s v="GBP"/>
    <n v="1410862734"/>
    <n v="1407838734"/>
    <b v="1"/>
    <n v="205"/>
    <b v="1"/>
    <s v="technology/hardware"/>
    <n v="127"/>
    <n v="117.6"/>
    <x v="0"/>
    <x v="0"/>
    <x v="352"/>
  </r>
  <r>
    <n v="684"/>
    <x v="353"/>
    <s v="Arcus gives your fingers super powers."/>
    <x v="100"/>
    <x v="353"/>
    <x v="2"/>
    <s v="US"/>
    <s v="USD"/>
    <n v="1406257200"/>
    <n v="1403176891"/>
    <b v="0"/>
    <n v="135"/>
    <b v="0"/>
    <s v="technology/wearables"/>
    <n v="7"/>
    <n v="177.39"/>
    <x v="0"/>
    <x v="1"/>
    <x v="353"/>
  </r>
  <r>
    <n v="1024"/>
    <x v="354"/>
    <s v="Art Fact is a legendary Swedish synth pop act from the 80's. This album will contain updated remakes of their greatest songs."/>
    <x v="16"/>
    <x v="354"/>
    <x v="0"/>
    <s v="SE"/>
    <s v="SEK"/>
    <n v="1454248563"/>
    <n v="1451656563"/>
    <b v="1"/>
    <n v="61"/>
    <b v="1"/>
    <s v="music/electronic music"/>
    <n v="119"/>
    <n v="388.98"/>
    <x v="7"/>
    <x v="13"/>
    <x v="354"/>
  </r>
  <r>
    <n v="2457"/>
    <x v="355"/>
    <s v="If you love wine, and have ever dreamed of crafting your own. You can in 3 easy steps.  Sample~Sprinkle~Savor."/>
    <x v="90"/>
    <x v="355"/>
    <x v="0"/>
    <s v="US"/>
    <s v="USD"/>
    <n v="1458826056"/>
    <n v="1456237656"/>
    <b v="0"/>
    <n v="124"/>
    <b v="1"/>
    <s v="food/small batch"/>
    <n v="102"/>
    <n v="189.76"/>
    <x v="4"/>
    <x v="7"/>
    <x v="355"/>
  </r>
  <r>
    <n v="3147"/>
    <x v="356"/>
    <s v="A play that uses photography to tell the story of a friendship forged during the demolition of New York's Pennsylvania Station."/>
    <x v="16"/>
    <x v="356"/>
    <x v="0"/>
    <s v="US"/>
    <s v="USD"/>
    <n v="1415319355"/>
    <n v="1411859755"/>
    <b v="1"/>
    <n v="213"/>
    <b v="1"/>
    <s v="theater/plays"/>
    <n v="118"/>
    <n v="110.35"/>
    <x v="6"/>
    <x v="11"/>
    <x v="356"/>
  </r>
  <r>
    <n v="2024"/>
    <x v="357"/>
    <s v="RA - 3D Printer board. This board can control 3 extruders, bed heaters, Elefu control panel, 4 temp monitors, lighting and more."/>
    <x v="38"/>
    <x v="357"/>
    <x v="0"/>
    <s v="US"/>
    <s v="USD"/>
    <n v="1344826800"/>
    <n v="1341875544"/>
    <b v="1"/>
    <n v="105"/>
    <b v="1"/>
    <s v="technology/hardware"/>
    <n v="585"/>
    <n v="222.99"/>
    <x v="0"/>
    <x v="0"/>
    <x v="357"/>
  </r>
  <r>
    <n v="3017"/>
    <x v="358"/>
    <s v="Help us build a 200 seat theater and classroom space in North Andover, MA. Let's get kids off the screens, and into the spotlight!"/>
    <x v="65"/>
    <x v="358"/>
    <x v="0"/>
    <s v="US"/>
    <s v="USD"/>
    <n v="1408566243"/>
    <n v="1405974243"/>
    <b v="0"/>
    <n v="159"/>
    <b v="1"/>
    <s v="theater/spaces"/>
    <n v="106"/>
    <n v="146.44999999999999"/>
    <x v="6"/>
    <x v="9"/>
    <x v="358"/>
  </r>
  <r>
    <n v="1523"/>
    <x v="359"/>
    <s v="Monograph featuring PDX photographer Jake Shivery's 8x10 contact portraits; 1/2 plates and 1/2 extensive essay.  Approx. 9x12, 108 pgs."/>
    <x v="47"/>
    <x v="359"/>
    <x v="0"/>
    <s v="US"/>
    <s v="USD"/>
    <n v="1419292800"/>
    <n v="1416592916"/>
    <b v="1"/>
    <n v="241"/>
    <b v="1"/>
    <s v="photography/photobooks"/>
    <n v="125"/>
    <n v="95.83"/>
    <x v="2"/>
    <x v="3"/>
    <x v="359"/>
  </r>
  <r>
    <n v="1184"/>
    <x v="360"/>
    <s v="This coffee table album is the chronicle of the 2016/2017 cyclocross season, the latest edition of the renowned cyclephotos books."/>
    <x v="65"/>
    <x v="360"/>
    <x v="0"/>
    <s v="GB"/>
    <s v="GBP"/>
    <n v="1486391011"/>
    <n v="1483712611"/>
    <b v="0"/>
    <n v="375"/>
    <b v="1"/>
    <s v="photography/photobooks"/>
    <n v="105"/>
    <n v="61.56"/>
    <x v="2"/>
    <x v="3"/>
    <x v="360"/>
  </r>
  <r>
    <n v="3001"/>
    <x v="361"/>
    <s v="Get Scene Studios and Highwire Comedy Co. creating an amazing training facility and theater for Atlanta comedy and film talent!"/>
    <x v="101"/>
    <x v="361"/>
    <x v="0"/>
    <s v="US"/>
    <s v="USD"/>
    <n v="1468445382"/>
    <n v="1465853382"/>
    <b v="0"/>
    <n v="175"/>
    <b v="1"/>
    <s v="theater/spaces"/>
    <n v="319"/>
    <n v="131.38"/>
    <x v="6"/>
    <x v="9"/>
    <x v="361"/>
  </r>
  <r>
    <n v="2631"/>
    <x v="362"/>
    <s v="Starship Congress 2015 is a deep-space &amp; interstellar science summit staged by Icarus Interstellar."/>
    <x v="16"/>
    <x v="362"/>
    <x v="0"/>
    <s v="US"/>
    <s v="USD"/>
    <n v="1440907427"/>
    <n v="1438488227"/>
    <b v="0"/>
    <n v="286"/>
    <b v="1"/>
    <s v="technology/space exploration"/>
    <n v="115"/>
    <n v="80.19"/>
    <x v="0"/>
    <x v="4"/>
    <x v="362"/>
  </r>
  <r>
    <n v="2188"/>
    <x v="363"/>
    <s v="Beautifully unique, precision cut, metal gaming dice derived from a passion in tabletop gaming and engineering design."/>
    <x v="102"/>
    <x v="363"/>
    <x v="0"/>
    <s v="AU"/>
    <s v="AUD"/>
    <n v="1477414800"/>
    <n v="1474380241"/>
    <b v="0"/>
    <n v="514"/>
    <b v="1"/>
    <s v="games/tabletop games"/>
    <n v="412"/>
    <n v="44.06"/>
    <x v="3"/>
    <x v="5"/>
    <x v="363"/>
  </r>
  <r>
    <n v="2734"/>
    <x v="364"/>
    <s v="Award-Winning Audio Design Experts Voix are back with their latest product. The amazing mi8| Retro Duo Wireless Stereo Sound System."/>
    <x v="103"/>
    <x v="364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</r>
  <r>
    <n v="418"/>
    <x v="365"/>
    <s v="A Texas grandfather's extraordinary quest to protect the coral reefs and his challenge to humanity to take care of the things we love."/>
    <x v="104"/>
    <x v="365"/>
    <x v="0"/>
    <s v="US"/>
    <s v="USD"/>
    <n v="1437633997"/>
    <n v="1435041997"/>
    <b v="0"/>
    <n v="104"/>
    <b v="1"/>
    <s v="film &amp; video/documentary"/>
    <n v="101"/>
    <n v="216.75"/>
    <x v="5"/>
    <x v="8"/>
    <x v="365"/>
  </r>
  <r>
    <n v="384"/>
    <x v="366"/>
    <s v="This documentary is about Last Chance Corral in Athens, Ohio and their heroic work saving nurse mare foals from imminent death."/>
    <x v="16"/>
    <x v="366"/>
    <x v="0"/>
    <s v="US"/>
    <s v="USD"/>
    <n v="1420569947"/>
    <n v="1417977947"/>
    <b v="0"/>
    <n v="383"/>
    <b v="1"/>
    <s v="film &amp; video/documentary"/>
    <n v="112"/>
    <n v="58.54"/>
    <x v="5"/>
    <x v="8"/>
    <x v="366"/>
  </r>
  <r>
    <n v="1267"/>
    <x v="367"/>
    <s v="A Rock 'n Roll album with plenty of indie guitar swagger. Fresh tunes that are a continuation of my early '90s shoegaze daze."/>
    <x v="65"/>
    <x v="367"/>
    <x v="0"/>
    <s v="US"/>
    <s v="USD"/>
    <n v="1374674558"/>
    <n v="1372082558"/>
    <b v="1"/>
    <n v="159"/>
    <b v="1"/>
    <s v="music/rock"/>
    <n v="102"/>
    <n v="140.86000000000001"/>
    <x v="7"/>
    <x v="15"/>
    <x v="367"/>
  </r>
  <r>
    <n v="27"/>
    <x v="368"/>
    <s v="B-Rabbit is a hilarious depiction of immigrating to New Zealand and the life you desperately tried to leave behind."/>
    <x v="16"/>
    <x v="368"/>
    <x v="0"/>
    <s v="NZ"/>
    <s v="NZD"/>
    <n v="1416113833"/>
    <n v="1413518233"/>
    <b v="0"/>
    <n v="150"/>
    <b v="1"/>
    <s v="film &amp; video/television"/>
    <n v="112"/>
    <n v="148.97"/>
    <x v="5"/>
    <x v="16"/>
    <x v="368"/>
  </r>
  <r>
    <n v="1502"/>
    <x v="369"/>
    <s v="Cosmic Surgery is a photo book, set in the not too distant future where the world of cosmetic surgery is about to be transformed"/>
    <x v="65"/>
    <x v="369"/>
    <x v="0"/>
    <s v="GB"/>
    <s v="GBP"/>
    <n v="1458943200"/>
    <n v="1456491680"/>
    <b v="1"/>
    <n v="329"/>
    <b v="1"/>
    <s v="photography/photobooks"/>
    <n v="101"/>
    <n v="67.84"/>
    <x v="2"/>
    <x v="3"/>
    <x v="369"/>
  </r>
  <r>
    <n v="1746"/>
    <x v="370"/>
    <s v="Photo-documenting the refugees of France. Witnessing their humanity. Exploring the common threads of what it means to live at the Edge."/>
    <x v="51"/>
    <x v="370"/>
    <x v="0"/>
    <s v="US"/>
    <s v="USD"/>
    <n v="1479952800"/>
    <n v="1477368867"/>
    <b v="0"/>
    <n v="107"/>
    <b v="1"/>
    <s v="photography/photobooks"/>
    <n v="148"/>
    <n v="207.62"/>
    <x v="2"/>
    <x v="3"/>
    <x v="370"/>
  </r>
  <r>
    <n v="1223"/>
    <x v="371"/>
    <s v="A photography book focusing on the people rather than the nature at Yosemite National Park."/>
    <x v="105"/>
    <x v="371"/>
    <x v="0"/>
    <s v="US"/>
    <s v="USD"/>
    <n v="1478754909"/>
    <n v="1476159309"/>
    <b v="0"/>
    <n v="191"/>
    <b v="1"/>
    <s v="photography/photobooks"/>
    <n v="112"/>
    <n v="116.21"/>
    <x v="2"/>
    <x v="3"/>
    <x v="371"/>
  </r>
  <r>
    <n v="2674"/>
    <x v="372"/>
    <s v="A project to give the people of Playa Blanca an independent, energized future - _x000a_â€œLocal de Mariposas EÃ³licas Para un Futuro Mejorâ€"/>
    <x v="23"/>
    <x v="372"/>
    <x v="2"/>
    <s v="US"/>
    <s v="USD"/>
    <n v="1467694740"/>
    <n v="1465398670"/>
    <b v="1"/>
    <n v="171"/>
    <b v="0"/>
    <s v="technology/makerspaces"/>
    <n v="63"/>
    <n v="128.62"/>
    <x v="0"/>
    <x v="24"/>
    <x v="372"/>
  </r>
  <r>
    <n v="2186"/>
    <x v="373"/>
    <s v="The real-time digital social deduction game where there's no moderator, no sleeping, and no dying."/>
    <x v="16"/>
    <x v="373"/>
    <x v="0"/>
    <s v="US"/>
    <s v="USD"/>
    <n v="1473213600"/>
    <n v="1470062743"/>
    <b v="0"/>
    <n v="392"/>
    <b v="1"/>
    <s v="games/tabletop games"/>
    <n v="110"/>
    <n v="55.96"/>
    <x v="3"/>
    <x v="5"/>
    <x v="373"/>
  </r>
  <r>
    <n v="1297"/>
    <x v="374"/>
    <s v="We will bring you the world of Tennessee Williams right to the front door of your home, school, church, theatre and community."/>
    <x v="16"/>
    <x v="374"/>
    <x v="0"/>
    <s v="US"/>
    <s v="USD"/>
    <n v="1462125358"/>
    <n v="1459533358"/>
    <b v="0"/>
    <n v="238"/>
    <b v="1"/>
    <s v="theater/plays"/>
    <n v="110"/>
    <n v="92.04"/>
    <x v="6"/>
    <x v="11"/>
    <x v="374"/>
  </r>
  <r>
    <n v="3245"/>
    <x v="375"/>
    <s v="Five playwrights volunteer at New York's largest soup kitchen and develop a play around the people they meet."/>
    <x v="22"/>
    <x v="375"/>
    <x v="0"/>
    <s v="US"/>
    <s v="USD"/>
    <n v="1434074400"/>
    <n v="1431354258"/>
    <b v="0"/>
    <n v="270"/>
    <b v="1"/>
    <s v="theater/plays"/>
    <n v="104"/>
    <n v="81.13"/>
    <x v="6"/>
    <x v="11"/>
    <x v="375"/>
  </r>
  <r>
    <n v="2168"/>
    <x v="376"/>
    <s v="We're hitting the studio to record our next album, &quot;Pizazz&quot;!! Help us put the FUN in FUNK!!"/>
    <x v="53"/>
    <x v="376"/>
    <x v="0"/>
    <s v="US"/>
    <s v="USD"/>
    <n v="1486702800"/>
    <n v="1484058261"/>
    <b v="0"/>
    <n v="340"/>
    <b v="1"/>
    <s v="music/rock"/>
    <n v="122"/>
    <n v="64.37"/>
    <x v="7"/>
    <x v="15"/>
    <x v="376"/>
  </r>
  <r>
    <n v="2621"/>
    <x v="377"/>
    <s v="Team of undergraduates racing to be the first student organization to successfully launch a rocket powered by a 3D-printed engine."/>
    <x v="51"/>
    <x v="377"/>
    <x v="0"/>
    <s v="US"/>
    <s v="USD"/>
    <n v="1432230988"/>
    <n v="1429638988"/>
    <b v="1"/>
    <n v="465"/>
    <b v="1"/>
    <s v="technology/space exploration"/>
    <n v="146"/>
    <n v="47.06"/>
    <x v="0"/>
    <x v="4"/>
    <x v="377"/>
  </r>
  <r>
    <n v="1193"/>
    <x v="378"/>
    <s v="Images &amp; the stories behind them from a professional photographers 1st 16 years shooting assignments for major magazines &amp; ad agencies."/>
    <x v="22"/>
    <x v="378"/>
    <x v="0"/>
    <s v="US"/>
    <s v="USD"/>
    <n v="1460223453"/>
    <n v="1455043053"/>
    <b v="0"/>
    <n v="273"/>
    <b v="1"/>
    <s v="photography/photobooks"/>
    <n v="104"/>
    <n v="79.97"/>
    <x v="2"/>
    <x v="3"/>
    <x v="378"/>
  </r>
  <r>
    <n v="3039"/>
    <x v="379"/>
    <s v="After 22 yrs downstairs we are &quot;getting out of  our parents basement&quot; and building a new 50 seat theater in a new location."/>
    <x v="16"/>
    <x v="379"/>
    <x v="0"/>
    <s v="US"/>
    <s v="USD"/>
    <n v="1388303940"/>
    <n v="1386011038"/>
    <b v="0"/>
    <n v="236"/>
    <b v="1"/>
    <s v="theater/spaces"/>
    <n v="109"/>
    <n v="92.13"/>
    <x v="6"/>
    <x v="9"/>
    <x v="379"/>
  </r>
  <r>
    <n v="2091"/>
    <x v="380"/>
    <s v="I'm an 18-year old singer/songwriter from California. I'd love your support to get my album of original songs professionally recorded."/>
    <x v="53"/>
    <x v="380"/>
    <x v="0"/>
    <s v="US"/>
    <s v="USD"/>
    <n v="1299009600"/>
    <n v="1294818278"/>
    <b v="0"/>
    <n v="246"/>
    <b v="1"/>
    <s v="music/indie rock"/>
    <n v="120"/>
    <n v="88.15"/>
    <x v="7"/>
    <x v="12"/>
    <x v="380"/>
  </r>
  <r>
    <n v="275"/>
    <x v="381"/>
    <s v="A journey through the origins and influence of funk music from James Brown to D'Angelo we are FINDING THE FUNK!"/>
    <x v="16"/>
    <x v="381"/>
    <x v="0"/>
    <s v="US"/>
    <s v="USD"/>
    <n v="1352511966"/>
    <n v="1349916366"/>
    <b v="1"/>
    <n v="332"/>
    <b v="1"/>
    <s v="film &amp; video/documentary"/>
    <n v="108"/>
    <n v="65.3"/>
    <x v="5"/>
    <x v="8"/>
    <x v="381"/>
  </r>
  <r>
    <n v="1509"/>
    <x v="382"/>
    <s v="A photobook about climate change, natural catastrophes, and to what extent disaster management became part of our landscape."/>
    <x v="106"/>
    <x v="382"/>
    <x v="0"/>
    <s v="DE"/>
    <s v="EUR"/>
    <n v="1487113140"/>
    <n v="1484570885"/>
    <b v="1"/>
    <n v="196"/>
    <b v="1"/>
    <s v="photography/photobooks"/>
    <n v="124"/>
    <n v="110.39"/>
    <x v="2"/>
    <x v="3"/>
    <x v="382"/>
  </r>
  <r>
    <n v="1537"/>
    <x v="383"/>
    <s v="A Photobook about one of the most fascinating places on earth -     the sacred Mount Kailash in Tibet."/>
    <x v="32"/>
    <x v="383"/>
    <x v="0"/>
    <s v="DE"/>
    <s v="EUR"/>
    <n v="1470506400"/>
    <n v="1467358427"/>
    <b v="1"/>
    <n v="224"/>
    <b v="1"/>
    <s v="photography/photobooks"/>
    <n v="180"/>
    <n v="96.38"/>
    <x v="2"/>
    <x v="3"/>
    <x v="383"/>
  </r>
  <r>
    <n v="3229"/>
    <x v="384"/>
    <s v="After electrifying audiences in Seattle and Tashkent, The Seagull Project embarks on a brand new journey."/>
    <x v="16"/>
    <x v="384"/>
    <x v="0"/>
    <s v="US"/>
    <s v="USD"/>
    <n v="1416470398"/>
    <n v="1413874798"/>
    <b v="1"/>
    <n v="202"/>
    <b v="1"/>
    <s v="theater/plays"/>
    <n v="108"/>
    <n v="106.8"/>
    <x v="6"/>
    <x v="11"/>
    <x v="384"/>
  </r>
  <r>
    <n v="261"/>
    <x v="385"/>
    <s v="Empires explores the impact of networks on histories and philosophies of political thought."/>
    <x v="16"/>
    <x v="385"/>
    <x v="0"/>
    <s v="US"/>
    <s v="USD"/>
    <n v="1339080900"/>
    <n v="1334783704"/>
    <b v="1"/>
    <n v="220"/>
    <b v="1"/>
    <s v="film &amp; video/documentary"/>
    <n v="107"/>
    <n v="97.64"/>
    <x v="5"/>
    <x v="8"/>
    <x v="385"/>
  </r>
  <r>
    <n v="309"/>
    <x v="386"/>
    <s v="A first glimpse into the lives of sole survivors of commercial plane crashes as they struggle to understand their perplexing fate."/>
    <x v="53"/>
    <x v="386"/>
    <x v="0"/>
    <s v="US"/>
    <s v="USD"/>
    <n v="1346695334"/>
    <n v="1344880934"/>
    <b v="1"/>
    <n v="238"/>
    <b v="1"/>
    <s v="film &amp; video/documentary"/>
    <n v="119"/>
    <n v="89.96"/>
    <x v="5"/>
    <x v="8"/>
    <x v="386"/>
  </r>
  <r>
    <n v="1906"/>
    <x v="387"/>
    <s v="Max 5Tb storage, Wired lan, Additional USB ports and Hi-res DAC, 10000mAh battery, Real portable docking station"/>
    <x v="6"/>
    <x v="387"/>
    <x v="2"/>
    <s v="US"/>
    <s v="USD"/>
    <n v="1466697983"/>
    <n v="1464105983"/>
    <b v="0"/>
    <n v="99"/>
    <b v="0"/>
    <s v="technology/gadgets"/>
    <n v="43"/>
    <n v="215.96"/>
    <x v="0"/>
    <x v="6"/>
    <x v="387"/>
  </r>
  <r>
    <n v="399"/>
    <x v="388"/>
    <s v="What do we want for our kids? An independent film bringing ideas out of the jungle about a radically different approach to learning."/>
    <x v="16"/>
    <x v="388"/>
    <x v="0"/>
    <s v="GB"/>
    <s v="GBP"/>
    <n v="1481716800"/>
    <n v="1479070867"/>
    <b v="0"/>
    <n v="95"/>
    <b v="1"/>
    <s v="film &amp; video/documentary"/>
    <n v="107"/>
    <n v="224.85"/>
    <x v="5"/>
    <x v="8"/>
    <x v="388"/>
  </r>
  <r>
    <n v="2662"/>
    <x v="389"/>
    <s v="The Mini Maker is Lansing Michigan's new kid friendly makerspace. We're dedicated to help kids imagine, develop and build."/>
    <x v="16"/>
    <x v="389"/>
    <x v="0"/>
    <s v="US"/>
    <s v="USD"/>
    <n v="1440179713"/>
    <n v="1437587713"/>
    <b v="0"/>
    <n v="80"/>
    <b v="1"/>
    <s v="technology/makerspaces"/>
    <n v="107"/>
    <n v="267"/>
    <x v="0"/>
    <x v="24"/>
    <x v="389"/>
  </r>
  <r>
    <n v="320"/>
    <x v="390"/>
    <s v="Two Muslim football players transfer to the Jewish oriented Beitar Jerusalem F.C. leading to the most racist campaign in Israeli sport"/>
    <x v="16"/>
    <x v="390"/>
    <x v="0"/>
    <s v="GB"/>
    <s v="GBP"/>
    <n v="1450825200"/>
    <n v="1448284433"/>
    <b v="1"/>
    <n v="158"/>
    <b v="1"/>
    <s v="film &amp; video/documentary"/>
    <n v="107"/>
    <n v="134.91"/>
    <x v="5"/>
    <x v="8"/>
    <x v="390"/>
  </r>
  <r>
    <n v="1019"/>
    <x v="391"/>
    <s v="Tempi Is a Wearable Bluetooth Device That Gives Accurate Temperature and Humidity Readings."/>
    <x v="52"/>
    <x v="391"/>
    <x v="1"/>
    <s v="US"/>
    <s v="USD"/>
    <n v="1423092149"/>
    <n v="1420500149"/>
    <b v="0"/>
    <n v="400"/>
    <b v="0"/>
    <s v="technology/wearables"/>
    <n v="47"/>
    <n v="53.25"/>
    <x v="0"/>
    <x v="1"/>
    <x v="391"/>
  </r>
  <r>
    <n v="1775"/>
    <x v="392"/>
    <s v="Rarely seen images of Muhammad Ali in his prime as he trained in Miami Beach at the famous 5th Street Gym in the early 70s"/>
    <x v="107"/>
    <x v="392"/>
    <x v="2"/>
    <s v="US"/>
    <s v="USD"/>
    <n v="1414193160"/>
    <n v="1410305160"/>
    <b v="1"/>
    <n v="124"/>
    <b v="0"/>
    <s v="photography/photobooks"/>
    <n v="65"/>
    <n v="170.63"/>
    <x v="2"/>
    <x v="3"/>
    <x v="392"/>
  </r>
  <r>
    <n v="2157"/>
    <x v="393"/>
    <s v="Gamers and 90's fans unite in this small tale of epic proportions!"/>
    <x v="35"/>
    <x v="393"/>
    <x v="2"/>
    <s v="US"/>
    <s v="USD"/>
    <n v="1482479940"/>
    <n v="1479684783"/>
    <b v="0"/>
    <n v="57"/>
    <b v="0"/>
    <s v="games/video games"/>
    <n v="28"/>
    <n v="370.95"/>
    <x v="3"/>
    <x v="18"/>
    <x v="393"/>
  </r>
  <r>
    <n v="2663"/>
    <x v="394"/>
    <s v="The Ville. A local cooperative helping communities learn, share and grow in the spirit of health, wellness and sustainability."/>
    <x v="16"/>
    <x v="394"/>
    <x v="0"/>
    <s v="CA"/>
    <s v="CAD"/>
    <n v="1441378800"/>
    <n v="1438873007"/>
    <b v="0"/>
    <n v="56"/>
    <b v="1"/>
    <s v="technology/makerspaces"/>
    <n v="105"/>
    <n v="373.56"/>
    <x v="0"/>
    <x v="24"/>
    <x v="394"/>
  </r>
  <r>
    <n v="2604"/>
    <x v="395"/>
    <s v="We're building a full size rocket motor for our Hermes Spacecraft.  Help us Kickstart the next generation of space travel!"/>
    <x v="16"/>
    <x v="395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</r>
  <r>
    <n v="311"/>
    <x v="396"/>
    <s v="An imaginative interactive documentary about Leah Callahan, a freestyle wrestler and Olympic hopeful."/>
    <x v="16"/>
    <x v="396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</r>
  <r>
    <n v="2535"/>
    <x v="397"/>
    <s v="Mark Hayes: Requiem Recording"/>
    <x v="16"/>
    <x v="397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</r>
  <r>
    <n v="1846"/>
    <x v="398"/>
    <s v="This album of all original music has been in the making for several years and I am excited to make my fans a part of this experience."/>
    <x v="51"/>
    <x v="398"/>
    <x v="0"/>
    <s v="US"/>
    <s v="USD"/>
    <n v="1355585777"/>
    <n v="1352993777"/>
    <b v="0"/>
    <n v="209"/>
    <b v="1"/>
    <s v="music/rock"/>
    <n v="138"/>
    <n v="98.99"/>
    <x v="7"/>
    <x v="15"/>
    <x v="398"/>
  </r>
  <r>
    <n v="2223"/>
    <x v="399"/>
    <s v="Cardboard scenery for Sci-Fi 28-32mm miniature games. Easy to assemble, disassemble and transport. Supplied unpainted. By MCSTUDIO."/>
    <x v="108"/>
    <x v="399"/>
    <x v="0"/>
    <s v="CA"/>
    <s v="CAD"/>
    <n v="1435418568"/>
    <n v="1432826568"/>
    <b v="0"/>
    <n v="100"/>
    <b v="1"/>
    <s v="games/tabletop games"/>
    <n v="106"/>
    <n v="206.31"/>
    <x v="3"/>
    <x v="5"/>
    <x v="399"/>
  </r>
  <r>
    <n v="283"/>
    <x v="400"/>
    <s v="What is the impact of survivorship on the human condition?"/>
    <x v="53"/>
    <x v="400"/>
    <x v="0"/>
    <s v="US"/>
    <s v="USD"/>
    <n v="1306904340"/>
    <n v="1305219744"/>
    <b v="1"/>
    <n v="202"/>
    <b v="1"/>
    <s v="film &amp; video/documentary"/>
    <n v="114"/>
    <n v="101.83"/>
    <x v="5"/>
    <x v="8"/>
    <x v="400"/>
  </r>
  <r>
    <n v="1004"/>
    <x v="401"/>
    <s v="Harnessing wearable technology as a powerful defense for food-allergy children."/>
    <x v="17"/>
    <x v="401"/>
    <x v="1"/>
    <s v="US"/>
    <s v="USD"/>
    <n v="1455814827"/>
    <n v="1453222827"/>
    <b v="0"/>
    <n v="95"/>
    <b v="0"/>
    <s v="technology/wearables"/>
    <n v="82"/>
    <n v="216.34"/>
    <x v="0"/>
    <x v="1"/>
    <x v="401"/>
  </r>
  <r>
    <n v="1508"/>
    <x v="402"/>
    <s v="Destino tells the story of Central American migrants on the arduous trek across Mexico in pursuit of the American Dream."/>
    <x v="47"/>
    <x v="402"/>
    <x v="0"/>
    <s v="US"/>
    <s v="USD"/>
    <n v="1403880281"/>
    <n v="1401201881"/>
    <b v="1"/>
    <n v="211"/>
    <b v="1"/>
    <s v="photography/photobooks"/>
    <n v="111"/>
    <n v="97.11"/>
    <x v="2"/>
    <x v="3"/>
    <x v="402"/>
  </r>
  <r>
    <n v="2227"/>
    <x v="403"/>
    <s v="Mechabrick is a set of precision plastic kits to convert your Minifigs into robots then battle with them in an exciting board game."/>
    <x v="109"/>
    <x v="403"/>
    <x v="0"/>
    <s v="GB"/>
    <s v="GBP"/>
    <n v="1384374155"/>
    <n v="1381778555"/>
    <b v="0"/>
    <n v="301"/>
    <b v="1"/>
    <s v="games/tabletop games"/>
    <n v="157"/>
    <n v="67.97"/>
    <x v="3"/>
    <x v="5"/>
    <x v="403"/>
  </r>
  <r>
    <n v="1269"/>
    <x v="404"/>
    <s v="Schooltree's new art rock opera is a symphonic odyssey through a dystopian dreamworld. Help fund the double album and illustrated book!"/>
    <x v="110"/>
    <x v="404"/>
    <x v="0"/>
    <s v="US"/>
    <s v="USD"/>
    <n v="1460764800"/>
    <n v="1458157512"/>
    <b v="1"/>
    <n v="206"/>
    <b v="1"/>
    <s v="music/rock"/>
    <n v="109"/>
    <n v="99.16"/>
    <x v="7"/>
    <x v="15"/>
    <x v="404"/>
  </r>
  <r>
    <n v="1216"/>
    <x v="405"/>
    <s v="A fine art photography book taking a new look at the art of bonsai."/>
    <x v="80"/>
    <x v="405"/>
    <x v="0"/>
    <s v="US"/>
    <s v="USD"/>
    <n v="1443826980"/>
    <n v="1441032457"/>
    <b v="0"/>
    <n v="222"/>
    <b v="1"/>
    <s v="photography/photobooks"/>
    <n v="146"/>
    <n v="91.88"/>
    <x v="2"/>
    <x v="3"/>
    <x v="405"/>
  </r>
  <r>
    <n v="3253"/>
    <x v="406"/>
    <s v="Can you ever truly feel what someone else is feeling?_x000a_Do you want to?"/>
    <x v="16"/>
    <x v="406"/>
    <x v="0"/>
    <s v="US"/>
    <s v="USD"/>
    <n v="1473306300"/>
    <n v="1471701028"/>
    <b v="1"/>
    <n v="115"/>
    <b v="1"/>
    <s v="theater/plays"/>
    <n v="102"/>
    <n v="177.09"/>
    <x v="6"/>
    <x v="11"/>
    <x v="406"/>
  </r>
  <r>
    <n v="2538"/>
    <x v="407"/>
    <s v="I will record 2 of Tomaso Albinoni's concertos for 2 oboes playing both parts myself."/>
    <x v="53"/>
    <x v="407"/>
    <x v="0"/>
    <s v="US"/>
    <s v="USD"/>
    <n v="1361681940"/>
    <n v="1359029661"/>
    <b v="0"/>
    <n v="185"/>
    <b v="1"/>
    <s v="music/classical music"/>
    <n v="113"/>
    <n v="109.96"/>
    <x v="7"/>
    <x v="25"/>
    <x v="407"/>
  </r>
  <r>
    <n v="1351"/>
    <x v="408"/>
    <s v="Discover your purpose, live a more fulfilling life, leave a positive footprint on society."/>
    <x v="16"/>
    <x v="408"/>
    <x v="0"/>
    <s v="US"/>
    <s v="USD"/>
    <n v="1455299144"/>
    <n v="1452707144"/>
    <b v="0"/>
    <n v="120"/>
    <b v="1"/>
    <s v="publishing/nonfiction"/>
    <n v="101"/>
    <n v="168.78"/>
    <x v="1"/>
    <x v="17"/>
    <x v="408"/>
  </r>
  <r>
    <n v="21"/>
    <x v="409"/>
    <s v="â€œLIFE of an INGREDIENT,&quot; a series that tells the story of the greatest chef &amp; farm collaborators in todayâ€™s marketplace."/>
    <x v="47"/>
    <x v="409"/>
    <x v="0"/>
    <s v="US"/>
    <s v="USD"/>
    <n v="1411743789"/>
    <n v="1409151789"/>
    <b v="0"/>
    <n v="101"/>
    <b v="1"/>
    <s v="film &amp; video/television"/>
    <n v="109"/>
    <n v="199.9"/>
    <x v="5"/>
    <x v="16"/>
    <x v="409"/>
  </r>
  <r>
    <n v="297"/>
    <x v="410"/>
    <s v="Who Owns Yoga? is a feature length documentary film that explores the changing nature of yoga in the modern world."/>
    <x v="16"/>
    <x v="410"/>
    <x v="0"/>
    <s v="US"/>
    <s v="USD"/>
    <n v="1430452740"/>
    <n v="1427390901"/>
    <b v="1"/>
    <n v="142"/>
    <b v="1"/>
    <s v="film &amp; video/documentary"/>
    <n v="101"/>
    <n v="141.75"/>
    <x v="5"/>
    <x v="8"/>
    <x v="410"/>
  </r>
  <r>
    <n v="391"/>
    <x v="411"/>
    <s v="Too many women feel confused about their orgasm and shame about their desire. This movie aims to change that."/>
    <x v="16"/>
    <x v="411"/>
    <x v="0"/>
    <s v="US"/>
    <s v="USD"/>
    <n v="1324169940"/>
    <n v="1321578051"/>
    <b v="0"/>
    <n v="193"/>
    <b v="1"/>
    <s v="film &amp; video/documentary"/>
    <n v="101"/>
    <n v="104.26"/>
    <x v="5"/>
    <x v="8"/>
    <x v="411"/>
  </r>
  <r>
    <n v="3236"/>
    <x v="412"/>
    <s v="A dark comedy exploring the importance of art, homelessness, and finding your own path.  World Premiere 3/27/17 at IRT Theater in NYC."/>
    <x v="16"/>
    <x v="412"/>
    <x v="0"/>
    <s v="US"/>
    <s v="USD"/>
    <n v="1482962433"/>
    <n v="1480370433"/>
    <b v="0"/>
    <n v="110"/>
    <b v="1"/>
    <s v="theater/plays"/>
    <n v="101"/>
    <n v="182.91"/>
    <x v="6"/>
    <x v="11"/>
    <x v="412"/>
  </r>
  <r>
    <n v="725"/>
    <x v="413"/>
    <s v="A true story about inspiration and survival - David Alfred George turns his powerful experience into a compelling vBook."/>
    <x v="16"/>
    <x v="413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</r>
  <r>
    <n v="1828"/>
    <x v="414"/>
    <s v="Sam Sliva's new EP, &quot;Drained,&quot; will combine Rock, Reggae and Country stylings to make one definitive sound...BUT ONLY WITH YOUR HELP!!"/>
    <x v="16"/>
    <x v="414"/>
    <x v="0"/>
    <s v="US"/>
    <s v="USD"/>
    <n v="1399672800"/>
    <n v="1396906530"/>
    <b v="0"/>
    <n v="48"/>
    <b v="1"/>
    <s v="music/rock"/>
    <n v="100"/>
    <n v="417.33"/>
    <x v="7"/>
    <x v="15"/>
    <x v="414"/>
  </r>
  <r>
    <n v="59"/>
    <x v="415"/>
    <s v="An electronic music producer stuck in his blue collar life has overnight success thrown at him when his music leaks on the internet."/>
    <x v="16"/>
    <x v="415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</r>
  <r>
    <n v="3219"/>
    <x v="416"/>
    <s v="Eyes Closed is a collaborative play and docudrama about New Yorkers and their dreams."/>
    <x v="16"/>
    <x v="416"/>
    <x v="0"/>
    <s v="US"/>
    <s v="USD"/>
    <n v="1427063747"/>
    <n v="1424043347"/>
    <b v="1"/>
    <n v="119"/>
    <b v="1"/>
    <s v="theater/plays"/>
    <n v="100"/>
    <n v="168.25"/>
    <x v="6"/>
    <x v="11"/>
    <x v="416"/>
  </r>
  <r>
    <n v="2235"/>
    <x v="417"/>
    <s v="An amazing set of sceneries to create unique atmospheres for your tabletop gaming."/>
    <x v="109"/>
    <x v="417"/>
    <x v="0"/>
    <s v="CA"/>
    <s v="CAD"/>
    <n v="1427585511"/>
    <n v="1424997111"/>
    <b v="0"/>
    <n v="147"/>
    <b v="1"/>
    <s v="games/tabletop games"/>
    <n v="153"/>
    <n v="135.59"/>
    <x v="3"/>
    <x v="5"/>
    <x v="417"/>
  </r>
  <r>
    <n v="42"/>
    <x v="418"/>
    <s v="A show that explores the universal hospitality and shenanigans of BRO cultures in the most forbidden and unfamiliar places on earth!"/>
    <x v="80"/>
    <x v="418"/>
    <x v="0"/>
    <s v="US"/>
    <s v="USD"/>
    <n v="1419780026"/>
    <n v="1417188026"/>
    <b v="0"/>
    <n v="169"/>
    <b v="1"/>
    <s v="film &amp; video/television"/>
    <n v="142"/>
    <n v="117.51"/>
    <x v="5"/>
    <x v="16"/>
    <x v="418"/>
  </r>
  <r>
    <n v="1000"/>
    <x v="419"/>
    <s v="Ristola watches made in La Chaux de-Fonds, Switzerland. A new brand of COSC and ISO Certified Professional watches."/>
    <x v="111"/>
    <x v="419"/>
    <x v="1"/>
    <s v="US"/>
    <s v="USD"/>
    <n v="1489537560"/>
    <n v="1484357160"/>
    <b v="0"/>
    <n v="6"/>
    <b v="0"/>
    <s v="technology/wearables"/>
    <n v="2"/>
    <n v="3304"/>
    <x v="0"/>
    <x v="1"/>
    <x v="419"/>
  </r>
  <r>
    <n v="2158"/>
    <x v="420"/>
    <s v="A next generation golf game with a course designer and a massively multiplayer online tour. Join the fun and help us create it"/>
    <x v="9"/>
    <x v="420"/>
    <x v="2"/>
    <s v="US"/>
    <s v="USD"/>
    <n v="1360009774"/>
    <n v="1356121774"/>
    <b v="0"/>
    <n v="311"/>
    <b v="0"/>
    <s v="games/video games"/>
    <n v="7"/>
    <n v="63.57"/>
    <x v="3"/>
    <x v="18"/>
    <x v="420"/>
  </r>
  <r>
    <n v="952"/>
    <x v="421"/>
    <s v="Audionoggin: Wireless personal surround sound for the athlete in everyone."/>
    <x v="112"/>
    <x v="421"/>
    <x v="2"/>
    <s v="US"/>
    <s v="USD"/>
    <n v="1479483812"/>
    <n v="1476888212"/>
    <b v="0"/>
    <n v="196"/>
    <b v="0"/>
    <s v="technology/wearables"/>
    <n v="40"/>
    <n v="99.86"/>
    <x v="0"/>
    <x v="1"/>
    <x v="421"/>
  </r>
  <r>
    <n v="1512"/>
    <x v="422"/>
    <s v="DC's top street photographers document the inauguration of Donald J. Trump -- 3 days that will rock a nation and change the world."/>
    <x v="113"/>
    <x v="422"/>
    <x v="0"/>
    <s v="US"/>
    <s v="USD"/>
    <n v="1486311939"/>
    <n v="1483719939"/>
    <b v="1"/>
    <n v="335"/>
    <b v="1"/>
    <s v="photography/photobooks"/>
    <n v="559"/>
    <n v="58.38"/>
    <x v="2"/>
    <x v="3"/>
    <x v="422"/>
  </r>
  <r>
    <n v="2226"/>
    <x v="423"/>
    <s v="Missed the Kickstarter? Contact your local gaming store before going online. Or click on the order button. Thanks for the support!"/>
    <x v="53"/>
    <x v="423"/>
    <x v="0"/>
    <s v="US"/>
    <s v="USD"/>
    <n v="1455253140"/>
    <n v="1452625822"/>
    <b v="0"/>
    <n v="321"/>
    <b v="1"/>
    <s v="games/tabletop games"/>
    <n v="108"/>
    <n v="60.82"/>
    <x v="3"/>
    <x v="5"/>
    <x v="423"/>
  </r>
  <r>
    <n v="680"/>
    <x v="424"/>
    <s v="A simple, vibrating belt that trains your muscles to maintain the correct posture, providing more confidence and higher energy levels."/>
    <x v="35"/>
    <x v="424"/>
    <x v="2"/>
    <s v="US"/>
    <s v="USD"/>
    <n v="1410955331"/>
    <n v="1407931331"/>
    <b v="0"/>
    <n v="129"/>
    <b v="0"/>
    <s v="technology/wearables"/>
    <n v="26"/>
    <n v="150.65"/>
    <x v="0"/>
    <x v="1"/>
    <x v="424"/>
  </r>
  <r>
    <n v="959"/>
    <x v="425"/>
    <s v="The Pi (Arduino-Compatible) is a new kind of wearable. It's a diy smartwatch with a round display, touch ring, and a powerful CPU!"/>
    <x v="6"/>
    <x v="425"/>
    <x v="2"/>
    <s v="US"/>
    <s v="USD"/>
    <n v="1421640665"/>
    <n v="1419048665"/>
    <b v="0"/>
    <n v="171"/>
    <b v="0"/>
    <s v="technology/wearables"/>
    <n v="39"/>
    <n v="113.63"/>
    <x v="0"/>
    <x v="1"/>
    <x v="425"/>
  </r>
  <r>
    <n v="2247"/>
    <x v="426"/>
    <s v="Take on the role of an ancient forager in this fun strategy game from the designer of Biblios."/>
    <x v="47"/>
    <x v="426"/>
    <x v="0"/>
    <s v="US"/>
    <s v="USD"/>
    <n v="1438185565"/>
    <n v="1436975965"/>
    <b v="0"/>
    <n v="380"/>
    <b v="1"/>
    <s v="games/tabletop games"/>
    <n v="104"/>
    <n v="50.85"/>
    <x v="3"/>
    <x v="5"/>
    <x v="426"/>
  </r>
  <r>
    <n v="1962"/>
    <x v="427"/>
    <s v="It's like an Arduino on steroids â€“ built-in bluetooth, battery management, and floating-point coprocessor, in a small, simple package."/>
    <x v="26"/>
    <x v="427"/>
    <x v="0"/>
    <s v="US"/>
    <s v="USD"/>
    <n v="1400006636"/>
    <n v="1397414636"/>
    <b v="1"/>
    <n v="306"/>
    <b v="1"/>
    <s v="technology/hardware"/>
    <n v="193"/>
    <n v="63.05"/>
    <x v="0"/>
    <x v="0"/>
    <x v="427"/>
  </r>
  <r>
    <n v="951"/>
    <x v="428"/>
    <s v="Revolutionizing the way we walk our dogs!"/>
    <x v="6"/>
    <x v="428"/>
    <x v="2"/>
    <s v="US"/>
    <s v="USD"/>
    <n v="1465054872"/>
    <n v="1461166872"/>
    <b v="0"/>
    <n v="121"/>
    <b v="0"/>
    <s v="technology/wearables"/>
    <n v="38"/>
    <n v="158.63999999999999"/>
    <x v="0"/>
    <x v="1"/>
    <x v="428"/>
  </r>
  <r>
    <n v="1529"/>
    <x v="429"/>
    <s v="An empowering photo book that transforms hurtful experiences into strength and solidarity."/>
    <x v="73"/>
    <x v="4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</r>
  <r>
    <n v="414"/>
    <x v="430"/>
    <s v="thisisstuttering is a found-footage doc that has already changed lives. It is completely done; we need your help to get it out there."/>
    <x v="47"/>
    <x v="430"/>
    <x v="0"/>
    <s v="US"/>
    <s v="USD"/>
    <n v="1381541465"/>
    <n v="1378949465"/>
    <b v="0"/>
    <n v="208"/>
    <b v="1"/>
    <s v="film &amp; video/documentary"/>
    <n v="103"/>
    <n v="91.48"/>
    <x v="5"/>
    <x v="8"/>
    <x v="430"/>
  </r>
  <r>
    <n v="657"/>
    <x v="431"/>
    <s v="Be more than stylish, be visible. Reflect what youâ€™re hearing/feeling in 24 customizable glowing colors with these laser based earbuds."/>
    <x v="51"/>
    <x v="431"/>
    <x v="0"/>
    <s v="US"/>
    <s v="USD"/>
    <n v="1450901872"/>
    <n v="1448309872"/>
    <b v="0"/>
    <n v="99"/>
    <b v="1"/>
    <s v="technology/wearables"/>
    <n v="126"/>
    <n v="190.45"/>
    <x v="0"/>
    <x v="1"/>
    <x v="431"/>
  </r>
  <r>
    <n v="2244"/>
    <x v="432"/>
    <s v="Finely sculpted 28mm Classic Fantasy metal and resin miniatures perfectly themed for use as a warband or adventuring party."/>
    <x v="1"/>
    <x v="432"/>
    <x v="0"/>
    <s v="US"/>
    <s v="USD"/>
    <n v="1476649800"/>
    <n v="1475609946"/>
    <b v="0"/>
    <n v="290"/>
    <b v="1"/>
    <s v="games/tabletop games"/>
    <n v="377"/>
    <n v="65"/>
    <x v="3"/>
    <x v="5"/>
    <x v="432"/>
  </r>
  <r>
    <n v="2259"/>
    <x v="433"/>
    <s v="More Halfmen, more goats, more guns, and most of all some neat buildings and structures for the little fellas to hang out in!"/>
    <x v="114"/>
    <x v="433"/>
    <x v="0"/>
    <s v="GB"/>
    <s v="GBP"/>
    <n v="1481224736"/>
    <n v="1480360736"/>
    <b v="0"/>
    <n v="206"/>
    <b v="1"/>
    <s v="games/tabletop games"/>
    <n v="1867"/>
    <n v="90.64"/>
    <x v="3"/>
    <x v="5"/>
    <x v="433"/>
  </r>
  <r>
    <n v="392"/>
    <x v="434"/>
    <s v="Rhinos are the most endangered large animal in the world today, and an epic, global battle is being waged to ensure their survival."/>
    <x v="47"/>
    <x v="434"/>
    <x v="0"/>
    <s v="US"/>
    <s v="USD"/>
    <n v="1315450800"/>
    <n v="1312823571"/>
    <b v="0"/>
    <n v="206"/>
    <b v="1"/>
    <s v="film &amp; video/documentary"/>
    <n v="101"/>
    <n v="90.62"/>
    <x v="5"/>
    <x v="8"/>
    <x v="434"/>
  </r>
  <r>
    <n v="2718"/>
    <x v="435"/>
    <s v="The Bard has burst beyond the big top and we're reaching out to our Beloved Benefactors to help build our festival's future."/>
    <x v="53"/>
    <x v="435"/>
    <x v="0"/>
    <s v="US"/>
    <s v="USD"/>
    <n v="1462316400"/>
    <n v="1459865945"/>
    <b v="1"/>
    <n v="148"/>
    <b v="1"/>
    <s v="theater/spaces"/>
    <n v="104"/>
    <n v="125.98"/>
    <x v="6"/>
    <x v="9"/>
    <x v="435"/>
  </r>
  <r>
    <n v="1520"/>
    <x v="436"/>
    <s v="A self-published photography book by Andrew Miksys from his new series about Belarus"/>
    <x v="53"/>
    <x v="436"/>
    <x v="0"/>
    <s v="US"/>
    <s v="USD"/>
    <n v="1418961600"/>
    <n v="1415824513"/>
    <b v="1"/>
    <n v="167"/>
    <b v="1"/>
    <s v="photography/photobooks"/>
    <n v="103"/>
    <n v="111.53"/>
    <x v="2"/>
    <x v="3"/>
    <x v="436"/>
  </r>
  <r>
    <n v="1282"/>
    <x v="437"/>
    <s v="Natalie York is releasing her new album, &quot;PROMISES.&quot; Get involved by pre-ordering your copy of the record and other goodies here!"/>
    <x v="51"/>
    <x v="437"/>
    <x v="0"/>
    <s v="US"/>
    <s v="USD"/>
    <n v="1386565140"/>
    <n v="1383909855"/>
    <b v="1"/>
    <n v="274"/>
    <b v="1"/>
    <s v="music/rock"/>
    <n v="124"/>
    <n v="67.67"/>
    <x v="7"/>
    <x v="15"/>
    <x v="437"/>
  </r>
  <r>
    <n v="1516"/>
    <x v="438"/>
    <s v="'Everything flows' - Heraclitus   // A visual poem on lifeâ€™s transitory nature, told through the lens of a contemporary nomad."/>
    <x v="92"/>
    <x v="438"/>
    <x v="0"/>
    <s v="US"/>
    <s v="USD"/>
    <n v="1475762400"/>
    <n v="1473160292"/>
    <b v="1"/>
    <n v="116"/>
    <b v="1"/>
    <s v="photography/photobooks"/>
    <n v="109"/>
    <n v="159.24"/>
    <x v="2"/>
    <x v="3"/>
    <x v="438"/>
  </r>
  <r>
    <n v="2305"/>
    <x v="439"/>
    <s v="If you're reading this, we want to say that every dollar counts in these final hours of our campaign. Thank you for all your support!"/>
    <x v="53"/>
    <x v="439"/>
    <x v="0"/>
    <s v="US"/>
    <s v="USD"/>
    <n v="1407520800"/>
    <n v="1405356072"/>
    <b v="1"/>
    <n v="167"/>
    <b v="1"/>
    <s v="music/indie rock"/>
    <n v="101"/>
    <n v="109.11"/>
    <x v="7"/>
    <x v="12"/>
    <x v="439"/>
  </r>
  <r>
    <n v="3019"/>
    <x v="440"/>
    <s v="We plan to transition from 35mm to the new digital projection format to continue to show current first run films for our community."/>
    <x v="51"/>
    <x v="440"/>
    <x v="0"/>
    <s v="US"/>
    <s v="USD"/>
    <n v="1401159600"/>
    <n v="1398801620"/>
    <b v="0"/>
    <n v="226"/>
    <b v="1"/>
    <s v="theater/spaces"/>
    <n v="121"/>
    <n v="80.459999999999994"/>
    <x v="6"/>
    <x v="9"/>
    <x v="440"/>
  </r>
  <r>
    <n v="2664"/>
    <x v="441"/>
    <s v="We believe that the true purpose of education is to enable people to create real things that make the world better. Join us!"/>
    <x v="106"/>
    <x v="441"/>
    <x v="0"/>
    <s v="US"/>
    <s v="USD"/>
    <n v="1449644340"/>
    <n v="1446683797"/>
    <b v="0"/>
    <n v="104"/>
    <b v="1"/>
    <s v="technology/makerspaces"/>
    <n v="103"/>
    <n v="174.04"/>
    <x v="0"/>
    <x v="24"/>
    <x v="441"/>
  </r>
  <r>
    <n v="256"/>
    <x v="442"/>
    <s v="Help share the art and community of Pow Wow, a contemporary art movement in Hawaii, with the rest of the world. #powwowhawaii"/>
    <x v="109"/>
    <x v="442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</r>
  <r>
    <n v="1504"/>
    <x v="443"/>
    <s v="A football photography book like no other about the 2014 World Cup in Brazil, by Ryu Voelkel."/>
    <x v="115"/>
    <x v="443"/>
    <x v="0"/>
    <s v="GB"/>
    <s v="GBP"/>
    <n v="1402389180"/>
    <n v="1399996024"/>
    <b v="1"/>
    <n v="269"/>
    <b v="1"/>
    <s v="photography/photobooks"/>
    <n v="278"/>
    <n v="67.16"/>
    <x v="2"/>
    <x v="3"/>
    <x v="443"/>
  </r>
  <r>
    <n v="2608"/>
    <x v="444"/>
    <s v="Giant Leaps featuring the historic missions of human spaceflight is the third in our series of space exploration prints"/>
    <x v="36"/>
    <x v="444"/>
    <x v="0"/>
    <s v="US"/>
    <s v="USD"/>
    <n v="1489536000"/>
    <n v="1485976468"/>
    <b v="1"/>
    <n v="304"/>
    <b v="1"/>
    <s v="technology/space exploration"/>
    <n v="224"/>
    <n v="58.93"/>
    <x v="0"/>
    <x v="4"/>
    <x v="444"/>
  </r>
  <r>
    <n v="299"/>
    <x v="445"/>
    <s v="We are currently filming a documentary called ReMade that explores the state and direction of the DIY and Hackerspace movement in America."/>
    <x v="26"/>
    <x v="445"/>
    <x v="0"/>
    <s v="US"/>
    <s v="USD"/>
    <n v="1289975060"/>
    <n v="1287379460"/>
    <b v="1"/>
    <n v="244"/>
    <b v="1"/>
    <s v="film &amp; video/documentary"/>
    <n v="179"/>
    <n v="73.34"/>
    <x v="5"/>
    <x v="8"/>
    <x v="445"/>
  </r>
  <r>
    <n v="345"/>
    <x v="446"/>
    <s v="With the fate of the red wolves at stake, we explore if they can still survive in their last wild home in North Carolina."/>
    <x v="72"/>
    <x v="446"/>
    <x v="0"/>
    <s v="US"/>
    <s v="USD"/>
    <n v="1432161590"/>
    <n v="1429569590"/>
    <b v="1"/>
    <n v="179"/>
    <b v="1"/>
    <s v="film &amp; video/documentary"/>
    <n v="123"/>
    <n v="99.86"/>
    <x v="5"/>
    <x v="8"/>
    <x v="446"/>
  </r>
  <r>
    <n v="313"/>
    <x v="447"/>
    <s v="Most people have heard Bob Dorough's music over the past 50 years without knowing it. Until now. A story for every artist who refuses to give up."/>
    <x v="92"/>
    <x v="447"/>
    <x v="0"/>
    <s v="US"/>
    <s v="USD"/>
    <n v="1281542340"/>
    <n v="1277702894"/>
    <b v="1"/>
    <n v="222"/>
    <b v="1"/>
    <s v="film &amp; video/documentary"/>
    <n v="105"/>
    <n v="80.2"/>
    <x v="5"/>
    <x v="8"/>
    <x v="447"/>
  </r>
  <r>
    <n v="2633"/>
    <x v="448"/>
    <s v="A device that lights up whenever the International Space Station is nearby (that happens more often than you might expect)"/>
    <x v="1"/>
    <x v="448"/>
    <x v="0"/>
    <s v="US"/>
    <s v="USD"/>
    <n v="1393542000"/>
    <n v="1390938332"/>
    <b v="0"/>
    <n v="199"/>
    <b v="1"/>
    <s v="technology/space exploration"/>
    <n v="355"/>
    <n v="89.1"/>
    <x v="0"/>
    <x v="4"/>
    <x v="448"/>
  </r>
  <r>
    <n v="1540"/>
    <x v="449"/>
    <s v="A series of large format film &amp; Polaroid images created to produce a hardcover book. All profits donated to Rain Forest Action Network."/>
    <x v="51"/>
    <x v="449"/>
    <x v="0"/>
    <s v="US"/>
    <s v="USD"/>
    <n v="1416964500"/>
    <n v="1414368616"/>
    <b v="1"/>
    <n v="98"/>
    <b v="1"/>
    <s v="photography/photobooks"/>
    <n v="118"/>
    <n v="180.41"/>
    <x v="2"/>
    <x v="3"/>
    <x v="449"/>
  </r>
  <r>
    <n v="1341"/>
    <x v="450"/>
    <s v="BRILLAR: Your Kids Ultimate Wearable Companion. Educates, Rewards, Entertains, Calls, Motivates, Messages + Tracks Location &amp; Steps."/>
    <x v="17"/>
    <x v="450"/>
    <x v="1"/>
    <s v="GB"/>
    <s v="GBP"/>
    <n v="1475333917"/>
    <n v="1472569117"/>
    <b v="0"/>
    <n v="46"/>
    <b v="0"/>
    <s v="technology/wearables"/>
    <n v="70"/>
    <n v="382.39"/>
    <x v="0"/>
    <x v="1"/>
    <x v="450"/>
  </r>
  <r>
    <n v="993"/>
    <x v="451"/>
    <s v="Shield TL is a tail light for a bicycle w/ radar technology. It makes you more visible to cars and drivers at a greater distance."/>
    <x v="45"/>
    <x v="451"/>
    <x v="2"/>
    <s v="US"/>
    <s v="USD"/>
    <n v="1478926800"/>
    <n v="1476054568"/>
    <b v="0"/>
    <n v="196"/>
    <b v="0"/>
    <s v="technology/wearables"/>
    <n v="25"/>
    <n v="89.6"/>
    <x v="0"/>
    <x v="1"/>
    <x v="451"/>
  </r>
  <r>
    <n v="1852"/>
    <x v="452"/>
    <s v="Athens, GA-based rock &amp; roll/soul band Radiolucent is kickstarting funds to mix, master, &amp; release their 2nd record, Electric City."/>
    <x v="51"/>
    <x v="452"/>
    <x v="0"/>
    <s v="US"/>
    <s v="USD"/>
    <n v="1429920000"/>
    <n v="1426703452"/>
    <b v="0"/>
    <n v="131"/>
    <b v="1"/>
    <s v="music/rock"/>
    <n v="117"/>
    <n v="133.93"/>
    <x v="7"/>
    <x v="15"/>
    <x v="452"/>
  </r>
  <r>
    <n v="821"/>
    <x v="453"/>
    <s v="Bizness Suit - NEW ALBUM - We're going to LA to record the best rock album ever - bluesy funky Rock n Roll with soul"/>
    <x v="116"/>
    <x v="453"/>
    <x v="0"/>
    <s v="US"/>
    <s v="USD"/>
    <n v="1430712060"/>
    <n v="1427753265"/>
    <b v="0"/>
    <n v="78"/>
    <b v="1"/>
    <s v="music/rock"/>
    <n v="100"/>
    <n v="224.13"/>
    <x v="7"/>
    <x v="15"/>
    <x v="453"/>
  </r>
  <r>
    <n v="3187"/>
    <x v="454"/>
    <s v="Award-winning OSR Performance Ensemble brings the creepy, unlikely, bittersweet, macabre &amp; beautiful world of Neil Gaiman to the stage."/>
    <x v="51"/>
    <x v="454"/>
    <x v="0"/>
    <s v="US"/>
    <s v="USD"/>
    <n v="1407167973"/>
    <n v="1405439973"/>
    <b v="1"/>
    <n v="244"/>
    <b v="1"/>
    <s v="theater/plays"/>
    <n v="116"/>
    <n v="71.489999999999995"/>
    <x v="6"/>
    <x v="11"/>
    <x v="454"/>
  </r>
  <r>
    <n v="379"/>
    <x v="455"/>
    <s v="The U.S. Army has granted us permission to film a documentary at America's most sacred shrine: The Tomb of the Unknown Soldier."/>
    <x v="51"/>
    <x v="455"/>
    <x v="0"/>
    <s v="US"/>
    <s v="USD"/>
    <n v="1336062672"/>
    <n v="1332174672"/>
    <b v="0"/>
    <n v="149"/>
    <b v="1"/>
    <s v="film &amp; video/documentary"/>
    <n v="116"/>
    <n v="116.86"/>
    <x v="5"/>
    <x v="8"/>
    <x v="455"/>
  </r>
  <r>
    <n v="1207"/>
    <x v="456"/>
    <s v="A humanistic photo book about ancestral &amp; post-modern Italy."/>
    <x v="117"/>
    <x v="456"/>
    <x v="0"/>
    <s v="IT"/>
    <s v="EUR"/>
    <n v="1459418400"/>
    <n v="1456827573"/>
    <b v="0"/>
    <n v="141"/>
    <b v="1"/>
    <s v="photography/photobooks"/>
    <n v="104"/>
    <n v="123.38"/>
    <x v="2"/>
    <x v="3"/>
    <x v="456"/>
  </r>
  <r>
    <n v="1938"/>
    <x v="457"/>
    <s v="A live worship album + short film: Telling the story of a worshipping community adapting and thriving in a post-Christian context."/>
    <x v="51"/>
    <x v="457"/>
    <x v="0"/>
    <s v="US"/>
    <s v="USD"/>
    <n v="1372741200"/>
    <n v="1370067231"/>
    <b v="0"/>
    <n v="114"/>
    <b v="1"/>
    <s v="music/indie rock"/>
    <n v="116"/>
    <n v="152.54"/>
    <x v="7"/>
    <x v="12"/>
    <x v="457"/>
  </r>
  <r>
    <n v="1890"/>
    <x v="458"/>
    <s v="We want to record a live album at this year's annual Boxing Day show at the Arden Gild Hall - we need your help to do it!"/>
    <x v="32"/>
    <x v="458"/>
    <x v="0"/>
    <s v="US"/>
    <s v="USD"/>
    <n v="1355597528"/>
    <n v="1353005528"/>
    <b v="0"/>
    <n v="246"/>
    <b v="1"/>
    <s v="music/indie rock"/>
    <n v="145"/>
    <n v="70.53"/>
    <x v="7"/>
    <x v="12"/>
    <x v="458"/>
  </r>
  <r>
    <n v="2041"/>
    <x v="459"/>
    <s v="World's first LED decor grow light that turns your plants into show pieces. Adding beauty and foliage to your home like never before"/>
    <x v="118"/>
    <x v="459"/>
    <x v="0"/>
    <s v="US"/>
    <s v="USD"/>
    <n v="1478785027"/>
    <n v="1476189427"/>
    <b v="0"/>
    <n v="120"/>
    <b v="1"/>
    <s v="technology/hardware"/>
    <n v="182"/>
    <n v="143.97999999999999"/>
    <x v="0"/>
    <x v="0"/>
    <x v="459"/>
  </r>
  <r>
    <n v="1466"/>
    <x v="460"/>
    <s v="WAYO needs your financial support to operate in 2016. Help keep the creativity and ideas of the Rochester community on the radio!"/>
    <x v="76"/>
    <x v="460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</r>
  <r>
    <n v="2612"/>
    <x v="461"/>
    <s v="What if we built a rocket that is better than a NASA or commercially available rocket? What if we did it with students?"/>
    <x v="26"/>
    <x v="461"/>
    <x v="0"/>
    <s v="US"/>
    <s v="USD"/>
    <n v="1420773970"/>
    <n v="1418095570"/>
    <b v="1"/>
    <n v="294"/>
    <b v="1"/>
    <s v="technology/space exploration"/>
    <n v="172"/>
    <n v="58.42"/>
    <x v="0"/>
    <x v="4"/>
    <x v="461"/>
  </r>
  <r>
    <n v="2108"/>
    <x v="462"/>
    <s v="A project to raise the funds for our early discography, pressed on vinyl the way we always envisioned it + help w/ future band plans."/>
    <x v="76"/>
    <x v="462"/>
    <x v="0"/>
    <s v="US"/>
    <s v="USD"/>
    <n v="1347249300"/>
    <n v="1344917580"/>
    <b v="0"/>
    <n v="191"/>
    <b v="1"/>
    <s v="music/indie rock"/>
    <n v="107"/>
    <n v="89.9"/>
    <x v="7"/>
    <x v="12"/>
    <x v="462"/>
  </r>
  <r>
    <n v="2656"/>
    <x v="463"/>
    <s v="MoonWatcher will be bringing the Moon closer to all of us."/>
    <x v="25"/>
    <x v="463"/>
    <x v="1"/>
    <s v="US"/>
    <s v="USD"/>
    <n v="1489345200"/>
    <n v="1485966688"/>
    <b v="0"/>
    <n v="152"/>
    <b v="0"/>
    <s v="technology/space exploration"/>
    <n v="11"/>
    <n v="112.86"/>
    <x v="0"/>
    <x v="4"/>
    <x v="463"/>
  </r>
  <r>
    <n v="316"/>
    <x v="464"/>
    <s v="Award winning documentary The Secret Trial 5 needs your help for a Cross-Canada Tour!"/>
    <x v="51"/>
    <x v="464"/>
    <x v="0"/>
    <s v="CA"/>
    <s v="CAD"/>
    <n v="1418273940"/>
    <n v="1415398197"/>
    <b v="1"/>
    <n v="158"/>
    <b v="1"/>
    <s v="film &amp; video/documentary"/>
    <n v="114"/>
    <n v="108.01"/>
    <x v="5"/>
    <x v="8"/>
    <x v="464"/>
  </r>
  <r>
    <n v="346"/>
    <x v="465"/>
    <s v="Engineering students and adults with cerebral palsy learn to communicate, connect and cultivate their abilities by making movies."/>
    <x v="26"/>
    <x v="465"/>
    <x v="0"/>
    <s v="US"/>
    <s v="USD"/>
    <n v="1444824021"/>
    <n v="1442232021"/>
    <b v="1"/>
    <n v="188"/>
    <b v="1"/>
    <s v="film &amp; video/documentary"/>
    <n v="170"/>
    <n v="90.58"/>
    <x v="5"/>
    <x v="8"/>
    <x v="465"/>
  </r>
  <r>
    <n v="955"/>
    <x v="466"/>
    <s v="PAXIEâ„¢ is a GPS enabled safety wearable for kids that promotes discovery and play while offering parents peace of mind."/>
    <x v="9"/>
    <x v="466"/>
    <x v="2"/>
    <s v="US"/>
    <s v="USD"/>
    <n v="1473750300"/>
    <n v="1470294300"/>
    <b v="0"/>
    <n v="93"/>
    <b v="0"/>
    <s v="technology/wearables"/>
    <n v="6"/>
    <n v="182.62"/>
    <x v="0"/>
    <x v="1"/>
    <x v="466"/>
  </r>
  <r>
    <n v="1972"/>
    <x v="467"/>
    <s v="Jog It! Is an open source hand held controller designed to make running a program in Linux CNC (EMC2) and MACH3 a breeze."/>
    <x v="60"/>
    <x v="467"/>
    <x v="0"/>
    <s v="US"/>
    <s v="USD"/>
    <n v="1353201444"/>
    <n v="1350605844"/>
    <b v="1"/>
    <n v="238"/>
    <b v="1"/>
    <s v="technology/hardware"/>
    <n v="674"/>
    <n v="70.849999999999994"/>
    <x v="0"/>
    <x v="0"/>
    <x v="467"/>
  </r>
  <r>
    <n v="2723"/>
    <x v="468"/>
    <s v="The most compact and versatile workout product designed to give you unlimited exercise options in the comfort of your home or office."/>
    <x v="32"/>
    <x v="468"/>
    <x v="0"/>
    <s v="US"/>
    <s v="USD"/>
    <n v="1420060088"/>
    <n v="1414872488"/>
    <b v="0"/>
    <n v="176"/>
    <b v="1"/>
    <s v="technology/hardware"/>
    <n v="140"/>
    <n v="95.49"/>
    <x v="0"/>
    <x v="0"/>
    <x v="468"/>
  </r>
  <r>
    <n v="1203"/>
    <x v="469"/>
    <s v="reAPPEARANCES is a series of photographs shot with a digital toy camera, a visual and cultural journey through appearances."/>
    <x v="119"/>
    <x v="469"/>
    <x v="0"/>
    <s v="US"/>
    <s v="USD"/>
    <n v="1433083527"/>
    <n v="1430491527"/>
    <b v="0"/>
    <n v="101"/>
    <b v="1"/>
    <s v="photography/photobooks"/>
    <n v="102"/>
    <n v="165.35"/>
    <x v="2"/>
    <x v="3"/>
    <x v="469"/>
  </r>
  <r>
    <n v="1280"/>
    <x v="470"/>
    <s v="Nothing More is recording their forthcoming record and needs to join forces with you to make this album HUGE! "/>
    <x v="51"/>
    <x v="470"/>
    <x v="0"/>
    <s v="US"/>
    <s v="USD"/>
    <n v="1299003054"/>
    <n v="1291227054"/>
    <b v="1"/>
    <n v="130"/>
    <b v="1"/>
    <s v="music/rock"/>
    <n v="111"/>
    <n v="127.98"/>
    <x v="7"/>
    <x v="15"/>
    <x v="470"/>
  </r>
  <r>
    <n v="1505"/>
    <x v="471"/>
    <s v="Michal Iwanowskiâ€™s photobook documents a 2,200 km solitary journey that echoes his grandfatherâ€™s daring escape from a PoW camp."/>
    <x v="76"/>
    <x v="471"/>
    <x v="0"/>
    <s v="DE"/>
    <s v="EUR"/>
    <n v="1458676860"/>
    <n v="1455446303"/>
    <b v="1"/>
    <n v="345"/>
    <b v="1"/>
    <s v="photography/photobooks"/>
    <n v="104"/>
    <n v="48.04"/>
    <x v="2"/>
    <x v="3"/>
    <x v="471"/>
  </r>
  <r>
    <n v="338"/>
    <x v="472"/>
    <s v="&quot;Queer Genius&quot; explores the lives of four visionary queer artists: Eileen Myles, Barbara Hammer, Jibz Cameron and Shannon Funchess"/>
    <x v="51"/>
    <x v="472"/>
    <x v="0"/>
    <s v="US"/>
    <s v="USD"/>
    <n v="1472864400"/>
    <n v="1468001290"/>
    <b v="1"/>
    <n v="236"/>
    <b v="1"/>
    <s v="film &amp; video/documentary"/>
    <n v="110"/>
    <n v="70"/>
    <x v="5"/>
    <x v="8"/>
    <x v="472"/>
  </r>
  <r>
    <n v="3043"/>
    <x v="473"/>
    <s v="Introducing The Post at 750! Join us in the creation of Vancouver's most exciting new cultural space in the heart of downtown."/>
    <x v="51"/>
    <x v="473"/>
    <x v="0"/>
    <s v="CA"/>
    <s v="CAD"/>
    <n v="1429152600"/>
    <n v="1426815699"/>
    <b v="0"/>
    <n v="128"/>
    <b v="1"/>
    <s v="theater/spaces"/>
    <n v="110"/>
    <n v="128.91"/>
    <x v="6"/>
    <x v="9"/>
    <x v="473"/>
  </r>
  <r>
    <n v="3402"/>
    <x v="474"/>
    <s v="Itâ€™s a celebration of our heritage. Well, not all of ours. If you live in Liberty Falls, itâ€™s yours. If you donâ€™t, then it's not."/>
    <x v="51"/>
    <x v="474"/>
    <x v="0"/>
    <s v="US"/>
    <s v="USD"/>
    <n v="1447295460"/>
    <n v="1444747843"/>
    <b v="0"/>
    <n v="165"/>
    <b v="1"/>
    <s v="theater/plays"/>
    <n v="110"/>
    <n v="99.79"/>
    <x v="6"/>
    <x v="11"/>
    <x v="474"/>
  </r>
  <r>
    <n v="286"/>
    <x v="475"/>
    <s v="A documentary film on the life of legendary photographer George Tice by Peter Bosco, Bruce Wodder and Douglas Underdahl."/>
    <x v="51"/>
    <x v="475"/>
    <x v="0"/>
    <s v="US"/>
    <s v="USD"/>
    <n v="1364236524"/>
    <n v="1360352124"/>
    <b v="1"/>
    <n v="135"/>
    <b v="1"/>
    <s v="film &amp; video/documentary"/>
    <n v="109"/>
    <n v="121.28"/>
    <x v="5"/>
    <x v="8"/>
    <x v="475"/>
  </r>
  <r>
    <n v="3128"/>
    <x v="476"/>
    <s v="Bring Morag Fullarton's fun-loving spoof and homage of the classic and timeless film, 'Casablanca', to the stage in New York City."/>
    <x v="51"/>
    <x v="476"/>
    <x v="3"/>
    <s v="US"/>
    <s v="USD"/>
    <n v="1489690141"/>
    <n v="1487101741"/>
    <b v="0"/>
    <n v="117"/>
    <b v="0"/>
    <s v="theater/plays"/>
    <n v="109"/>
    <n v="139.24"/>
    <x v="6"/>
    <x v="11"/>
    <x v="476"/>
  </r>
  <r>
    <n v="2044"/>
    <x v="477"/>
    <s v="The PiSoC is an open source development platform which gives each person a unique opportunity to create, regardless of skill level."/>
    <x v="51"/>
    <x v="477"/>
    <x v="0"/>
    <s v="US"/>
    <s v="USD"/>
    <n v="1434212714"/>
    <n v="1431620714"/>
    <b v="0"/>
    <n v="180"/>
    <b v="1"/>
    <s v="technology/hardware"/>
    <n v="108"/>
    <n v="90.18"/>
    <x v="0"/>
    <x v="0"/>
    <x v="477"/>
  </r>
  <r>
    <n v="1257"/>
    <x v="478"/>
    <s v="Three Lobed, a boutique psychedelic label focused on small run releases, is celebrating its 10th anniversary with a lush 4xLP set."/>
    <x v="120"/>
    <x v="478"/>
    <x v="0"/>
    <s v="US"/>
    <s v="USD"/>
    <n v="1301792590"/>
    <n v="1297562590"/>
    <b v="1"/>
    <n v="176"/>
    <b v="1"/>
    <s v="music/rock"/>
    <n v="295"/>
    <n v="92.1"/>
    <x v="7"/>
    <x v="15"/>
    <x v="478"/>
  </r>
  <r>
    <n v="1753"/>
    <x v="479"/>
    <s v="A friend or fiend? To me he is both, this is his story - in his words, out of his mind, in my photos and straight in to your hearts!"/>
    <x v="51"/>
    <x v="479"/>
    <x v="0"/>
    <s v="DK"/>
    <s v="DKK"/>
    <n v="1458579568"/>
    <n v="1455991168"/>
    <b v="0"/>
    <n v="35"/>
    <b v="1"/>
    <s v="photography/photobooks"/>
    <n v="108"/>
    <n v="462.86"/>
    <x v="2"/>
    <x v="3"/>
    <x v="479"/>
  </r>
  <r>
    <n v="1510"/>
    <x v="480"/>
    <s v="A unique insider 10-year photo-diary of rave culture-people-places. 1st edition sold out; new edition available in the USA &amp; Europe."/>
    <x v="76"/>
    <x v="480"/>
    <x v="0"/>
    <s v="GB"/>
    <s v="GBP"/>
    <n v="1405761278"/>
    <n v="1403169278"/>
    <b v="1"/>
    <n v="405"/>
    <b v="1"/>
    <s v="photography/photobooks"/>
    <n v="101"/>
    <n v="39.92"/>
    <x v="2"/>
    <x v="3"/>
    <x v="480"/>
  </r>
  <r>
    <n v="240"/>
    <x v="481"/>
    <s v="&quot;Hackers in Uganda&quot; is the story of a group of humanitarian computer hackers providing technological education and services in Uganda."/>
    <x v="51"/>
    <x v="481"/>
    <x v="0"/>
    <s v="US"/>
    <s v="USD"/>
    <n v="1367773211"/>
    <n v="1363885211"/>
    <b v="1"/>
    <n v="137"/>
    <b v="1"/>
    <s v="film &amp; video/documentary"/>
    <n v="108"/>
    <n v="117.85"/>
    <x v="5"/>
    <x v="8"/>
    <x v="481"/>
  </r>
  <r>
    <n v="396"/>
    <x v="482"/>
    <s v="Loyalty and morality are questioned as we follow the struggles of Penn State students in wake of the child sexual abuse scandal."/>
    <x v="51"/>
    <x v="482"/>
    <x v="0"/>
    <s v="US"/>
    <s v="USD"/>
    <n v="1341668006"/>
    <n v="1340372006"/>
    <b v="0"/>
    <n v="196"/>
    <b v="1"/>
    <s v="film &amp; video/documentary"/>
    <n v="107"/>
    <n v="81.63"/>
    <x v="5"/>
    <x v="8"/>
    <x v="482"/>
  </r>
  <r>
    <n v="2196"/>
    <x v="483"/>
    <s v="Race your friends in style with this classic Grand Prix game."/>
    <x v="80"/>
    <x v="483"/>
    <x v="0"/>
    <s v="US"/>
    <s v="USD"/>
    <n v="1480662000"/>
    <n v="1478000502"/>
    <b v="0"/>
    <n v="234"/>
    <b v="1"/>
    <s v="games/tabletop games"/>
    <n v="114"/>
    <n v="68.11"/>
    <x v="3"/>
    <x v="5"/>
    <x v="483"/>
  </r>
  <r>
    <n v="2666"/>
    <x v="484"/>
    <s v="StartMart is a 35,000 sqft entrepreneurial hub and co-working space located on the 2nd floor of the Terminal Tower in Cleveland, Ohio."/>
    <x v="26"/>
    <x v="484"/>
    <x v="0"/>
    <s v="US"/>
    <s v="USD"/>
    <n v="1443214800"/>
    <n v="1440008439"/>
    <b v="0"/>
    <n v="206"/>
    <b v="1"/>
    <s v="technology/makerspaces"/>
    <n v="159"/>
    <n v="77.33"/>
    <x v="0"/>
    <x v="24"/>
    <x v="484"/>
  </r>
  <r>
    <n v="1277"/>
    <x v="485"/>
    <s v="My name is Nate Henry. I sang in a band called Sherwood for almost 10 years. Now I'm hoping to make another album of brand new music."/>
    <x v="51"/>
    <x v="485"/>
    <x v="0"/>
    <s v="US"/>
    <s v="USD"/>
    <n v="1346765347"/>
    <n v="1343741347"/>
    <b v="1"/>
    <n v="413"/>
    <b v="1"/>
    <s v="music/rock"/>
    <n v="106"/>
    <n v="38.54"/>
    <x v="7"/>
    <x v="15"/>
    <x v="485"/>
  </r>
  <r>
    <n v="2257"/>
    <x v="486"/>
    <s v="Our Wargame Hab Block is a very versatile &amp; modular product, an ideal piece of terrain for most 28mm Sc-fi gaming system you would play"/>
    <x v="60"/>
    <x v="486"/>
    <x v="0"/>
    <s v="GB"/>
    <s v="GBP"/>
    <n v="1466377200"/>
    <n v="1463351329"/>
    <b v="0"/>
    <n v="169"/>
    <b v="1"/>
    <s v="games/tabletop games"/>
    <n v="636"/>
    <n v="94.1"/>
    <x v="3"/>
    <x v="5"/>
    <x v="486"/>
  </r>
  <r>
    <n v="1304"/>
    <x v="487"/>
    <s v="Deal with the cold like a boss with battery-powered heating device that will heat you up in the most extreme environment."/>
    <x v="13"/>
    <x v="487"/>
    <x v="1"/>
    <s v="GB"/>
    <s v="GBP"/>
    <n v="1489376405"/>
    <n v="1484196005"/>
    <b v="0"/>
    <n v="104"/>
    <b v="0"/>
    <s v="technology/wearables"/>
    <n v="40"/>
    <n v="152.41"/>
    <x v="0"/>
    <x v="1"/>
    <x v="487"/>
  </r>
  <r>
    <n v="2618"/>
    <x v="488"/>
    <s v="LTD ED COLLECTIBLE SPACE ART FEAT. ASTRONAUTS"/>
    <x v="51"/>
    <x v="488"/>
    <x v="0"/>
    <s v="US"/>
    <s v="USD"/>
    <n v="1449000061"/>
    <n v="1443812461"/>
    <b v="1"/>
    <n v="77"/>
    <b v="1"/>
    <s v="technology/space exploration"/>
    <n v="105"/>
    <n v="205.3"/>
    <x v="0"/>
    <x v="4"/>
    <x v="488"/>
  </r>
  <r>
    <n v="2995"/>
    <x v="489"/>
    <s v="Keeping the drive-in culture alive for 6 years, we now ask for your help so we can CREATE A NEW HOME and save 35MM movies!"/>
    <x v="51"/>
    <x v="489"/>
    <x v="0"/>
    <s v="US"/>
    <s v="USD"/>
    <n v="1484841471"/>
    <n v="1482249471"/>
    <b v="0"/>
    <n v="249"/>
    <b v="1"/>
    <s v="theater/spaces"/>
    <n v="105"/>
    <n v="63.23"/>
    <x v="6"/>
    <x v="9"/>
    <x v="489"/>
  </r>
  <r>
    <n v="2182"/>
    <x v="490"/>
    <s v="An incredibly comprehensive tabletop rpg book for the post apocalypse, inspired by Dungeon World."/>
    <x v="121"/>
    <x v="490"/>
    <x v="0"/>
    <s v="CA"/>
    <s v="CAD"/>
    <n v="1412285825"/>
    <n v="1409261825"/>
    <b v="0"/>
    <n v="356"/>
    <b v="1"/>
    <s v="games/tabletop games"/>
    <n v="524"/>
    <n v="44.17"/>
    <x v="3"/>
    <x v="5"/>
    <x v="490"/>
  </r>
  <r>
    <n v="289"/>
    <x v="491"/>
    <s v="A campaign to unlock an award winning film that exposes for the first time the modern British Empire ... and it's terrible cost."/>
    <x v="51"/>
    <x v="491"/>
    <x v="0"/>
    <s v="GB"/>
    <s v="GBP"/>
    <n v="1383389834"/>
    <n v="1380797834"/>
    <b v="1"/>
    <n v="232"/>
    <b v="1"/>
    <s v="film &amp; video/documentary"/>
    <n v="105"/>
    <n v="67.77"/>
    <x v="5"/>
    <x v="8"/>
    <x v="491"/>
  </r>
  <r>
    <n v="3274"/>
    <x v="492"/>
    <s v="Austin Pendleton directs a rare revival of Tennessee Williams' Orpheus Descending. (photos by Michael Halsband and Talfoto)"/>
    <x v="122"/>
    <x v="492"/>
    <x v="0"/>
    <s v="US"/>
    <s v="USD"/>
    <n v="1458075600"/>
    <n v="1454259272"/>
    <b v="1"/>
    <n v="286"/>
    <b v="1"/>
    <s v="theater/plays"/>
    <n v="101"/>
    <n v="54.91"/>
    <x v="6"/>
    <x v="11"/>
    <x v="492"/>
  </r>
  <r>
    <n v="534"/>
    <x v="493"/>
    <s v="We're a zero-budget, non-profit theatre group based in Oslo and have been invited to perform at a conference in Belgium. Help!"/>
    <x v="51"/>
    <x v="493"/>
    <x v="0"/>
    <s v="NO"/>
    <s v="NOK"/>
    <n v="1446418800"/>
    <n v="1443036470"/>
    <b v="0"/>
    <n v="48"/>
    <b v="1"/>
    <s v="theater/plays"/>
    <n v="105"/>
    <n v="327.08"/>
    <x v="6"/>
    <x v="11"/>
    <x v="493"/>
  </r>
  <r>
    <n v="3013"/>
    <x v="494"/>
    <s v="Barebones Productions is developing a new theater and performance facility in Braddock, Pa. &quot;The barebones black box&quot;"/>
    <x v="26"/>
    <x v="494"/>
    <x v="0"/>
    <s v="US"/>
    <s v="USD"/>
    <n v="1434917049"/>
    <n v="1432325049"/>
    <b v="0"/>
    <n v="107"/>
    <b v="1"/>
    <s v="theater/spaces"/>
    <n v="157"/>
    <n v="146.69"/>
    <x v="6"/>
    <x v="9"/>
    <x v="494"/>
  </r>
  <r>
    <n v="3304"/>
    <x v="495"/>
    <s v="A musical comedy production celebrating the unique, lovable, insufferable ski culture of the modern day mountain town."/>
    <x v="51"/>
    <x v="495"/>
    <x v="0"/>
    <s v="US"/>
    <s v="USD"/>
    <n v="1482418752"/>
    <n v="1479826752"/>
    <b v="0"/>
    <n v="175"/>
    <b v="1"/>
    <s v="theater/plays"/>
    <n v="105"/>
    <n v="89.59"/>
    <x v="6"/>
    <x v="11"/>
    <x v="495"/>
  </r>
  <r>
    <n v="1959"/>
    <x v="496"/>
    <s v="A thermometer that connects to the internet to help New York City turn the heat on for thousands of tenants with no heat in the winter."/>
    <x v="26"/>
    <x v="496"/>
    <x v="0"/>
    <s v="US"/>
    <s v="USD"/>
    <n v="1412121600"/>
    <n v="1408565860"/>
    <b v="1"/>
    <n v="424"/>
    <b v="1"/>
    <s v="technology/hardware"/>
    <n v="157"/>
    <n v="36.97"/>
    <x v="0"/>
    <x v="0"/>
    <x v="496"/>
  </r>
  <r>
    <n v="1511"/>
    <x v="497"/>
    <s v="A book that presents an account of my daughterâ€™s adoption through an examination of 19th-century &quot;hidden mother&quot; photographs"/>
    <x v="80"/>
    <x v="497"/>
    <x v="0"/>
    <s v="US"/>
    <s v="USD"/>
    <n v="1447858804"/>
    <n v="1445263204"/>
    <b v="1"/>
    <n v="206"/>
    <b v="1"/>
    <s v="photography/photobooks"/>
    <n v="112"/>
    <n v="75.98"/>
    <x v="2"/>
    <x v="3"/>
    <x v="497"/>
  </r>
  <r>
    <n v="795"/>
    <x v="498"/>
    <s v="After the success of the critically-acclaimed &quot;Confederate Buddha,&quot; Jimbo &amp; Tri-State need your help to raise the WHITE BUFFALO."/>
    <x v="80"/>
    <x v="498"/>
    <x v="0"/>
    <s v="US"/>
    <s v="USD"/>
    <n v="1333774740"/>
    <n v="1330094566"/>
    <b v="0"/>
    <n v="184"/>
    <b v="1"/>
    <s v="music/rock"/>
    <n v="112"/>
    <n v="85.05"/>
    <x v="7"/>
    <x v="15"/>
    <x v="498"/>
  </r>
  <r>
    <n v="2316"/>
    <x v="499"/>
    <s v="&quot;The Universal Thump&quot; is the forthcoming orchestral pop album by acclaimed Brooklyn-based Australian singer-songwriter-pianist, Greta Gertler."/>
    <x v="51"/>
    <x v="499"/>
    <x v="0"/>
    <s v="US"/>
    <s v="USD"/>
    <n v="1260383040"/>
    <n v="1253726650"/>
    <b v="1"/>
    <n v="200"/>
    <b v="1"/>
    <s v="music/indie rock"/>
    <n v="104"/>
    <n v="78.03"/>
    <x v="7"/>
    <x v="12"/>
    <x v="499"/>
  </r>
  <r>
    <n v="3779"/>
    <x v="500"/>
    <s v="A fresh, re-telling of the Jesus story for a new generation."/>
    <x v="51"/>
    <x v="500"/>
    <x v="0"/>
    <s v="US"/>
    <s v="USD"/>
    <n v="1459010340"/>
    <n v="1456421940"/>
    <b v="0"/>
    <n v="115"/>
    <b v="1"/>
    <s v="theater/musical"/>
    <n v="104"/>
    <n v="135.63"/>
    <x v="6"/>
    <x v="19"/>
    <x v="500"/>
  </r>
  <r>
    <n v="365"/>
    <x v="501"/>
    <s v="Please help us finish this documentary about how Tel Aviv in Israel became a gay friendly liberal hub in a religious state"/>
    <x v="51"/>
    <x v="501"/>
    <x v="0"/>
    <s v="GB"/>
    <s v="GBP"/>
    <n v="1393597999"/>
    <n v="1391005999"/>
    <b v="0"/>
    <n v="65"/>
    <b v="1"/>
    <s v="film &amp; video/documentary"/>
    <n v="104"/>
    <n v="239.94"/>
    <x v="5"/>
    <x v="8"/>
    <x v="501"/>
  </r>
  <r>
    <n v="1631"/>
    <x v="502"/>
    <s v="We're putting together our next studio album, and we want you to be a part of it. Check out the video for some clips from the studio."/>
    <x v="26"/>
    <x v="502"/>
    <x v="0"/>
    <s v="US"/>
    <s v="USD"/>
    <n v="1350074261"/>
    <n v="1347482261"/>
    <b v="0"/>
    <n v="133"/>
    <b v="1"/>
    <s v="music/rock"/>
    <n v="156"/>
    <n v="117.23"/>
    <x v="7"/>
    <x v="15"/>
    <x v="502"/>
  </r>
  <r>
    <n v="1220"/>
    <x v="503"/>
    <s v="A beautiful photo art book of portraits and conversations with people that may expand your idea of gender."/>
    <x v="51"/>
    <x v="503"/>
    <x v="0"/>
    <s v="DE"/>
    <s v="EUR"/>
    <n v="1440515112"/>
    <n v="1437923112"/>
    <b v="0"/>
    <n v="140"/>
    <b v="1"/>
    <s v="photography/photobooks"/>
    <n v="104"/>
    <n v="111.18"/>
    <x v="2"/>
    <x v="3"/>
    <x v="503"/>
  </r>
  <r>
    <n v="3411"/>
    <x v="504"/>
    <s v="The world's Boarding School history is brutal. But in this acclaimed play, Natives run the school, and Whites are being assimilated."/>
    <x v="51"/>
    <x v="504"/>
    <x v="0"/>
    <s v="US"/>
    <s v="USD"/>
    <n v="1444264372"/>
    <n v="1442536372"/>
    <b v="0"/>
    <n v="78"/>
    <b v="1"/>
    <s v="theater/plays"/>
    <n v="104"/>
    <n v="199.17"/>
    <x v="6"/>
    <x v="11"/>
    <x v="504"/>
  </r>
  <r>
    <n v="1208"/>
    <x v="505"/>
    <s v="Help me complete the photography and publish a fine art book on White Sands National Monument, a uniquely significant place."/>
    <x v="26"/>
    <x v="505"/>
    <x v="0"/>
    <s v="US"/>
    <s v="USD"/>
    <n v="1458835264"/>
    <n v="1456246864"/>
    <b v="0"/>
    <n v="75"/>
    <b v="1"/>
    <s v="photography/photobooks"/>
    <n v="155"/>
    <n v="207.07"/>
    <x v="2"/>
    <x v="3"/>
    <x v="505"/>
  </r>
  <r>
    <n v="1218"/>
    <x v="506"/>
    <s v="The Mountaineers Books and I, Carl Battreall, have teamed up to create the first photography book of the legendary Alaska Range."/>
    <x v="99"/>
    <x v="506"/>
    <x v="0"/>
    <s v="US"/>
    <s v="USD"/>
    <n v="1446346800"/>
    <n v="1443714800"/>
    <b v="0"/>
    <n v="89"/>
    <b v="1"/>
    <s v="photography/photobooks"/>
    <n v="172"/>
    <n v="174.21"/>
    <x v="2"/>
    <x v="3"/>
    <x v="506"/>
  </r>
  <r>
    <n v="3235"/>
    <x v="507"/>
    <s v="Bring the spectacular PLEASE EXCUSE MY DEAR AUNT SALLY to Edinburgh this August for a 4-week run at the prestigious Pleasance Theatre!"/>
    <x v="51"/>
    <x v="507"/>
    <x v="0"/>
    <s v="US"/>
    <s v="USD"/>
    <n v="1467361251"/>
    <n v="1464769251"/>
    <b v="1"/>
    <n v="181"/>
    <b v="1"/>
    <s v="theater/plays"/>
    <n v="103"/>
    <n v="85.53"/>
    <x v="6"/>
    <x v="11"/>
    <x v="507"/>
  </r>
  <r>
    <n v="3272"/>
    <x v="508"/>
    <s v="A new original play that follows two Israeli singles navigate the humorous and confusing dating scene of NYC."/>
    <x v="26"/>
    <x v="508"/>
    <x v="0"/>
    <s v="US"/>
    <s v="USD"/>
    <n v="1446814809"/>
    <n v="1444219209"/>
    <b v="1"/>
    <n v="145"/>
    <b v="1"/>
    <s v="theater/plays"/>
    <n v="154"/>
    <n v="106.5"/>
    <x v="6"/>
    <x v="11"/>
    <x v="508"/>
  </r>
  <r>
    <n v="301"/>
    <x v="509"/>
    <s v="A film about personal memory, amateur cinematography, and visions of the future at the 1939 New York World's Fair."/>
    <x v="109"/>
    <x v="509"/>
    <x v="0"/>
    <s v="US"/>
    <s v="USD"/>
    <n v="1363711335"/>
    <n v="1360258935"/>
    <b v="1"/>
    <n v="251"/>
    <b v="1"/>
    <s v="film &amp; video/documentary"/>
    <n v="119"/>
    <n v="61.5"/>
    <x v="5"/>
    <x v="8"/>
    <x v="509"/>
  </r>
  <r>
    <n v="698"/>
    <x v="510"/>
    <s v="The first 3D Xray Vision Instrument FREE* for researchers, scientists, entrepreneurs, developers, educators, artists, and explorers."/>
    <x v="4"/>
    <x v="510"/>
    <x v="2"/>
    <s v="US"/>
    <s v="USD"/>
    <n v="1411005600"/>
    <n v="1408141245"/>
    <b v="0"/>
    <n v="29"/>
    <b v="0"/>
    <s v="technology/wearables"/>
    <n v="15"/>
    <n v="530.69000000000005"/>
    <x v="0"/>
    <x v="1"/>
    <x v="510"/>
  </r>
  <r>
    <n v="1293"/>
    <x v="511"/>
    <s v="Invest in the world premiere of WORSE THAN TIGERS at ACT, and in the future of Seattle's newest, female-led theatre company: RED STAGE."/>
    <x v="51"/>
    <x v="511"/>
    <x v="0"/>
    <s v="US"/>
    <s v="USD"/>
    <n v="1447523371"/>
    <n v="1444927771"/>
    <b v="0"/>
    <n v="120"/>
    <b v="1"/>
    <s v="theater/plays"/>
    <n v="102"/>
    <n v="127.79"/>
    <x v="6"/>
    <x v="11"/>
    <x v="511"/>
  </r>
  <r>
    <n v="3338"/>
    <x v="512"/>
    <s v="Join Estelle Parsons in support of Theater That Looks and Sounds Like America"/>
    <x v="51"/>
    <x v="512"/>
    <x v="0"/>
    <s v="US"/>
    <s v="USD"/>
    <n v="1487944080"/>
    <n v="1486129680"/>
    <b v="0"/>
    <n v="112"/>
    <b v="1"/>
    <s v="theater/plays"/>
    <n v="102"/>
    <n v="136.85"/>
    <x v="6"/>
    <x v="11"/>
    <x v="512"/>
  </r>
  <r>
    <n v="1854"/>
    <x v="513"/>
    <s v="After much anticipation, I'm finally releasing my first album, &quot;In Technicolor&quot;! Let's join forces and get it done right!"/>
    <x v="51"/>
    <x v="513"/>
    <x v="0"/>
    <s v="US"/>
    <s v="USD"/>
    <n v="1369355437"/>
    <n v="1366763437"/>
    <b v="0"/>
    <n v="174"/>
    <b v="1"/>
    <s v="music/rock"/>
    <n v="102"/>
    <n v="88.04"/>
    <x v="7"/>
    <x v="15"/>
    <x v="513"/>
  </r>
  <r>
    <n v="3267"/>
    <x v="514"/>
    <s v="Experience the great American novel like never before.... Through the magic of live storytelling in an epic and threadbare sort of way."/>
    <x v="51"/>
    <x v="514"/>
    <x v="0"/>
    <s v="US"/>
    <s v="USD"/>
    <n v="1437156660"/>
    <n v="1434564660"/>
    <b v="1"/>
    <n v="288"/>
    <b v="1"/>
    <s v="theater/plays"/>
    <n v="102"/>
    <n v="53.18"/>
    <x v="6"/>
    <x v="11"/>
    <x v="514"/>
  </r>
  <r>
    <n v="57"/>
    <x v="515"/>
    <s v="An entertainment network built with a focus of uniting our community with quality, relevant live and scripted entertainment."/>
    <x v="51"/>
    <x v="515"/>
    <x v="0"/>
    <s v="US"/>
    <s v="USD"/>
    <n v="1429991962"/>
    <n v="1427399962"/>
    <b v="0"/>
    <n v="69"/>
    <b v="1"/>
    <s v="film &amp; video/television"/>
    <n v="102"/>
    <n v="221.52"/>
    <x v="5"/>
    <x v="16"/>
    <x v="515"/>
  </r>
  <r>
    <n v="1792"/>
    <x v="516"/>
    <s v="In 1970 Helaine Garren shot a series of images at Bensingerâ€™s Pool Hall in Chicago, Illinois."/>
    <x v="17"/>
    <x v="516"/>
    <x v="2"/>
    <s v="US"/>
    <s v="USD"/>
    <n v="1439189940"/>
    <n v="1435970682"/>
    <b v="1"/>
    <n v="139"/>
    <b v="0"/>
    <s v="photography/photobooks"/>
    <n v="61"/>
    <n v="109.94"/>
    <x v="2"/>
    <x v="3"/>
    <x v="516"/>
  </r>
  <r>
    <n v="246"/>
    <x v="517"/>
    <s v="From 1979 to 1981 twenty-nine Black children in Atlanta were murdered and the others terrified. This is our story..."/>
    <x v="1"/>
    <x v="517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</r>
  <r>
    <n v="3286"/>
    <x v="518"/>
    <s v="An ensemble-driven play inspired by real-life accounts about six young women who lost their fathers on 9/11. August 2016 at FringeNYC!"/>
    <x v="51"/>
    <x v="518"/>
    <x v="0"/>
    <s v="US"/>
    <s v="USD"/>
    <n v="1471291782"/>
    <n v="1468699782"/>
    <b v="0"/>
    <n v="122"/>
    <b v="1"/>
    <s v="theater/plays"/>
    <n v="102"/>
    <n v="125.12"/>
    <x v="6"/>
    <x v="11"/>
    <x v="518"/>
  </r>
  <r>
    <n v="2450"/>
    <x v="519"/>
    <s v="Old Coast Ales will be St. Augustine's very own micro brewery where our focus will be on creating unique and traditional beer styles."/>
    <x v="51"/>
    <x v="519"/>
    <x v="0"/>
    <s v="US"/>
    <s v="USD"/>
    <n v="1414465860"/>
    <n v="1411177456"/>
    <b v="0"/>
    <n v="102"/>
    <b v="1"/>
    <s v="food/small batch"/>
    <n v="102"/>
    <n v="149.31"/>
    <x v="4"/>
    <x v="7"/>
    <x v="519"/>
  </r>
  <r>
    <n v="1830"/>
    <x v="520"/>
    <s v="We have come a long way on our new record, but now we need your help.  Help us, and together we can make magic!"/>
    <x v="51"/>
    <x v="520"/>
    <x v="0"/>
    <s v="US"/>
    <s v="USD"/>
    <n v="1393259107"/>
    <n v="1390667107"/>
    <b v="0"/>
    <n v="226"/>
    <b v="1"/>
    <s v="music/rock"/>
    <n v="102"/>
    <n v="67.39"/>
    <x v="7"/>
    <x v="15"/>
    <x v="520"/>
  </r>
  <r>
    <n v="1461"/>
    <x v="521"/>
    <s v="Series 2 of Relatively Prime, a podcast of stories from the Mathematical Domain"/>
    <x v="51"/>
    <x v="521"/>
    <x v="0"/>
    <s v="US"/>
    <s v="USD"/>
    <n v="1413849600"/>
    <n v="1410967754"/>
    <b v="1"/>
    <n v="340"/>
    <b v="1"/>
    <s v="publishing/radio &amp; podcasts"/>
    <n v="101"/>
    <n v="44.67"/>
    <x v="1"/>
    <x v="2"/>
    <x v="521"/>
  </r>
  <r>
    <n v="2338"/>
    <x v="522"/>
    <s v="Handcrafted treats made from dried fruits, nuts, spices &amp; dark chocolate. Gluten-free, dairy-free, soy-free, grain-free; flavor-full!"/>
    <x v="51"/>
    <x v="522"/>
    <x v="0"/>
    <s v="US"/>
    <s v="USD"/>
    <n v="1404077484"/>
    <n v="1401485484"/>
    <b v="1"/>
    <n v="123"/>
    <b v="1"/>
    <s v="food/small batch"/>
    <n v="101"/>
    <n v="123.35"/>
    <x v="4"/>
    <x v="7"/>
    <x v="522"/>
  </r>
  <r>
    <n v="3220"/>
    <x v="523"/>
    <s v="A sci-fi thriller for the stage opening March 10 in Los Angeles."/>
    <x v="51"/>
    <x v="523"/>
    <x v="0"/>
    <s v="US"/>
    <s v="USD"/>
    <n v="1489352400"/>
    <n v="1486411204"/>
    <b v="1"/>
    <n v="59"/>
    <b v="1"/>
    <s v="theater/plays"/>
    <n v="101"/>
    <n v="256.37"/>
    <x v="6"/>
    <x v="11"/>
    <x v="523"/>
  </r>
  <r>
    <n v="538"/>
    <x v="524"/>
    <s v="SOC produces affordable and accessible theatre in the heart of Orange County, CA, and we need your help to match a $5,000 grant!"/>
    <x v="1"/>
    <x v="524"/>
    <x v="0"/>
    <s v="US"/>
    <s v="USD"/>
    <n v="1463166263"/>
    <n v="1460574263"/>
    <b v="0"/>
    <n v="60"/>
    <b v="1"/>
    <s v="theater/plays"/>
    <n v="302"/>
    <n v="252.02"/>
    <x v="6"/>
    <x v="11"/>
    <x v="524"/>
  </r>
  <r>
    <n v="832"/>
    <x v="525"/>
    <s v="Being in a band can make you feel like clowns, but we've got the best fans so we're not too worried. You are the new record labels!!"/>
    <x v="51"/>
    <x v="525"/>
    <x v="0"/>
    <s v="US"/>
    <s v="USD"/>
    <n v="1327133580"/>
    <n v="1321978335"/>
    <b v="0"/>
    <n v="154"/>
    <b v="1"/>
    <s v="music/rock"/>
    <n v="101"/>
    <n v="97.99"/>
    <x v="7"/>
    <x v="15"/>
    <x v="525"/>
  </r>
  <r>
    <n v="3046"/>
    <x v="526"/>
    <s v="Your opportunity to help improvMANIA open Chandler, Arizona's new home for family-friendly improv comedy in Historic Downtown Chandler!"/>
    <x v="123"/>
    <x v="526"/>
    <x v="0"/>
    <s v="US"/>
    <s v="USD"/>
    <n v="1410324720"/>
    <n v="1407784586"/>
    <b v="0"/>
    <n v="58"/>
    <b v="1"/>
    <s v="theater/spaces"/>
    <n v="191"/>
    <n v="259.95"/>
    <x v="6"/>
    <x v="9"/>
    <x v="526"/>
  </r>
  <r>
    <n v="2236"/>
    <x v="527"/>
    <s v="Assume the role of an intergalactic real-estate agent attempting to satisfy various creature clientele!"/>
    <x v="124"/>
    <x v="527"/>
    <x v="0"/>
    <s v="US"/>
    <s v="USD"/>
    <n v="1454338123"/>
    <n v="1451746123"/>
    <b v="0"/>
    <n v="680"/>
    <b v="1"/>
    <s v="games/tabletop games"/>
    <n v="537"/>
    <n v="22.12"/>
    <x v="3"/>
    <x v="5"/>
    <x v="527"/>
  </r>
  <r>
    <n v="242"/>
    <x v="528"/>
    <s v="An unprecedented feature-length documentary film about Maine's tribal, oft-misunderstood ice fishing sub-culture."/>
    <x v="109"/>
    <x v="528"/>
    <x v="0"/>
    <s v="US"/>
    <s v="USD"/>
    <n v="1324381790"/>
    <n v="1321357790"/>
    <b v="1"/>
    <n v="202"/>
    <b v="1"/>
    <s v="film &amp; video/documentary"/>
    <n v="113"/>
    <n v="73.02"/>
    <x v="5"/>
    <x v="8"/>
    <x v="528"/>
  </r>
  <r>
    <n v="1"/>
    <x v="529"/>
    <s v="A Hannibal TV Show Fan Convention and Art Collective"/>
    <x v="125"/>
    <x v="529"/>
    <x v="0"/>
    <s v="US"/>
    <s v="USD"/>
    <n v="1488464683"/>
    <n v="1485872683"/>
    <b v="0"/>
    <n v="79"/>
    <b v="1"/>
    <s v="film &amp; video/television"/>
    <n v="143"/>
    <n v="185.48"/>
    <x v="5"/>
    <x v="16"/>
    <x v="529"/>
  </r>
  <r>
    <n v="688"/>
    <x v="530"/>
    <s v="Removable collars and cuffs along with hidden underarm designs that prevent embarrassing and stubborn stains. What does YOUR shirt do?"/>
    <x v="16"/>
    <x v="530"/>
    <x v="2"/>
    <s v="US"/>
    <s v="USD"/>
    <n v="1444876253"/>
    <n v="1442284253"/>
    <b v="0"/>
    <n v="36"/>
    <b v="0"/>
    <s v="technology/wearables"/>
    <n v="73"/>
    <n v="405.5"/>
    <x v="0"/>
    <x v="1"/>
    <x v="530"/>
  </r>
  <r>
    <n v="1607"/>
    <x v="531"/>
    <s v="The world's only all-Asian American dance rock band, The Slants, needs a bus to tour cons, shows, and festivals."/>
    <x v="26"/>
    <x v="531"/>
    <x v="0"/>
    <s v="US"/>
    <s v="USD"/>
    <n v="1339701851"/>
    <n v="1337887451"/>
    <b v="0"/>
    <n v="205"/>
    <b v="1"/>
    <s v="music/rock"/>
    <n v="145"/>
    <n v="70.790000000000006"/>
    <x v="7"/>
    <x v="15"/>
    <x v="531"/>
  </r>
  <r>
    <n v="3163"/>
    <x v="532"/>
    <s v="We are a group of actors reviving a play called &quot;Sonny Under the Assumption&quot; to bring to Toronto, Canada this summer..."/>
    <x v="109"/>
    <x v="532"/>
    <x v="0"/>
    <s v="US"/>
    <s v="USD"/>
    <n v="1402855525"/>
    <n v="1400263525"/>
    <b v="1"/>
    <n v="72"/>
    <b v="1"/>
    <s v="theater/plays"/>
    <n v="111"/>
    <n v="200.69"/>
    <x v="6"/>
    <x v="11"/>
    <x v="532"/>
  </r>
  <r>
    <n v="790"/>
    <x v="533"/>
    <s v="A regional band reaching to their fans. Reaching to become a national band with no label support. This is the chance of a lifetime."/>
    <x v="26"/>
    <x v="533"/>
    <x v="0"/>
    <s v="US"/>
    <s v="USD"/>
    <n v="1359680939"/>
    <n v="1357088939"/>
    <b v="0"/>
    <n v="156"/>
    <b v="1"/>
    <s v="music/rock"/>
    <n v="144"/>
    <n v="92.55"/>
    <x v="7"/>
    <x v="15"/>
    <x v="533"/>
  </r>
  <r>
    <n v="1334"/>
    <x v="534"/>
    <s v="A wearable device that allows you to dock and operate your phone hands-free anywhere and everywhere!"/>
    <x v="126"/>
    <x v="534"/>
    <x v="1"/>
    <s v="US"/>
    <s v="USD"/>
    <n v="1457721287"/>
    <n v="1455129287"/>
    <b v="0"/>
    <n v="276"/>
    <b v="0"/>
    <s v="technology/wearables"/>
    <n v="11"/>
    <n v="51.82"/>
    <x v="0"/>
    <x v="1"/>
    <x v="534"/>
  </r>
  <r>
    <n v="2137"/>
    <x v="535"/>
    <s v="Arrest, interrogate, and uncover the truth as a local woman recruited by the KGB. For Windows, Mac &amp; Linux."/>
    <x v="6"/>
    <x v="535"/>
    <x v="2"/>
    <s v="CA"/>
    <s v="CAD"/>
    <n v="1417804229"/>
    <n v="1415212229"/>
    <b v="0"/>
    <n v="534"/>
    <b v="0"/>
    <s v="games/video games"/>
    <n v="28"/>
    <n v="26.6"/>
    <x v="3"/>
    <x v="18"/>
    <x v="535"/>
  </r>
  <r>
    <n v="2732"/>
    <x v="536"/>
    <s v="BrightFingers' lighting keyboard, gloves and software give kids a multi-sensory way to learn to type â€” and the desire to practice."/>
    <x v="32"/>
    <x v="536"/>
    <x v="0"/>
    <s v="US"/>
    <s v="USD"/>
    <n v="1369699200"/>
    <n v="1366917828"/>
    <b v="0"/>
    <n v="146"/>
    <b v="1"/>
    <s v="technology/hardware"/>
    <n v="118"/>
    <n v="97.19"/>
    <x v="0"/>
    <x v="0"/>
    <x v="536"/>
  </r>
  <r>
    <n v="318"/>
    <x v="537"/>
    <s v="Photographer, Ty Morin, pays a visit to every single one of his Facebook friends to take their portrait...all 788 of them."/>
    <x v="1"/>
    <x v="537"/>
    <x v="0"/>
    <s v="US"/>
    <s v="USD"/>
    <n v="1364342151"/>
    <n v="1361753751"/>
    <b v="1"/>
    <n v="284"/>
    <b v="1"/>
    <s v="film &amp; video/documentary"/>
    <n v="283"/>
    <n v="49.88"/>
    <x v="5"/>
    <x v="8"/>
    <x v="537"/>
  </r>
  <r>
    <n v="51"/>
    <x v="538"/>
    <s v="Please help us reach stretch goals of 16k, 26k, 41k for the soundtrack, extended scenes &amp; story development for our sci-fi TV series!"/>
    <x v="14"/>
    <x v="538"/>
    <x v="0"/>
    <s v="US"/>
    <s v="USD"/>
    <n v="1439245037"/>
    <n v="1436653037"/>
    <b v="0"/>
    <n v="119"/>
    <b v="1"/>
    <s v="film &amp; video/television"/>
    <n v="128"/>
    <n v="118.34"/>
    <x v="5"/>
    <x v="16"/>
    <x v="538"/>
  </r>
  <r>
    <n v="2021"/>
    <x v="539"/>
    <s v="The m!lTone is an open-source synth &amp; MIDI controller.Create music &amp; control video,lights &amp; sound w/ this refreshingly original device."/>
    <x v="1"/>
    <x v="539"/>
    <x v="0"/>
    <s v="US"/>
    <s v="USD"/>
    <n v="1411522897"/>
    <n v="1407634897"/>
    <b v="1"/>
    <n v="95"/>
    <b v="1"/>
    <s v="technology/hardware"/>
    <n v="281"/>
    <n v="147.94999999999999"/>
    <x v="0"/>
    <x v="0"/>
    <x v="539"/>
  </r>
  <r>
    <n v="969"/>
    <x v="540"/>
    <s v="Geek &amp; Chic Smart Jewelry Collection, Wearables Meet Style!"/>
    <x v="0"/>
    <x v="540"/>
    <x v="2"/>
    <s v="MX"/>
    <s v="MXN"/>
    <n v="1486624607"/>
    <n v="1483773407"/>
    <b v="0"/>
    <n v="11"/>
    <b v="0"/>
    <s v="technology/wearables"/>
    <n v="47"/>
    <n v="1272.73"/>
    <x v="0"/>
    <x v="1"/>
    <x v="540"/>
  </r>
  <r>
    <n v="1268"/>
    <x v="541"/>
    <s v="Full Devil Jacket Is releasing their first record in over 12 yrs and we want you to be a part of it!"/>
    <x v="32"/>
    <x v="540"/>
    <x v="0"/>
    <s v="US"/>
    <s v="USD"/>
    <n v="1379708247"/>
    <n v="1377116247"/>
    <b v="1"/>
    <n v="182"/>
    <b v="1"/>
    <s v="music/rock"/>
    <n v="117"/>
    <n v="76.92"/>
    <x v="7"/>
    <x v="15"/>
    <x v="541"/>
  </r>
  <r>
    <n v="1279"/>
    <x v="542"/>
    <s v="The Traveling Suitcase is a 3-piece rock outfit from Oshkosh, WI. We have released 2 albums since 2010 and we are ready to record!"/>
    <x v="127"/>
    <x v="541"/>
    <x v="0"/>
    <s v="US"/>
    <s v="USD"/>
    <n v="1395624170"/>
    <n v="1392171770"/>
    <b v="1"/>
    <n v="189"/>
    <b v="1"/>
    <s v="music/rock"/>
    <n v="111"/>
    <n v="73.36"/>
    <x v="7"/>
    <x v="15"/>
    <x v="542"/>
  </r>
  <r>
    <n v="1976"/>
    <x v="543"/>
    <s v="Can you help us make an ultra bright white one a reality?"/>
    <x v="38"/>
    <x v="542"/>
    <x v="0"/>
    <s v="GB"/>
    <s v="GBP"/>
    <n v="1373751325"/>
    <n v="1371159325"/>
    <b v="1"/>
    <n v="473"/>
    <b v="1"/>
    <s v="technology/hardware"/>
    <n v="347"/>
    <n v="29.31"/>
    <x v="0"/>
    <x v="0"/>
    <x v="543"/>
  </r>
  <r>
    <n v="1770"/>
    <x v="544"/>
    <s v="Auto-Archives non-profit library will publish a book of previously unseen 60s and 70s motor racing images by photographer Peter Darley."/>
    <x v="128"/>
    <x v="543"/>
    <x v="2"/>
    <s v="US"/>
    <s v="USD"/>
    <n v="1413312194"/>
    <n v="1410288194"/>
    <b v="1"/>
    <n v="92"/>
    <b v="0"/>
    <s v="photography/photobooks"/>
    <n v="57"/>
    <n v="150.5"/>
    <x v="2"/>
    <x v="3"/>
    <x v="544"/>
  </r>
  <r>
    <n v="377"/>
    <x v="545"/>
    <s v="Dangerous. Sexy. All-American Girl. You know the look. Now meet the women who are making retro style modern."/>
    <x v="32"/>
    <x v="544"/>
    <x v="0"/>
    <s v="US"/>
    <s v="USD"/>
    <n v="1447484460"/>
    <n v="1444888868"/>
    <b v="0"/>
    <n v="133"/>
    <b v="1"/>
    <s v="film &amp; video/documentary"/>
    <n v="114"/>
    <n v="103.22"/>
    <x v="5"/>
    <x v="8"/>
    <x v="545"/>
  </r>
  <r>
    <n v="2229"/>
    <x v="546"/>
    <s v="Tessen is an exciting 15 minute card game. Gather mystical animals and use your warriors to defend or steal animals from your opponent."/>
    <x v="129"/>
    <x v="545"/>
    <x v="0"/>
    <s v="US"/>
    <s v="USD"/>
    <n v="1378180800"/>
    <n v="1375113391"/>
    <b v="0"/>
    <n v="539"/>
    <b v="1"/>
    <s v="games/tabletop games"/>
    <n v="171"/>
    <n v="25.43"/>
    <x v="3"/>
    <x v="5"/>
    <x v="546"/>
  </r>
  <r>
    <n v="545"/>
    <x v="547"/>
    <s v="1st collaborative webdesign tool to create professional websites with WordPress, Bootstrap and other open source technologies."/>
    <x v="6"/>
    <x v="546"/>
    <x v="2"/>
    <s v="FR"/>
    <s v="EUR"/>
    <n v="1447600389"/>
    <n v="1444140789"/>
    <b v="0"/>
    <n v="34"/>
    <b v="0"/>
    <s v="technology/web"/>
    <n v="27"/>
    <n v="402.71"/>
    <x v="0"/>
    <x v="26"/>
    <x v="547"/>
  </r>
  <r>
    <n v="2521"/>
    <x v="548"/>
    <s v="Filmharmonic Brass plays John Williams! Featuring new arrangements of classic movie themes from &quot;Star Wars&quot;, &quot;Indiana Jones&quot; &amp; more!"/>
    <x v="66"/>
    <x v="547"/>
    <x v="0"/>
    <s v="US"/>
    <s v="USD"/>
    <n v="1444778021"/>
    <n v="1442963621"/>
    <b v="0"/>
    <n v="132"/>
    <b v="1"/>
    <s v="music/classical music"/>
    <n v="109"/>
    <n v="103.68"/>
    <x v="7"/>
    <x v="25"/>
    <x v="548"/>
  </r>
  <r>
    <n v="1352"/>
    <x v="549"/>
    <s v="An important book, based on research, to make you and your learners smile again. Better smile sheets, better feedback, better learning!"/>
    <x v="26"/>
    <x v="548"/>
    <x v="0"/>
    <s v="US"/>
    <s v="USD"/>
    <n v="1441425540"/>
    <n v="1436968366"/>
    <b v="0"/>
    <n v="227"/>
    <b v="1"/>
    <s v="publishing/nonfiction"/>
    <n v="136"/>
    <n v="59.97"/>
    <x v="1"/>
    <x v="17"/>
    <x v="549"/>
  </r>
  <r>
    <n v="2272"/>
    <x v="550"/>
    <s v="Pick the Lock is a game of chance and strategy. Attempt to obtain priceless treasures and outwit the other players."/>
    <x v="114"/>
    <x v="549"/>
    <x v="0"/>
    <s v="US"/>
    <s v="USD"/>
    <n v="1449506836"/>
    <n v="1446914836"/>
    <b v="0"/>
    <n v="944"/>
    <b v="1"/>
    <s v="games/tabletop games"/>
    <n v="1357"/>
    <n v="14.37"/>
    <x v="3"/>
    <x v="5"/>
    <x v="550"/>
  </r>
  <r>
    <n v="2240"/>
    <x v="551"/>
    <s v="Protect, store, organize and display 225 of your favorite dice in this modular and easy to use dice vault system. Oak and leather."/>
    <x v="1"/>
    <x v="550"/>
    <x v="0"/>
    <s v="US"/>
    <s v="USD"/>
    <n v="1461354544"/>
    <n v="1458762544"/>
    <b v="0"/>
    <n v="96"/>
    <b v="1"/>
    <s v="games/tabletop games"/>
    <n v="271"/>
    <n v="140.97999999999999"/>
    <x v="3"/>
    <x v="5"/>
    <x v="551"/>
  </r>
  <r>
    <n v="1195"/>
    <x v="552"/>
    <s v="CALAMITA/Ã€ is a tool for investigating the contemporary Vajont and the topic of catastrophes in general._x000a_Â«CHE IDDIO CE LA MANDI BUONAÂ»"/>
    <x v="26"/>
    <x v="551"/>
    <x v="0"/>
    <s v="IT"/>
    <s v="EUR"/>
    <n v="1450602000"/>
    <n v="1445415653"/>
    <b v="0"/>
    <n v="170"/>
    <b v="1"/>
    <s v="photography/photobooks"/>
    <n v="135"/>
    <n v="79.41"/>
    <x v="2"/>
    <x v="3"/>
    <x v="552"/>
  </r>
  <r>
    <n v="1855"/>
    <x v="553"/>
    <s v="11 year old Sara &amp; Motion Device want rock &amp; metal fans all over the world to unite and join the ROCK REVOLUTION!!!"/>
    <x v="130"/>
    <x v="552"/>
    <x v="0"/>
    <s v="CA"/>
    <s v="CAD"/>
    <n v="1389012940"/>
    <n v="1385124940"/>
    <b v="0"/>
    <n v="191"/>
    <b v="1"/>
    <s v="music/rock"/>
    <n v="154"/>
    <n v="70.58"/>
    <x v="7"/>
    <x v="15"/>
    <x v="553"/>
  </r>
  <r>
    <n v="413"/>
    <x v="554"/>
    <s v="A journey to discover how Somalis are rebuilding their shattered nation, with a focus on the role that women are playing."/>
    <x v="131"/>
    <x v="553"/>
    <x v="0"/>
    <s v="US"/>
    <s v="USD"/>
    <n v="1342731811"/>
    <n v="1340139811"/>
    <b v="0"/>
    <n v="171"/>
    <b v="1"/>
    <s v="film &amp; video/documentary"/>
    <n v="105"/>
    <n v="78.66"/>
    <x v="5"/>
    <x v="8"/>
    <x v="554"/>
  </r>
  <r>
    <n v="1204"/>
    <x v="555"/>
    <s v="A fine art book capturing the beauty of nature in the Western United States by landscape photographer Cheyne Walls."/>
    <x v="109"/>
    <x v="554"/>
    <x v="0"/>
    <s v="US"/>
    <s v="USD"/>
    <n v="1449205200"/>
    <n v="1445363833"/>
    <b v="0"/>
    <n v="57"/>
    <b v="1"/>
    <s v="photography/photobooks"/>
    <n v="103"/>
    <n v="234.79"/>
    <x v="2"/>
    <x v="3"/>
    <x v="555"/>
  </r>
  <r>
    <n v="1254"/>
    <x v="556"/>
    <s v="Fresh off the heels of, &quot;Let the Waves Come in Threes,&quot; (#6 National Folk Chart) we're making a new record. Huge thanks for your help!"/>
    <x v="132"/>
    <x v="555"/>
    <x v="0"/>
    <s v="US"/>
    <s v="USD"/>
    <n v="1293857940"/>
    <n v="1288968886"/>
    <b v="1"/>
    <n v="141"/>
    <b v="1"/>
    <s v="music/rock"/>
    <n v="199"/>
    <n v="94.49"/>
    <x v="7"/>
    <x v="15"/>
    <x v="556"/>
  </r>
  <r>
    <n v="1007"/>
    <x v="557"/>
    <s v="Our knee sleeve monitors your muscles and recommends rest time (on a mobile app) when it detects overexertion!"/>
    <x v="0"/>
    <x v="556"/>
    <x v="1"/>
    <s v="US"/>
    <s v="USD"/>
    <n v="1481727623"/>
    <n v="1478095223"/>
    <b v="0"/>
    <n v="76"/>
    <b v="0"/>
    <s v="technology/wearables"/>
    <n v="44"/>
    <n v="174.95"/>
    <x v="0"/>
    <x v="1"/>
    <x v="557"/>
  </r>
  <r>
    <n v="741"/>
    <x v="558"/>
    <s v="A revolutionary digital mapping project of the Vilna Ghetto"/>
    <x v="109"/>
    <x v="557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</r>
  <r>
    <n v="2337"/>
    <x v="559"/>
    <s v="We make small batch, locally sourced bitters and shrubs for cocktails and cooking."/>
    <x v="32"/>
    <x v="558"/>
    <x v="0"/>
    <s v="US"/>
    <s v="USD"/>
    <n v="1403796143"/>
    <n v="1401204143"/>
    <b v="1"/>
    <n v="179"/>
    <b v="1"/>
    <s v="food/small batch"/>
    <n v="111"/>
    <n v="74.180000000000007"/>
    <x v="4"/>
    <x v="7"/>
    <x v="559"/>
  </r>
  <r>
    <n v="2199"/>
    <x v="560"/>
    <s v="A new strategic board game designed to flip out your opponent."/>
    <x v="99"/>
    <x v="559"/>
    <x v="0"/>
    <s v="IE"/>
    <s v="EUR"/>
    <n v="1444903198"/>
    <n v="1442311198"/>
    <b v="1"/>
    <n v="251"/>
    <b v="1"/>
    <s v="games/tabletop games"/>
    <n v="147"/>
    <n v="52.7"/>
    <x v="3"/>
    <x v="5"/>
    <x v="560"/>
  </r>
  <r>
    <n v="1185"/>
    <x v="561"/>
    <s v="A photo exhibition and book showcasing images and stories of our time in New Orleans, commemorating Katrinaâ€™s ten year anniversary."/>
    <x v="66"/>
    <x v="560"/>
    <x v="0"/>
    <s v="US"/>
    <s v="USD"/>
    <n v="1433736000"/>
    <n v="1430945149"/>
    <b v="0"/>
    <n v="111"/>
    <b v="1"/>
    <s v="photography/photobooks"/>
    <n v="105"/>
    <n v="118.74"/>
    <x v="2"/>
    <x v="3"/>
    <x v="561"/>
  </r>
  <r>
    <n v="3254"/>
    <x v="562"/>
    <s v="Please help me bring 'The Bad Arm', which has toured America for 6 years, to the biggest &amp; best arts festival in the world: Edinburgh!"/>
    <x v="109"/>
    <x v="561"/>
    <x v="0"/>
    <s v="GB"/>
    <s v="GBP"/>
    <n v="1427331809"/>
    <n v="1424743409"/>
    <b v="1"/>
    <n v="186"/>
    <b v="1"/>
    <s v="theater/plays"/>
    <n v="101"/>
    <n v="70.77"/>
    <x v="6"/>
    <x v="11"/>
    <x v="562"/>
  </r>
  <r>
    <n v="3044"/>
    <x v="563"/>
    <s v="Minnsky's - a theater in the Minneapolis NE Arts District that will harken back to a time of Vaudeville and Circus Entertainment!"/>
    <x v="32"/>
    <x v="562"/>
    <x v="0"/>
    <s v="US"/>
    <s v="USD"/>
    <n v="1454433998"/>
    <n v="1453137998"/>
    <b v="0"/>
    <n v="156"/>
    <b v="1"/>
    <s v="theater/spaces"/>
    <n v="109"/>
    <n v="84.11"/>
    <x v="6"/>
    <x v="9"/>
    <x v="563"/>
  </r>
  <r>
    <n v="1965"/>
    <x v="564"/>
    <s v="BoardX is a collection of electronic circuit boards that stack on top of one another to share resources and communicate"/>
    <x v="1"/>
    <x v="563"/>
    <x v="0"/>
    <s v="US"/>
    <s v="USD"/>
    <n v="1326330000"/>
    <n v="1324433310"/>
    <b v="1"/>
    <n v="103"/>
    <b v="1"/>
    <s v="technology/hardware"/>
    <n v="262"/>
    <n v="127.32"/>
    <x v="0"/>
    <x v="0"/>
    <x v="564"/>
  </r>
  <r>
    <n v="1205"/>
    <x v="565"/>
    <s v="A photo book by photographer Mahdi Ehsaei depicting the little known minority of Afro-Iranians in South Iran in fascinating portraits."/>
    <x v="109"/>
    <x v="564"/>
    <x v="0"/>
    <s v="DE"/>
    <s v="EUR"/>
    <n v="1434197351"/>
    <n v="1431605351"/>
    <b v="0"/>
    <n v="62"/>
    <b v="1"/>
    <s v="photography/photobooks"/>
    <n v="101"/>
    <n v="211.48"/>
    <x v="2"/>
    <x v="3"/>
    <x v="565"/>
  </r>
  <r>
    <n v="368"/>
    <x v="566"/>
    <s v="Were the Romantics the first backpackers? This film follows them and explores the huge part geography played in their lives and works."/>
    <x v="66"/>
    <x v="565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</r>
  <r>
    <n v="267"/>
    <x v="567"/>
    <s v="A visually stunning, feature length film chronicling life's challenges in the remote depths of the Amazon rainforest."/>
    <x v="133"/>
    <x v="566"/>
    <x v="0"/>
    <s v="GB"/>
    <s v="GBP"/>
    <n v="1403693499"/>
    <n v="1401101499"/>
    <b v="1"/>
    <n v="165"/>
    <b v="1"/>
    <s v="film &amp; video/documentary"/>
    <n v="132"/>
    <n v="78.58"/>
    <x v="5"/>
    <x v="8"/>
    <x v="567"/>
  </r>
  <r>
    <n v="397"/>
    <x v="568"/>
    <s v="A documentary film about Nam's first visit back to Korea since her adoption at 6 months in 1976, about the kids in the orphanages now and about Korea."/>
    <x v="134"/>
    <x v="567"/>
    <x v="0"/>
    <s v="US"/>
    <s v="USD"/>
    <n v="1283312640"/>
    <n v="1279651084"/>
    <b v="0"/>
    <n v="229"/>
    <b v="1"/>
    <s v="film &amp; video/documentary"/>
    <n v="104"/>
    <n v="56.46"/>
    <x v="5"/>
    <x v="8"/>
    <x v="568"/>
  </r>
  <r>
    <n v="1309"/>
    <x v="569"/>
    <s v="Wicked fun and built for excitement, CORE is the safest and most versatile speaker you've ever worn."/>
    <x v="135"/>
    <x v="568"/>
    <x v="1"/>
    <s v="US"/>
    <s v="USD"/>
    <n v="1444943468"/>
    <n v="1441919468"/>
    <b v="0"/>
    <n v="35"/>
    <b v="0"/>
    <s v="technology/wearables"/>
    <n v="112"/>
    <n v="367.97"/>
    <x v="0"/>
    <x v="1"/>
    <x v="569"/>
  </r>
  <r>
    <n v="80"/>
    <x v="570"/>
    <s v="What would you do if you ended up at a swingers party with two dead bodies and $20,000 in drug money?"/>
    <x v="32"/>
    <x v="569"/>
    <x v="0"/>
    <s v="US"/>
    <s v="USD"/>
    <n v="1386640856"/>
    <n v="1383616856"/>
    <b v="0"/>
    <n v="47"/>
    <b v="1"/>
    <s v="film &amp; video/shorts"/>
    <n v="107"/>
    <n v="273.83"/>
    <x v="5"/>
    <x v="27"/>
    <x v="570"/>
  </r>
  <r>
    <n v="613"/>
    <x v="571"/>
    <s v="A storybook for your child in 15 minutes, exclusively through Kickstarter (pre-sales, not a donation) starting at $15 for a softcover."/>
    <x v="24"/>
    <x v="570"/>
    <x v="1"/>
    <s v="US"/>
    <s v="USD"/>
    <n v="1443675540"/>
    <n v="1441022120"/>
    <b v="0"/>
    <n v="121"/>
    <b v="0"/>
    <s v="technology/web"/>
    <n v="21"/>
    <n v="105.93"/>
    <x v="0"/>
    <x v="26"/>
    <x v="571"/>
  </r>
  <r>
    <n v="3256"/>
    <x v="572"/>
    <s v="Our 16th year promises to be bigger and better than ever but we need your help to bring the show to life!"/>
    <x v="26"/>
    <x v="571"/>
    <x v="0"/>
    <s v="US"/>
    <s v="USD"/>
    <n v="1433995140"/>
    <n v="1432129577"/>
    <b v="1"/>
    <n v="176"/>
    <b v="1"/>
    <s v="theater/plays"/>
    <n v="128"/>
    <n v="72.760000000000005"/>
    <x v="6"/>
    <x v="11"/>
    <x v="572"/>
  </r>
  <r>
    <n v="753"/>
    <x v="573"/>
    <s v="Finally, Jewish sacred texts by Israeli women, volume 2 of an  acclaimed, revolutionary series of powerful, witty, diverse Midrashim."/>
    <x v="26"/>
    <x v="572"/>
    <x v="0"/>
    <s v="US"/>
    <s v="USD"/>
    <n v="1423922991"/>
    <n v="1421330991"/>
    <b v="0"/>
    <n v="26"/>
    <b v="1"/>
    <s v="publishing/nonfiction"/>
    <n v="128"/>
    <n v="492.31"/>
    <x v="1"/>
    <x v="17"/>
    <x v="573"/>
  </r>
  <r>
    <n v="2803"/>
    <x v="574"/>
    <s v="An original theatrical production using music, movement and monologues to tell the story of a TN native growing up within a sex ring."/>
    <x v="26"/>
    <x v="573"/>
    <x v="0"/>
    <s v="US"/>
    <s v="USD"/>
    <n v="1437004800"/>
    <n v="1433295276"/>
    <b v="0"/>
    <n v="141"/>
    <b v="1"/>
    <s v="theater/plays"/>
    <n v="128"/>
    <n v="90.74"/>
    <x v="6"/>
    <x v="11"/>
    <x v="574"/>
  </r>
  <r>
    <n v="677"/>
    <x v="575"/>
    <s v="Sinapsi is the first heated jacket designed in Italy._x000a_Now you can manage your jacket by smartphone. Power bank 5/x Charger included."/>
    <x v="6"/>
    <x v="574"/>
    <x v="2"/>
    <s v="IT"/>
    <s v="EUR"/>
    <n v="1467106895"/>
    <n v="1463218895"/>
    <b v="0"/>
    <n v="96"/>
    <b v="0"/>
    <s v="technology/wearables"/>
    <n v="26"/>
    <n v="133.25"/>
    <x v="0"/>
    <x v="1"/>
    <x v="575"/>
  </r>
  <r>
    <n v="3005"/>
    <x v="576"/>
    <s v="Pangea House is a collectively run, all ages music venue and community space in desperate need of some renovation and updates."/>
    <x v="136"/>
    <x v="575"/>
    <x v="0"/>
    <s v="US"/>
    <s v="USD"/>
    <n v="1412611905"/>
    <n v="1410019905"/>
    <b v="0"/>
    <n v="118"/>
    <b v="1"/>
    <s v="theater/spaces"/>
    <n v="120"/>
    <n v="108.24"/>
    <x v="6"/>
    <x v="9"/>
    <x v="576"/>
  </r>
  <r>
    <n v="3242"/>
    <x v="577"/>
    <s v="First Day Off in a Long Time is a comedy show...            _x000a_About suicide."/>
    <x v="26"/>
    <x v="576"/>
    <x v="0"/>
    <s v="US"/>
    <s v="USD"/>
    <n v="1411150092"/>
    <n v="1408558092"/>
    <b v="1"/>
    <n v="183"/>
    <b v="1"/>
    <s v="theater/plays"/>
    <n v="127"/>
    <n v="69.569999999999993"/>
    <x v="6"/>
    <x v="11"/>
    <x v="577"/>
  </r>
  <r>
    <n v="308"/>
    <x v="578"/>
    <s v="A documentary about discovering my two older sisters who were born on a CA commune in the 60's and placed for adoption."/>
    <x v="32"/>
    <x v="577"/>
    <x v="0"/>
    <s v="US"/>
    <s v="USD"/>
    <n v="1299775210"/>
    <n v="1295887210"/>
    <b v="1"/>
    <n v="202"/>
    <b v="1"/>
    <s v="film &amp; video/documentary"/>
    <n v="106"/>
    <n v="62.71"/>
    <x v="5"/>
    <x v="8"/>
    <x v="578"/>
  </r>
  <r>
    <n v="2722"/>
    <x v="579"/>
    <s v="Want people to put down their phone more often? Ransomly creates 'quiet' spaces to help us reconnect with the real people in our lives."/>
    <x v="1"/>
    <x v="578"/>
    <x v="0"/>
    <s v="US"/>
    <s v="USD"/>
    <n v="1485722053"/>
    <n v="1480538053"/>
    <b v="0"/>
    <n v="185"/>
    <b v="1"/>
    <s v="technology/hardware"/>
    <n v="253"/>
    <n v="68.25"/>
    <x v="0"/>
    <x v="0"/>
    <x v="579"/>
  </r>
  <r>
    <n v="3262"/>
    <x v="580"/>
    <s v="A one-woman theatrical exploration of the prison system and its inhabitants."/>
    <x v="137"/>
    <x v="579"/>
    <x v="0"/>
    <s v="US"/>
    <s v="USD"/>
    <n v="1419220800"/>
    <n v="1416555262"/>
    <b v="1"/>
    <n v="134"/>
    <b v="1"/>
    <s v="theater/plays"/>
    <n v="103"/>
    <n v="93.81"/>
    <x v="6"/>
    <x v="11"/>
    <x v="580"/>
  </r>
  <r>
    <n v="825"/>
    <x v="581"/>
    <s v="Kickstarting Kill Freeman independently. Help fund the New Record, Video and Live Shows."/>
    <x v="66"/>
    <x v="580"/>
    <x v="0"/>
    <s v="US"/>
    <s v="USD"/>
    <n v="1351495284"/>
    <n v="1349335284"/>
    <b v="0"/>
    <n v="99"/>
    <b v="1"/>
    <s v="music/rock"/>
    <n v="100"/>
    <n v="126.81"/>
    <x v="7"/>
    <x v="15"/>
    <x v="581"/>
  </r>
  <r>
    <n v="4022"/>
    <x v="582"/>
    <s v="Help us produce a video of the first Original Pronunciation Merchant of Venice."/>
    <x v="53"/>
    <x v="581"/>
    <x v="2"/>
    <s v="US"/>
    <s v="USD"/>
    <n v="1422759240"/>
    <n v="1418824867"/>
    <b v="0"/>
    <n v="197"/>
    <b v="0"/>
    <s v="theater/plays"/>
    <n v="70"/>
    <n v="63.56"/>
    <x v="6"/>
    <x v="11"/>
    <x v="582"/>
  </r>
  <r>
    <n v="1313"/>
    <x v="583"/>
    <s v="Clip on owner recognition for any bag with 100db+ deterrence of others from opening or moving it. Plus forget-me-not notifications."/>
    <x v="13"/>
    <x v="582"/>
    <x v="1"/>
    <s v="US"/>
    <s v="USD"/>
    <n v="1457024514"/>
    <n v="1454432514"/>
    <b v="0"/>
    <n v="122"/>
    <b v="0"/>
    <s v="technology/wearables"/>
    <n v="31"/>
    <n v="102.02"/>
    <x v="0"/>
    <x v="1"/>
    <x v="583"/>
  </r>
  <r>
    <n v="1401"/>
    <x v="584"/>
    <s v="Based on the success of the â€œVagabondâ€ Michale is releasing a very limited edition version of the Album entitled â€œVagabond Acousticâ€"/>
    <x v="60"/>
    <x v="583"/>
    <x v="0"/>
    <s v="US"/>
    <s v="USD"/>
    <n v="1369612474"/>
    <n v="1367798074"/>
    <b v="0"/>
    <n v="240"/>
    <b v="1"/>
    <s v="music/rock"/>
    <n v="497"/>
    <n v="51.72"/>
    <x v="7"/>
    <x v="15"/>
    <x v="584"/>
  </r>
  <r>
    <n v="1749"/>
    <x v="585"/>
    <s v="Help me fund the production run of my first book by local Photographer Sandro Ortolani."/>
    <x v="138"/>
    <x v="584"/>
    <x v="0"/>
    <s v="LU"/>
    <s v="EUR"/>
    <n v="1488394800"/>
    <n v="1485213921"/>
    <b v="0"/>
    <n v="131"/>
    <b v="1"/>
    <s v="photography/photobooks"/>
    <n v="123"/>
    <n v="94.74"/>
    <x v="2"/>
    <x v="3"/>
    <x v="585"/>
  </r>
  <r>
    <n v="1843"/>
    <x v="586"/>
    <s v="Support Jeremy Buck &amp; The Bang as they finish and release their Brand New Album, â€œYou Are a Starâ€, as well as shoot 2 New Music Videos"/>
    <x v="26"/>
    <x v="585"/>
    <x v="0"/>
    <s v="US"/>
    <s v="USD"/>
    <n v="1298245954"/>
    <n v="1295653954"/>
    <b v="0"/>
    <n v="134"/>
    <b v="1"/>
    <s v="music/rock"/>
    <n v="124"/>
    <n v="92.54"/>
    <x v="7"/>
    <x v="15"/>
    <x v="586"/>
  </r>
  <r>
    <n v="2042"/>
    <x v="587"/>
    <s v="The SoundBrake headphone attachment can be used with any audio player to alert you to important outside sounds."/>
    <x v="26"/>
    <x v="586"/>
    <x v="0"/>
    <s v="US"/>
    <s v="USD"/>
    <n v="1453481974"/>
    <n v="1448297974"/>
    <b v="0"/>
    <n v="140"/>
    <b v="1"/>
    <s v="technology/hardware"/>
    <n v="124"/>
    <n v="88.24"/>
    <x v="0"/>
    <x v="0"/>
    <x v="587"/>
  </r>
  <r>
    <n v="3677"/>
    <x v="588"/>
    <s v="Goldfish Memory Productions seeks at least $12,000 to begin their first 3 professional projects."/>
    <x v="32"/>
    <x v="587"/>
    <x v="0"/>
    <s v="US"/>
    <s v="USD"/>
    <n v="1404359940"/>
    <n v="1402580818"/>
    <b v="0"/>
    <n v="199"/>
    <b v="1"/>
    <s v="theater/plays"/>
    <n v="103"/>
    <n v="62.05"/>
    <x v="6"/>
    <x v="11"/>
    <x v="588"/>
  </r>
  <r>
    <n v="532"/>
    <x v="589"/>
    <s v="A fast paced, comedic play about an anxiety-ridden filmmaker who lies to investors about having Christopher Walken in his film."/>
    <x v="26"/>
    <x v="588"/>
    <x v="0"/>
    <s v="US"/>
    <s v="USD"/>
    <n v="1463098208"/>
    <n v="1460506208"/>
    <b v="0"/>
    <n v="173"/>
    <b v="1"/>
    <s v="theater/plays"/>
    <n v="123"/>
    <n v="71.239999999999995"/>
    <x v="6"/>
    <x v="11"/>
    <x v="589"/>
  </r>
  <r>
    <n v="3024"/>
    <x v="590"/>
    <s v="Steel City Improv Theater has found a new space in the Shadyside neighborhood of Pittsburgh and we're raising $5000 to build it!"/>
    <x v="1"/>
    <x v="589"/>
    <x v="0"/>
    <s v="US"/>
    <s v="USD"/>
    <n v="1349567475"/>
    <n v="1346975475"/>
    <b v="0"/>
    <n v="182"/>
    <b v="1"/>
    <s v="theater/spaces"/>
    <n v="246"/>
    <n v="67.7"/>
    <x v="6"/>
    <x v="9"/>
    <x v="590"/>
  </r>
  <r>
    <n v="3214"/>
    <x v="591"/>
    <s v="Sexting, selfies and social media pressures that affect young people  connected 24/7.  Mistakes happen but now they can remain forever!"/>
    <x v="32"/>
    <x v="590"/>
    <x v="0"/>
    <s v="GB"/>
    <s v="GBP"/>
    <n v="1452038100"/>
    <n v="1448823673"/>
    <b v="1"/>
    <n v="115"/>
    <b v="1"/>
    <s v="theater/plays"/>
    <n v="102"/>
    <n v="106.57"/>
    <x v="6"/>
    <x v="11"/>
    <x v="591"/>
  </r>
  <r>
    <n v="3218"/>
    <x v="592"/>
    <s v="A brave &amp; relevant play that looks at the lives of 7 real women who served in the US Armed Forces. Authentic stories that need telling."/>
    <x v="32"/>
    <x v="591"/>
    <x v="0"/>
    <s v="GB"/>
    <s v="GBP"/>
    <n v="1419984000"/>
    <n v="1417132986"/>
    <b v="1"/>
    <n v="184"/>
    <b v="1"/>
    <s v="theater/plays"/>
    <n v="102"/>
    <n v="66.59"/>
    <x v="6"/>
    <x v="11"/>
    <x v="592"/>
  </r>
  <r>
    <n v="1763"/>
    <x v="593"/>
    <s v="Hardcover photo book featuring bold, beautiful, confident models and coffee tables in outrageous juxtaposition with the backgrounds."/>
    <x v="32"/>
    <x v="592"/>
    <x v="0"/>
    <s v="US"/>
    <s v="USD"/>
    <n v="1477255840"/>
    <n v="1474663840"/>
    <b v="0"/>
    <n v="118"/>
    <b v="1"/>
    <s v="photography/photobooks"/>
    <n v="102"/>
    <n v="103.64"/>
    <x v="2"/>
    <x v="3"/>
    <x v="593"/>
  </r>
  <r>
    <n v="3468"/>
    <x v="594"/>
    <s v="Amidst the atrocities of WWII, two women transcend enemy lines to make the ultimate heroic sacrifice."/>
    <x v="26"/>
    <x v="593"/>
    <x v="0"/>
    <s v="US"/>
    <s v="USD"/>
    <n v="1474426800"/>
    <n v="1471976529"/>
    <b v="0"/>
    <n v="17"/>
    <b v="1"/>
    <s v="theater/plays"/>
    <n v="122"/>
    <n v="716.35"/>
    <x v="6"/>
    <x v="11"/>
    <x v="594"/>
  </r>
  <r>
    <n v="360"/>
    <x v="595"/>
    <s v="A brave woman takes her wife and son from New York to visit her hometown in Kenya, where she was persecuted for being a lesbian."/>
    <x v="32"/>
    <x v="594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</r>
  <r>
    <n v="2985"/>
    <x v="596"/>
    <s v="From the moment we flew in to the world of The Circus, we have dreamed of opening our own studio. Help us get our dream off the ground!"/>
    <x v="26"/>
    <x v="594"/>
    <x v="0"/>
    <s v="NZ"/>
    <s v="NZD"/>
    <n v="1477886400"/>
    <n v="1476228128"/>
    <b v="0"/>
    <n v="111"/>
    <b v="1"/>
    <s v="theater/spaces"/>
    <n v="122"/>
    <n v="109.59"/>
    <x v="6"/>
    <x v="9"/>
    <x v="596"/>
  </r>
  <r>
    <n v="2046"/>
    <x v="597"/>
    <s v="CoAction Hero: a powerful proto-board with a 120Mhz processor, 1MB filesystem, and built-in OS for tinkerers and engineers alike."/>
    <x v="26"/>
    <x v="595"/>
    <x v="0"/>
    <s v="US"/>
    <s v="USD"/>
    <n v="1369282044"/>
    <n v="1366690044"/>
    <b v="0"/>
    <n v="217"/>
    <b v="1"/>
    <s v="technology/hardware"/>
    <n v="121"/>
    <n v="55.81"/>
    <x v="0"/>
    <x v="0"/>
    <x v="597"/>
  </r>
  <r>
    <n v="2606"/>
    <x v="598"/>
    <s v="PongSat 2 !!!!!_x000a__x000a_On September 27, 2014 we are going to send 2000 student projects to the edge of space."/>
    <x v="14"/>
    <x v="596"/>
    <x v="0"/>
    <s v="US"/>
    <s v="USD"/>
    <n v="1398791182"/>
    <n v="1396026382"/>
    <b v="1"/>
    <n v="385"/>
    <b v="1"/>
    <s v="technology/space exploration"/>
    <n v="110"/>
    <n v="31.44"/>
    <x v="0"/>
    <x v="4"/>
    <x v="598"/>
  </r>
  <r>
    <n v="3248"/>
    <x v="599"/>
    <s v="Honest Accomplice Theatre produces theatre for social change."/>
    <x v="32"/>
    <x v="597"/>
    <x v="0"/>
    <s v="US"/>
    <s v="USD"/>
    <n v="1428178757"/>
    <n v="1425590357"/>
    <b v="1"/>
    <n v="200"/>
    <b v="1"/>
    <s v="theater/plays"/>
    <n v="101"/>
    <n v="60.48"/>
    <x v="6"/>
    <x v="11"/>
    <x v="599"/>
  </r>
  <r>
    <n v="28"/>
    <x v="600"/>
    <s v="John and Brian are on a quest to change people's lives and rehabilitate dogs."/>
    <x v="32"/>
    <x v="598"/>
    <x v="0"/>
    <s v="US"/>
    <s v="USD"/>
    <n v="1450307284"/>
    <n v="1447715284"/>
    <b v="0"/>
    <n v="71"/>
    <b v="1"/>
    <s v="film &amp; video/television"/>
    <n v="100"/>
    <n v="169.61"/>
    <x v="5"/>
    <x v="16"/>
    <x v="600"/>
  </r>
  <r>
    <n v="840"/>
    <x v="601"/>
    <s v="Carl King / Sir Millard Mulch / Dr. Zoltan Ã˜belisk is making a new 45-minute instrumental sci-fi album!"/>
    <x v="26"/>
    <x v="599"/>
    <x v="0"/>
    <s v="US"/>
    <s v="USD"/>
    <n v="1474694787"/>
    <n v="1472102787"/>
    <b v="0"/>
    <n v="190"/>
    <b v="1"/>
    <s v="music/metal"/>
    <n v="120"/>
    <n v="63.38"/>
    <x v="7"/>
    <x v="20"/>
    <x v="601"/>
  </r>
  <r>
    <n v="16"/>
    <x v="602"/>
    <s v="We want to create a Sizzle Reel to pitch a Reality TV Series to TV Executive starring artists Art Moose will use new artists each week."/>
    <x v="32"/>
    <x v="600"/>
    <x v="0"/>
    <s v="US"/>
    <s v="USD"/>
    <n v="1402896600"/>
    <n v="1398971211"/>
    <b v="0"/>
    <n v="70"/>
    <b v="1"/>
    <s v="film &amp; video/television"/>
    <n v="100"/>
    <n v="171.84"/>
    <x v="5"/>
    <x v="16"/>
    <x v="602"/>
  </r>
  <r>
    <n v="349"/>
    <x v="603"/>
    <s v="After 52 years of war, FARC guerrilla soldiers rejoin Colombian society to forge new lives of peace."/>
    <x v="139"/>
    <x v="601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</r>
  <r>
    <n v="1513"/>
    <x v="604"/>
    <s v="An intimate portrait of Russian women in their private spaces by late photographer Andy Rocchelli published by Cesura."/>
    <x v="36"/>
    <x v="602"/>
    <x v="0"/>
    <s v="GB"/>
    <s v="GBP"/>
    <n v="1405523866"/>
    <n v="1402931866"/>
    <b v="1"/>
    <n v="215"/>
    <b v="1"/>
    <s v="photography/photobooks"/>
    <n v="150"/>
    <n v="55.82"/>
    <x v="2"/>
    <x v="3"/>
    <x v="604"/>
  </r>
  <r>
    <n v="49"/>
    <x v="605"/>
    <s v="Driving Jersey is real people telling real stories."/>
    <x v="32"/>
    <x v="603"/>
    <x v="0"/>
    <s v="US"/>
    <s v="USD"/>
    <n v="1445660045"/>
    <n v="1443068045"/>
    <b v="0"/>
    <n v="87"/>
    <b v="1"/>
    <s v="film &amp; video/television"/>
    <n v="100"/>
    <n v="137.93"/>
    <x v="5"/>
    <x v="16"/>
    <x v="605"/>
  </r>
  <r>
    <n v="362"/>
    <x v="606"/>
    <s v="A SHORT FILM celebrating ONE RACE: the Bridger Ridge Run. TEN RUNNERS: the movie-stars. THIRTY YEARS: running wild in the mountains."/>
    <x v="140"/>
    <x v="603"/>
    <x v="0"/>
    <s v="US"/>
    <s v="USD"/>
    <n v="1407456000"/>
    <n v="1405573391"/>
    <b v="0"/>
    <n v="86"/>
    <b v="1"/>
    <s v="film &amp; video/documentary"/>
    <n v="124"/>
    <n v="139.53"/>
    <x v="5"/>
    <x v="8"/>
    <x v="606"/>
  </r>
  <r>
    <n v="525"/>
    <x v="607"/>
    <s v="EUPHORIA! is a new play about the decriminalization of drugs, and its profound effect on both the criminals in prison and &quot;The Man.&quot;"/>
    <x v="32"/>
    <x v="603"/>
    <x v="0"/>
    <s v="US"/>
    <s v="USD"/>
    <n v="1410601041"/>
    <n v="1406713041"/>
    <b v="0"/>
    <n v="12"/>
    <b v="1"/>
    <s v="theater/plays"/>
    <n v="100"/>
    <n v="1000"/>
    <x v="6"/>
    <x v="11"/>
    <x v="607"/>
  </r>
  <r>
    <n v="2716"/>
    <x v="608"/>
    <s v="Love comedy? Get involved in creating a dedicated space for alternative comedy in Berlin._x000a__x000a_(Das Video ist untertitelt. Klicke auf CC)"/>
    <x v="26"/>
    <x v="604"/>
    <x v="0"/>
    <s v="DE"/>
    <s v="EUR"/>
    <n v="1444291193"/>
    <n v="1441699193"/>
    <b v="1"/>
    <n v="187"/>
    <b v="1"/>
    <s v="theater/spaces"/>
    <n v="120"/>
    <n v="64.16"/>
    <x v="6"/>
    <x v="9"/>
    <x v="608"/>
  </r>
  <r>
    <n v="2277"/>
    <x v="609"/>
    <s v="Police Precinct is a cooperative game where the players take on the roles as police officers, with different areas of expertise."/>
    <x v="141"/>
    <x v="605"/>
    <x v="0"/>
    <s v="US"/>
    <s v="USD"/>
    <n v="1330359423"/>
    <n v="1327767423"/>
    <b v="0"/>
    <n v="207"/>
    <b v="1"/>
    <s v="games/tabletop games"/>
    <n v="141"/>
    <n v="57.93"/>
    <x v="3"/>
    <x v="5"/>
    <x v="609"/>
  </r>
  <r>
    <n v="217"/>
    <x v="610"/>
    <s v="A roadmovie by paw"/>
    <x v="4"/>
    <x v="606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</r>
  <r>
    <n v="1780"/>
    <x v="611"/>
    <s v="It is time to recognize and give to the indigenus groups the credit they deserve. It is time to understand where we come from."/>
    <x v="0"/>
    <x v="607"/>
    <x v="2"/>
    <s v="US"/>
    <s v="USD"/>
    <n v="1467469510"/>
    <n v="1462285510"/>
    <b v="1"/>
    <n v="152"/>
    <b v="0"/>
    <s v="photography/photobooks"/>
    <n v="40"/>
    <n v="78.44"/>
    <x v="2"/>
    <x v="3"/>
    <x v="611"/>
  </r>
  <r>
    <n v="3481"/>
    <x v="612"/>
    <s v="One of Australia's greatest theatres needs your help. Please help us refurnish, fit out and restore this legendary storytelling venue."/>
    <x v="26"/>
    <x v="608"/>
    <x v="0"/>
    <s v="AU"/>
    <s v="AUD"/>
    <n v="1420178188"/>
    <n v="1418709388"/>
    <b v="0"/>
    <n v="95"/>
    <b v="1"/>
    <s v="theater/plays"/>
    <n v="119"/>
    <n v="125.05"/>
    <x v="6"/>
    <x v="11"/>
    <x v="612"/>
  </r>
  <r>
    <n v="671"/>
    <x v="613"/>
    <s v="SmoothEye tracks eye movements to accurately measure alertness and focus level, allowing you to easily and reliably test your brain."/>
    <x v="0"/>
    <x v="609"/>
    <x v="2"/>
    <s v="US"/>
    <s v="USD"/>
    <n v="1421208000"/>
    <n v="1418315852"/>
    <b v="0"/>
    <n v="15"/>
    <b v="0"/>
    <s v="technology/wearables"/>
    <n v="39"/>
    <n v="788.53"/>
    <x v="0"/>
    <x v="1"/>
    <x v="613"/>
  </r>
  <r>
    <n v="1834"/>
    <x v="614"/>
    <s v="Help us fund our first tour and promote our new EP!"/>
    <x v="26"/>
    <x v="610"/>
    <x v="0"/>
    <s v="US"/>
    <s v="USD"/>
    <n v="1422140895"/>
    <n v="1418684895"/>
    <b v="0"/>
    <n v="90"/>
    <b v="1"/>
    <s v="music/rock"/>
    <n v="118"/>
    <n v="131.16999999999999"/>
    <x v="7"/>
    <x v="15"/>
    <x v="614"/>
  </r>
  <r>
    <n v="655"/>
    <x v="615"/>
    <s v="Meet Spark: The friendly companion that helps you stay awake during the day. Re-released with new features!"/>
    <x v="36"/>
    <x v="611"/>
    <x v="0"/>
    <s v="US"/>
    <s v="USD"/>
    <n v="1426197512"/>
    <n v="1423609112"/>
    <b v="0"/>
    <n v="274"/>
    <b v="1"/>
    <s v="technology/wearables"/>
    <n v="147"/>
    <n v="42.89"/>
    <x v="0"/>
    <x v="1"/>
    <x v="615"/>
  </r>
  <r>
    <n v="3316"/>
    <x v="616"/>
    <s v="Gorgeousness that which sits in the root of Loveness._x000a_Other than this there is no endearment for or otherwise_x000a_to describe."/>
    <x v="142"/>
    <x v="612"/>
    <x v="0"/>
    <s v="US"/>
    <s v="USD"/>
    <n v="1407506040"/>
    <n v="1404680075"/>
    <b v="0"/>
    <n v="125"/>
    <b v="1"/>
    <s v="theater/plays"/>
    <n v="100"/>
    <n v="93.98"/>
    <x v="6"/>
    <x v="11"/>
    <x v="616"/>
  </r>
  <r>
    <n v="2012"/>
    <x v="617"/>
    <s v="FishBit is an app and connected device to monitor and control your aquariumâ€™s water composition to help your tank thrive."/>
    <x v="1"/>
    <x v="613"/>
    <x v="0"/>
    <s v="US"/>
    <s v="USD"/>
    <n v="1423165441"/>
    <n v="1420573441"/>
    <b v="1"/>
    <n v="183"/>
    <b v="1"/>
    <s v="technology/hardware"/>
    <n v="235"/>
    <n v="64.180000000000007"/>
    <x v="0"/>
    <x v="0"/>
    <x v="617"/>
  </r>
  <r>
    <n v="2228"/>
    <x v="618"/>
    <s v="Modular system for storage and transport of ships &amp; game essentials + acrylic maneuver templates and tokens for 3 popular space games."/>
    <x v="114"/>
    <x v="614"/>
    <x v="0"/>
    <s v="DE"/>
    <s v="EUR"/>
    <n v="1439707236"/>
    <n v="1437115236"/>
    <b v="0"/>
    <n v="144"/>
    <b v="1"/>
    <s v="games/tabletop games"/>
    <n v="1174"/>
    <n v="81.56"/>
    <x v="3"/>
    <x v="5"/>
    <x v="618"/>
  </r>
  <r>
    <n v="1028"/>
    <x v="619"/>
    <s v="This will be the first album I have made in 9 years. It will be going back to my roots from 2002, and I aim to blow your socks off!"/>
    <x v="26"/>
    <x v="615"/>
    <x v="0"/>
    <s v="GB"/>
    <s v="GBP"/>
    <n v="1488830400"/>
    <n v="1484924605"/>
    <b v="1"/>
    <n v="255"/>
    <b v="1"/>
    <s v="music/electronic music"/>
    <n v="117"/>
    <n v="45.99"/>
    <x v="7"/>
    <x v="13"/>
    <x v="619"/>
  </r>
  <r>
    <n v="999"/>
    <x v="620"/>
    <s v="Built in running, cycling, pedometer, and golf features for the edge you need to perform at your very best!"/>
    <x v="25"/>
    <x v="616"/>
    <x v="2"/>
    <s v="CA"/>
    <s v="CAD"/>
    <n v="1415865720"/>
    <n v="1413270690"/>
    <b v="0"/>
    <n v="40"/>
    <b v="0"/>
    <s v="technology/wearables"/>
    <n v="8"/>
    <n v="292.08"/>
    <x v="0"/>
    <x v="1"/>
    <x v="620"/>
  </r>
  <r>
    <n v="352"/>
    <x v="621"/>
    <s v="An epic journey around the world, exploring the power of the human spirit and how art can be used to inspire a lifetime."/>
    <x v="26"/>
    <x v="617"/>
    <x v="0"/>
    <s v="US"/>
    <s v="USD"/>
    <n v="1412740868"/>
    <n v="1410148868"/>
    <b v="1"/>
    <n v="286"/>
    <b v="1"/>
    <s v="film &amp; video/documentary"/>
    <n v="117"/>
    <n v="40.76"/>
    <x v="5"/>
    <x v="8"/>
    <x v="621"/>
  </r>
  <r>
    <n v="1625"/>
    <x v="622"/>
    <s v="Progressive metal band Redemption is preparing to film its second live DVD at the Progpower festival in Atlanta, GA in September, 2012."/>
    <x v="82"/>
    <x v="618"/>
    <x v="0"/>
    <s v="US"/>
    <s v="USD"/>
    <n v="1347382053"/>
    <n v="1344962853"/>
    <b v="0"/>
    <n v="104"/>
    <b v="1"/>
    <s v="music/rock"/>
    <n v="155"/>
    <n v="112.02"/>
    <x v="7"/>
    <x v="15"/>
    <x v="622"/>
  </r>
  <r>
    <n v="0"/>
    <x v="623"/>
    <s v="In this new TV show &quot;All Politics is Vocal&quot; as high school girls campaign, sing and cheer to be elected Governor of their summer camp."/>
    <x v="141"/>
    <x v="619"/>
    <x v="0"/>
    <s v="US"/>
    <s v="USD"/>
    <n v="1437620400"/>
    <n v="1434931811"/>
    <b v="0"/>
    <n v="182"/>
    <b v="1"/>
    <s v="film &amp; video/television"/>
    <n v="137"/>
    <n v="63.92"/>
    <x v="5"/>
    <x v="16"/>
    <x v="623"/>
  </r>
  <r>
    <n v="52"/>
    <x v="624"/>
    <s v="Kode Orange is an original television series that follows the lives of two police officers who join a special unit in high-crime LA"/>
    <x v="26"/>
    <x v="620"/>
    <x v="0"/>
    <s v="US"/>
    <s v="USD"/>
    <n v="1405615846"/>
    <n v="1403023846"/>
    <b v="0"/>
    <n v="52"/>
    <b v="1"/>
    <s v="film &amp; video/television"/>
    <n v="116"/>
    <n v="223.48"/>
    <x v="5"/>
    <x v="16"/>
    <x v="624"/>
  </r>
  <r>
    <n v="1808"/>
    <x v="625"/>
    <s v="An Iranian Journey exposes the duality of life in modern Iran where youth navigate a thicket of Islamic laws and customs to live freely"/>
    <x v="88"/>
    <x v="621"/>
    <x v="2"/>
    <s v="US"/>
    <s v="USD"/>
    <n v="1486830030"/>
    <n v="1483806030"/>
    <b v="1"/>
    <n v="96"/>
    <b v="0"/>
    <s v="photography/photobooks"/>
    <n v="41"/>
    <n v="120.77"/>
    <x v="2"/>
    <x v="3"/>
    <x v="625"/>
  </r>
  <r>
    <n v="2007"/>
    <x v="626"/>
    <s v="A biologist, an industrial designer, and an engineer team up and build a â€œHello, World!â€ kit to teach high schoolers how to invent with DNA."/>
    <x v="26"/>
    <x v="622"/>
    <x v="0"/>
    <s v="US"/>
    <s v="USD"/>
    <n v="1282622400"/>
    <n v="1276891586"/>
    <b v="1"/>
    <n v="137"/>
    <b v="1"/>
    <s v="technology/hardware"/>
    <n v="116"/>
    <n v="84.46"/>
    <x v="0"/>
    <x v="0"/>
    <x v="626"/>
  </r>
  <r>
    <n v="2331"/>
    <x v="627"/>
    <s v="Handcrafted, organic, single-origin, bean-to-bar, dark chocolate. Like fine wine, the secret is in the terroir."/>
    <x v="36"/>
    <x v="623"/>
    <x v="0"/>
    <s v="US"/>
    <s v="USD"/>
    <n v="1408320490"/>
    <n v="1405728490"/>
    <b v="1"/>
    <n v="283"/>
    <b v="1"/>
    <s v="food/small batch"/>
    <n v="144"/>
    <n v="40.799999999999997"/>
    <x v="4"/>
    <x v="7"/>
    <x v="627"/>
  </r>
  <r>
    <n v="2451"/>
    <x v="628"/>
    <s v="Meet the best tasting high protein, low sugar protein snack on the planet. Guaranteed to turn you into a stone cold fox."/>
    <x v="26"/>
    <x v="624"/>
    <x v="0"/>
    <s v="US"/>
    <s v="USD"/>
    <n v="1488750490"/>
    <n v="1487022490"/>
    <b v="0"/>
    <n v="186"/>
    <b v="1"/>
    <s v="food/small batch"/>
    <n v="115"/>
    <n v="62.07"/>
    <x v="4"/>
    <x v="7"/>
    <x v="628"/>
  </r>
  <r>
    <n v="3712"/>
    <x v="629"/>
    <s v="Married, Single, Divorced, Straight, Gay, Transgendered, Birth Mother, Adoptive Mother.... Everyone has a story.  These are ours."/>
    <x v="82"/>
    <x v="625"/>
    <x v="0"/>
    <s v="US"/>
    <s v="USD"/>
    <n v="1433055540"/>
    <n v="1431230867"/>
    <b v="0"/>
    <n v="104"/>
    <b v="1"/>
    <s v="theater/plays"/>
    <n v="154"/>
    <n v="110.87"/>
    <x v="6"/>
    <x v="11"/>
    <x v="629"/>
  </r>
  <r>
    <n v="2635"/>
    <x v="630"/>
    <s v="Help UTS Ontario students raise money to get their experiments on the ISS. Promote space science in Canada! We can't do it without you!"/>
    <x v="135"/>
    <x v="626"/>
    <x v="0"/>
    <s v="CA"/>
    <s v="CAD"/>
    <n v="1425937761"/>
    <n v="1422917361"/>
    <b v="0"/>
    <n v="84"/>
    <b v="1"/>
    <s v="technology/space exploration"/>
    <n v="100"/>
    <n v="136.9"/>
    <x v="0"/>
    <x v="4"/>
    <x v="630"/>
  </r>
  <r>
    <n v="1270"/>
    <x v="631"/>
    <s v="We make awake metal using violins in place of guitars and want to record a full length album."/>
    <x v="26"/>
    <x v="627"/>
    <x v="0"/>
    <s v="US"/>
    <s v="USD"/>
    <n v="1332704042"/>
    <n v="1327523642"/>
    <b v="1"/>
    <n v="169"/>
    <b v="1"/>
    <s v="music/rock"/>
    <n v="115"/>
    <n v="67.88"/>
    <x v="7"/>
    <x v="15"/>
    <x v="631"/>
  </r>
  <r>
    <n v="1317"/>
    <x v="632"/>
    <s v="Lorem ipsum dolor sit amet, consectetuer adipiscing elit. Aenean commodo ligula eget dolor. Aenean massa. Cum sociis natoque penatibus."/>
    <x v="19"/>
    <x v="628"/>
    <x v="1"/>
    <s v="DK"/>
    <s v="DKK"/>
    <n v="1469109600"/>
    <n v="1464586746"/>
    <b v="0"/>
    <n v="19"/>
    <b v="0"/>
    <s v="technology/wearables"/>
    <n v="6"/>
    <n v="603.53"/>
    <x v="0"/>
    <x v="1"/>
    <x v="632"/>
  </r>
  <r>
    <n v="3389"/>
    <x v="633"/>
    <s v="Chimera Ensemble is launching 2 inaugural theater productions, and we need support to do high quality work!"/>
    <x v="26"/>
    <x v="629"/>
    <x v="0"/>
    <s v="US"/>
    <s v="USD"/>
    <n v="1464960682"/>
    <n v="1462368682"/>
    <b v="0"/>
    <n v="62"/>
    <b v="1"/>
    <s v="theater/plays"/>
    <n v="115"/>
    <n v="184.68"/>
    <x v="6"/>
    <x v="11"/>
    <x v="633"/>
  </r>
  <r>
    <n v="3090"/>
    <x v="634"/>
    <s v="To create a space by restoring a historic church in Burlington, Ky where community theater, dance and music and art can be performed."/>
    <x v="143"/>
    <x v="630"/>
    <x v="2"/>
    <s v="US"/>
    <s v="USD"/>
    <n v="1430505545"/>
    <n v="1425325145"/>
    <b v="0"/>
    <n v="9"/>
    <b v="0"/>
    <s v="theater/spaces"/>
    <n v="5"/>
    <n v="1270.22"/>
    <x v="6"/>
    <x v="9"/>
    <x v="634"/>
  </r>
  <r>
    <n v="2251"/>
    <x v="635"/>
    <s v="A great game full of lying, scheming, and werewolves.  Now with additional characters to add even more mayhem!"/>
    <x v="141"/>
    <x v="631"/>
    <x v="0"/>
    <s v="US"/>
    <s v="USD"/>
    <n v="1408177077"/>
    <n v="1406362677"/>
    <b v="0"/>
    <n v="480"/>
    <b v="1"/>
    <s v="games/tabletop games"/>
    <n v="134"/>
    <n v="23.81"/>
    <x v="3"/>
    <x v="5"/>
    <x v="635"/>
  </r>
  <r>
    <n v="1397"/>
    <x v="636"/>
    <s v="HALLS OF THE MACHINE needs your support for the final production and release of their latest work titled, ALL TRIBAL DIGNITARIES."/>
    <x v="26"/>
    <x v="632"/>
    <x v="0"/>
    <s v="US"/>
    <s v="USD"/>
    <n v="1477603140"/>
    <n v="1475013710"/>
    <b v="0"/>
    <n v="158"/>
    <b v="1"/>
    <s v="music/rock"/>
    <n v="114"/>
    <n v="72.06"/>
    <x v="7"/>
    <x v="15"/>
    <x v="636"/>
  </r>
  <r>
    <n v="2103"/>
    <x v="637"/>
    <s v="Indie rocker, Matthew Moon, has something to share with you..."/>
    <x v="144"/>
    <x v="633"/>
    <x v="0"/>
    <s v="US"/>
    <s v="USD"/>
    <n v="1352488027"/>
    <n v="1349892427"/>
    <b v="0"/>
    <n v="115"/>
    <b v="1"/>
    <s v="music/indie rock"/>
    <n v="146"/>
    <n v="98.82"/>
    <x v="7"/>
    <x v="12"/>
    <x v="637"/>
  </r>
  <r>
    <n v="2966"/>
    <x v="638"/>
    <s v="Bringing one of Neil LaBute's incredibly witty and viciously honest plays, about body image and the effect it has on us, to life!"/>
    <x v="26"/>
    <x v="634"/>
    <x v="0"/>
    <s v="US"/>
    <s v="USD"/>
    <n v="1442425412"/>
    <n v="1439833412"/>
    <b v="0"/>
    <n v="128"/>
    <b v="1"/>
    <s v="theater/plays"/>
    <n v="114"/>
    <n v="88.77"/>
    <x v="6"/>
    <x v="11"/>
    <x v="638"/>
  </r>
  <r>
    <n v="1399"/>
    <x v="639"/>
    <s v="20 years of Rocket &amp; a Bomb live DVD and download + a brand new Michael Knott EP released on 7&quot; vinyl, Cd, and download!"/>
    <x v="99"/>
    <x v="635"/>
    <x v="0"/>
    <s v="US"/>
    <s v="USD"/>
    <n v="1412640373"/>
    <n v="1410048373"/>
    <b v="0"/>
    <n v="184"/>
    <b v="1"/>
    <s v="music/rock"/>
    <n v="126"/>
    <n v="61.7"/>
    <x v="7"/>
    <x v="15"/>
    <x v="639"/>
  </r>
  <r>
    <n v="736"/>
    <x v="640"/>
    <s v="I'm writing a new book! Topic: Privacy is Dead. What does a world without privacy mean for humanity? Our reputations? Our kids?"/>
    <x v="145"/>
    <x v="636"/>
    <x v="0"/>
    <s v="US"/>
    <s v="USD"/>
    <n v="1385009940"/>
    <n v="1383327440"/>
    <b v="0"/>
    <n v="108"/>
    <b v="1"/>
    <s v="publishing/nonfiction"/>
    <n v="315"/>
    <n v="105.05"/>
    <x v="1"/>
    <x v="17"/>
    <x v="640"/>
  </r>
  <r>
    <n v="3209"/>
    <x v="641"/>
    <s v="The hysterical and heartbreaking story of artist Jack Kirby, &quot;the King of the Comics,&quot; at the 2014 Comic Book Theater Festival"/>
    <x v="118"/>
    <x v="637"/>
    <x v="0"/>
    <s v="US"/>
    <s v="USD"/>
    <n v="1403305200"/>
    <n v="1400512658"/>
    <b v="1"/>
    <n v="226"/>
    <b v="1"/>
    <s v="theater/plays"/>
    <n v="119"/>
    <n v="50.16"/>
    <x v="6"/>
    <x v="11"/>
    <x v="641"/>
  </r>
  <r>
    <n v="2255"/>
    <x v="642"/>
    <s v="This is the second set of 5 expansions for our route-building game, Jet Set!"/>
    <x v="146"/>
    <x v="638"/>
    <x v="0"/>
    <s v="US"/>
    <s v="USD"/>
    <n v="1462661451"/>
    <n v="1460069451"/>
    <b v="0"/>
    <n v="271"/>
    <b v="1"/>
    <s v="games/tabletop games"/>
    <n v="287"/>
    <n v="41.78"/>
    <x v="3"/>
    <x v="5"/>
    <x v="642"/>
  </r>
  <r>
    <n v="249"/>
    <x v="643"/>
    <s v="Bee The Change Campaign utilizes the documentary Vanishing of the Bees to raise awareness about bees and our environment, inspiring people into action"/>
    <x v="26"/>
    <x v="639"/>
    <x v="0"/>
    <s v="US"/>
    <s v="USD"/>
    <n v="1282498800"/>
    <n v="1275603020"/>
    <b v="1"/>
    <n v="235"/>
    <b v="1"/>
    <s v="film &amp; video/documentary"/>
    <n v="113"/>
    <n v="48.05"/>
    <x v="5"/>
    <x v="8"/>
    <x v="643"/>
  </r>
  <r>
    <n v="1946"/>
    <x v="644"/>
    <s v="A smart technology that allows your instrument to transform movement, orientation and momentum into audio &amp; visual effects."/>
    <x v="82"/>
    <x v="640"/>
    <x v="0"/>
    <s v="US"/>
    <s v="USD"/>
    <n v="1397961361"/>
    <n v="1392780961"/>
    <b v="1"/>
    <n v="70"/>
    <b v="1"/>
    <s v="technology/hardware"/>
    <n v="150"/>
    <n v="160.44"/>
    <x v="0"/>
    <x v="0"/>
    <x v="644"/>
  </r>
  <r>
    <n v="400"/>
    <x v="645"/>
    <s v="A documentary film on a sustainable, grassroots effort to fight malnutrition in Indonesia.  And it's organic!"/>
    <x v="26"/>
    <x v="641"/>
    <x v="0"/>
    <s v="US"/>
    <s v="USD"/>
    <n v="1400297400"/>
    <n v="1397661347"/>
    <b v="0"/>
    <n v="62"/>
    <b v="1"/>
    <s v="film &amp; video/documentary"/>
    <n v="112"/>
    <n v="181.13"/>
    <x v="5"/>
    <x v="8"/>
    <x v="645"/>
  </r>
  <r>
    <n v="3079"/>
    <x v="646"/>
    <s v="We desire to purchase a portion of Hell, in Michigan just outside of Detroit, to create a world-class performance art space.  Join us."/>
    <x v="147"/>
    <x v="642"/>
    <x v="2"/>
    <s v="US"/>
    <s v="USD"/>
    <n v="1427040435"/>
    <n v="1424452035"/>
    <b v="0"/>
    <n v="27"/>
    <b v="0"/>
    <s v="theater/spaces"/>
    <n v="1"/>
    <n v="415.78"/>
    <x v="6"/>
    <x v="9"/>
    <x v="646"/>
  </r>
  <r>
    <n v="1222"/>
    <x v="647"/>
    <s v="Project Pilgrim is my effort to work towards normalizing mental health."/>
    <x v="38"/>
    <x v="643"/>
    <x v="0"/>
    <s v="CA"/>
    <s v="CAD"/>
    <n v="1459483200"/>
    <n v="1456852647"/>
    <b v="0"/>
    <n v="138"/>
    <b v="1"/>
    <s v="photography/photobooks"/>
    <n v="280"/>
    <n v="81.27"/>
    <x v="2"/>
    <x v="3"/>
    <x v="647"/>
  </r>
  <r>
    <n v="1029"/>
    <x v="648"/>
    <s v="We want to recreate last years massive Valborgparty in Lund but this time even bigger!"/>
    <x v="26"/>
    <x v="644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</r>
  <r>
    <n v="1379"/>
    <x v="649"/>
    <s v="---------The long-awaited debut full-length from Justin Ruddy--------"/>
    <x v="26"/>
    <x v="645"/>
    <x v="0"/>
    <s v="US"/>
    <s v="USD"/>
    <n v="1433504876"/>
    <n v="1430912876"/>
    <b v="0"/>
    <n v="151"/>
    <b v="1"/>
    <s v="music/rock"/>
    <n v="112"/>
    <n v="73.91"/>
    <x v="7"/>
    <x v="15"/>
    <x v="649"/>
  </r>
  <r>
    <n v="3246"/>
    <x v="650"/>
    <s v="The Gray Man isnâ€™t real. Heâ€™s a ghost story, a boogeyman, a tale mothers make up to keep their children safe."/>
    <x v="26"/>
    <x v="646"/>
    <x v="0"/>
    <s v="US"/>
    <s v="USD"/>
    <n v="1442030340"/>
    <n v="1439551200"/>
    <b v="1"/>
    <n v="193"/>
    <b v="1"/>
    <s v="theater/plays"/>
    <n v="111"/>
    <n v="57.63"/>
    <x v="6"/>
    <x v="11"/>
    <x v="650"/>
  </r>
  <r>
    <n v="69"/>
    <x v="651"/>
    <s v="A breakthrough cinematic experience about more than just the carsâ€¦the people, lifestyle, enthusiasm, party, and the Leavenworth Drive."/>
    <x v="26"/>
    <x v="647"/>
    <x v="0"/>
    <s v="US"/>
    <s v="USD"/>
    <n v="1317538740"/>
    <n v="1314765025"/>
    <b v="0"/>
    <n v="178"/>
    <b v="1"/>
    <s v="film &amp; video/shorts"/>
    <n v="111"/>
    <n v="62.33"/>
    <x v="5"/>
    <x v="27"/>
    <x v="651"/>
  </r>
  <r>
    <n v="55"/>
    <x v="652"/>
    <s v="A story of an Italian family who tried it the right way but realized things work better if they do it &quot;their&quot; way. Weekly Series PILOT"/>
    <x v="148"/>
    <x v="648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</r>
  <r>
    <n v="1939"/>
    <x v="653"/>
    <s v="Partner with the ministry of I Am Clay by helping them fund their new album! This enables them to release it for FREE as a gift to all!"/>
    <x v="26"/>
    <x v="649"/>
    <x v="0"/>
    <s v="US"/>
    <s v="USD"/>
    <n v="1362955108"/>
    <n v="1360366708"/>
    <b v="0"/>
    <n v="96"/>
    <b v="1"/>
    <s v="music/indie rock"/>
    <n v="111"/>
    <n v="115.31"/>
    <x v="7"/>
    <x v="12"/>
    <x v="653"/>
  </r>
  <r>
    <n v="2793"/>
    <x v="654"/>
    <s v="THE GOODS are Premiering the NEW Australian play DROPPED by Katy Warner @ OLD FITZ THEATRE Dec 8-20 _x000a_Its Godot with Gals n Grenades"/>
    <x v="26"/>
    <x v="650"/>
    <x v="0"/>
    <s v="AU"/>
    <s v="AUD"/>
    <n v="1437473005"/>
    <n v="1434881005"/>
    <b v="0"/>
    <n v="73"/>
    <b v="1"/>
    <s v="theater/plays"/>
    <n v="111"/>
    <n v="151.46"/>
    <x v="6"/>
    <x v="11"/>
    <x v="654"/>
  </r>
  <r>
    <n v="3620"/>
    <x v="655"/>
    <s v="An Irish show about mental illness though the eyes of the man experiencing it. Support this show and help get it to Boulder and NYC."/>
    <x v="149"/>
    <x v="651"/>
    <x v="0"/>
    <s v="US"/>
    <s v="USD"/>
    <n v="1425528000"/>
    <n v="1422916261"/>
    <b v="0"/>
    <n v="197"/>
    <b v="1"/>
    <s v="theater/plays"/>
    <n v="105"/>
    <n v="56.07"/>
    <x v="6"/>
    <x v="11"/>
    <x v="655"/>
  </r>
  <r>
    <n v="2673"/>
    <x v="656"/>
    <s v="We're opening up a Pixel Academy in Manhattan and we need your help to fill it with technology and tools for New York City's kids!"/>
    <x v="13"/>
    <x v="652"/>
    <x v="2"/>
    <s v="US"/>
    <s v="USD"/>
    <n v="1414622700"/>
    <n v="1412081999"/>
    <b v="1"/>
    <n v="66"/>
    <b v="0"/>
    <s v="technology/makerspaces"/>
    <n v="28"/>
    <n v="167.15"/>
    <x v="0"/>
    <x v="24"/>
    <x v="656"/>
  </r>
  <r>
    <n v="2721"/>
    <x v="657"/>
    <s v="Pi Crust is a breakout board for the Raspberry Pi that makes it easier to connect electronics - help us to bring this into kit form!"/>
    <x v="150"/>
    <x v="653"/>
    <x v="0"/>
    <s v="GB"/>
    <s v="GBP"/>
    <n v="1378494000"/>
    <n v="1375880598"/>
    <b v="0"/>
    <n v="269"/>
    <b v="1"/>
    <s v="technology/hardware"/>
    <n v="1462"/>
    <n v="40.76"/>
    <x v="0"/>
    <x v="0"/>
    <x v="657"/>
  </r>
  <r>
    <n v="1644"/>
    <x v="658"/>
    <s v="Be a part of helping Singer/Songwriter Kevin Wood bring his 3rd Album &quot;Out Among The Wolves&quot; from the studio to you!"/>
    <x v="26"/>
    <x v="654"/>
    <x v="0"/>
    <s v="US"/>
    <s v="USD"/>
    <n v="1353551160"/>
    <n v="1348363560"/>
    <b v="0"/>
    <n v="128"/>
    <b v="1"/>
    <s v="music/pop"/>
    <n v="110"/>
    <n v="85.55"/>
    <x v="7"/>
    <x v="22"/>
    <x v="658"/>
  </r>
  <r>
    <n v="1795"/>
    <x v="659"/>
    <s v="A photography book documenting the impact of the ISAF mission on the Afghan people of Mazar-e Sharif."/>
    <x v="88"/>
    <x v="655"/>
    <x v="2"/>
    <s v="DE"/>
    <s v="EUR"/>
    <n v="1476460800"/>
    <n v="1473922541"/>
    <b v="1"/>
    <n v="81"/>
    <b v="0"/>
    <s v="photography/photobooks"/>
    <n v="39"/>
    <n v="133.9"/>
    <x v="2"/>
    <x v="3"/>
    <x v="659"/>
  </r>
  <r>
    <n v="2200"/>
    <x v="660"/>
    <s v="Adding 4 new sets of inspiration tools, detailing creatures and items, to the current 7 that detail locations, npcs, and plots for RPGs"/>
    <x v="151"/>
    <x v="656"/>
    <x v="0"/>
    <s v="GB"/>
    <s v="GBP"/>
    <n v="1436151600"/>
    <n v="1433775668"/>
    <b v="0"/>
    <n v="263"/>
    <b v="1"/>
    <s v="games/tabletop games"/>
    <n v="542"/>
    <n v="41.23"/>
    <x v="3"/>
    <x v="5"/>
    <x v="660"/>
  </r>
  <r>
    <n v="672"/>
    <x v="661"/>
    <s v="Fashion accessories used to instantly link with people you meet and exchange contact info, money, documents, media and so much more."/>
    <x v="6"/>
    <x v="657"/>
    <x v="2"/>
    <s v="US"/>
    <s v="USD"/>
    <n v="1420088340"/>
    <n v="1417410964"/>
    <b v="0"/>
    <n v="215"/>
    <b v="0"/>
    <s v="technology/wearables"/>
    <n v="22"/>
    <n v="50.3"/>
    <x v="0"/>
    <x v="1"/>
    <x v="661"/>
  </r>
  <r>
    <n v="395"/>
    <x v="662"/>
    <s v="When the war ends, a woman's fight begins. Bringing to life the most untapped resources in peace making between faiths."/>
    <x v="26"/>
    <x v="658"/>
    <x v="0"/>
    <s v="US"/>
    <s v="USD"/>
    <n v="1335562320"/>
    <n v="1332452960"/>
    <b v="0"/>
    <n v="184"/>
    <b v="1"/>
    <s v="film &amp; video/documentary"/>
    <n v="108"/>
    <n v="58.72"/>
    <x v="5"/>
    <x v="8"/>
    <x v="662"/>
  </r>
  <r>
    <n v="2264"/>
    <x v="663"/>
    <s v="Thunder Alley Crew Chief Expansion from Nothing Now Games. Add Strategy and Control to your racing team. Get Your Crew Chief Today!"/>
    <x v="70"/>
    <x v="659"/>
    <x v="0"/>
    <s v="US"/>
    <s v="USD"/>
    <n v="1463972400"/>
    <n v="1462543114"/>
    <b v="0"/>
    <n v="445"/>
    <b v="1"/>
    <s v="games/tabletop games"/>
    <n v="180"/>
    <n v="24.27"/>
    <x v="3"/>
    <x v="5"/>
    <x v="663"/>
  </r>
  <r>
    <n v="2449"/>
    <x v="664"/>
    <s v="Wholesome, gluten-free, crunchy granola hand-baked in Jackson, WY. Rich in protein, omega 3's, and fiber. Help me get it to you!"/>
    <x v="26"/>
    <x v="660"/>
    <x v="0"/>
    <s v="US"/>
    <s v="USD"/>
    <n v="1417321515"/>
    <n v="1414725915"/>
    <b v="0"/>
    <n v="120"/>
    <b v="1"/>
    <s v="food/small batch"/>
    <n v="108"/>
    <n v="90"/>
    <x v="4"/>
    <x v="7"/>
    <x v="664"/>
  </r>
  <r>
    <n v="3893"/>
    <x v="665"/>
    <s v="An inspiring story of a young girl's journey from childhood to adulthood told through monologue, dialogue, poetry and music and dance."/>
    <x v="6"/>
    <x v="661"/>
    <x v="2"/>
    <s v="US"/>
    <s v="USD"/>
    <n v="1404194400"/>
    <n v="1400600840"/>
    <b v="0"/>
    <n v="84"/>
    <b v="0"/>
    <s v="theater/plays"/>
    <n v="22"/>
    <n v="128.27000000000001"/>
    <x v="6"/>
    <x v="11"/>
    <x v="665"/>
  </r>
  <r>
    <n v="1031"/>
    <x v="666"/>
    <s v="Liquid Diet needs your support to release our new full-length album! Help us create electrifying music videos to showcase our singles!"/>
    <x v="26"/>
    <x v="662"/>
    <x v="0"/>
    <s v="US"/>
    <s v="USD"/>
    <n v="1450290010"/>
    <n v="1447698010"/>
    <b v="0"/>
    <n v="99"/>
    <b v="1"/>
    <s v="music/electronic music"/>
    <n v="107"/>
    <n v="108.48"/>
    <x v="7"/>
    <x v="13"/>
    <x v="666"/>
  </r>
  <r>
    <n v="2614"/>
    <x v="667"/>
    <s v="Middle-schoolers designed a microgravity experiment that's going to the ISS! Help us send them to the launch in Wallops Island, VA."/>
    <x v="149"/>
    <x v="663"/>
    <x v="0"/>
    <s v="US"/>
    <s v="USD"/>
    <n v="1398834000"/>
    <n v="1396371612"/>
    <b v="1"/>
    <n v="100"/>
    <b v="1"/>
    <s v="technology/space exploration"/>
    <n v="102"/>
    <n v="107.1"/>
    <x v="0"/>
    <x v="4"/>
    <x v="667"/>
  </r>
  <r>
    <n v="2230"/>
    <x v="668"/>
    <s v="Dungeon Crawl for All! A card game of swords, monsters and LOOT! Adventurers as young as 5 and &quot;seasoned&quot; warriors are all welcomed."/>
    <x v="141"/>
    <x v="664"/>
    <x v="0"/>
    <s v="US"/>
    <s v="USD"/>
    <n v="1398460127"/>
    <n v="1395868127"/>
    <b v="0"/>
    <n v="498"/>
    <b v="1"/>
    <s v="games/tabletop games"/>
    <n v="126"/>
    <n v="21.5"/>
    <x v="3"/>
    <x v="5"/>
    <x v="668"/>
  </r>
  <r>
    <n v="2963"/>
    <x v="669"/>
    <s v="A hilarious comedy show about motherhood...through stories, videos and stand-up you'll realize YOUâ€™RE NOT CRAZY, motherhood is!"/>
    <x v="26"/>
    <x v="665"/>
    <x v="0"/>
    <s v="US"/>
    <s v="USD"/>
    <n v="1435835824"/>
    <n v="1433243824"/>
    <b v="0"/>
    <n v="98"/>
    <b v="1"/>
    <s v="theater/plays"/>
    <n v="107"/>
    <n v="109.03"/>
    <x v="6"/>
    <x v="11"/>
    <x v="669"/>
  </r>
  <r>
    <n v="2447"/>
    <x v="670"/>
    <s v="Some days you just need cake! Homemade cake, wild (and classic) flavors, icing on the inside and shipped fresh to your home or office!"/>
    <x v="60"/>
    <x v="666"/>
    <x v="0"/>
    <s v="US"/>
    <s v="USD"/>
    <n v="1478923200"/>
    <n v="1476184593"/>
    <b v="0"/>
    <n v="337"/>
    <b v="1"/>
    <s v="food/small batch"/>
    <n v="427"/>
    <n v="31.69"/>
    <x v="4"/>
    <x v="7"/>
    <x v="670"/>
  </r>
  <r>
    <n v="656"/>
    <x v="671"/>
    <s v="Innovative smart glasses allow you recording videos, taking pictures and connecting to your phone with smart defined gestures."/>
    <x v="1"/>
    <x v="667"/>
    <x v="0"/>
    <s v="US"/>
    <s v="USD"/>
    <n v="1460917119"/>
    <n v="1455736719"/>
    <b v="0"/>
    <n v="87"/>
    <b v="1"/>
    <s v="technology/wearables"/>
    <n v="214"/>
    <n v="122.74"/>
    <x v="0"/>
    <x v="1"/>
    <x v="671"/>
  </r>
  <r>
    <n v="734"/>
    <x v="672"/>
    <s v="Sideswiped is my story of growing in and trusting God through the mess and mysteries of life."/>
    <x v="141"/>
    <x v="668"/>
    <x v="0"/>
    <s v="CA"/>
    <s v="CAD"/>
    <n v="1431147600"/>
    <n v="1428465420"/>
    <b v="0"/>
    <n v="57"/>
    <b v="1"/>
    <s v="publishing/nonfiction"/>
    <n v="126"/>
    <n v="187.19"/>
    <x v="1"/>
    <x v="17"/>
    <x v="672"/>
  </r>
  <r>
    <n v="260"/>
    <x v="673"/>
    <s v="In the traditional world of Mexican Rodeo, a team of first-generation California girls does it their way."/>
    <x v="26"/>
    <x v="669"/>
    <x v="0"/>
    <s v="US"/>
    <s v="USD"/>
    <n v="1279360740"/>
    <n v="1275415679"/>
    <b v="1"/>
    <n v="88"/>
    <b v="1"/>
    <s v="film &amp; video/documentary"/>
    <n v="106"/>
    <n v="120.91"/>
    <x v="5"/>
    <x v="8"/>
    <x v="673"/>
  </r>
  <r>
    <n v="1630"/>
    <x v="674"/>
    <s v="Inspired by the legacy of Tex Tucker, Golden Grenade is setting out to record their first CD with heavy hearts and intense purpose."/>
    <x v="38"/>
    <x v="670"/>
    <x v="0"/>
    <s v="US"/>
    <s v="USD"/>
    <n v="1330671540"/>
    <n v="1328040375"/>
    <b v="0"/>
    <n v="126"/>
    <b v="1"/>
    <s v="music/rock"/>
    <n v="265"/>
    <n v="84.21"/>
    <x v="7"/>
    <x v="15"/>
    <x v="674"/>
  </r>
  <r>
    <n v="2818"/>
    <x v="675"/>
    <s v="Joe West and his wonderful theater company THEATER OF DEATH present original plays both horrific and comical."/>
    <x v="26"/>
    <x v="671"/>
    <x v="0"/>
    <s v="US"/>
    <s v="USD"/>
    <n v="1443018086"/>
    <n v="1441290086"/>
    <b v="0"/>
    <n v="102"/>
    <b v="1"/>
    <s v="theater/plays"/>
    <n v="106"/>
    <n v="103.95"/>
    <x v="6"/>
    <x v="11"/>
    <x v="675"/>
  </r>
  <r>
    <n v="749"/>
    <x v="676"/>
    <s v="A place for rational, fact and data based non-partisan political and societal commentary on things that matter to Americans."/>
    <x v="26"/>
    <x v="672"/>
    <x v="0"/>
    <s v="US"/>
    <s v="USD"/>
    <n v="1485642930"/>
    <n v="1483050930"/>
    <b v="0"/>
    <n v="110"/>
    <b v="1"/>
    <s v="publishing/nonfiction"/>
    <n v="106"/>
    <n v="95.96"/>
    <x v="1"/>
    <x v="17"/>
    <x v="676"/>
  </r>
  <r>
    <n v="1891"/>
    <x v="677"/>
    <s v="Help promote Lindsey Ray's debut full-length album &amp; get loads of great giveaways in return! Can you say free music and prizes?! You know you wanna..."/>
    <x v="26"/>
    <x v="673"/>
    <x v="0"/>
    <s v="US"/>
    <s v="USD"/>
    <n v="1279778400"/>
    <n v="1275851354"/>
    <b v="0"/>
    <n v="120"/>
    <b v="1"/>
    <s v="music/indie rock"/>
    <n v="106"/>
    <n v="87.96"/>
    <x v="7"/>
    <x v="12"/>
    <x v="677"/>
  </r>
  <r>
    <n v="3434"/>
    <x v="678"/>
    <s v="Bringing Tennessee Williams, Shakespeare, and 8 world class actors to Longview, Washington to build a play in and for the community."/>
    <x v="26"/>
    <x v="673"/>
    <x v="0"/>
    <s v="US"/>
    <s v="USD"/>
    <n v="1404983269"/>
    <n v="1402391269"/>
    <b v="0"/>
    <n v="168"/>
    <b v="1"/>
    <s v="theater/plays"/>
    <n v="106"/>
    <n v="62.83"/>
    <x v="6"/>
    <x v="11"/>
    <x v="678"/>
  </r>
  <r>
    <n v="1021"/>
    <x v="679"/>
    <s v="Rick and Morty concept album written by Allie Goertz + music video directed by Paul B. Cummings!"/>
    <x v="121"/>
    <x v="674"/>
    <x v="0"/>
    <s v="US"/>
    <s v="USD"/>
    <n v="1445054400"/>
    <n v="1443074571"/>
    <b v="1"/>
    <n v="478"/>
    <b v="1"/>
    <s v="music/electronic music"/>
    <n v="352"/>
    <n v="22.08"/>
    <x v="7"/>
    <x v="13"/>
    <x v="679"/>
  </r>
  <r>
    <n v="329"/>
    <x v="680"/>
    <s v="Our documentary about Oklahoma's all-black towns needs a soundtrack that is authentic. Help us make it happen."/>
    <x v="26"/>
    <x v="675"/>
    <x v="0"/>
    <s v="US"/>
    <s v="USD"/>
    <n v="1446868800"/>
    <n v="1444821127"/>
    <b v="1"/>
    <n v="167"/>
    <b v="1"/>
    <s v="film &amp; video/documentary"/>
    <n v="106"/>
    <n v="63.17"/>
    <x v="5"/>
    <x v="8"/>
    <x v="680"/>
  </r>
  <r>
    <n v="417"/>
    <x v="681"/>
    <s v="An unexpected kidney donor acts on faith in order to rescue a fellow cyclist from his failing body. The true story of Pete and Kelly."/>
    <x v="149"/>
    <x v="676"/>
    <x v="0"/>
    <s v="US"/>
    <s v="USD"/>
    <n v="1365395580"/>
    <n v="1364426260"/>
    <b v="0"/>
    <n v="52"/>
    <b v="1"/>
    <s v="film &amp; video/documentary"/>
    <n v="100"/>
    <n v="202.42"/>
    <x v="5"/>
    <x v="8"/>
    <x v="681"/>
  </r>
  <r>
    <n v="1373"/>
    <x v="682"/>
    <s v="Help Broccoli Samurai raise money to get a new van and continue bringing you the jams!"/>
    <x v="26"/>
    <x v="677"/>
    <x v="0"/>
    <s v="US"/>
    <s v="USD"/>
    <n v="1483138233"/>
    <n v="1480546233"/>
    <b v="0"/>
    <n v="52"/>
    <b v="1"/>
    <s v="music/rock"/>
    <n v="105"/>
    <n v="201.94"/>
    <x v="7"/>
    <x v="15"/>
    <x v="682"/>
  </r>
  <r>
    <n v="3507"/>
    <x v="683"/>
    <s v="Please help our troupe bring our first project from planning to reality! Join us on one exciting ride!"/>
    <x v="26"/>
    <x v="678"/>
    <x v="0"/>
    <s v="US"/>
    <s v="USD"/>
    <n v="1464732537"/>
    <n v="1462140537"/>
    <b v="0"/>
    <n v="72"/>
    <b v="1"/>
    <s v="theater/plays"/>
    <n v="104"/>
    <n v="145"/>
    <x v="6"/>
    <x v="11"/>
    <x v="683"/>
  </r>
  <r>
    <n v="2296"/>
    <x v="684"/>
    <s v="Ed Hamell AKA Hamell on Trial is recording an album titled The Happiest Man in the World. He needs your help."/>
    <x v="40"/>
    <x v="679"/>
    <x v="0"/>
    <s v="US"/>
    <s v="USD"/>
    <n v="1330018426"/>
    <n v="1326994426"/>
    <b v="0"/>
    <n v="145"/>
    <b v="1"/>
    <s v="music/rock"/>
    <n v="149"/>
    <n v="71.97"/>
    <x v="7"/>
    <x v="15"/>
    <x v="684"/>
  </r>
  <r>
    <n v="2051"/>
    <x v="685"/>
    <s v="A collaborative effort between three generations who set out to provide a premium, top-quality yoyo at an affordable price."/>
    <x v="36"/>
    <x v="680"/>
    <x v="0"/>
    <s v="US"/>
    <s v="USD"/>
    <n v="1388017937"/>
    <n v="1385425937"/>
    <b v="0"/>
    <n v="242"/>
    <b v="1"/>
    <s v="technology/hardware"/>
    <n v="130"/>
    <n v="43.1"/>
    <x v="0"/>
    <x v="0"/>
    <x v="685"/>
  </r>
  <r>
    <n v="1616"/>
    <x v="686"/>
    <s v="HELP! We don't have much time.....Join Aly Jados in making her new EP a reality before the world ends!!!!"/>
    <x v="26"/>
    <x v="681"/>
    <x v="0"/>
    <s v="US"/>
    <s v="USD"/>
    <n v="1353621600"/>
    <n v="1350061821"/>
    <b v="0"/>
    <n v="157"/>
    <b v="1"/>
    <s v="music/rock"/>
    <n v="104"/>
    <n v="66.37"/>
    <x v="7"/>
    <x v="15"/>
    <x v="686"/>
  </r>
  <r>
    <n v="3"/>
    <x v="687"/>
    <s v="We already produced the *very* beginning of this story. Help us to see it through?"/>
    <x v="26"/>
    <x v="682"/>
    <x v="0"/>
    <s v="US"/>
    <s v="USD"/>
    <n v="1407414107"/>
    <n v="1404822107"/>
    <b v="0"/>
    <n v="150"/>
    <b v="1"/>
    <s v="film &amp; video/television"/>
    <n v="104"/>
    <n v="69.27"/>
    <x v="5"/>
    <x v="16"/>
    <x v="687"/>
  </r>
  <r>
    <n v="2997"/>
    <x v="688"/>
    <s v="We're moving to a new space and upgrading our facilities to continue providing a local theatre venue and arts education program!"/>
    <x v="26"/>
    <x v="683"/>
    <x v="0"/>
    <s v="US"/>
    <s v="USD"/>
    <n v="1488171540"/>
    <n v="1486661793"/>
    <b v="0"/>
    <n v="115"/>
    <b v="1"/>
    <s v="theater/spaces"/>
    <n v="104"/>
    <n v="90.2"/>
    <x v="6"/>
    <x v="9"/>
    <x v="688"/>
  </r>
  <r>
    <n v="1933"/>
    <x v="689"/>
    <s v="After years of preparation and planning, Magic Punches are going to record their debut LP at Type Foundry Studios with John Askew."/>
    <x v="70"/>
    <x v="684"/>
    <x v="0"/>
    <s v="US"/>
    <s v="USD"/>
    <n v="1411787307"/>
    <n v="1409195307"/>
    <b v="0"/>
    <n v="110"/>
    <b v="1"/>
    <s v="music/indie rock"/>
    <n v="172"/>
    <n v="94.05"/>
    <x v="7"/>
    <x v="12"/>
    <x v="689"/>
  </r>
  <r>
    <n v="3463"/>
    <x v="690"/>
    <s v="Uncalled For is finally bringing their latest work of intelligently reckless stream-of-consciousness sketch comedy to Toronto."/>
    <x v="26"/>
    <x v="685"/>
    <x v="0"/>
    <s v="CA"/>
    <s v="CAD"/>
    <n v="1476158340"/>
    <n v="1472594585"/>
    <b v="0"/>
    <n v="114"/>
    <b v="1"/>
    <s v="theater/plays"/>
    <n v="103"/>
    <n v="90.68"/>
    <x v="6"/>
    <x v="11"/>
    <x v="690"/>
  </r>
  <r>
    <n v="367"/>
    <x v="691"/>
    <s v="This film relates how one country's burning desire for independence unified a diverse nation into a successful nonviolent revolution."/>
    <x v="26"/>
    <x v="686"/>
    <x v="0"/>
    <s v="US"/>
    <s v="USD"/>
    <n v="1367384340"/>
    <n v="1363960278"/>
    <b v="0"/>
    <n v="119"/>
    <b v="1"/>
    <s v="film &amp; video/documentary"/>
    <n v="103"/>
    <n v="86.85"/>
    <x v="5"/>
    <x v="8"/>
    <x v="691"/>
  </r>
  <r>
    <n v="348"/>
    <x v="692"/>
    <s v="Documentary about the complexities and contradictions of gentrification as one woman grapples with life after &quot;the Ghetto.&quot;"/>
    <x v="26"/>
    <x v="687"/>
    <x v="0"/>
    <s v="US"/>
    <s v="USD"/>
    <n v="1440165916"/>
    <n v="1437573916"/>
    <b v="1"/>
    <n v="119"/>
    <b v="1"/>
    <s v="film &amp; video/documentary"/>
    <n v="103"/>
    <n v="86.55"/>
    <x v="5"/>
    <x v="8"/>
    <x v="692"/>
  </r>
  <r>
    <n v="3173"/>
    <x v="693"/>
    <s v="A play with songs written by Craig Wright, based on Shakespeare's &quot;The Winter's Tale&quot; set in late 20th Century, Pine City, Minnesota."/>
    <x v="26"/>
    <x v="687"/>
    <x v="0"/>
    <s v="US"/>
    <s v="USD"/>
    <n v="1411765492"/>
    <n v="1409173492"/>
    <b v="1"/>
    <n v="74"/>
    <b v="1"/>
    <s v="theater/plays"/>
    <n v="103"/>
    <n v="139.19"/>
    <x v="6"/>
    <x v="11"/>
    <x v="693"/>
  </r>
  <r>
    <n v="3358"/>
    <x v="694"/>
    <s v="Alef productions, LLC is proud to present a World Premiere Play about Acceptance, Relationships,  Mortality and Love!"/>
    <x v="26"/>
    <x v="688"/>
    <x v="0"/>
    <s v="US"/>
    <s v="USD"/>
    <n v="1416385679"/>
    <n v="1413790079"/>
    <b v="0"/>
    <n v="162"/>
    <b v="1"/>
    <s v="theater/plays"/>
    <n v="103"/>
    <n v="63.57"/>
    <x v="6"/>
    <x v="11"/>
    <x v="694"/>
  </r>
  <r>
    <n v="58"/>
    <x v="695"/>
    <s v="Alex thought he knew how the world worked. You live, you die and it's over. He was very, very wrong."/>
    <x v="26"/>
    <x v="689"/>
    <x v="0"/>
    <s v="US"/>
    <s v="USD"/>
    <n v="1416423172"/>
    <n v="1413827572"/>
    <b v="0"/>
    <n v="75"/>
    <b v="1"/>
    <s v="film &amp; video/television"/>
    <n v="103"/>
    <n v="137.21"/>
    <x v="5"/>
    <x v="16"/>
    <x v="695"/>
  </r>
  <r>
    <n v="1751"/>
    <x v="696"/>
    <s v="Photographs and stories culled from 10 years of road trips through rural Greece"/>
    <x v="26"/>
    <x v="690"/>
    <x v="0"/>
    <s v="US"/>
    <s v="USD"/>
    <n v="1426787123"/>
    <n v="1424198723"/>
    <b v="0"/>
    <n v="61"/>
    <b v="1"/>
    <s v="photography/photobooks"/>
    <n v="103"/>
    <n v="168.69"/>
    <x v="2"/>
    <x v="3"/>
    <x v="696"/>
  </r>
  <r>
    <n v="3766"/>
    <x v="697"/>
    <s v="Trapped on a stalled New York subway, seven strangers realize it's not just the train that's stuck."/>
    <x v="26"/>
    <x v="691"/>
    <x v="0"/>
    <s v="US"/>
    <s v="USD"/>
    <n v="1404360045"/>
    <n v="1401336045"/>
    <b v="0"/>
    <n v="96"/>
    <b v="1"/>
    <s v="theater/musical"/>
    <n v="103"/>
    <n v="106.93"/>
    <x v="6"/>
    <x v="19"/>
    <x v="697"/>
  </r>
  <r>
    <n v="1393"/>
    <x v="698"/>
    <s v="Rock n' Roll tales of our times"/>
    <x v="26"/>
    <x v="692"/>
    <x v="0"/>
    <s v="US"/>
    <s v="USD"/>
    <n v="1470068523"/>
    <n v="1467476523"/>
    <b v="0"/>
    <n v="52"/>
    <b v="1"/>
    <s v="music/rock"/>
    <n v="102"/>
    <n v="196.83"/>
    <x v="7"/>
    <x v="15"/>
    <x v="698"/>
  </r>
  <r>
    <n v="3714"/>
    <x v="699"/>
    <s v="This summer, help some of the top high school theater students from across the country come to NYC to create a world premiere play."/>
    <x v="26"/>
    <x v="692"/>
    <x v="0"/>
    <s v="US"/>
    <s v="USD"/>
    <n v="1432612740"/>
    <n v="1429881667"/>
    <b v="0"/>
    <n v="97"/>
    <b v="1"/>
    <s v="theater/plays"/>
    <n v="102"/>
    <n v="105.52"/>
    <x v="6"/>
    <x v="11"/>
    <x v="699"/>
  </r>
  <r>
    <n v="1349"/>
    <x v="700"/>
    <s v="The first modern Jasper guidebook including over five hundred rock routes from alpine to bouldering, sport to trad multipitch and more."/>
    <x v="1"/>
    <x v="693"/>
    <x v="0"/>
    <s v="CA"/>
    <s v="CAD"/>
    <n v="1450249140"/>
    <n v="1447055935"/>
    <b v="0"/>
    <n v="172"/>
    <b v="1"/>
    <s v="publishing/nonfiction"/>
    <n v="204"/>
    <n v="59.36"/>
    <x v="1"/>
    <x v="17"/>
    <x v="700"/>
  </r>
  <r>
    <n v="1617"/>
    <x v="701"/>
    <s v="The Coffis Brothers &amp;The Mountain Men are recording a brand new full length record."/>
    <x v="40"/>
    <x v="693"/>
    <x v="0"/>
    <s v="US"/>
    <s v="USD"/>
    <n v="1383332400"/>
    <n v="1380470188"/>
    <b v="0"/>
    <n v="158"/>
    <b v="1"/>
    <s v="music/rock"/>
    <n v="146"/>
    <n v="64.62"/>
    <x v="7"/>
    <x v="15"/>
    <x v="701"/>
  </r>
  <r>
    <n v="2478"/>
    <x v="702"/>
    <s v="San Francisco Indie band, Should We Run, gets set to launch their debut EP capped with a tour to South by Southwest Music Conference."/>
    <x v="36"/>
    <x v="694"/>
    <x v="0"/>
    <s v="US"/>
    <s v="USD"/>
    <n v="1358117313"/>
    <n v="1355525313"/>
    <b v="0"/>
    <n v="79"/>
    <b v="1"/>
    <s v="music/indie rock"/>
    <n v="128"/>
    <n v="129.11000000000001"/>
    <x v="7"/>
    <x v="12"/>
    <x v="702"/>
  </r>
  <r>
    <n v="2472"/>
    <x v="703"/>
    <s v="Help Ben Hardt release 3 albums in a 9 month span, telling the story of two lovers in London during WWII. All with strings, a rock band and more..."/>
    <x v="82"/>
    <x v="695"/>
    <x v="0"/>
    <s v="US"/>
    <s v="USD"/>
    <n v="1283562180"/>
    <n v="1277433980"/>
    <b v="0"/>
    <n v="104"/>
    <b v="1"/>
    <s v="music/indie rock"/>
    <n v="136"/>
    <n v="97.9"/>
    <x v="7"/>
    <x v="12"/>
    <x v="703"/>
  </r>
  <r>
    <n v="3298"/>
    <x v="704"/>
    <s v="A stylishly sinister story about blood, guns, and raw ambition. You can help Great Minds bring the world's most dangerous play to life!"/>
    <x v="26"/>
    <x v="696"/>
    <x v="0"/>
    <s v="US"/>
    <s v="USD"/>
    <n v="1442102400"/>
    <n v="1440370768"/>
    <b v="0"/>
    <n v="72"/>
    <b v="1"/>
    <s v="theater/plays"/>
    <n v="102"/>
    <n v="141.29"/>
    <x v="6"/>
    <x v="11"/>
    <x v="704"/>
  </r>
  <r>
    <n v="3524"/>
    <x v="705"/>
    <s v="A West Texas matriarch is enraged by the news that her gay grandson has been the victim of a hate crime committed by his own father."/>
    <x v="26"/>
    <x v="697"/>
    <x v="0"/>
    <s v="US"/>
    <s v="USD"/>
    <n v="1410580800"/>
    <n v="1409336373"/>
    <b v="0"/>
    <n v="74"/>
    <b v="1"/>
    <s v="theater/plays"/>
    <n v="102"/>
    <n v="137.24"/>
    <x v="6"/>
    <x v="11"/>
    <x v="705"/>
  </r>
  <r>
    <n v="796"/>
    <x v="706"/>
    <s v="Madrone is an independent band creating melodic, emotional, _x000a_alternative-rock needing your help to finish their new album."/>
    <x v="26"/>
    <x v="698"/>
    <x v="0"/>
    <s v="US"/>
    <s v="USD"/>
    <n v="1379279400"/>
    <n v="1376687485"/>
    <b v="0"/>
    <n v="90"/>
    <b v="1"/>
    <s v="music/rock"/>
    <n v="101"/>
    <n v="112.61"/>
    <x v="7"/>
    <x v="15"/>
    <x v="706"/>
  </r>
  <r>
    <n v="3575"/>
    <x v="707"/>
    <s v="An island in hell. Cleopatra, Joan of Arc, &amp; Queen Victoria wait, trapped in the memory of who they were... until AnaiÌˆs Nin shows up."/>
    <x v="26"/>
    <x v="699"/>
    <x v="0"/>
    <s v="US"/>
    <s v="USD"/>
    <n v="1470887940"/>
    <n v="1468176527"/>
    <b v="0"/>
    <n v="102"/>
    <b v="1"/>
    <s v="theater/plays"/>
    <n v="101"/>
    <n v="99.34"/>
    <x v="6"/>
    <x v="11"/>
    <x v="707"/>
  </r>
  <r>
    <n v="334"/>
    <x v="708"/>
    <s v="An unapologetic portrait of the iconic, pioneering entertainer Mary Small whose voice comforted millions through the Depression &amp; WWII"/>
    <x v="26"/>
    <x v="700"/>
    <x v="0"/>
    <s v="US"/>
    <s v="USD"/>
    <n v="1431716400"/>
    <n v="1428423757"/>
    <b v="1"/>
    <n v="69"/>
    <b v="1"/>
    <s v="film &amp; video/documentary"/>
    <n v="101"/>
    <n v="146.65"/>
    <x v="5"/>
    <x v="8"/>
    <x v="708"/>
  </r>
  <r>
    <n v="3421"/>
    <x v="709"/>
    <s v="Waterwell's New Works Lab @ PPAS is the country's leading development program for challenging new plays for young actors."/>
    <x v="26"/>
    <x v="701"/>
    <x v="0"/>
    <s v="US"/>
    <s v="USD"/>
    <n v="1425495563"/>
    <n v="1422903563"/>
    <b v="0"/>
    <n v="98"/>
    <b v="1"/>
    <s v="theater/plays"/>
    <n v="101"/>
    <n v="103.21"/>
    <x v="6"/>
    <x v="11"/>
    <x v="709"/>
  </r>
  <r>
    <n v="54"/>
    <x v="710"/>
    <s v="TV stand-in Elizabeth was diagnosed BRCA+ as her mother was succumbing to cancer. This pilot navigates evolving modern female identity."/>
    <x v="26"/>
    <x v="702"/>
    <x v="0"/>
    <s v="US"/>
    <s v="USD"/>
    <n v="1451063221"/>
    <n v="1448471221"/>
    <b v="0"/>
    <n v="52"/>
    <b v="1"/>
    <s v="film &amp; video/television"/>
    <n v="101"/>
    <n v="194.23"/>
    <x v="5"/>
    <x v="16"/>
    <x v="710"/>
  </r>
  <r>
    <n v="2930"/>
    <x v="711"/>
    <s v="Forbear! is a new theatre company aiming to produce exciting and innovative theatre using performers from a variety of disciplines."/>
    <x v="26"/>
    <x v="703"/>
    <x v="0"/>
    <s v="GB"/>
    <s v="GBP"/>
    <n v="1431007264"/>
    <n v="1428415264"/>
    <b v="0"/>
    <n v="62"/>
    <b v="1"/>
    <s v="theater/musical"/>
    <n v="101"/>
    <n v="162.77000000000001"/>
    <x v="6"/>
    <x v="19"/>
    <x v="711"/>
  </r>
  <r>
    <n v="3022"/>
    <x v="712"/>
    <s v="Help us launch a new performing arts complex in Cambridge! The Thalia provides space for performance, rehearsals, and collaboration!"/>
    <x v="26"/>
    <x v="704"/>
    <x v="0"/>
    <s v="US"/>
    <s v="USD"/>
    <n v="1472338409"/>
    <n v="1468450409"/>
    <b v="0"/>
    <n v="62"/>
    <b v="1"/>
    <s v="theater/spaces"/>
    <n v="101"/>
    <n v="162.71"/>
    <x v="6"/>
    <x v="9"/>
    <x v="712"/>
  </r>
  <r>
    <n v="527"/>
    <x v="713"/>
    <s v="OMEGA KIDS, a new play by Noah Mease, directed by Jay Stull &amp; produced by New Light Theater Project in association with Access Theater."/>
    <x v="26"/>
    <x v="705"/>
    <x v="0"/>
    <s v="US"/>
    <s v="USD"/>
    <n v="1487347500"/>
    <n v="1484715366"/>
    <b v="0"/>
    <n v="158"/>
    <b v="1"/>
    <s v="theater/plays"/>
    <n v="101"/>
    <n v="63.83"/>
    <x v="6"/>
    <x v="11"/>
    <x v="713"/>
  </r>
  <r>
    <n v="1674"/>
    <x v="714"/>
    <s v="This is my biggest project YET! The songs are recorded &amp; I need your help to package &amp; promote this music. Let's finish this together!"/>
    <x v="1"/>
    <x v="705"/>
    <x v="0"/>
    <s v="US"/>
    <s v="USD"/>
    <n v="1471503540"/>
    <n v="1468852306"/>
    <b v="0"/>
    <n v="113"/>
    <b v="1"/>
    <s v="music/pop"/>
    <n v="202"/>
    <n v="89.25"/>
    <x v="7"/>
    <x v="22"/>
    <x v="714"/>
  </r>
  <r>
    <n v="1750"/>
    <x v="715"/>
    <s v="A book of portraits and histories making LGBT (Lesbian, Gay, Transgender, Bisexual) loving relationships visible, normal, and accepted."/>
    <x v="1"/>
    <x v="706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</r>
  <r>
    <n v="1278"/>
    <x v="716"/>
    <s v="The Bitter Suite is a 5 song rock medley to be released as a limited edition 180 gram vinyl record with custom etching on the B side."/>
    <x v="115"/>
    <x v="707"/>
    <x v="0"/>
    <s v="US"/>
    <s v="USD"/>
    <n v="1403661600"/>
    <n v="1401196766"/>
    <b v="1"/>
    <n v="190"/>
    <b v="1"/>
    <s v="music/rock"/>
    <n v="155"/>
    <n v="53.01"/>
    <x v="7"/>
    <x v="15"/>
    <x v="716"/>
  </r>
  <r>
    <n v="3153"/>
    <x v="717"/>
    <s v="A stage production of Terminator 2: Judgment Day, composed entirely of the words of William Shakespeare"/>
    <x v="121"/>
    <x v="708"/>
    <x v="0"/>
    <s v="US"/>
    <s v="USD"/>
    <n v="1304225940"/>
    <n v="1301542937"/>
    <b v="1"/>
    <n v="241"/>
    <b v="1"/>
    <s v="theater/plays"/>
    <n v="336"/>
    <n v="41.77"/>
    <x v="6"/>
    <x v="11"/>
    <x v="717"/>
  </r>
  <r>
    <n v="3455"/>
    <x v="718"/>
    <s v="Be a part of helping bring the 2013 Tony Award winning comedy &quot;Vanya and Sonia and Masha and Spike&quot; to the Edgemar Center for the Arts!"/>
    <x v="26"/>
    <x v="709"/>
    <x v="0"/>
    <s v="US"/>
    <s v="USD"/>
    <n v="1476381627"/>
    <n v="1473789627"/>
    <b v="0"/>
    <n v="69"/>
    <b v="1"/>
    <s v="theater/plays"/>
    <n v="101"/>
    <n v="145.87"/>
    <x v="6"/>
    <x v="11"/>
    <x v="718"/>
  </r>
  <r>
    <n v="302"/>
    <x v="719"/>
    <s v="(UN)CUT explores circumcisionâ€™s medical, sexual &amp; religious complexities against the backdrop of San Franciscoâ€™s latest ban controversy"/>
    <x v="26"/>
    <x v="710"/>
    <x v="0"/>
    <s v="US"/>
    <s v="USD"/>
    <n v="1330115638"/>
    <n v="1327523638"/>
    <b v="1"/>
    <n v="108"/>
    <b v="1"/>
    <s v="film &amp; video/documentary"/>
    <n v="100"/>
    <n v="93.02"/>
    <x v="5"/>
    <x v="8"/>
    <x v="719"/>
  </r>
  <r>
    <n v="2055"/>
    <x v="720"/>
    <s v="An Arduino compatible shield matched with a web based tutorial system to teach you how to talk with I2C and SPI components."/>
    <x v="70"/>
    <x v="711"/>
    <x v="0"/>
    <s v="US"/>
    <s v="USD"/>
    <n v="1417579200"/>
    <n v="1415031043"/>
    <b v="0"/>
    <n v="101"/>
    <b v="1"/>
    <s v="technology/hardware"/>
    <n v="167"/>
    <n v="99.46"/>
    <x v="0"/>
    <x v="0"/>
    <x v="720"/>
  </r>
  <r>
    <n v="1691"/>
    <x v="721"/>
    <s v="TUV Online is making highly effective vocal training available &amp; affordable to churches, worship leaders and singers around the world!"/>
    <x v="0"/>
    <x v="712"/>
    <x v="3"/>
    <s v="US"/>
    <s v="USD"/>
    <n v="1491181200"/>
    <n v="1488387008"/>
    <b v="0"/>
    <n v="38"/>
    <b v="0"/>
    <s v="music/faith"/>
    <n v="33"/>
    <n v="264.26"/>
    <x v="7"/>
    <x v="14"/>
    <x v="721"/>
  </r>
  <r>
    <n v="3400"/>
    <x v="722"/>
    <s v="A hilarious comedy starring Sarah, a recent grad, who uses the magic of a mystical open mic to solve the problems of her relationships."/>
    <x v="26"/>
    <x v="713"/>
    <x v="0"/>
    <s v="US"/>
    <s v="USD"/>
    <n v="1409266414"/>
    <n v="1405378414"/>
    <b v="0"/>
    <n v="85"/>
    <b v="1"/>
    <s v="theater/plays"/>
    <n v="100"/>
    <n v="118.13"/>
    <x v="6"/>
    <x v="11"/>
    <x v="722"/>
  </r>
  <r>
    <n v="3406"/>
    <x v="723"/>
    <s v="A funny and moving new play about two families dealing with aging parents in very different ways!"/>
    <x v="26"/>
    <x v="714"/>
    <x v="0"/>
    <s v="US"/>
    <s v="USD"/>
    <n v="1405511376"/>
    <n v="1401623376"/>
    <b v="0"/>
    <n v="91"/>
    <b v="1"/>
    <s v="theater/plays"/>
    <n v="100"/>
    <n v="110.23"/>
    <x v="6"/>
    <x v="11"/>
    <x v="723"/>
  </r>
  <r>
    <n v="2811"/>
    <x v="724"/>
    <s v="Ray Gunn and Starburst is an audio sci-fi/comedy sending up the tropes of classic and pulp science-fiction."/>
    <x v="26"/>
    <x v="715"/>
    <x v="0"/>
    <s v="GB"/>
    <s v="GBP"/>
    <n v="1424692503"/>
    <n v="1422100503"/>
    <b v="0"/>
    <n v="108"/>
    <b v="1"/>
    <s v="theater/plays"/>
    <n v="100"/>
    <n v="92.84"/>
    <x v="6"/>
    <x v="11"/>
    <x v="724"/>
  </r>
  <r>
    <n v="3288"/>
    <x v="725"/>
    <s v="Cancer patient Anne Bartram's bucket list wish, is to have her new play performed at a London venue and reviewed by a national paper."/>
    <x v="26"/>
    <x v="716"/>
    <x v="0"/>
    <s v="GB"/>
    <s v="GBP"/>
    <n v="1466463600"/>
    <n v="1463337315"/>
    <b v="0"/>
    <n v="207"/>
    <b v="1"/>
    <s v="theater/plays"/>
    <n v="100"/>
    <n v="48.44"/>
    <x v="6"/>
    <x v="11"/>
    <x v="725"/>
  </r>
  <r>
    <n v="2539"/>
    <x v="726"/>
    <s v="Help ABS Academy musicians get their cellos, gambas, &amp; contrabasses to San Francisco by supporting their instruments' travel."/>
    <x v="26"/>
    <x v="717"/>
    <x v="0"/>
    <s v="US"/>
    <s v="USD"/>
    <n v="1422913152"/>
    <n v="1417729152"/>
    <b v="0"/>
    <n v="59"/>
    <b v="1"/>
    <s v="music/classical music"/>
    <n v="100"/>
    <n v="169.92"/>
    <x v="7"/>
    <x v="25"/>
    <x v="726"/>
  </r>
  <r>
    <n v="1836"/>
    <x v="727"/>
    <s v="Help fund our 2013 Sound &amp; Lighting Touring rig!"/>
    <x v="1"/>
    <x v="718"/>
    <x v="0"/>
    <s v="US"/>
    <s v="USD"/>
    <n v="1361129129"/>
    <n v="1359660329"/>
    <b v="0"/>
    <n v="55"/>
    <b v="1"/>
    <s v="music/rock"/>
    <n v="200"/>
    <n v="182.13"/>
    <x v="7"/>
    <x v="15"/>
    <x v="727"/>
  </r>
  <r>
    <n v="721"/>
    <x v="728"/>
    <s v="Everything families need to host a Jewish welcoming ritual when opting out of circumcision. Includes original ceremonies and music."/>
    <x v="152"/>
    <x v="719"/>
    <x v="0"/>
    <s v="US"/>
    <s v="USD"/>
    <n v="1406900607"/>
    <n v="1403012607"/>
    <b v="0"/>
    <n v="119"/>
    <b v="1"/>
    <s v="publishing/nonfiction"/>
    <n v="122"/>
    <n v="84.14"/>
    <x v="1"/>
    <x v="17"/>
    <x v="728"/>
  </r>
  <r>
    <n v="1633"/>
    <x v="729"/>
    <s v="We are a four piece rock band that has played shows in and around NYC including Mercury Lounge.  Two of our members are now in LA."/>
    <x v="26"/>
    <x v="720"/>
    <x v="0"/>
    <s v="US"/>
    <s v="USD"/>
    <n v="1326690000"/>
    <n v="1324329156"/>
    <b v="0"/>
    <n v="58"/>
    <b v="1"/>
    <s v="music/rock"/>
    <n v="100"/>
    <n v="172.41"/>
    <x v="7"/>
    <x v="15"/>
    <x v="729"/>
  </r>
  <r>
    <n v="2990"/>
    <x v="730"/>
    <s v="We are a non-profit revitalizing the Gloria Theatre - our gift to the community - and we need your help #arts #community #theater"/>
    <x v="26"/>
    <x v="720"/>
    <x v="0"/>
    <s v="US"/>
    <s v="USD"/>
    <n v="1452174420"/>
    <n v="1449150420"/>
    <b v="0"/>
    <n v="27"/>
    <b v="1"/>
    <s v="theater/spaces"/>
    <n v="100"/>
    <n v="370.37"/>
    <x v="6"/>
    <x v="9"/>
    <x v="730"/>
  </r>
  <r>
    <n v="1137"/>
    <x v="731"/>
    <s v="This classic online RPG is being overhauled to run on more devices with an interface better suited for both mobile and widescreen."/>
    <x v="17"/>
    <x v="721"/>
    <x v="2"/>
    <s v="US"/>
    <s v="USD"/>
    <n v="1461440421"/>
    <n v="1458848421"/>
    <b v="0"/>
    <n v="39"/>
    <b v="0"/>
    <s v="games/mobile games"/>
    <n v="40"/>
    <n v="253.21"/>
    <x v="3"/>
    <x v="28"/>
    <x v="731"/>
  </r>
  <r>
    <n v="2736"/>
    <x v="732"/>
    <s v="Fully Programmable Solar BMS ( Battery Management System ) Learn to program microcontrollers and HW design video tutorials_x000a_Open Source"/>
    <x v="36"/>
    <x v="722"/>
    <x v="0"/>
    <s v="CA"/>
    <s v="CAD"/>
    <n v="1398268773"/>
    <n v="1395676773"/>
    <b v="0"/>
    <n v="58"/>
    <b v="1"/>
    <s v="technology/hardware"/>
    <n v="123"/>
    <n v="169.52"/>
    <x v="0"/>
    <x v="0"/>
    <x v="732"/>
  </r>
  <r>
    <n v="3241"/>
    <x v="733"/>
    <s v="iDiOM mounts the West Coast Premiere of â€œThese Seven Sicknessesâ€ â€“ ALL SEVEN of Sophoclesâ€™ surviving plays in one epic production."/>
    <x v="141"/>
    <x v="723"/>
    <x v="0"/>
    <s v="US"/>
    <s v="USD"/>
    <n v="1413269940"/>
    <n v="1410421670"/>
    <b v="1"/>
    <n v="167"/>
    <b v="1"/>
    <s v="theater/plays"/>
    <n v="115"/>
    <n v="58.69"/>
    <x v="6"/>
    <x v="11"/>
    <x v="733"/>
  </r>
  <r>
    <n v="305"/>
    <x v="734"/>
    <s v="A documentary that I am making about the difficult, but inspiring, life of a late friend of mine."/>
    <x v="82"/>
    <x v="724"/>
    <x v="0"/>
    <s v="US"/>
    <s v="USD"/>
    <n v="1331392049"/>
    <n v="1328800049"/>
    <b v="1"/>
    <n v="189"/>
    <b v="1"/>
    <s v="film &amp; video/documentary"/>
    <n v="130"/>
    <n v="51.72"/>
    <x v="5"/>
    <x v="8"/>
    <x v="734"/>
  </r>
  <r>
    <n v="1468"/>
    <x v="735"/>
    <s v="Destination DIY is a radio show &amp; podcast showcasing all kinds of creativity. Please help us make a new season of shows for your ears!"/>
    <x v="118"/>
    <x v="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</r>
  <r>
    <n v="1189"/>
    <x v="736"/>
    <s v="A couple of experienced road trippers setting out for the big one. Six months traveling in a converted bus with a book at the end."/>
    <x v="99"/>
    <x v="726"/>
    <x v="0"/>
    <s v="US"/>
    <s v="USD"/>
    <n v="1467242995"/>
    <n v="1465428595"/>
    <b v="0"/>
    <n v="86"/>
    <b v="1"/>
    <s v="photography/photobooks"/>
    <n v="108"/>
    <n v="112.79"/>
    <x v="2"/>
    <x v="3"/>
    <x v="736"/>
  </r>
  <r>
    <n v="1266"/>
    <x v="737"/>
    <s v="We are looking to record our first EP produced by Aaron Harris (ISIS/Palms) at Studio West."/>
    <x v="118"/>
    <x v="727"/>
    <x v="0"/>
    <s v="US"/>
    <s v="USD"/>
    <n v="1389474145"/>
    <n v="1386882145"/>
    <b v="1"/>
    <n v="50"/>
    <b v="1"/>
    <s v="music/rock"/>
    <n v="100"/>
    <n v="190.9"/>
    <x v="7"/>
    <x v="15"/>
    <x v="737"/>
  </r>
  <r>
    <n v="2828"/>
    <x v="738"/>
    <s v="The Battle of Britain has been lost; London is occupied, who can you trust? Help produce this classic piece of theatre. Drama for now."/>
    <x v="118"/>
    <x v="728"/>
    <x v="0"/>
    <s v="GB"/>
    <s v="GBP"/>
    <n v="1443826800"/>
    <n v="1441606869"/>
    <b v="0"/>
    <n v="97"/>
    <b v="1"/>
    <s v="theater/plays"/>
    <n v="100"/>
    <n v="98.31"/>
    <x v="6"/>
    <x v="11"/>
    <x v="738"/>
  </r>
  <r>
    <n v="3433"/>
    <x v="739"/>
    <s v="death&amp;pretzels presents their first Chicago based project:_x000a_The Dybbuk by S. Ansky"/>
    <x v="118"/>
    <x v="729"/>
    <x v="0"/>
    <s v="US"/>
    <s v="USD"/>
    <n v="1402974000"/>
    <n v="1400290255"/>
    <b v="0"/>
    <n v="71"/>
    <b v="1"/>
    <s v="theater/plays"/>
    <n v="100"/>
    <n v="134.15"/>
    <x v="6"/>
    <x v="11"/>
    <x v="739"/>
  </r>
  <r>
    <n v="739"/>
    <x v="740"/>
    <s v="Strategies forged and lessons learned from accessing highly selective places where Black men have historically been underrepresented."/>
    <x v="70"/>
    <x v="73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</r>
  <r>
    <n v="1366"/>
    <x v="741"/>
    <s v="A musical memorial for Alexi Petersen."/>
    <x v="82"/>
    <x v="731"/>
    <x v="0"/>
    <s v="US"/>
    <s v="USD"/>
    <n v="1417049663"/>
    <n v="1413158063"/>
    <b v="0"/>
    <n v="147"/>
    <b v="1"/>
    <s v="music/rock"/>
    <n v="126"/>
    <n v="64.540000000000006"/>
    <x v="7"/>
    <x v="15"/>
    <x v="741"/>
  </r>
  <r>
    <n v="1783"/>
    <x v="742"/>
    <s v="My Buddy Spirit and I, Ara, camping full time camera on hand for a bit over nine years. &quot;Hue of my Vision&quot; is our Photo Book."/>
    <x v="13"/>
    <x v="732"/>
    <x v="2"/>
    <s v="US"/>
    <s v="USD"/>
    <n v="1432248478"/>
    <n v="1429656478"/>
    <b v="1"/>
    <n v="185"/>
    <b v="0"/>
    <s v="photography/photobooks"/>
    <n v="24"/>
    <n v="51.23"/>
    <x v="2"/>
    <x v="3"/>
    <x v="742"/>
  </r>
  <r>
    <n v="1800"/>
    <x v="743"/>
    <s v="Shot over 3 years in the U.K &amp; U.S, and featured in press worldwide, we need your help to back the highly anticipated Sikh Project book"/>
    <x v="153"/>
    <x v="733"/>
    <x v="2"/>
    <s v="GB"/>
    <s v="GBP"/>
    <n v="1476109970"/>
    <n v="1473517970"/>
    <b v="1"/>
    <n v="113"/>
    <b v="0"/>
    <s v="photography/photobooks"/>
    <n v="20"/>
    <n v="83.72"/>
    <x v="2"/>
    <x v="3"/>
    <x v="743"/>
  </r>
  <r>
    <n v="1747"/>
    <x v="744"/>
    <s v="A beautiful, limited edition, photobook about the story of the last year of my mother's life, to be published by Dewi Lewis."/>
    <x v="99"/>
    <x v="734"/>
    <x v="0"/>
    <s v="GB"/>
    <s v="GBP"/>
    <n v="1447426800"/>
    <n v="1444904830"/>
    <b v="0"/>
    <n v="159"/>
    <b v="1"/>
    <s v="photography/photobooks"/>
    <n v="105"/>
    <n v="59.41"/>
    <x v="2"/>
    <x v="3"/>
    <x v="744"/>
  </r>
  <r>
    <n v="3155"/>
    <x v="745"/>
    <s v="We want to take our stage adaptation of Studio Ghibli's 'Princess Mononoke' to more people.  Help us do it!"/>
    <x v="1"/>
    <x v="735"/>
    <x v="0"/>
    <s v="GB"/>
    <s v="GBP"/>
    <n v="1356004725"/>
    <n v="1353412725"/>
    <b v="1"/>
    <n v="302"/>
    <b v="1"/>
    <s v="theater/plays"/>
    <n v="189"/>
    <n v="31.21"/>
    <x v="6"/>
    <x v="11"/>
    <x v="745"/>
  </r>
  <r>
    <n v="1817"/>
    <x v="746"/>
    <s v="Hundreds of breathtaking rodeo photographs collected in a beautiful coffee table book."/>
    <x v="53"/>
    <x v="736"/>
    <x v="2"/>
    <s v="US"/>
    <s v="USD"/>
    <n v="1485759540"/>
    <n v="1480607607"/>
    <b v="0"/>
    <n v="100"/>
    <b v="0"/>
    <s v="photography/photobooks"/>
    <n v="52"/>
    <n v="94.19"/>
    <x v="2"/>
    <x v="3"/>
    <x v="746"/>
  </r>
  <r>
    <n v="1754"/>
    <x v="747"/>
    <s v="A photography publication that looks behind the myths, clichÃ©s and fairytales that surround Ottawa, the capital of Canada."/>
    <x v="141"/>
    <x v="737"/>
    <x v="0"/>
    <s v="CA"/>
    <s v="CAD"/>
    <n v="1428091353"/>
    <n v="1425502953"/>
    <b v="0"/>
    <n v="90"/>
    <b v="1"/>
    <s v="photography/photobooks"/>
    <n v="111"/>
    <n v="104.39"/>
    <x v="2"/>
    <x v="3"/>
    <x v="747"/>
  </r>
  <r>
    <n v="398"/>
    <x v="748"/>
    <s v="My film tells the stories of Jewish Child Holocaust Survivors and how they rebuilt their lives. STRETCH GOALS ADDED!"/>
    <x v="82"/>
    <x v="738"/>
    <x v="0"/>
    <s v="US"/>
    <s v="USD"/>
    <n v="1430334126"/>
    <n v="1426446126"/>
    <b v="0"/>
    <n v="67"/>
    <b v="1"/>
    <s v="film &amp; video/documentary"/>
    <n v="125"/>
    <n v="140.1"/>
    <x v="5"/>
    <x v="8"/>
    <x v="748"/>
  </r>
  <r>
    <n v="2311"/>
    <x v="749"/>
    <s v="I'm heading back into the studio!  I'm planning to record a CD of original songs and one with some jazz standards."/>
    <x v="99"/>
    <x v="739"/>
    <x v="0"/>
    <s v="US"/>
    <s v="USD"/>
    <n v="1399421189"/>
    <n v="1396829189"/>
    <b v="1"/>
    <n v="104"/>
    <b v="1"/>
    <s v="music/indie rock"/>
    <n v="104"/>
    <n v="90.1"/>
    <x v="7"/>
    <x v="12"/>
    <x v="749"/>
  </r>
  <r>
    <n v="1376"/>
    <x v="750"/>
    <s v="Dead Pirates are planning a second pressing of HIGHMARE LP, who wants one ?"/>
    <x v="154"/>
    <x v="740"/>
    <x v="0"/>
    <s v="GB"/>
    <s v="GBP"/>
    <n v="1480784606"/>
    <n v="1478189006"/>
    <b v="0"/>
    <n v="168"/>
    <b v="1"/>
    <s v="music/rock"/>
    <n v="252"/>
    <n v="55.61"/>
    <x v="7"/>
    <x v="15"/>
    <x v="750"/>
  </r>
  <r>
    <n v="1519"/>
    <x v="751"/>
    <s v="A documentary photobook that captures the late 70s in evangelical America seen thru the eyes of a closeted and religious young man."/>
    <x v="99"/>
    <x v="741"/>
    <x v="0"/>
    <s v="US"/>
    <s v="USD"/>
    <n v="1403301540"/>
    <n v="1400867283"/>
    <b v="1"/>
    <n v="145"/>
    <b v="1"/>
    <s v="photography/photobooks"/>
    <n v="103"/>
    <n v="64.16"/>
    <x v="2"/>
    <x v="3"/>
    <x v="751"/>
  </r>
  <r>
    <n v="2243"/>
    <x v="752"/>
    <s v="1 Week Only! A game starring children, but it's not a childâ€™s game: it's for adults willing to experience horror as only children can."/>
    <x v="103"/>
    <x v="742"/>
    <x v="0"/>
    <s v="US"/>
    <s v="USD"/>
    <n v="1489374000"/>
    <n v="1488823290"/>
    <b v="0"/>
    <n v="2035"/>
    <b v="1"/>
    <s v="games/tabletop games"/>
    <n v="930250"/>
    <n v="4.57"/>
    <x v="3"/>
    <x v="5"/>
    <x v="752"/>
  </r>
  <r>
    <n v="252"/>
    <x v="753"/>
    <s v="The definitive story of indie comics and the foremost institution of higher learning for those who draw them."/>
    <x v="1"/>
    <x v="743"/>
    <x v="0"/>
    <s v="US"/>
    <s v="USD"/>
    <n v="1275364740"/>
    <n v="1269878058"/>
    <b v="1"/>
    <n v="108"/>
    <b v="1"/>
    <s v="film &amp; video/documentary"/>
    <n v="185"/>
    <n v="85.44"/>
    <x v="5"/>
    <x v="8"/>
    <x v="753"/>
  </r>
  <r>
    <n v="1895"/>
    <x v="754"/>
    <s v="HERESTOFIGHTIN is a folk rock band from Colorado fighting for change in our world through rock and roll. Be the change you want to see."/>
    <x v="155"/>
    <x v="743"/>
    <x v="0"/>
    <s v="US"/>
    <s v="USD"/>
    <n v="1445363722"/>
    <n v="1442771722"/>
    <b v="0"/>
    <n v="47"/>
    <b v="1"/>
    <s v="music/indie rock"/>
    <n v="102"/>
    <n v="196.34"/>
    <x v="7"/>
    <x v="12"/>
    <x v="754"/>
  </r>
  <r>
    <n v="2090"/>
    <x v="755"/>
    <s v="Insect Surfers, Planet Earth's Longest-Running Modern Surf Band, come twanging back into 2013 with a new surfadelic musical release!"/>
    <x v="36"/>
    <x v="744"/>
    <x v="0"/>
    <s v="US"/>
    <s v="USD"/>
    <n v="1361696955"/>
    <n v="1359104955"/>
    <b v="0"/>
    <n v="160"/>
    <b v="1"/>
    <s v="music/indie rock"/>
    <n v="115"/>
    <n v="57.52"/>
    <x v="7"/>
    <x v="12"/>
    <x v="755"/>
  </r>
  <r>
    <n v="3041"/>
    <x v="756"/>
    <s v="Privet! Hello! Bon Jour! We are the Arlekin Players Theatre and we need a home."/>
    <x v="156"/>
    <x v="745"/>
    <x v="0"/>
    <s v="US"/>
    <s v="USD"/>
    <n v="1453323048"/>
    <n v="1450731048"/>
    <b v="0"/>
    <n v="95"/>
    <b v="1"/>
    <s v="theater/spaces"/>
    <n v="110"/>
    <n v="96.53"/>
    <x v="6"/>
    <x v="9"/>
    <x v="756"/>
  </r>
  <r>
    <n v="1850"/>
    <x v="757"/>
    <s v="WILKES is the solo venture of HighFlightSociety singer / Disciple bassist, Jason Wilkes. This project is to fund the debut 6 song EP."/>
    <x v="99"/>
    <x v="746"/>
    <x v="0"/>
    <s v="US"/>
    <s v="USD"/>
    <n v="1405033300"/>
    <n v="1402441300"/>
    <b v="0"/>
    <n v="179"/>
    <b v="1"/>
    <s v="music/rock"/>
    <n v="102"/>
    <n v="51.04"/>
    <x v="7"/>
    <x v="15"/>
    <x v="757"/>
  </r>
  <r>
    <n v="1615"/>
    <x v="758"/>
    <s v="We are Reno Divorce!! Here is a taste of our upcoming release and we invite you to be a part of it."/>
    <x v="36"/>
    <x v="747"/>
    <x v="0"/>
    <s v="US"/>
    <s v="USD"/>
    <n v="1323742396"/>
    <n v="1319850796"/>
    <b v="0"/>
    <n v="136"/>
    <b v="1"/>
    <s v="music/rock"/>
    <n v="114"/>
    <n v="67.13"/>
    <x v="7"/>
    <x v="15"/>
    <x v="758"/>
  </r>
  <r>
    <n v="3360"/>
    <x v="759"/>
    <s v="World Premiere, an M1 Singapore Fringe Festival 2017 commission."/>
    <x v="99"/>
    <x v="748"/>
    <x v="0"/>
    <s v="SG"/>
    <s v="SGD"/>
    <n v="1481731140"/>
    <n v="1479866343"/>
    <b v="0"/>
    <n v="72"/>
    <b v="1"/>
    <s v="theater/plays"/>
    <n v="101"/>
    <n v="126.72"/>
    <x v="6"/>
    <x v="11"/>
    <x v="759"/>
  </r>
  <r>
    <n v="1198"/>
    <x v="760"/>
    <s v="The White Desert is a photo project, documenting the fragility and beauty of the planet, from the Arctic to Antarctic regions!"/>
    <x v="113"/>
    <x v="749"/>
    <x v="0"/>
    <s v="US"/>
    <s v="USD"/>
    <n v="1451530800"/>
    <n v="1448463086"/>
    <b v="0"/>
    <n v="167"/>
    <b v="1"/>
    <s v="photography/photobooks"/>
    <n v="261"/>
    <n v="54.62"/>
    <x v="2"/>
    <x v="3"/>
    <x v="760"/>
  </r>
  <r>
    <n v="1187"/>
    <x v="761"/>
    <s v="A gorgeous monograph of sensual imagery featuring the men of Utah, shot against the incredible expanses of land they call their own."/>
    <x v="130"/>
    <x v="750"/>
    <x v="0"/>
    <s v="US"/>
    <s v="USD"/>
    <n v="1431885600"/>
    <n v="1429133323"/>
    <b v="0"/>
    <n v="70"/>
    <b v="1"/>
    <s v="photography/photobooks"/>
    <n v="104"/>
    <n v="130.16"/>
    <x v="2"/>
    <x v="3"/>
    <x v="761"/>
  </r>
  <r>
    <n v="7"/>
    <x v="762"/>
    <s v="Secrets bond three unfortunate teens who are facing issues that are common among youth today. And for one, it becomes too much to bear."/>
    <x v="99"/>
    <x v="751"/>
    <x v="0"/>
    <s v="US"/>
    <s v="USD"/>
    <n v="1467680867"/>
    <n v="1464224867"/>
    <b v="0"/>
    <n v="57"/>
    <b v="1"/>
    <s v="film &amp; video/television"/>
    <n v="101"/>
    <n v="159.82"/>
    <x v="5"/>
    <x v="16"/>
    <x v="762"/>
  </r>
  <r>
    <n v="363"/>
    <x v="763"/>
    <s v="This documentary chronicles the lives of two mountaineers from Nepal who have left the high Himalaya in search of &quot;success&quot; in New York City."/>
    <x v="157"/>
    <x v="752"/>
    <x v="0"/>
    <s v="US"/>
    <s v="USD"/>
    <n v="1272828120"/>
    <n v="1268934736"/>
    <b v="0"/>
    <n v="26"/>
    <b v="1"/>
    <s v="film &amp; video/documentary"/>
    <n v="101"/>
    <n v="347.85"/>
    <x v="5"/>
    <x v="8"/>
    <x v="763"/>
  </r>
  <r>
    <n v="2029"/>
    <x v="764"/>
    <s v="Lumin8 Pro is a fun and easy to use light controller that makes light dance to your favorite music."/>
    <x v="60"/>
    <x v="753"/>
    <x v="0"/>
    <s v="US"/>
    <s v="USD"/>
    <n v="1409099481"/>
    <n v="1406507481"/>
    <b v="1"/>
    <n v="94"/>
    <b v="1"/>
    <s v="technology/hardware"/>
    <n v="361"/>
    <n v="96.06"/>
    <x v="0"/>
    <x v="0"/>
    <x v="764"/>
  </r>
  <r>
    <n v="2253"/>
    <x v="765"/>
    <s v="ZoMbushed! - a solo/co-op action zombie survival card game where players must fight to survive by overcoming obstacles and monsters."/>
    <x v="36"/>
    <x v="754"/>
    <x v="0"/>
    <s v="US"/>
    <s v="USD"/>
    <n v="1447862947"/>
    <n v="1445267347"/>
    <b v="0"/>
    <n v="84"/>
    <b v="1"/>
    <s v="games/tabletop games"/>
    <n v="113"/>
    <n v="107.32"/>
    <x v="3"/>
    <x v="5"/>
    <x v="765"/>
  </r>
  <r>
    <n v="312"/>
    <x v="766"/>
    <s v="The Kickstarter-funded SparkTruck has completed its 15,323 mile roadtrip. Now itâ€™s time to share the story through a short documentary."/>
    <x v="36"/>
    <x v="755"/>
    <x v="0"/>
    <s v="US"/>
    <s v="USD"/>
    <n v="1365973432"/>
    <n v="1363381432"/>
    <b v="1"/>
    <n v="146"/>
    <b v="1"/>
    <s v="film &amp; video/documentary"/>
    <n v="112"/>
    <n v="61.3"/>
    <x v="5"/>
    <x v="8"/>
    <x v="766"/>
  </r>
  <r>
    <n v="708"/>
    <x v="767"/>
    <s v="Glowbelt is the world's first rectractable LED safety belt for fans of the great outdoors, fitness enthusiasts, children and more."/>
    <x v="13"/>
    <x v="756"/>
    <x v="2"/>
    <s v="GB"/>
    <s v="GBP"/>
    <n v="1410616600"/>
    <n v="1405432600"/>
    <b v="0"/>
    <n v="369"/>
    <b v="0"/>
    <s v="technology/wearables"/>
    <n v="22"/>
    <n v="23.95"/>
    <x v="0"/>
    <x v="1"/>
    <x v="767"/>
  </r>
  <r>
    <n v="1385"/>
    <x v="768"/>
    <s v="Musicians, singers &amp; songwriters from all over the world collaborate via YouTube in order to create an amazing album!"/>
    <x v="36"/>
    <x v="757"/>
    <x v="0"/>
    <s v="DE"/>
    <s v="EUR"/>
    <n v="1461931860"/>
    <n v="1457109121"/>
    <b v="0"/>
    <n v="134"/>
    <b v="1"/>
    <s v="music/rock"/>
    <n v="110"/>
    <n v="65.91"/>
    <x v="7"/>
    <x v="15"/>
    <x v="768"/>
  </r>
  <r>
    <n v="679"/>
    <x v="769"/>
    <s v="World's first bio-feedback posture device for your entire back. Trains back, neck, thoracic &amp; ab segments by using only 30 min/day."/>
    <x v="158"/>
    <x v="758"/>
    <x v="2"/>
    <s v="US"/>
    <s v="USD"/>
    <n v="1472920909"/>
    <n v="1467736909"/>
    <b v="0"/>
    <n v="94"/>
    <b v="0"/>
    <s v="technology/wearables"/>
    <n v="15"/>
    <n v="93.9"/>
    <x v="0"/>
    <x v="1"/>
    <x v="769"/>
  </r>
  <r>
    <n v="219"/>
    <x v="770"/>
    <s v="An hour-long pilot about a group of suburban LGBT teens coming of age in the early 90's."/>
    <x v="6"/>
    <x v="759"/>
    <x v="2"/>
    <s v="US"/>
    <s v="USD"/>
    <n v="1459493940"/>
    <n v="1456732225"/>
    <b v="0"/>
    <n v="76"/>
    <b v="0"/>
    <s v="film &amp; video/drama"/>
    <n v="18"/>
    <n v="115.99"/>
    <x v="5"/>
    <x v="10"/>
    <x v="770"/>
  </r>
  <r>
    <n v="2183"/>
    <x v="771"/>
    <s v="Don't just kill them, let the dice decide what kills'em. As a Bonus Get the game TRAPPED free, a Fast paced Dice game for 2-8 Players."/>
    <x v="159"/>
    <x v="760"/>
    <x v="0"/>
    <s v="US"/>
    <s v="USD"/>
    <n v="1486616400"/>
    <n v="1484037977"/>
    <b v="0"/>
    <n v="279"/>
    <b v="1"/>
    <s v="games/tabletop games"/>
    <n v="489"/>
    <n v="31.57"/>
    <x v="3"/>
    <x v="5"/>
    <x v="771"/>
  </r>
  <r>
    <n v="2313"/>
    <x v="772"/>
    <s v="A Sunny Day in Glasgow are recording a new album and we need your help!"/>
    <x v="1"/>
    <x v="761"/>
    <x v="0"/>
    <s v="US"/>
    <s v="USD"/>
    <n v="1336086026"/>
    <n v="1333494026"/>
    <b v="1"/>
    <n v="157"/>
    <b v="1"/>
    <s v="music/indie rock"/>
    <n v="176"/>
    <n v="56"/>
    <x v="7"/>
    <x v="12"/>
    <x v="772"/>
  </r>
  <r>
    <n v="2991"/>
    <x v="773"/>
    <s v="A new intimate listening room with tables &amp; theatre seating where artist &amp; fans connect through music, comedy &amp; performing arts."/>
    <x v="141"/>
    <x v="762"/>
    <x v="0"/>
    <s v="US"/>
    <s v="USD"/>
    <n v="1485547530"/>
    <n v="1483646730"/>
    <b v="0"/>
    <n v="93"/>
    <b v="1"/>
    <s v="theater/spaces"/>
    <n v="103"/>
    <n v="94.41"/>
    <x v="6"/>
    <x v="9"/>
    <x v="773"/>
  </r>
  <r>
    <n v="46"/>
    <x v="774"/>
    <s v="The legendary community TV programme Joy's World is in dire need of new equipment! We are hoping you can help."/>
    <x v="160"/>
    <x v="763"/>
    <x v="0"/>
    <s v="AU"/>
    <s v="AUD"/>
    <n v="1450220974"/>
    <n v="1447628974"/>
    <b v="0"/>
    <n v="45"/>
    <b v="1"/>
    <s v="film &amp; video/television"/>
    <n v="104"/>
    <n v="194.44"/>
    <x v="5"/>
    <x v="16"/>
    <x v="774"/>
  </r>
  <r>
    <n v="2973"/>
    <x v="775"/>
    <s v="We're going to represent the entire USA at the World Festival of Children's Theater in Stratford, ON in June, 2016. Help us get there!"/>
    <x v="1"/>
    <x v="764"/>
    <x v="0"/>
    <s v="US"/>
    <s v="USD"/>
    <n v="1451620800"/>
    <n v="1449171508"/>
    <b v="0"/>
    <n v="33"/>
    <b v="1"/>
    <s v="theater/plays"/>
    <n v="175"/>
    <n v="264.85000000000002"/>
    <x v="6"/>
    <x v="11"/>
    <x v="775"/>
  </r>
  <r>
    <n v="1936"/>
    <x v="776"/>
    <s v="Hey, we're Grandkids! We have enough songs to record an LP, and we need your help! We're going to make you proud, promise!"/>
    <x v="82"/>
    <x v="765"/>
    <x v="0"/>
    <s v="US"/>
    <s v="USD"/>
    <n v="1323151140"/>
    <n v="1320528070"/>
    <b v="0"/>
    <n v="145"/>
    <b v="1"/>
    <s v="music/indie rock"/>
    <n v="117"/>
    <n v="60.27"/>
    <x v="7"/>
    <x v="12"/>
    <x v="776"/>
  </r>
  <r>
    <n v="335"/>
    <x v="777"/>
    <s v="Oscar-nominated screenwriter David Peoples' lost film of Moe's Books is recycled into the hands of Moe's daughter, fifty years later."/>
    <x v="141"/>
    <x v="766"/>
    <x v="0"/>
    <s v="US"/>
    <s v="USD"/>
    <n v="1431122400"/>
    <n v="1428428515"/>
    <b v="1"/>
    <n v="80"/>
    <b v="1"/>
    <s v="film &amp; video/documentary"/>
    <n v="103"/>
    <n v="109.19"/>
    <x v="5"/>
    <x v="8"/>
    <x v="777"/>
  </r>
  <r>
    <n v="1684"/>
    <x v="778"/>
    <s v="New Music from Marty Mikles!  A new EP all about God's Goodness &amp; Mercy."/>
    <x v="36"/>
    <x v="767"/>
    <x v="3"/>
    <s v="US"/>
    <s v="USD"/>
    <n v="1489775641"/>
    <n v="1487360041"/>
    <b v="0"/>
    <n v="101"/>
    <b v="0"/>
    <s v="music/faith"/>
    <n v="109"/>
    <n v="86.44"/>
    <x v="7"/>
    <x v="14"/>
    <x v="778"/>
  </r>
  <r>
    <n v="3631"/>
    <x v="779"/>
    <s v="A revival of Shadowbox Live's Off-Broadway Rock Opera to uncompromisingly explore the darker urges of humankind. But we need your help!"/>
    <x v="161"/>
    <x v="768"/>
    <x v="2"/>
    <s v="US"/>
    <s v="USD"/>
    <n v="1411444740"/>
    <n v="1409335497"/>
    <b v="0"/>
    <n v="59"/>
    <b v="0"/>
    <s v="theater/musical"/>
    <n v="51"/>
    <n v="147.88"/>
    <x v="6"/>
    <x v="19"/>
    <x v="779"/>
  </r>
  <r>
    <n v="3016"/>
    <x v="780"/>
    <s v="Let there be sound! Make our new theatre more accessible by installing a modern sound and hearing assistance system for our audience."/>
    <x v="141"/>
    <x v="769"/>
    <x v="0"/>
    <s v="US"/>
    <s v="USD"/>
    <n v="1405688952"/>
    <n v="1400504952"/>
    <b v="0"/>
    <n v="36"/>
    <b v="1"/>
    <s v="theater/spaces"/>
    <n v="103"/>
    <n v="242.28"/>
    <x v="6"/>
    <x v="9"/>
    <x v="780"/>
  </r>
  <r>
    <n v="1653"/>
    <x v="781"/>
    <s v="On 4/26, The Narrative will head out on their 1st full US tour with Eisley and aim to raise $7,500 to cover tour expenses. "/>
    <x v="1"/>
    <x v="770"/>
    <x v="0"/>
    <s v="US"/>
    <s v="USD"/>
    <n v="1303675296"/>
    <n v="1300996896"/>
    <b v="0"/>
    <n v="168"/>
    <b v="1"/>
    <s v="music/pop"/>
    <n v="174"/>
    <n v="51.85"/>
    <x v="7"/>
    <x v="22"/>
    <x v="781"/>
  </r>
  <r>
    <n v="3302"/>
    <x v="782"/>
    <s v="FilosofÃ­a de los anÃ³nimos"/>
    <x v="160"/>
    <x v="771"/>
    <x v="0"/>
    <s v="ES"/>
    <s v="EUR"/>
    <n v="1481099176"/>
    <n v="1478507176"/>
    <b v="0"/>
    <n v="50"/>
    <b v="1"/>
    <s v="theater/plays"/>
    <n v="103"/>
    <n v="173.7"/>
    <x v="6"/>
    <x v="11"/>
    <x v="782"/>
  </r>
  <r>
    <n v="2263"/>
    <x v="783"/>
    <s v="These are degenerated men who have, since birth, suffered the effect of mutation and turned into something wicked!"/>
    <x v="82"/>
    <x v="772"/>
    <x v="0"/>
    <s v="SE"/>
    <s v="SEK"/>
    <n v="1422734313"/>
    <n v="1420919913"/>
    <b v="0"/>
    <n v="60"/>
    <b v="1"/>
    <s v="games/tabletop games"/>
    <n v="116"/>
    <n v="144.43"/>
    <x v="3"/>
    <x v="5"/>
    <x v="783"/>
  </r>
  <r>
    <n v="2445"/>
    <x v="784"/>
    <s v="Joe's Cellar is locally prepared old world Italian &quot;cellar food&quot;. _x000a_This is the stuff that makes non-Italians wish they were Italian!"/>
    <x v="1"/>
    <x v="773"/>
    <x v="0"/>
    <s v="US"/>
    <s v="USD"/>
    <n v="1443242021"/>
    <n v="1440650021"/>
    <b v="0"/>
    <n v="115"/>
    <b v="1"/>
    <s v="food/small batch"/>
    <n v="173"/>
    <n v="75.13"/>
    <x v="4"/>
    <x v="7"/>
    <x v="784"/>
  </r>
  <r>
    <n v="324"/>
    <x v="785"/>
    <s v="A documentary about a Vietnam veteran who finds peace from his PTSD through Disney, rather than medication."/>
    <x v="141"/>
    <x v="774"/>
    <x v="0"/>
    <s v="US"/>
    <s v="USD"/>
    <n v="1438441308"/>
    <n v="1435590108"/>
    <b v="1"/>
    <n v="82"/>
    <b v="1"/>
    <s v="film &amp; video/documentary"/>
    <n v="102"/>
    <n v="105.32"/>
    <x v="5"/>
    <x v="8"/>
    <x v="785"/>
  </r>
  <r>
    <n v="1013"/>
    <x v="786"/>
    <s v="Versa Prima: The first portable and wearable LED strip that's controlled via Bluetooth. Designed to be versatile for your creativity."/>
    <x v="17"/>
    <x v="775"/>
    <x v="1"/>
    <s v="US"/>
    <s v="USD"/>
    <n v="1451419200"/>
    <n v="1449000056"/>
    <b v="0"/>
    <n v="90"/>
    <b v="0"/>
    <s v="technology/wearables"/>
    <n v="35"/>
    <n v="95.91"/>
    <x v="0"/>
    <x v="1"/>
    <x v="786"/>
  </r>
  <r>
    <n v="3006"/>
    <x v="787"/>
    <s v="We're an affordable theatre and rental space that can be molded into anything by anyone."/>
    <x v="36"/>
    <x v="776"/>
    <x v="0"/>
    <s v="CA"/>
    <s v="CAD"/>
    <n v="1418580591"/>
    <n v="1415988591"/>
    <b v="0"/>
    <n v="97"/>
    <b v="1"/>
    <s v="theater/spaces"/>
    <n v="108"/>
    <n v="88.87"/>
    <x v="6"/>
    <x v="9"/>
    <x v="787"/>
  </r>
  <r>
    <n v="2690"/>
    <x v="788"/>
    <s v="The stuffed chicken wing originators need YOUR help starting a restaurant so our AMAZING wings will be available to you 7 days a week!"/>
    <x v="28"/>
    <x v="777"/>
    <x v="2"/>
    <s v="US"/>
    <s v="USD"/>
    <n v="1433298676"/>
    <n v="1429410676"/>
    <b v="0"/>
    <n v="118"/>
    <b v="0"/>
    <s v="food/food trucks"/>
    <n v="11"/>
    <n v="72.760000000000005"/>
    <x v="4"/>
    <x v="29"/>
    <x v="788"/>
  </r>
  <r>
    <n v="56"/>
    <x v="789"/>
    <s v="We want to see more women's cycling on TV - and we need your help to make it happen!"/>
    <x v="36"/>
    <x v="778"/>
    <x v="0"/>
    <s v="GB"/>
    <s v="GBP"/>
    <n v="1433779200"/>
    <n v="1432559424"/>
    <b v="0"/>
    <n v="174"/>
    <b v="1"/>
    <s v="film &amp; video/television"/>
    <n v="107"/>
    <n v="49.32"/>
    <x v="5"/>
    <x v="16"/>
    <x v="789"/>
  </r>
  <r>
    <n v="2460"/>
    <x v="790"/>
    <s v="A humble and homey bakery passionately obsessed with good bread. Grano will fast become your favorite neighborhood food hub."/>
    <x v="141"/>
    <x v="779"/>
    <x v="0"/>
    <s v="US"/>
    <s v="USD"/>
    <n v="1483417020"/>
    <n v="1480480167"/>
    <b v="0"/>
    <n v="68"/>
    <b v="1"/>
    <s v="food/small batch"/>
    <n v="101"/>
    <n v="125.99"/>
    <x v="4"/>
    <x v="7"/>
    <x v="790"/>
  </r>
  <r>
    <n v="255"/>
    <x v="791"/>
    <s v="xoxosms is a documentary about first love, long distance and Skype."/>
    <x v="36"/>
    <x v="780"/>
    <x v="0"/>
    <s v="US"/>
    <s v="USD"/>
    <n v="1300275482"/>
    <n v="1297687082"/>
    <b v="1"/>
    <n v="188"/>
    <b v="1"/>
    <s v="film &amp; video/documentary"/>
    <n v="107"/>
    <n v="45.42"/>
    <x v="5"/>
    <x v="8"/>
    <x v="791"/>
  </r>
  <r>
    <n v="1043"/>
    <x v="792"/>
    <s v="We're seeking funding for a special 10th Anniversary PRINT EDITION! Receive your own copy for only $8"/>
    <x v="4"/>
    <x v="781"/>
    <x v="1"/>
    <s v="US"/>
    <s v="USD"/>
    <n v="1432101855"/>
    <n v="1429509855"/>
    <b v="0"/>
    <n v="292"/>
    <b v="0"/>
    <s v="journalism/audio"/>
    <n v="9"/>
    <n v="29.24"/>
    <x v="8"/>
    <x v="30"/>
    <x v="792"/>
  </r>
  <r>
    <n v="3776"/>
    <x v="793"/>
    <s v="The volunteers of TACFA work to &quot;create community through the arts&quot; by putting on a Broadway show that everyone can afford to  attend."/>
    <x v="36"/>
    <x v="781"/>
    <x v="0"/>
    <s v="US"/>
    <s v="USD"/>
    <n v="1406854800"/>
    <n v="1403599778"/>
    <b v="0"/>
    <n v="94"/>
    <b v="1"/>
    <s v="theater/musical"/>
    <n v="107"/>
    <n v="90.82"/>
    <x v="6"/>
    <x v="19"/>
    <x v="793"/>
  </r>
  <r>
    <n v="36"/>
    <x v="794"/>
    <s v="A modern day priest makes an unusual discovery, setting off a chain of events."/>
    <x v="70"/>
    <x v="782"/>
    <x v="0"/>
    <s v="US"/>
    <s v="USD"/>
    <n v="1428128525"/>
    <n v="1425540125"/>
    <b v="0"/>
    <n v="44"/>
    <b v="1"/>
    <s v="film &amp; video/television"/>
    <n v="142"/>
    <n v="193.84"/>
    <x v="5"/>
    <x v="16"/>
    <x v="794"/>
  </r>
  <r>
    <n v="6"/>
    <x v="795"/>
    <s v="The story of &quot;Point Hope&quot; will honor, respect, and share the beauty and traditions of the Alaska Natives in Point Hope, AK: the Inupiat"/>
    <x v="36"/>
    <x v="783"/>
    <x v="0"/>
    <s v="US"/>
    <s v="USD"/>
    <n v="1402710250"/>
    <n v="1401846250"/>
    <b v="0"/>
    <n v="58"/>
    <b v="1"/>
    <s v="film &amp; video/television"/>
    <n v="106"/>
    <n v="146.88"/>
    <x v="5"/>
    <x v="16"/>
    <x v="795"/>
  </r>
  <r>
    <n v="3064"/>
    <x v="796"/>
    <s v="An epicenter for connection, creation and expression of the community."/>
    <x v="35"/>
    <x v="784"/>
    <x v="2"/>
    <s v="US"/>
    <s v="USD"/>
    <n v="1448175540"/>
    <n v="1445483246"/>
    <b v="0"/>
    <n v="72"/>
    <b v="0"/>
    <s v="theater/spaces"/>
    <n v="11"/>
    <n v="117.65"/>
    <x v="6"/>
    <x v="9"/>
    <x v="796"/>
  </r>
  <r>
    <n v="1528"/>
    <x v="797"/>
    <s v="A book of street photos from around Shibuya that I've made between 2011-2016."/>
    <x v="121"/>
    <x v="785"/>
    <x v="0"/>
    <s v="US"/>
    <s v="USD"/>
    <n v="1485907200"/>
    <n v="1483292122"/>
    <b v="1"/>
    <n v="160"/>
    <b v="1"/>
    <s v="photography/photobooks"/>
    <n v="282"/>
    <n v="52.79"/>
    <x v="2"/>
    <x v="3"/>
    <x v="797"/>
  </r>
  <r>
    <n v="794"/>
    <x v="798"/>
    <s v="The Brian Davis Band is a group of friends that want to share their lives and experiences through music that connects with people."/>
    <x v="36"/>
    <x v="786"/>
    <x v="0"/>
    <s v="US"/>
    <s v="USD"/>
    <n v="1315242360"/>
    <n v="1310438737"/>
    <b v="0"/>
    <n v="53"/>
    <b v="1"/>
    <s v="music/rock"/>
    <n v="105"/>
    <n v="158.96"/>
    <x v="7"/>
    <x v="15"/>
    <x v="798"/>
  </r>
  <r>
    <n v="3028"/>
    <x v="799"/>
    <s v="We have a space! Help us fill it with a stage, chairs, gear and audiences' laughter!"/>
    <x v="1"/>
    <x v="787"/>
    <x v="0"/>
    <s v="US"/>
    <s v="USD"/>
    <n v="1471242025"/>
    <n v="1468650025"/>
    <b v="0"/>
    <n v="99"/>
    <b v="1"/>
    <s v="theater/spaces"/>
    <n v="168"/>
    <n v="84.86"/>
    <x v="6"/>
    <x v="9"/>
    <x v="799"/>
  </r>
  <r>
    <n v="2446"/>
    <x v="800"/>
    <s v="The Brooklyn Cookie Company plans to bring our signature &quot;Mushroom&quot; Meringue Cookies and Just Meringues! to stores around the country!"/>
    <x v="1"/>
    <x v="788"/>
    <x v="0"/>
    <s v="US"/>
    <s v="USD"/>
    <n v="1480174071"/>
    <n v="1477578471"/>
    <b v="0"/>
    <n v="111"/>
    <b v="1"/>
    <s v="food/small batch"/>
    <n v="168"/>
    <n v="75.67"/>
    <x v="4"/>
    <x v="7"/>
    <x v="800"/>
  </r>
  <r>
    <n v="806"/>
    <x v="801"/>
    <s v="Help Golden Animals finish their NEW Album!"/>
    <x v="36"/>
    <x v="789"/>
    <x v="0"/>
    <s v="US"/>
    <s v="USD"/>
    <n v="1315413339"/>
    <n v="1312821339"/>
    <b v="0"/>
    <n v="71"/>
    <b v="1"/>
    <s v="music/rock"/>
    <n v="104"/>
    <n v="117.68"/>
    <x v="7"/>
    <x v="15"/>
    <x v="801"/>
  </r>
  <r>
    <n v="1382"/>
    <x v="802"/>
    <s v="We're making a new record -- independently! We've got some great new songs we're really excited to bring to you!"/>
    <x v="36"/>
    <x v="790"/>
    <x v="0"/>
    <s v="US"/>
    <s v="USD"/>
    <n v="1367867536"/>
    <n v="1365275536"/>
    <b v="0"/>
    <n v="148"/>
    <b v="1"/>
    <s v="music/rock"/>
    <n v="104"/>
    <n v="56.41"/>
    <x v="7"/>
    <x v="15"/>
    <x v="802"/>
  </r>
  <r>
    <n v="3339"/>
    <x v="803"/>
    <s v="FPLA presents FRIENDS IN TRANSIENT PLACES by Jonathan Caren: a magical story of modern life."/>
    <x v="36"/>
    <x v="791"/>
    <x v="0"/>
    <s v="US"/>
    <s v="USD"/>
    <n v="1469721518"/>
    <n v="1467129518"/>
    <b v="0"/>
    <n v="47"/>
    <b v="1"/>
    <s v="theater/plays"/>
    <n v="104"/>
    <n v="177.62"/>
    <x v="6"/>
    <x v="11"/>
    <x v="803"/>
  </r>
  <r>
    <n v="3048"/>
    <x v="804"/>
    <s v="By matching donations up to $5000, Jack Kesler and Maurice Richards have challenged YOU to help Urbanite outfit their brand new space."/>
    <x v="1"/>
    <x v="792"/>
    <x v="0"/>
    <s v="US"/>
    <s v="USD"/>
    <n v="1420060920"/>
    <n v="1417556262"/>
    <b v="0"/>
    <n v="47"/>
    <b v="1"/>
    <s v="theater/spaces"/>
    <n v="166"/>
    <n v="177.02"/>
    <x v="6"/>
    <x v="9"/>
    <x v="804"/>
  </r>
  <r>
    <n v="485"/>
    <x v="805"/>
    <s v="Last few days to make this toon a reality! 5 funny toons for YOU! See the pilot episode here!"/>
    <x v="162"/>
    <x v="793"/>
    <x v="2"/>
    <s v="GB"/>
    <s v="GBP"/>
    <n v="1368792499"/>
    <n v="1366200499"/>
    <b v="0"/>
    <n v="125"/>
    <b v="0"/>
    <s v="film &amp; video/animation"/>
    <n v="22"/>
    <n v="66.52"/>
    <x v="5"/>
    <x v="23"/>
    <x v="805"/>
  </r>
  <r>
    <n v="1942"/>
    <x v="806"/>
    <s v="Getting a revolutionary new toy design into open source production, and using the design to create the worlds longest marble run."/>
    <x v="70"/>
    <x v="794"/>
    <x v="0"/>
    <s v="US"/>
    <s v="USD"/>
    <n v="1309809140"/>
    <n v="1302033140"/>
    <b v="1"/>
    <n v="95"/>
    <b v="1"/>
    <s v="technology/hardware"/>
    <n v="138"/>
    <n v="87.44"/>
    <x v="0"/>
    <x v="0"/>
    <x v="806"/>
  </r>
  <r>
    <n v="2233"/>
    <x v="807"/>
    <s v="Cadaver is a lighthearted game of friendly necromancy! Players compete to resurrect as many bodies as possible!"/>
    <x v="60"/>
    <x v="795"/>
    <x v="0"/>
    <s v="GB"/>
    <s v="GBP"/>
    <n v="1450051200"/>
    <n v="1448269539"/>
    <b v="0"/>
    <n v="391"/>
    <b v="1"/>
    <s v="games/tabletop games"/>
    <n v="332"/>
    <n v="21.23"/>
    <x v="3"/>
    <x v="5"/>
    <x v="807"/>
  </r>
  <r>
    <n v="2533"/>
    <x v="808"/>
    <s v="HOLOGRAPHIC is raising money for our 2013 live, four-concert new music project and to commission composer Jonathan Sokol!"/>
    <x v="82"/>
    <x v="796"/>
    <x v="0"/>
    <s v="US"/>
    <s v="USD"/>
    <n v="1362160868"/>
    <n v="1359568911"/>
    <b v="0"/>
    <n v="136"/>
    <b v="1"/>
    <s v="music/classical music"/>
    <n v="111"/>
    <n v="61.03"/>
    <x v="7"/>
    <x v="25"/>
    <x v="808"/>
  </r>
  <r>
    <n v="1760"/>
    <x v="809"/>
    <s v="Thank you all so much for your pledges! We reached the goal! To continue supporting or for any questions email arisjerome@gmail.com"/>
    <x v="1"/>
    <x v="797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</r>
  <r>
    <n v="2596"/>
    <x v="810"/>
    <s v="I'm bringing passion, talent, and most importantly some amazing gourmet food to the streets of Lethbridge and southern Alberta."/>
    <x v="23"/>
    <x v="798"/>
    <x v="2"/>
    <s v="CA"/>
    <s v="CAD"/>
    <n v="1407427009"/>
    <n v="1404835009"/>
    <b v="0"/>
    <n v="27"/>
    <b v="0"/>
    <s v="food/food trucks"/>
    <n v="24"/>
    <n v="305.77999999999997"/>
    <x v="4"/>
    <x v="29"/>
    <x v="810"/>
  </r>
  <r>
    <n v="3169"/>
    <x v="811"/>
    <s v="We're bringing The Window to the Cherry Lane Theater in January 2014."/>
    <x v="36"/>
    <x v="799"/>
    <x v="0"/>
    <s v="US"/>
    <s v="USD"/>
    <n v="1386910740"/>
    <n v="1384364561"/>
    <b v="1"/>
    <n v="82"/>
    <b v="1"/>
    <s v="theater/plays"/>
    <n v="103"/>
    <n v="100.5"/>
    <x v="6"/>
    <x v="11"/>
    <x v="811"/>
  </r>
  <r>
    <n v="2939"/>
    <x v="812"/>
    <s v="Skyline Board Trustees have offered matching grants to help fund next season's production of Dreamgirls! Your donation will be doubled!"/>
    <x v="36"/>
    <x v="800"/>
    <x v="0"/>
    <s v="US"/>
    <s v="USD"/>
    <n v="1409187600"/>
    <n v="1406316312"/>
    <b v="0"/>
    <n v="25"/>
    <b v="1"/>
    <s v="theater/musical"/>
    <n v="103"/>
    <n v="329.2"/>
    <x v="6"/>
    <x v="19"/>
    <x v="812"/>
  </r>
  <r>
    <n v="3243"/>
    <x v="813"/>
    <s v="Live Source's world premiere of a new play by Jaclyn Backhaus, premiering at the New Ohio Theatre October 30th-November 8th."/>
    <x v="36"/>
    <x v="801"/>
    <x v="0"/>
    <s v="US"/>
    <s v="USD"/>
    <n v="1444348800"/>
    <n v="1442283562"/>
    <b v="1"/>
    <n v="71"/>
    <b v="1"/>
    <s v="theater/plays"/>
    <n v="103"/>
    <n v="115.87"/>
    <x v="6"/>
    <x v="11"/>
    <x v="813"/>
  </r>
  <r>
    <n v="2797"/>
    <x v="814"/>
    <s v="&quot;Labyrinth&quot; meets &quot;Jumanji&quot;  in this dark adventure fantasy play from the makers of the five star fringe hit &quot;Death Ship 666&quot;"/>
    <x v="36"/>
    <x v="802"/>
    <x v="0"/>
    <s v="GB"/>
    <s v="GBP"/>
    <n v="1404858840"/>
    <n v="1402266840"/>
    <b v="0"/>
    <n v="94"/>
    <b v="1"/>
    <s v="theater/plays"/>
    <n v="103"/>
    <n v="87.36"/>
    <x v="6"/>
    <x v="11"/>
    <x v="814"/>
  </r>
  <r>
    <n v="1662"/>
    <x v="815"/>
    <s v="I am a singer/songwriter from Miami Beach working on my first fully produced album entitled &quot;Illusion&quot;. Support independent music!!"/>
    <x v="36"/>
    <x v="803"/>
    <x v="0"/>
    <s v="US"/>
    <s v="USD"/>
    <n v="1325310336"/>
    <n v="1320122736"/>
    <b v="0"/>
    <n v="62"/>
    <b v="1"/>
    <s v="music/pop"/>
    <n v="103"/>
    <n v="132.44"/>
    <x v="7"/>
    <x v="22"/>
    <x v="815"/>
  </r>
  <r>
    <n v="1668"/>
    <x v="816"/>
    <s v="Making my debut EP &quot;Words Left In My Mind&quot; with the help of Kickstarter and all you awesome people! Thanks for the support!!"/>
    <x v="36"/>
    <x v="803"/>
    <x v="0"/>
    <s v="US"/>
    <s v="USD"/>
    <n v="1322454939"/>
    <n v="1319859339"/>
    <b v="0"/>
    <n v="116"/>
    <b v="1"/>
    <s v="music/pop"/>
    <n v="103"/>
    <n v="70.78"/>
    <x v="7"/>
    <x v="22"/>
    <x v="816"/>
  </r>
  <r>
    <n v="3586"/>
    <x v="817"/>
    <s v="See Theatre In A New Light"/>
    <x v="82"/>
    <x v="804"/>
    <x v="0"/>
    <s v="US"/>
    <s v="USD"/>
    <n v="1474649070"/>
    <n v="1469465070"/>
    <b v="0"/>
    <n v="54"/>
    <b v="1"/>
    <s v="theater/plays"/>
    <n v="109"/>
    <n v="151.97999999999999"/>
    <x v="6"/>
    <x v="11"/>
    <x v="817"/>
  </r>
  <r>
    <n v="1805"/>
    <x v="818"/>
    <s v="The production of the book about my long term project &quot;The Travellers&quot;, Ireland`s biggest minority group with a nomadic origin."/>
    <x v="163"/>
    <x v="805"/>
    <x v="2"/>
    <s v="DE"/>
    <s v="EUR"/>
    <n v="1443808800"/>
    <n v="1441048658"/>
    <b v="1"/>
    <n v="122"/>
    <b v="0"/>
    <s v="photography/photobooks"/>
    <n v="36"/>
    <n v="67.14"/>
    <x v="2"/>
    <x v="3"/>
    <x v="818"/>
  </r>
  <r>
    <n v="1434"/>
    <x v="819"/>
    <s v="Interest from abroad to publish my book SOCIALCAPITALISM. Need translation to English master. Help appreciated."/>
    <x v="164"/>
    <x v="806"/>
    <x v="2"/>
    <s v="DK"/>
    <s v="DKK"/>
    <n v="1433775600"/>
    <n v="1431973478"/>
    <b v="0"/>
    <n v="11"/>
    <b v="0"/>
    <s v="publishing/translations"/>
    <n v="10"/>
    <n v="744.55"/>
    <x v="1"/>
    <x v="31"/>
    <x v="819"/>
  </r>
  <r>
    <n v="2260"/>
    <x v="820"/>
    <s v="A fine wood cryptex dice vault to store your favorite dice. Designed to hold a standard set of 7 polyhedrals for your favorite RPG."/>
    <x v="60"/>
    <x v="807"/>
    <x v="0"/>
    <s v="US"/>
    <s v="USD"/>
    <n v="1395876250"/>
    <n v="1393287850"/>
    <b v="0"/>
    <n v="84"/>
    <b v="1"/>
    <s v="games/tabletop games"/>
    <n v="327"/>
    <n v="97.3"/>
    <x v="3"/>
    <x v="5"/>
    <x v="820"/>
  </r>
  <r>
    <n v="2929"/>
    <x v="821"/>
    <s v="Help fund ROCKT's first production!  We want to bring musical theater to kids who have limited access to it, and offer it free to kids."/>
    <x v="36"/>
    <x v="808"/>
    <x v="0"/>
    <s v="US"/>
    <s v="USD"/>
    <n v="1401024758"/>
    <n v="1398432758"/>
    <b v="0"/>
    <n v="32"/>
    <b v="1"/>
    <s v="theater/musical"/>
    <n v="102"/>
    <n v="255.17"/>
    <x v="6"/>
    <x v="19"/>
    <x v="821"/>
  </r>
  <r>
    <n v="1464"/>
    <x v="822"/>
    <s v="The Best Science Media on the Web"/>
    <x v="1"/>
    <x v="809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</r>
  <r>
    <n v="1262"/>
    <x v="823"/>
    <s v="A soon to be husband and wife bringing hope to the music industry._x000a_You will fall in love with their sound and story."/>
    <x v="115"/>
    <x v="810"/>
    <x v="0"/>
    <s v="CA"/>
    <s v="CAD"/>
    <n v="1392574692"/>
    <n v="1389982692"/>
    <b v="1"/>
    <n v="105"/>
    <b v="1"/>
    <s v="music/rock"/>
    <n v="125"/>
    <n v="77.64"/>
    <x v="7"/>
    <x v="15"/>
    <x v="823"/>
  </r>
  <r>
    <n v="2015"/>
    <x v="824"/>
    <s v="ExtraCore is a 1&quot; x 1&quot; 22 I/O pin Arduino Compatible. It's 1.7 grams and 16mhz of tiny Arduino style coolness."/>
    <x v="165"/>
    <x v="811"/>
    <x v="0"/>
    <s v="US"/>
    <s v="USD"/>
    <n v="1315602163"/>
    <n v="1313010163"/>
    <b v="1"/>
    <n v="162"/>
    <b v="1"/>
    <s v="technology/hardware"/>
    <n v="113"/>
    <n v="50.22"/>
    <x v="0"/>
    <x v="0"/>
    <x v="824"/>
  </r>
  <r>
    <n v="3269"/>
    <x v="825"/>
    <s v="Cicada Studios presents, as their inaugural production, a new-writing world premiere at the Edinburgh Fringe Festival 2015."/>
    <x v="36"/>
    <x v="812"/>
    <x v="0"/>
    <s v="GB"/>
    <s v="GBP"/>
    <n v="1434452400"/>
    <n v="1431509397"/>
    <b v="1"/>
    <n v="70"/>
    <b v="1"/>
    <s v="theater/plays"/>
    <n v="102"/>
    <n v="116"/>
    <x v="6"/>
    <x v="11"/>
    <x v="825"/>
  </r>
  <r>
    <n v="3662"/>
    <x v="826"/>
    <s v="I'm an Inuit playwright chosen for the esteemed Arctic Circle Residency in Svalbard to write about 1800's Inuk woman guide, Tookoolito."/>
    <x v="36"/>
    <x v="813"/>
    <x v="0"/>
    <s v="CA"/>
    <s v="CAD"/>
    <n v="1427775414"/>
    <n v="1425187014"/>
    <b v="0"/>
    <n v="40"/>
    <b v="1"/>
    <s v="theater/plays"/>
    <n v="101"/>
    <n v="202.85"/>
    <x v="6"/>
    <x v="11"/>
    <x v="826"/>
  </r>
  <r>
    <n v="3326"/>
    <x v="827"/>
    <s v="An edgy, hilarious, compassionate and honest show to help caregivers find courage, trust their instincts and above all, to laugh."/>
    <x v="36"/>
    <x v="814"/>
    <x v="0"/>
    <s v="US"/>
    <s v="USD"/>
    <n v="1425830905"/>
    <n v="1423242505"/>
    <b v="0"/>
    <n v="57"/>
    <b v="1"/>
    <s v="theater/plays"/>
    <n v="101"/>
    <n v="142.28"/>
    <x v="6"/>
    <x v="11"/>
    <x v="827"/>
  </r>
  <r>
    <n v="2221"/>
    <x v="828"/>
    <s v="Welcome to the Dice Bazaar! Roll dice to buy &amp; trade products at the bazaar, block opponents, tame cobras, and score points!"/>
    <x v="82"/>
    <x v="815"/>
    <x v="0"/>
    <s v="US"/>
    <s v="USD"/>
    <n v="1461369600"/>
    <n v="1458748809"/>
    <b v="0"/>
    <n v="218"/>
    <b v="1"/>
    <s v="games/tabletop games"/>
    <n v="108"/>
    <n v="37.200000000000003"/>
    <x v="3"/>
    <x v="5"/>
    <x v="828"/>
  </r>
  <r>
    <n v="2499"/>
    <x v="829"/>
    <s v="Ryan is headed to the UK for a series of Private House Parties! He needs your help. Don't miss your chance to be a part of the fun!"/>
    <x v="38"/>
    <x v="816"/>
    <x v="0"/>
    <s v="US"/>
    <s v="USD"/>
    <n v="1356976800"/>
    <n v="1352820837"/>
    <b v="0"/>
    <n v="170"/>
    <b v="1"/>
    <s v="music/indie rock"/>
    <n v="203"/>
    <n v="47.68"/>
    <x v="7"/>
    <x v="12"/>
    <x v="829"/>
  </r>
  <r>
    <n v="1661"/>
    <x v="830"/>
    <s v="I am excited to present my debut pop project Kyana!_x000a_Piano and vocal sounds embedded in sophisticated, bold arrangements &amp; brisk beats"/>
    <x v="123"/>
    <x v="817"/>
    <x v="0"/>
    <s v="AT"/>
    <s v="EUR"/>
    <n v="1453064400"/>
    <n v="1449359831"/>
    <b v="0"/>
    <n v="101"/>
    <b v="1"/>
    <s v="music/pop"/>
    <n v="103"/>
    <n v="80.180000000000007"/>
    <x v="7"/>
    <x v="22"/>
    <x v="830"/>
  </r>
  <r>
    <n v="1626"/>
    <x v="831"/>
    <s v="Help Christian Rock Band &quot;The Protest&quot; fund their new album and further their mission of positively impacting lives."/>
    <x v="36"/>
    <x v="818"/>
    <x v="0"/>
    <s v="US"/>
    <s v="USD"/>
    <n v="1385932867"/>
    <n v="1383337267"/>
    <b v="0"/>
    <n v="108"/>
    <b v="1"/>
    <s v="music/rock"/>
    <n v="101"/>
    <n v="74.95"/>
    <x v="7"/>
    <x v="15"/>
    <x v="831"/>
  </r>
  <r>
    <n v="2441"/>
    <x v="832"/>
    <s v="YOU can help Alchemy Pops POP up on a street near you!"/>
    <x v="82"/>
    <x v="819"/>
    <x v="0"/>
    <s v="US"/>
    <s v="USD"/>
    <n v="1437627540"/>
    <n v="1435806054"/>
    <b v="0"/>
    <n v="109"/>
    <b v="1"/>
    <s v="food/small batch"/>
    <n v="108"/>
    <n v="74.23"/>
    <x v="4"/>
    <x v="7"/>
    <x v="832"/>
  </r>
  <r>
    <n v="3377"/>
    <x v="833"/>
    <s v="An empowering play about war time code breaker Alan Turing which tells the real story of a hero vilified for his sexuality and suicide."/>
    <x v="36"/>
    <x v="820"/>
    <x v="0"/>
    <s v="GB"/>
    <s v="GBP"/>
    <n v="1426870560"/>
    <n v="1424280899"/>
    <b v="0"/>
    <n v="77"/>
    <b v="1"/>
    <s v="theater/plays"/>
    <n v="101"/>
    <n v="104.99"/>
    <x v="6"/>
    <x v="11"/>
    <x v="833"/>
  </r>
  <r>
    <n v="1606"/>
    <x v="834"/>
    <s v="The Scurvies, an independent punk rock 'n' roll band are recording a new album to be released on vinyl and CD, on their very own label."/>
    <x v="36"/>
    <x v="821"/>
    <x v="0"/>
    <s v="US"/>
    <s v="USD"/>
    <n v="1300930838"/>
    <n v="1293158438"/>
    <b v="0"/>
    <n v="92"/>
    <b v="1"/>
    <s v="music/rock"/>
    <n v="101"/>
    <n v="87.83"/>
    <x v="7"/>
    <x v="15"/>
    <x v="834"/>
  </r>
  <r>
    <n v="1064"/>
    <x v="835"/>
    <s v="Make wine from seed to bottle; build, socialize, sell, and relax in Vineyard Valley - a social, sandbox, free to play business sim!"/>
    <x v="94"/>
    <x v="822"/>
    <x v="2"/>
    <s v="US"/>
    <s v="USD"/>
    <n v="1373174903"/>
    <n v="1369286903"/>
    <b v="0"/>
    <n v="123"/>
    <b v="0"/>
    <s v="games/video games"/>
    <n v="9"/>
    <n v="65.67"/>
    <x v="3"/>
    <x v="18"/>
    <x v="835"/>
  </r>
  <r>
    <n v="2127"/>
    <x v="836"/>
    <s v="Three Monkeys is an audio adventure game for PC."/>
    <x v="88"/>
    <x v="823"/>
    <x v="2"/>
    <s v="GB"/>
    <s v="GBP"/>
    <n v="1426158463"/>
    <n v="1423570063"/>
    <b v="0"/>
    <n v="236"/>
    <b v="0"/>
    <s v="games/video games"/>
    <n v="29"/>
    <n v="34.22"/>
    <x v="3"/>
    <x v="18"/>
    <x v="836"/>
  </r>
  <r>
    <n v="2120"/>
    <x v="837"/>
    <s v="&lt;3_x000a_Coming in from outer space. Help Hearty Har record their 1st album!!"/>
    <x v="36"/>
    <x v="824"/>
    <x v="0"/>
    <s v="US"/>
    <s v="USD"/>
    <n v="1388617736"/>
    <n v="1384384136"/>
    <b v="0"/>
    <n v="69"/>
    <b v="1"/>
    <s v="music/indie rock"/>
    <n v="101"/>
    <n v="116.96"/>
    <x v="7"/>
    <x v="12"/>
    <x v="837"/>
  </r>
  <r>
    <n v="2241"/>
    <x v="838"/>
    <s v="You are Ex- Military criminals sent on suicide missions on the edge of space. Science Fiction Tabletop RPG using Savage Worlds"/>
    <x v="114"/>
    <x v="825"/>
    <x v="0"/>
    <s v="GB"/>
    <s v="GBP"/>
    <n v="1488484300"/>
    <n v="1485892300"/>
    <b v="0"/>
    <n v="163"/>
    <b v="1"/>
    <s v="games/tabletop games"/>
    <n v="806"/>
    <n v="49.47"/>
    <x v="3"/>
    <x v="5"/>
    <x v="838"/>
  </r>
  <r>
    <n v="816"/>
    <x v="839"/>
    <s v="Friends and Family have an album for you. They need your help to release it to the world."/>
    <x v="40"/>
    <x v="826"/>
    <x v="0"/>
    <s v="US"/>
    <s v="USD"/>
    <n v="1365489000"/>
    <n v="1362776043"/>
    <b v="0"/>
    <n v="205"/>
    <b v="1"/>
    <s v="music/rock"/>
    <n v="115"/>
    <n v="39.31"/>
    <x v="7"/>
    <x v="15"/>
    <x v="839"/>
  </r>
  <r>
    <n v="1827"/>
    <x v="840"/>
    <s v="I have been a lot of places &amp; written a lot of songs. It's finally time to make my debut album &quot;Homeward Bound&quot; and I need your help!"/>
    <x v="36"/>
    <x v="827"/>
    <x v="0"/>
    <s v="US"/>
    <s v="USD"/>
    <n v="1299138561"/>
    <n v="1294818561"/>
    <b v="0"/>
    <n v="96"/>
    <b v="1"/>
    <s v="music/rock"/>
    <n v="101"/>
    <n v="83.89"/>
    <x v="7"/>
    <x v="15"/>
    <x v="840"/>
  </r>
  <r>
    <n v="419"/>
    <x v="841"/>
    <s v="Beyond Local is a personal journey through an art-centric and musically talented community that fosters creativity."/>
    <x v="36"/>
    <x v="828"/>
    <x v="0"/>
    <s v="US"/>
    <s v="USD"/>
    <n v="1372536787"/>
    <n v="1367352787"/>
    <b v="0"/>
    <n v="73"/>
    <b v="1"/>
    <s v="film &amp; video/documentary"/>
    <n v="100"/>
    <n v="110.07"/>
    <x v="5"/>
    <x v="8"/>
    <x v="841"/>
  </r>
  <r>
    <n v="2525"/>
    <x v="842"/>
    <s v="Husband and wife operatic team specializing in German opera. Fundraising for an audition tour of Germany."/>
    <x v="36"/>
    <x v="829"/>
    <x v="0"/>
    <s v="US"/>
    <s v="USD"/>
    <n v="1340914571"/>
    <n v="1338322571"/>
    <b v="0"/>
    <n v="80"/>
    <b v="1"/>
    <s v="music/classical music"/>
    <n v="100"/>
    <n v="100.33"/>
    <x v="7"/>
    <x v="25"/>
    <x v="842"/>
  </r>
  <r>
    <n v="843"/>
    <x v="843"/>
    <s v="Five metal heads dedicated to our passion for music. We believe music is Freedom, Unity &amp; Escape. Join us on our mission to Dig Deeper."/>
    <x v="121"/>
    <x v="830"/>
    <x v="0"/>
    <s v="US"/>
    <s v="USD"/>
    <n v="1481184000"/>
    <n v="1479708680"/>
    <b v="0"/>
    <n v="127"/>
    <b v="1"/>
    <s v="music/metal"/>
    <n v="267"/>
    <n v="63.1"/>
    <x v="7"/>
    <x v="20"/>
    <x v="843"/>
  </r>
  <r>
    <n v="2975"/>
    <x v="844"/>
    <s v="[By The Mummers] needs your help this holiday season to stage a full scale production of William Gibson's &quot;The Butterfingers Angel...&quot;"/>
    <x v="36"/>
    <x v="831"/>
    <x v="0"/>
    <s v="US"/>
    <s v="USD"/>
    <n v="1417057200"/>
    <n v="1414599886"/>
    <b v="0"/>
    <n v="113"/>
    <b v="1"/>
    <s v="theater/plays"/>
    <n v="100"/>
    <n v="70.88"/>
    <x v="6"/>
    <x v="11"/>
    <x v="844"/>
  </r>
  <r>
    <n v="1186"/>
    <x v="845"/>
    <s v="Children of Zanskar - a stunning photography book, will raise funds for the local school and children of Lingshed valley, Himalayas."/>
    <x v="82"/>
    <x v="832"/>
    <x v="0"/>
    <s v="GB"/>
    <s v="GBP"/>
    <n v="1433198520"/>
    <n v="1430340195"/>
    <b v="0"/>
    <n v="123"/>
    <b v="1"/>
    <s v="photography/photobooks"/>
    <n v="107"/>
    <n v="65.08"/>
    <x v="2"/>
    <x v="3"/>
    <x v="845"/>
  </r>
  <r>
    <n v="3376"/>
    <x v="846"/>
    <s v="3 college grads struggling to fund their social network. 1 bratty blackmailing student. 1 dreamy Asian business man. 1 awesome play."/>
    <x v="36"/>
    <x v="833"/>
    <x v="0"/>
    <s v="US"/>
    <s v="USD"/>
    <n v="1429976994"/>
    <n v="1424796594"/>
    <b v="0"/>
    <n v="19"/>
    <b v="1"/>
    <s v="theater/plays"/>
    <n v="100"/>
    <n v="421.11"/>
    <x v="6"/>
    <x v="11"/>
    <x v="846"/>
  </r>
  <r>
    <n v="373"/>
    <x v="847"/>
    <s v="A feature documentary about UPA Pictures, the little studio that changed the course of animation around the world"/>
    <x v="82"/>
    <x v="834"/>
    <x v="0"/>
    <s v="US"/>
    <s v="USD"/>
    <n v="1342648398"/>
    <n v="1340056398"/>
    <b v="0"/>
    <n v="89"/>
    <b v="1"/>
    <s v="film &amp; video/documentary"/>
    <n v="107"/>
    <n v="89.89"/>
    <x v="5"/>
    <x v="8"/>
    <x v="847"/>
  </r>
  <r>
    <n v="1745"/>
    <x v="848"/>
    <s v="A Guidebook to the Coolest Places and Things About Detroit by The Nain Rouge, or Red Gnome, Detroit's oldest and coolest resident."/>
    <x v="40"/>
    <x v="835"/>
    <x v="0"/>
    <s v="US"/>
    <s v="USD"/>
    <n v="1482372000"/>
    <n v="1479276838"/>
    <b v="0"/>
    <n v="89"/>
    <b v="1"/>
    <s v="photography/photobooks"/>
    <n v="114"/>
    <n v="89.67"/>
    <x v="2"/>
    <x v="3"/>
    <x v="848"/>
  </r>
  <r>
    <n v="3765"/>
    <x v="849"/>
    <s v="An new musical from Laura Grill &amp; Misha Chowdhury about relationships, Relationships, and the moments that change everything."/>
    <x v="40"/>
    <x v="836"/>
    <x v="0"/>
    <s v="US"/>
    <s v="USD"/>
    <n v="1406745482"/>
    <n v="1404153482"/>
    <b v="0"/>
    <n v="107"/>
    <b v="1"/>
    <s v="theater/musical"/>
    <n v="113"/>
    <n v="74.22"/>
    <x v="6"/>
    <x v="19"/>
    <x v="849"/>
  </r>
  <r>
    <n v="1658"/>
    <x v="850"/>
    <s v="I've had numerous song ideas spinning around in my head for years now, please help me get them out- into a studio and into your homes!"/>
    <x v="70"/>
    <x v="837"/>
    <x v="0"/>
    <s v="US"/>
    <s v="USD"/>
    <n v="1355840400"/>
    <n v="1352524767"/>
    <b v="0"/>
    <n v="107"/>
    <b v="1"/>
    <s v="music/pop"/>
    <n v="132"/>
    <n v="74.150000000000006"/>
    <x v="7"/>
    <x v="22"/>
    <x v="850"/>
  </r>
  <r>
    <n v="728"/>
    <x v="851"/>
    <s v="A big idea non-fiction book by an impatient three-time author and insomniac willing to bet on himself."/>
    <x v="82"/>
    <x v="838"/>
    <x v="0"/>
    <s v="US"/>
    <s v="USD"/>
    <n v="1313957157"/>
    <n v="1310069157"/>
    <b v="0"/>
    <n v="130"/>
    <b v="1"/>
    <s v="publishing/nonfiction"/>
    <n v="106"/>
    <n v="60.9"/>
    <x v="1"/>
    <x v="17"/>
    <x v="851"/>
  </r>
  <r>
    <n v="3107"/>
    <x v="852"/>
    <s v="When opportunity knocks, we answer!  Help expand the ravishingly talented troupe into a new and exciting market and venue!"/>
    <x v="13"/>
    <x v="839"/>
    <x v="2"/>
    <s v="US"/>
    <s v="USD"/>
    <n v="1431372751"/>
    <n v="1430767951"/>
    <b v="0"/>
    <n v="29"/>
    <b v="0"/>
    <s v="theater/spaces"/>
    <n v="20"/>
    <n v="272.58999999999997"/>
    <x v="6"/>
    <x v="9"/>
    <x v="852"/>
  </r>
  <r>
    <n v="3154"/>
    <x v="853"/>
    <s v="Hilarious play about two parents obsessed with getting their kid into the best pre-school and are willing to do ANYTHING to get him in!"/>
    <x v="40"/>
    <x v="839"/>
    <x v="0"/>
    <s v="US"/>
    <s v="USD"/>
    <n v="1333310458"/>
    <n v="1330722058"/>
    <b v="1"/>
    <n v="123"/>
    <b v="1"/>
    <s v="theater/plays"/>
    <n v="113"/>
    <n v="64.27"/>
    <x v="6"/>
    <x v="11"/>
    <x v="853"/>
  </r>
  <r>
    <n v="3266"/>
    <x v="854"/>
    <s v="An original version of Shakespeare's masterpiece that emphasizes family and explores the destruction of blood ties"/>
    <x v="70"/>
    <x v="840"/>
    <x v="0"/>
    <s v="US"/>
    <s v="USD"/>
    <n v="1434142800"/>
    <n v="1431435122"/>
    <b v="1"/>
    <n v="163"/>
    <b v="1"/>
    <s v="theater/plays"/>
    <n v="131"/>
    <n v="48.33"/>
    <x v="6"/>
    <x v="11"/>
    <x v="854"/>
  </r>
  <r>
    <n v="304"/>
    <x v="855"/>
    <s v="A portrait of a life fully realized and a look at what it takes to make great photography."/>
    <x v="166"/>
    <x v="841"/>
    <x v="0"/>
    <s v="US"/>
    <s v="USD"/>
    <n v="1346464800"/>
    <n v="1343096197"/>
    <b v="1"/>
    <n v="74"/>
    <b v="1"/>
    <s v="film &amp; video/documentary"/>
    <n v="232"/>
    <n v="106.43"/>
    <x v="5"/>
    <x v="8"/>
    <x v="855"/>
  </r>
  <r>
    <n v="1330"/>
    <x v="856"/>
    <s v="Outdoor play is essential. Wanderwatch helps to make it fun and safe! Fun for kids, great for parents. Time to Play!"/>
    <x v="23"/>
    <x v="842"/>
    <x v="1"/>
    <s v="US"/>
    <s v="USD"/>
    <n v="1467432000"/>
    <n v="1464763109"/>
    <b v="0"/>
    <n v="50"/>
    <b v="0"/>
    <s v="technology/wearables"/>
    <n v="22"/>
    <n v="157.46"/>
    <x v="0"/>
    <x v="1"/>
    <x v="856"/>
  </r>
  <r>
    <n v="3363"/>
    <x v="857"/>
    <s v="A first play about a first kiss, Making the Move is going to the Edinburgh Fringe festival.  Join the party, fall in love.  Help us!"/>
    <x v="167"/>
    <x v="843"/>
    <x v="0"/>
    <s v="US"/>
    <s v="USD"/>
    <n v="1408464000"/>
    <n v="1406831445"/>
    <b v="0"/>
    <n v="26"/>
    <b v="1"/>
    <s v="theater/plays"/>
    <n v="101"/>
    <n v="302.31"/>
    <x v="6"/>
    <x v="11"/>
    <x v="857"/>
  </r>
  <r>
    <n v="374"/>
    <x v="858"/>
    <s v="Bird Language with Jon Young is a 2 disk DVD set teaching you all you need to know to start learning bird language and start a group."/>
    <x v="70"/>
    <x v="844"/>
    <x v="0"/>
    <s v="US"/>
    <s v="USD"/>
    <n v="1316208031"/>
    <n v="1312320031"/>
    <b v="0"/>
    <n v="174"/>
    <b v="1"/>
    <s v="film &amp; video/documentary"/>
    <n v="131"/>
    <n v="45.05"/>
    <x v="5"/>
    <x v="8"/>
    <x v="858"/>
  </r>
  <r>
    <n v="894"/>
    <x v="859"/>
    <s v="Help Saint Sebastian finish their debut album, Melancholy Breakdown, accompanied by a short documentary film about fibromyalgia."/>
    <x v="16"/>
    <x v="845"/>
    <x v="2"/>
    <s v="US"/>
    <s v="USD"/>
    <n v="1465169610"/>
    <n v="1462577610"/>
    <b v="0"/>
    <n v="53"/>
    <b v="0"/>
    <s v="music/indie rock"/>
    <n v="39"/>
    <n v="147.81"/>
    <x v="7"/>
    <x v="12"/>
    <x v="859"/>
  </r>
  <r>
    <n v="2729"/>
    <x v="860"/>
    <s v="A luggage that is more than a luggage! It is what you want it to be."/>
    <x v="82"/>
    <x v="846"/>
    <x v="0"/>
    <s v="US"/>
    <s v="USD"/>
    <n v="1430459197"/>
    <n v="1427867197"/>
    <b v="0"/>
    <n v="23"/>
    <b v="1"/>
    <s v="technology/hardware"/>
    <n v="104"/>
    <n v="340.57"/>
    <x v="0"/>
    <x v="0"/>
    <x v="860"/>
  </r>
  <r>
    <n v="3534"/>
    <x v="861"/>
    <s v="A Theatrical Prequel to Hell's Rebels, the current Pathfinder Adventure Path from Paizo Publishing"/>
    <x v="1"/>
    <x v="847"/>
    <x v="0"/>
    <s v="US"/>
    <s v="USD"/>
    <n v="1443711623"/>
    <n v="1440687623"/>
    <b v="0"/>
    <n v="204"/>
    <b v="1"/>
    <s v="theater/plays"/>
    <n v="156"/>
    <n v="38.28"/>
    <x v="6"/>
    <x v="11"/>
    <x v="861"/>
  </r>
  <r>
    <n v="2261"/>
    <x v="862"/>
    <s v="When you think about super heroes, you think of their stunning colorful outfits. Hero dice is great for super hero or anyother games :)"/>
    <x v="114"/>
    <x v="848"/>
    <x v="0"/>
    <s v="AU"/>
    <s v="AUD"/>
    <n v="1487093020"/>
    <n v="1485278620"/>
    <b v="0"/>
    <n v="210"/>
    <b v="1"/>
    <s v="games/tabletop games"/>
    <n v="780"/>
    <n v="37.119999999999997"/>
    <x v="3"/>
    <x v="5"/>
    <x v="862"/>
  </r>
  <r>
    <n v="1305"/>
    <x v="863"/>
    <s v="Instantly alert and show friends and family where you are during an assault or an emergency with a ring that fits on your finger"/>
    <x v="0"/>
    <x v="849"/>
    <x v="1"/>
    <s v="US"/>
    <s v="USD"/>
    <n v="1469122200"/>
    <n v="1466611108"/>
    <b v="0"/>
    <n v="86"/>
    <b v="0"/>
    <s v="technology/wearables"/>
    <n v="26"/>
    <n v="90.62"/>
    <x v="0"/>
    <x v="1"/>
    <x v="863"/>
  </r>
  <r>
    <n v="791"/>
    <x v="864"/>
    <s v="Second album from award-winning Brad Hoshaw &amp; the Seven Deadlies, featuring crowd favorites &quot;New Tattoo&quot; and &quot;Delta King.&quot;"/>
    <x v="82"/>
    <x v="850"/>
    <x v="0"/>
    <s v="US"/>
    <s v="USD"/>
    <n v="1384322340"/>
    <n v="1381430646"/>
    <b v="0"/>
    <n v="128"/>
    <b v="1"/>
    <s v="music/rock"/>
    <n v="104"/>
    <n v="60.86"/>
    <x v="7"/>
    <x v="15"/>
    <x v="864"/>
  </r>
  <r>
    <n v="2461"/>
    <x v="865"/>
    <s v="Songs of faith and worship that are so deeply spiritual you could sing them in church, so down to earth you could play them in a bar."/>
    <x v="82"/>
    <x v="851"/>
    <x v="0"/>
    <s v="US"/>
    <s v="USD"/>
    <n v="1317438000"/>
    <n v="1314577097"/>
    <b v="0"/>
    <n v="86"/>
    <b v="1"/>
    <s v="music/indie rock"/>
    <n v="104"/>
    <n v="90.52"/>
    <x v="7"/>
    <x v="12"/>
    <x v="865"/>
  </r>
  <r>
    <n v="480"/>
    <x v="866"/>
    <s v="To court his muse, an artist must first outsmart her dog.  A short animated film collaboration by Dana and Terrence Masson."/>
    <x v="13"/>
    <x v="852"/>
    <x v="2"/>
    <s v="US"/>
    <s v="USD"/>
    <n v="1376049615"/>
    <n v="1373457615"/>
    <b v="0"/>
    <n v="140"/>
    <b v="0"/>
    <s v="film &amp; video/animation"/>
    <n v="19"/>
    <n v="55.46"/>
    <x v="5"/>
    <x v="23"/>
    <x v="866"/>
  </r>
  <r>
    <n v="1281"/>
    <x v="867"/>
    <s v="Cure for the Common pulls the trigger on their 2nd full-length LP, &quot;Laser Beretta,&quot; printed on high-quality 15 gram polycarbonate CDs"/>
    <x v="40"/>
    <x v="853"/>
    <x v="0"/>
    <s v="US"/>
    <s v="USD"/>
    <n v="1375033836"/>
    <n v="1373305836"/>
    <b v="1"/>
    <n v="74"/>
    <b v="1"/>
    <s v="music/rock"/>
    <n v="111"/>
    <n v="104.73"/>
    <x v="7"/>
    <x v="15"/>
    <x v="867"/>
  </r>
  <r>
    <n v="1027"/>
    <x v="868"/>
    <s v="We just toured the PNW to Vancouver, BC and back, we're ready for next level growth - a van, quality studio recordings &amp; stage visuals!"/>
    <x v="168"/>
    <x v="854"/>
    <x v="0"/>
    <s v="US"/>
    <s v="USD"/>
    <n v="1414025347"/>
    <n v="1411433347"/>
    <b v="1"/>
    <n v="111"/>
    <b v="1"/>
    <s v="music/electronic music"/>
    <n v="103"/>
    <n v="69.67"/>
    <x v="7"/>
    <x v="13"/>
    <x v="868"/>
  </r>
  <r>
    <n v="364"/>
    <x v="869"/>
    <s v="This family-focused documentary explores the ways parents connect with the wild inside themselves and their kids. Ow-ow-oWoo!"/>
    <x v="40"/>
    <x v="855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</r>
  <r>
    <n v="356"/>
    <x v="870"/>
    <s v="A documentary about halibut conservation and how it impacts communities of Southeast Alaska."/>
    <x v="82"/>
    <x v="856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</r>
  <r>
    <n v="107"/>
    <x v="871"/>
    <s v="PRETTY LITTLE VICTIM is a short film from the expanding community of independent Alaskan filmmakers, to be shot in Anchorage, AK"/>
    <x v="82"/>
    <x v="857"/>
    <x v="0"/>
    <s v="US"/>
    <s v="USD"/>
    <n v="1303688087"/>
    <n v="1301787287"/>
    <b v="0"/>
    <n v="69"/>
    <b v="1"/>
    <s v="film &amp; video/shorts"/>
    <n v="102"/>
    <n v="111.38"/>
    <x v="5"/>
    <x v="27"/>
    <x v="871"/>
  </r>
  <r>
    <n v="3293"/>
    <x v="872"/>
    <s v="In 1917 Rudolf Steiner's Threefold Social Organism was an attempt to save a devastated Europe. 100 years later do we have a new chance?"/>
    <x v="169"/>
    <x v="858"/>
    <x v="0"/>
    <s v="NZ"/>
    <s v="NZD"/>
    <n v="1488622352"/>
    <n v="1486030352"/>
    <b v="0"/>
    <n v="91"/>
    <b v="1"/>
    <s v="theater/plays"/>
    <n v="170"/>
    <n v="84.29"/>
    <x v="6"/>
    <x v="11"/>
    <x v="872"/>
  </r>
  <r>
    <n v="102"/>
    <x v="873"/>
    <s v="A gang of outlaw bikers pull a home invasion on a disgraced Anthropologist hiding a secret locked in his cabin basement."/>
    <x v="70"/>
    <x v="859"/>
    <x v="0"/>
    <s v="US"/>
    <s v="USD"/>
    <n v="1293073733"/>
    <n v="1290481733"/>
    <b v="0"/>
    <n v="65"/>
    <b v="1"/>
    <s v="film &amp; video/shorts"/>
    <n v="128"/>
    <n v="117.92"/>
    <x v="5"/>
    <x v="27"/>
    <x v="873"/>
  </r>
  <r>
    <n v="132"/>
    <x v="874"/>
    <s v="An anime inspired sci-fi action short set in Tokyo, Japan by VFX veterans, Gerald Abraham, Kim Tran and sound engineer, Jeremy Corby."/>
    <x v="28"/>
    <x v="860"/>
    <x v="1"/>
    <s v="US"/>
    <s v="USD"/>
    <n v="1415392207"/>
    <n v="1411500607"/>
    <b v="0"/>
    <n v="81"/>
    <b v="0"/>
    <s v="film &amp; video/science fiction"/>
    <n v="10"/>
    <n v="94.51"/>
    <x v="5"/>
    <x v="21"/>
    <x v="874"/>
  </r>
  <r>
    <n v="1271"/>
    <x v="875"/>
    <s v="Flav Martin's 30-year overnight success project pretty much says it all. Dedicated to parenting, she's off to school, back to La musica"/>
    <x v="82"/>
    <x v="861"/>
    <x v="0"/>
    <s v="US"/>
    <s v="USD"/>
    <n v="1384363459"/>
    <n v="1381767859"/>
    <b v="1"/>
    <n v="31"/>
    <b v="1"/>
    <s v="music/rock"/>
    <n v="102"/>
    <n v="246.29"/>
    <x v="7"/>
    <x v="15"/>
    <x v="875"/>
  </r>
  <r>
    <n v="2524"/>
    <x v="876"/>
    <s v="We're bringing some of our favorite music from the past 10 years to disc for the first time ever."/>
    <x v="82"/>
    <x v="862"/>
    <x v="0"/>
    <s v="US"/>
    <s v="USD"/>
    <n v="1419136200"/>
    <n v="1416338557"/>
    <b v="0"/>
    <n v="43"/>
    <b v="1"/>
    <s v="music/classical music"/>
    <n v="102"/>
    <n v="177.21"/>
    <x v="7"/>
    <x v="25"/>
    <x v="876"/>
  </r>
  <r>
    <n v="3171"/>
    <x v="877"/>
    <s v="The theatrical adaptation of the epic film â€˜THE FALLâ€™ for the stage, combining theatre, live music, animation and expansive projection."/>
    <x v="40"/>
    <x v="863"/>
    <x v="0"/>
    <s v="GB"/>
    <s v="GBP"/>
    <n v="1462545358"/>
    <n v="1459953358"/>
    <b v="1"/>
    <n v="117"/>
    <b v="1"/>
    <s v="theater/plays"/>
    <n v="109"/>
    <n v="65.099999999999994"/>
    <x v="6"/>
    <x v="11"/>
    <x v="877"/>
  </r>
  <r>
    <n v="3002"/>
    <x v="878"/>
    <s v="Make the workshop/ small stage space at Jimmy's No 43 even better than before!"/>
    <x v="40"/>
    <x v="864"/>
    <x v="0"/>
    <s v="US"/>
    <s v="USD"/>
    <n v="1356552252"/>
    <n v="1353960252"/>
    <b v="0"/>
    <n v="104"/>
    <b v="1"/>
    <s v="theater/spaces"/>
    <n v="109"/>
    <n v="73.03"/>
    <x v="6"/>
    <x v="9"/>
    <x v="878"/>
  </r>
  <r>
    <n v="2613"/>
    <x v="879"/>
    <s v="Re-inventing the way we look at our planet by sending 5 cameras to near space to create the first 360 panoramic view of the earth."/>
    <x v="82"/>
    <x v="865"/>
    <x v="0"/>
    <s v="US"/>
    <s v="USD"/>
    <n v="1348256294"/>
    <n v="1345664294"/>
    <b v="1"/>
    <n v="28"/>
    <b v="1"/>
    <s v="technology/space exploration"/>
    <n v="101"/>
    <n v="270.57"/>
    <x v="0"/>
    <x v="4"/>
    <x v="879"/>
  </r>
  <r>
    <n v="1361"/>
    <x v="880"/>
    <s v="The forbidden dark art of roped soloing, for climbers who need to know in order to make the ultimate climb come true!"/>
    <x v="70"/>
    <x v="866"/>
    <x v="0"/>
    <s v="GB"/>
    <s v="GBP"/>
    <n v="1403370772"/>
    <n v="1400778772"/>
    <b v="0"/>
    <n v="264"/>
    <b v="1"/>
    <s v="publishing/nonfiction"/>
    <n v="126"/>
    <n v="28.63"/>
    <x v="1"/>
    <x v="17"/>
    <x v="880"/>
  </r>
  <r>
    <n v="3025"/>
    <x v="881"/>
    <s v="Be part of building Cardiff's first pub theatre, located right in the city centre. Launching January 2015."/>
    <x v="60"/>
    <x v="867"/>
    <x v="0"/>
    <s v="GB"/>
    <s v="GBP"/>
    <n v="1401465600"/>
    <n v="1399032813"/>
    <b v="0"/>
    <n v="145"/>
    <b v="1"/>
    <s v="theater/spaces"/>
    <n v="302"/>
    <n v="52.1"/>
    <x v="6"/>
    <x v="9"/>
    <x v="881"/>
  </r>
  <r>
    <n v="3144"/>
    <x v="882"/>
    <s v="Two women, one love, one must die: a multicultural cast in a play about the denied holocaust of Libyan Jews. Premieres in March in NYC"/>
    <x v="26"/>
    <x v="868"/>
    <x v="3"/>
    <s v="US"/>
    <s v="USD"/>
    <n v="1489903200"/>
    <n v="1488459307"/>
    <b v="0"/>
    <n v="30"/>
    <b v="0"/>
    <s v="theater/plays"/>
    <n v="75"/>
    <n v="251.33"/>
    <x v="6"/>
    <x v="11"/>
    <x v="882"/>
  </r>
  <r>
    <n v="483"/>
    <x v="883"/>
    <s v="Help to fund a children's animation Series. Teaching good morals and conduct. Also includes simplified teachings about Islam and Allah."/>
    <x v="51"/>
    <x v="869"/>
    <x v="2"/>
    <s v="GB"/>
    <s v="GBP"/>
    <n v="1359434672"/>
    <n v="1354250672"/>
    <b v="0"/>
    <n v="147"/>
    <b v="0"/>
    <s v="film &amp; video/animation"/>
    <n v="50"/>
    <n v="51.22"/>
    <x v="5"/>
    <x v="23"/>
    <x v="883"/>
  </r>
  <r>
    <n v="65"/>
    <x v="884"/>
    <s v="Help finish the short film Hello World. The story of an android in the broken home of a father &amp; son."/>
    <x v="40"/>
    <x v="870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</r>
  <r>
    <n v="1656"/>
    <x v="885"/>
    <s v="The making of a quality, full length album journeying through a pop/folk/rock/americana sound_x000a_noisetrade.com/jaredmitchellmusic"/>
    <x v="82"/>
    <x v="871"/>
    <x v="0"/>
    <s v="US"/>
    <s v="USD"/>
    <n v="1355437052"/>
    <n v="1352845052"/>
    <b v="0"/>
    <n v="48"/>
    <b v="1"/>
    <s v="music/pop"/>
    <n v="100"/>
    <n v="156.77000000000001"/>
    <x v="7"/>
    <x v="22"/>
    <x v="885"/>
  </r>
  <r>
    <n v="1365"/>
    <x v="886"/>
    <s v="Our first professional studio album &quot;See The Light&quot; will be released this spring! Help us record, mix, master, and release the album!"/>
    <x v="82"/>
    <x v="872"/>
    <x v="0"/>
    <s v="US"/>
    <s v="USD"/>
    <n v="1426523752"/>
    <n v="1423935352"/>
    <b v="0"/>
    <n v="92"/>
    <b v="1"/>
    <s v="music/rock"/>
    <n v="100"/>
    <n v="81.739999999999995"/>
    <x v="7"/>
    <x v="15"/>
    <x v="886"/>
  </r>
  <r>
    <n v="2248"/>
    <x v="887"/>
    <s v="Select your Wizard, determine your rivals, and then duel to the death to demonstrate your superiority wielding the Roots of Magic!"/>
    <x v="40"/>
    <x v="873"/>
    <x v="0"/>
    <s v="GB"/>
    <s v="GBP"/>
    <n v="1481749278"/>
    <n v="1479157278"/>
    <b v="0"/>
    <n v="128"/>
    <b v="1"/>
    <s v="games/tabletop games"/>
    <n v="107"/>
    <n v="58.63"/>
    <x v="3"/>
    <x v="5"/>
    <x v="887"/>
  </r>
  <r>
    <n v="2857"/>
    <x v="888"/>
    <s v="Somos una compaÃ±Ã­a de teatro independiente. Y en el 2017 queremos arrancar con el montaje de 3 obras._x000a_3 elencos, 3 espacios."/>
    <x v="46"/>
    <x v="874"/>
    <x v="2"/>
    <s v="MX"/>
    <s v="MXN"/>
    <n v="1487613600"/>
    <n v="1482444295"/>
    <b v="0"/>
    <n v="15"/>
    <b v="0"/>
    <s v="theater/plays"/>
    <n v="20"/>
    <n v="500"/>
    <x v="6"/>
    <x v="11"/>
    <x v="888"/>
  </r>
  <r>
    <n v="1371"/>
    <x v="889"/>
    <s v="The Defiant Tour Documentary is a never before examination of the finances of a touring band and what it takes to go on the road."/>
    <x v="170"/>
    <x v="875"/>
    <x v="0"/>
    <s v="US"/>
    <s v="USD"/>
    <n v="1431022342"/>
    <n v="1428430342"/>
    <b v="0"/>
    <n v="70"/>
    <b v="1"/>
    <s v="music/rock"/>
    <n v="107"/>
    <n v="107.07"/>
    <x v="7"/>
    <x v="15"/>
    <x v="889"/>
  </r>
  <r>
    <n v="2040"/>
    <x v="890"/>
    <s v="4.29 Billion+ Capacitor Combinations._x000a_No Coding Required."/>
    <x v="121"/>
    <x v="876"/>
    <x v="0"/>
    <s v="US"/>
    <s v="USD"/>
    <n v="1384557303"/>
    <n v="1383257703"/>
    <b v="1"/>
    <n v="271"/>
    <b v="1"/>
    <s v="technology/hardware"/>
    <n v="248"/>
    <n v="27.47"/>
    <x v="0"/>
    <x v="0"/>
    <x v="890"/>
  </r>
  <r>
    <n v="1765"/>
    <x v="891"/>
    <s v="Everyday I meet new people and everyday I learn a new story. These are the most popular of those stories from the first year of OTWISI."/>
    <x v="66"/>
    <x v="877"/>
    <x v="2"/>
    <s v="US"/>
    <s v="USD"/>
    <n v="1407972712"/>
    <n v="1405380712"/>
    <b v="1"/>
    <n v="103"/>
    <b v="0"/>
    <s v="photography/photobooks"/>
    <n v="59"/>
    <n v="72.17"/>
    <x v="2"/>
    <x v="3"/>
    <x v="891"/>
  </r>
  <r>
    <n v="61"/>
    <x v="892"/>
    <s v="An exploration of the shadows that follow us from our past, the darkness that lives inside us and the ability to find our own freedom"/>
    <x v="1"/>
    <x v="878"/>
    <x v="0"/>
    <s v="US"/>
    <s v="USD"/>
    <n v="1370547157"/>
    <n v="1368646357"/>
    <b v="0"/>
    <n v="23"/>
    <b v="1"/>
    <s v="film &amp; video/shorts"/>
    <n v="148"/>
    <n v="322.39"/>
    <x v="5"/>
    <x v="27"/>
    <x v="892"/>
  </r>
  <r>
    <n v="2085"/>
    <x v="893"/>
    <s v="Eikon worship leader Dustin Hecocks records his full length debut album this Summer, comprised of powerful music and worshipful lyrics."/>
    <x v="70"/>
    <x v="879"/>
    <x v="0"/>
    <s v="US"/>
    <s v="USD"/>
    <n v="1342382587"/>
    <n v="1339790587"/>
    <b v="0"/>
    <n v="83"/>
    <b v="1"/>
    <s v="music/indie rock"/>
    <n v="124"/>
    <n v="89.3"/>
    <x v="7"/>
    <x v="12"/>
    <x v="893"/>
  </r>
  <r>
    <n v="2738"/>
    <x v="894"/>
    <s v="Bringing back the Mojo to the new iPhone with our award winning  removable battery case with customized 3D printed top cover"/>
    <x v="1"/>
    <x v="880"/>
    <x v="0"/>
    <s v="US"/>
    <s v="USD"/>
    <n v="1478402804"/>
    <n v="1473218804"/>
    <b v="0"/>
    <n v="15"/>
    <b v="1"/>
    <s v="technology/hardware"/>
    <n v="148"/>
    <n v="493.13"/>
    <x v="0"/>
    <x v="0"/>
    <x v="894"/>
  </r>
  <r>
    <n v="724"/>
    <x v="895"/>
    <s v="We are creating the Adventure Access Trail, a new walking trail from Boston to San Francisco.  _x000a_http://adventureaccess.org"/>
    <x v="40"/>
    <x v="881"/>
    <x v="0"/>
    <s v="US"/>
    <s v="USD"/>
    <n v="1309447163"/>
    <n v="1306855163"/>
    <b v="0"/>
    <n v="143"/>
    <b v="1"/>
    <s v="publishing/nonfiction"/>
    <n v="105"/>
    <n v="51.63"/>
    <x v="1"/>
    <x v="17"/>
    <x v="895"/>
  </r>
  <r>
    <n v="3258"/>
    <x v="896"/>
    <s v="A guy named Walt steals a book and plans to sell it to get his life on track... until his wife finds out."/>
    <x v="40"/>
    <x v="882"/>
    <x v="0"/>
    <s v="US"/>
    <s v="USD"/>
    <n v="1420751861"/>
    <n v="1418159861"/>
    <b v="1"/>
    <n v="75"/>
    <b v="1"/>
    <s v="theater/plays"/>
    <n v="105"/>
    <n v="98.2"/>
    <x v="6"/>
    <x v="11"/>
    <x v="896"/>
  </r>
  <r>
    <n v="1077"/>
    <x v="897"/>
    <s v="An epic strategy game of world conquest with simultaneous turn-based multiplayer gameplay and no hotseat waiting"/>
    <x v="17"/>
    <x v="883"/>
    <x v="2"/>
    <s v="US"/>
    <s v="USD"/>
    <n v="1452744011"/>
    <n v="1450152011"/>
    <b v="0"/>
    <n v="167"/>
    <b v="0"/>
    <s v="games/video games"/>
    <n v="29"/>
    <n v="43.98"/>
    <x v="3"/>
    <x v="18"/>
    <x v="897"/>
  </r>
  <r>
    <n v="2113"/>
    <x v="898"/>
    <s v="Help us fund our second full-length album Honeycomb!"/>
    <x v="40"/>
    <x v="884"/>
    <x v="0"/>
    <s v="US"/>
    <s v="USD"/>
    <n v="1411505176"/>
    <n v="1408481176"/>
    <b v="0"/>
    <n v="107"/>
    <b v="1"/>
    <s v="music/indie rock"/>
    <n v="105"/>
    <n v="68.599999999999994"/>
    <x v="7"/>
    <x v="12"/>
    <x v="898"/>
  </r>
  <r>
    <n v="2735"/>
    <x v="899"/>
    <s v="The Pi Supply is an intelligent power switch for the Raspberry Pi which includes hard on and off switches and auto-off on shutdown."/>
    <x v="150"/>
    <x v="885"/>
    <x v="0"/>
    <s v="GB"/>
    <s v="GBP"/>
    <n v="1363204800"/>
    <n v="1360551250"/>
    <b v="0"/>
    <n v="339"/>
    <b v="1"/>
    <s v="technology/hardware"/>
    <n v="978"/>
    <n v="21.64"/>
    <x v="0"/>
    <x v="0"/>
    <x v="899"/>
  </r>
  <r>
    <n v="2724"/>
    <x v="900"/>
    <s v="RPi.GPIO Quick reference for GPIO programming on Raspberry Pi. Python code &amp; port ID labels in a convenient 6&quot; PCB ruler"/>
    <x v="171"/>
    <x v="886"/>
    <x v="0"/>
    <s v="GB"/>
    <s v="GBP"/>
    <n v="1439625059"/>
    <n v="1436860259"/>
    <b v="0"/>
    <n v="1019"/>
    <b v="1"/>
    <s v="technology/hardware"/>
    <n v="297"/>
    <n v="7.19"/>
    <x v="0"/>
    <x v="0"/>
    <x v="900"/>
  </r>
  <r>
    <n v="2294"/>
    <x v="901"/>
    <s v="This is the Kickstarter project for my new upcoming album. It's heavy &amp; you can be a part of it! MONTSTER WORLD DOMINATION 2013!"/>
    <x v="1"/>
    <x v="887"/>
    <x v="0"/>
    <s v="US"/>
    <s v="USD"/>
    <n v="1358702480"/>
    <n v="1356110480"/>
    <b v="0"/>
    <n v="112"/>
    <b v="1"/>
    <s v="music/rock"/>
    <n v="146"/>
    <n v="65.209999999999994"/>
    <x v="7"/>
    <x v="15"/>
    <x v="901"/>
  </r>
  <r>
    <n v="2712"/>
    <x v="902"/>
    <s v="Voix de Ville is a pop-up imaginarium of neo-vaudeville, musical extravaganza, circus arts, comedy, and theatre in a tiny circus tent!"/>
    <x v="120"/>
    <x v="888"/>
    <x v="0"/>
    <s v="US"/>
    <s v="USD"/>
    <n v="1373738400"/>
    <n v="1370568560"/>
    <b v="1"/>
    <n v="143"/>
    <b v="1"/>
    <s v="theater/spaces"/>
    <n v="131"/>
    <n v="50.53"/>
    <x v="6"/>
    <x v="9"/>
    <x v="902"/>
  </r>
  <r>
    <n v="3612"/>
    <x v="903"/>
    <s v="A Harlem Hellfighter struggles to re-integrate into his community after heroically fighting for his country in WW1."/>
    <x v="1"/>
    <x v="889"/>
    <x v="0"/>
    <s v="CA"/>
    <s v="CAD"/>
    <n v="1402334811"/>
    <n v="1401470811"/>
    <b v="0"/>
    <n v="57"/>
    <b v="1"/>
    <s v="theater/plays"/>
    <n v="144"/>
    <n v="126.67"/>
    <x v="6"/>
    <x v="11"/>
    <x v="903"/>
  </r>
  <r>
    <n v="1346"/>
    <x v="904"/>
    <s v="An anthology of nonfiction stories written by Nepal's Lesbian, Gay, Bisexual, and Transgender (LGBT) community."/>
    <x v="67"/>
    <x v="890"/>
    <x v="0"/>
    <s v="US"/>
    <s v="USD"/>
    <n v="1372297751"/>
    <n v="1369705751"/>
    <b v="0"/>
    <n v="149"/>
    <b v="1"/>
    <s v="publishing/nonfiction"/>
    <n v="147"/>
    <n v="48.45"/>
    <x v="1"/>
    <x v="17"/>
    <x v="904"/>
  </r>
  <r>
    <n v="834"/>
    <x v="905"/>
    <s v="We were selected out of 4,000 bands to play on VANS Warped Tour! Amazing opportunity, but touring costs $$$!  We REALLY need your help!"/>
    <x v="120"/>
    <x v="891"/>
    <x v="0"/>
    <s v="US"/>
    <s v="USD"/>
    <n v="1372651140"/>
    <n v="1369770292"/>
    <b v="0"/>
    <n v="75"/>
    <b v="1"/>
    <s v="music/rock"/>
    <n v="131"/>
    <n v="96.08"/>
    <x v="7"/>
    <x v="15"/>
    <x v="905"/>
  </r>
  <r>
    <n v="1538"/>
    <x v="906"/>
    <s v="I want to travel through the National Parks to take pictures of the little things, the &quot;missed&quot; things, that people overlook."/>
    <x v="40"/>
    <x v="892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</r>
  <r>
    <n v="3071"/>
    <x v="907"/>
    <s v="Anyone can create. They just need a place and an opportunity. The Echo Theatre (Provo) provides that opportunity."/>
    <x v="32"/>
    <x v="893"/>
    <x v="2"/>
    <s v="US"/>
    <s v="USD"/>
    <n v="1429595940"/>
    <n v="1428082481"/>
    <b v="0"/>
    <n v="117"/>
    <b v="0"/>
    <s v="theater/spaces"/>
    <n v="60"/>
    <n v="61.31"/>
    <x v="6"/>
    <x v="9"/>
    <x v="907"/>
  </r>
  <r>
    <n v="3228"/>
    <x v="908"/>
    <s v="A Season of Powerful Women. A Season of Defiance."/>
    <x v="40"/>
    <x v="894"/>
    <x v="0"/>
    <s v="US"/>
    <s v="USD"/>
    <n v="1450328340"/>
    <n v="1447606884"/>
    <b v="1"/>
    <n v="37"/>
    <b v="1"/>
    <s v="theater/plays"/>
    <n v="102"/>
    <n v="193.62"/>
    <x v="6"/>
    <x v="11"/>
    <x v="908"/>
  </r>
  <r>
    <n v="369"/>
    <x v="909"/>
    <s v="A documentary of one woman's attempt at solo hiking 2,000 miles, in an effort to understand herself and societal expectations."/>
    <x v="115"/>
    <x v="895"/>
    <x v="0"/>
    <s v="US"/>
    <s v="USD"/>
    <n v="1326633269"/>
    <n v="1324041269"/>
    <b v="0"/>
    <n v="167"/>
    <b v="1"/>
    <s v="film &amp; video/documentary"/>
    <n v="110"/>
    <n v="42.87"/>
    <x v="5"/>
    <x v="8"/>
    <x v="909"/>
  </r>
  <r>
    <n v="786"/>
    <x v="910"/>
    <s v="In June, Columbus rock veterans, Watershed, will release and tour behind a new album, BRICK AND MORTAR."/>
    <x v="1"/>
    <x v="896"/>
    <x v="0"/>
    <s v="US"/>
    <s v="USD"/>
    <n v="1336751220"/>
    <n v="1331774434"/>
    <b v="0"/>
    <n v="44"/>
    <b v="1"/>
    <s v="music/rock"/>
    <n v="143"/>
    <n v="162.27000000000001"/>
    <x v="7"/>
    <x v="15"/>
    <x v="910"/>
  </r>
  <r>
    <n v="2784"/>
    <x v="911"/>
    <s v="David Sedaris' &quot;The Santaland Diaries&quot; starring Matt Crabtree at The Working Stage Theatre in Hollywood!"/>
    <x v="70"/>
    <x v="896"/>
    <x v="0"/>
    <s v="US"/>
    <s v="USD"/>
    <n v="1414608843"/>
    <n v="1412794443"/>
    <b v="0"/>
    <n v="108"/>
    <b v="1"/>
    <s v="theater/plays"/>
    <n v="119"/>
    <n v="66.11"/>
    <x v="6"/>
    <x v="11"/>
    <x v="911"/>
  </r>
  <r>
    <n v="3182"/>
    <x v="912"/>
    <s v="FRANK, a newborn company, presents Wallace Shawn's famously unproduced,&quot;A Thought in Three Parts.&quot;_x000a_Be FRANK with us!"/>
    <x v="40"/>
    <x v="897"/>
    <x v="0"/>
    <s v="US"/>
    <s v="USD"/>
    <n v="1328029200"/>
    <n v="1323211621"/>
    <b v="1"/>
    <n v="151"/>
    <b v="1"/>
    <s v="theater/plays"/>
    <n v="101"/>
    <n v="46.77"/>
    <x v="6"/>
    <x v="11"/>
    <x v="912"/>
  </r>
  <r>
    <n v="2303"/>
    <x v="913"/>
    <s v="Abby Travis (EODM, Bangles, Masters of Reality, KMFDM) wants to release her new album as a vinyl picture disc and limited edition CD."/>
    <x v="172"/>
    <x v="898"/>
    <x v="0"/>
    <s v="US"/>
    <s v="USD"/>
    <n v="1323747596"/>
    <n v="1320287996"/>
    <b v="1"/>
    <n v="103"/>
    <b v="1"/>
    <s v="music/indie rock"/>
    <n v="109"/>
    <n v="68.48"/>
    <x v="7"/>
    <x v="12"/>
    <x v="913"/>
  </r>
  <r>
    <n v="113"/>
    <x v="914"/>
    <s v="A living memorial for all those dealing with trauma, grief and loss."/>
    <x v="1"/>
    <x v="899"/>
    <x v="0"/>
    <s v="US"/>
    <s v="USD"/>
    <n v="1312642800"/>
    <n v="1311963128"/>
    <b v="0"/>
    <n v="78"/>
    <b v="1"/>
    <s v="film &amp; video/shorts"/>
    <n v="141"/>
    <n v="90.38"/>
    <x v="5"/>
    <x v="27"/>
    <x v="914"/>
  </r>
  <r>
    <n v="3020"/>
    <x v="915"/>
    <s v="Any donation--big or small--will help us upgrade our studio/rehearsal space into a black box theater and offer even more programs."/>
    <x v="40"/>
    <x v="900"/>
    <x v="0"/>
    <s v="US"/>
    <s v="USD"/>
    <n v="1439583533"/>
    <n v="1434399533"/>
    <b v="0"/>
    <n v="30"/>
    <b v="1"/>
    <s v="theater/spaces"/>
    <n v="101"/>
    <n v="234.67"/>
    <x v="6"/>
    <x v="9"/>
    <x v="915"/>
  </r>
  <r>
    <n v="1622"/>
    <x v="916"/>
    <s v="Join in PrincessFrank's conquest of the Rock&amp;Roll kingdom! Pledge your support and help him claim the throne of Rock!"/>
    <x v="173"/>
    <x v="901"/>
    <x v="0"/>
    <s v="US"/>
    <s v="USD"/>
    <n v="1418803140"/>
    <n v="1415343874"/>
    <b v="0"/>
    <n v="65"/>
    <b v="1"/>
    <s v="music/rock"/>
    <n v="102"/>
    <n v="107.98"/>
    <x v="7"/>
    <x v="15"/>
    <x v="916"/>
  </r>
  <r>
    <n v="3527"/>
    <x v="917"/>
    <s v="A 'tasty' new drama ~&quot;Booker T Washington of Tuskegee, Alabama, dined with the President (Roosevelt) last evening.&quot;~ the White House."/>
    <x v="70"/>
    <x v="902"/>
    <x v="0"/>
    <s v="US"/>
    <s v="USD"/>
    <n v="1436587140"/>
    <n v="1434069205"/>
    <b v="0"/>
    <n v="86"/>
    <b v="1"/>
    <s v="theater/plays"/>
    <n v="117"/>
    <n v="81.569999999999993"/>
    <x v="6"/>
    <x v="11"/>
    <x v="917"/>
  </r>
  <r>
    <n v="2043"/>
    <x v="918"/>
    <s v="PS-1A is an adjustable switch mode DC-DC power supply. It is highly compact, breadboard friendly and requires no external components."/>
    <x v="174"/>
    <x v="903"/>
    <x v="0"/>
    <s v="US"/>
    <s v="USD"/>
    <n v="1481432340"/>
    <n v="1476764077"/>
    <b v="0"/>
    <n v="193"/>
    <b v="1"/>
    <s v="technology/hardware"/>
    <n v="506"/>
    <n v="36.33"/>
    <x v="0"/>
    <x v="0"/>
    <x v="918"/>
  </r>
  <r>
    <n v="747"/>
    <x v="919"/>
    <s v="My creations are born in different cultural environment around the globe with Â« what is already there Â» and act as a social impulse"/>
    <x v="40"/>
    <x v="904"/>
    <x v="0"/>
    <s v="NL"/>
    <s v="EUR"/>
    <n v="1421319240"/>
    <n v="1418649019"/>
    <b v="0"/>
    <n v="55"/>
    <b v="1"/>
    <s v="publishing/nonfiction"/>
    <n v="100"/>
    <n v="127.33"/>
    <x v="1"/>
    <x v="17"/>
    <x v="919"/>
  </r>
  <r>
    <n v="1026"/>
    <x v="920"/>
    <s v="Changing Stations is an 11-track classical-contemporary album by Daniel Liam Glyn, based on the 11 main lines of the London Underground"/>
    <x v="40"/>
    <x v="905"/>
    <x v="0"/>
    <s v="GB"/>
    <s v="GBP"/>
    <n v="1459414016"/>
    <n v="1456480016"/>
    <b v="1"/>
    <n v="122"/>
    <b v="1"/>
    <s v="music/electronic music"/>
    <n v="100"/>
    <n v="57.38"/>
    <x v="7"/>
    <x v="13"/>
    <x v="920"/>
  </r>
  <r>
    <n v="513"/>
    <x v="921"/>
    <s v="A sci-fi fantasy 2.5D anime styled series about some guys trying to save the world, probably..."/>
    <x v="6"/>
    <x v="906"/>
    <x v="2"/>
    <s v="US"/>
    <s v="USD"/>
    <n v="1471244400"/>
    <n v="1467387705"/>
    <b v="0"/>
    <n v="68"/>
    <b v="0"/>
    <s v="film &amp; video/animation"/>
    <n v="14"/>
    <n v="102.38"/>
    <x v="5"/>
    <x v="23"/>
    <x v="921"/>
  </r>
  <r>
    <n v="972"/>
    <x v="922"/>
    <s v="Slackers Patent-Pending Magnetic Clip and Cable System, Amazing Sound, Durability and Value Can't Be Beat...AT ANY PRICE!!"/>
    <x v="16"/>
    <x v="907"/>
    <x v="2"/>
    <s v="US"/>
    <s v="USD"/>
    <n v="1409813940"/>
    <n v="1407271598"/>
    <b v="0"/>
    <n v="45"/>
    <b v="0"/>
    <s v="technology/wearables"/>
    <n v="35"/>
    <n v="153.88999999999999"/>
    <x v="0"/>
    <x v="1"/>
    <x v="922"/>
  </r>
  <r>
    <n v="89"/>
    <x v="923"/>
    <s v="A chronicle of four very different stories concerning racism to the power of love, all set in the beauty of the Southwest."/>
    <x v="70"/>
    <x v="908"/>
    <x v="0"/>
    <s v="US"/>
    <s v="USD"/>
    <n v="1370196192"/>
    <n v="1368036192"/>
    <b v="0"/>
    <n v="56"/>
    <b v="1"/>
    <s v="film &amp; video/shorts"/>
    <n v="115"/>
    <n v="123.29"/>
    <x v="5"/>
    <x v="27"/>
    <x v="923"/>
  </r>
  <r>
    <n v="2212"/>
    <x v="924"/>
    <s v="Help Dragon's Eye relaunch with 4 new releases by Yann Novak, Pinkcourtesyphone, Steve Roden &amp; Lawrence English + Stephen Vitiello"/>
    <x v="70"/>
    <x v="909"/>
    <x v="0"/>
    <s v="US"/>
    <s v="USD"/>
    <n v="1383526800"/>
    <n v="1380650177"/>
    <b v="0"/>
    <n v="123"/>
    <b v="1"/>
    <s v="music/electronic music"/>
    <n v="114"/>
    <n v="55.8"/>
    <x v="7"/>
    <x v="13"/>
    <x v="924"/>
  </r>
  <r>
    <n v="1375"/>
    <x v="925"/>
    <s v="Pampa Folks, l'album aux couleurs de dÃ©serts. Le quatuor, crÃ©Ã© en 2015  livre une Ã©nergie brute et prÃ©pare son premier album"/>
    <x v="38"/>
    <x v="910"/>
    <x v="0"/>
    <s v="FR"/>
    <s v="EUR"/>
    <n v="1484444119"/>
    <n v="1481852119"/>
    <b v="0"/>
    <n v="109"/>
    <b v="1"/>
    <s v="music/rock"/>
    <n v="171"/>
    <n v="62.87"/>
    <x v="7"/>
    <x v="15"/>
    <x v="925"/>
  </r>
  <r>
    <n v="1030"/>
    <x v="926"/>
    <s v="Help fund the latest Gothsicles mega-album, I FEEL SICLE!"/>
    <x v="151"/>
    <x v="911"/>
    <x v="0"/>
    <s v="US"/>
    <s v="USD"/>
    <n v="1473680149"/>
    <n v="1472470549"/>
    <b v="0"/>
    <n v="159"/>
    <b v="1"/>
    <s v="music/electronic music"/>
    <n v="342"/>
    <n v="43.03"/>
    <x v="7"/>
    <x v="13"/>
    <x v="926"/>
  </r>
  <r>
    <n v="3189"/>
    <x v="927"/>
    <s v="Det Ã¤r tio Ã¥r sedan sist! Musikalen Hednadotter med sÃ¥ngarna frÃ¥n orginaluppsÃ¤ttningen sjunger musikalen i Konsertform."/>
    <x v="20"/>
    <x v="912"/>
    <x v="2"/>
    <s v="SE"/>
    <s v="SEK"/>
    <n v="1432455532"/>
    <n v="1429863532"/>
    <b v="0"/>
    <n v="19"/>
    <b v="0"/>
    <s v="theater/musical"/>
    <n v="12"/>
    <n v="356.84"/>
    <x v="6"/>
    <x v="19"/>
    <x v="927"/>
  </r>
  <r>
    <n v="1797"/>
    <x v="928"/>
    <s v="A photography book that serves as a call to action for Congress to stand up for survivors of domestic and sexual assault."/>
    <x v="26"/>
    <x v="913"/>
    <x v="2"/>
    <s v="US"/>
    <s v="USD"/>
    <n v="1481809189"/>
    <n v="1479217189"/>
    <b v="1"/>
    <n v="140"/>
    <b v="0"/>
    <s v="photography/photobooks"/>
    <n v="68"/>
    <n v="48.25"/>
    <x v="2"/>
    <x v="3"/>
    <x v="928"/>
  </r>
  <r>
    <n v="1388"/>
    <x v="929"/>
    <s v="&quot;The Great Bright Horses&quot; is finished and ready for release! Help us put on the finishing touches and share it with the universe."/>
    <x v="1"/>
    <x v="914"/>
    <x v="0"/>
    <s v="US"/>
    <s v="USD"/>
    <n v="1476720840"/>
    <n v="1474469117"/>
    <b v="0"/>
    <n v="112"/>
    <b v="1"/>
    <s v="music/rock"/>
    <n v="135"/>
    <n v="60.18"/>
    <x v="7"/>
    <x v="15"/>
    <x v="929"/>
  </r>
  <r>
    <n v="247"/>
    <x v="930"/>
    <s v="A young neuroscientist attempts to reconnect with his ailing father by obsessively studying old family footage._x000a_"/>
    <x v="1"/>
    <x v="915"/>
    <x v="0"/>
    <s v="US"/>
    <s v="USD"/>
    <n v="1287200340"/>
    <n v="1284042614"/>
    <b v="1"/>
    <n v="62"/>
    <b v="1"/>
    <s v="film &amp; video/documentary"/>
    <n v="134"/>
    <n v="108.15"/>
    <x v="5"/>
    <x v="8"/>
    <x v="930"/>
  </r>
  <r>
    <n v="1677"/>
    <x v="931"/>
    <s v="It's time to record my new album. Studio, musicians and arranger are ready, are you coming on this journey with me?"/>
    <x v="70"/>
    <x v="916"/>
    <x v="0"/>
    <s v="ES"/>
    <s v="EUR"/>
    <n v="1460786340"/>
    <n v="1455615976"/>
    <b v="0"/>
    <n v="42"/>
    <b v="1"/>
    <s v="music/pop"/>
    <n v="112"/>
    <n v="159.52000000000001"/>
    <x v="7"/>
    <x v="22"/>
    <x v="931"/>
  </r>
  <r>
    <n v="442"/>
    <x v="932"/>
    <s v="Doomsday is here"/>
    <x v="92"/>
    <x v="917"/>
    <x v="2"/>
    <s v="US"/>
    <s v="USD"/>
    <n v="1424380783"/>
    <n v="1421788783"/>
    <b v="0"/>
    <n v="17"/>
    <b v="0"/>
    <s v="film &amp; video/animation"/>
    <n v="39"/>
    <n v="393.59"/>
    <x v="5"/>
    <x v="23"/>
    <x v="932"/>
  </r>
  <r>
    <n v="3062"/>
    <x v="933"/>
    <s v="In our 30th year we are relocating to the world famous Choo Choo on The South Side. We will be remodeling the old Station House."/>
    <x v="26"/>
    <x v="918"/>
    <x v="2"/>
    <s v="US"/>
    <s v="USD"/>
    <n v="1443636000"/>
    <n v="1441111892"/>
    <b v="0"/>
    <n v="67"/>
    <b v="0"/>
    <s v="theater/spaces"/>
    <n v="67"/>
    <n v="99.76"/>
    <x v="6"/>
    <x v="9"/>
    <x v="933"/>
  </r>
  <r>
    <n v="2301"/>
    <x v="934"/>
    <s v="We are America's first trock band, and we're ready to bring you our first album!"/>
    <x v="1"/>
    <x v="919"/>
    <x v="0"/>
    <s v="US"/>
    <s v="USD"/>
    <n v="1371785496"/>
    <n v="1369193496"/>
    <b v="1"/>
    <n v="211"/>
    <b v="1"/>
    <s v="music/indie rock"/>
    <n v="134"/>
    <n v="31.66"/>
    <x v="7"/>
    <x v="12"/>
    <x v="934"/>
  </r>
  <r>
    <n v="944"/>
    <x v="935"/>
    <s v="Find your pet when it's missing, digitally store pet-related information, and locate pet friend establishments and services."/>
    <x v="6"/>
    <x v="920"/>
    <x v="2"/>
    <s v="US"/>
    <s v="USD"/>
    <n v="1460988000"/>
    <n v="1458050450"/>
    <b v="0"/>
    <n v="96"/>
    <b v="0"/>
    <s v="technology/wearables"/>
    <n v="13"/>
    <n v="69.41"/>
    <x v="0"/>
    <x v="1"/>
    <x v="935"/>
  </r>
  <r>
    <n v="3786"/>
    <x v="936"/>
    <s v="The brainchild of Coleman Peterson and Janice Gilbert.  The funding will be used to professionally record the songs."/>
    <x v="70"/>
    <x v="921"/>
    <x v="0"/>
    <s v="US"/>
    <s v="USD"/>
    <n v="1464310475"/>
    <n v="1461718475"/>
    <b v="0"/>
    <n v="71"/>
    <b v="1"/>
    <s v="theater/musical"/>
    <n v="111"/>
    <n v="93.77"/>
    <x v="6"/>
    <x v="19"/>
    <x v="936"/>
  </r>
  <r>
    <n v="323"/>
    <x v="937"/>
    <s v="A documentary focusing on the Haida Nation's resurgence in the wake of colonization and Canada's Indian Residential Schools."/>
    <x v="175"/>
    <x v="922"/>
    <x v="0"/>
    <s v="US"/>
    <s v="USD"/>
    <n v="1482307140"/>
    <n v="1479886966"/>
    <b v="1"/>
    <n v="58"/>
    <b v="1"/>
    <s v="film &amp; video/documentary"/>
    <n v="123"/>
    <n v="114.59"/>
    <x v="5"/>
    <x v="8"/>
    <x v="937"/>
  </r>
  <r>
    <n v="1213"/>
    <x v="938"/>
    <s v="A collection of 97 colour photographs showcasing Iceland's spectacular scenery, beautifully presented in 128 page hardcover book."/>
    <x v="115"/>
    <x v="923"/>
    <x v="0"/>
    <s v="GB"/>
    <s v="GBP"/>
    <n v="1485886100"/>
    <n v="1482862100"/>
    <b v="0"/>
    <n v="108"/>
    <b v="1"/>
    <s v="photography/photobooks"/>
    <n v="102"/>
    <n v="61.53"/>
    <x v="2"/>
    <x v="3"/>
    <x v="938"/>
  </r>
  <r>
    <n v="3109"/>
    <x v="939"/>
    <s v="Help us exceed our goal to convert the Sidney Auto Vue Drive-In from 35mm to digital. This will cost upwards of $75,000. Thank you!"/>
    <x v="91"/>
    <x v="924"/>
    <x v="2"/>
    <s v="US"/>
    <s v="USD"/>
    <n v="1409194810"/>
    <n v="1406170810"/>
    <b v="0"/>
    <n v="114"/>
    <b v="0"/>
    <s v="theater/spaces"/>
    <n v="25"/>
    <n v="58.18"/>
    <x v="6"/>
    <x v="9"/>
    <x v="939"/>
  </r>
  <r>
    <n v="281"/>
    <x v="940"/>
    <s v="Last May, I created my mission: To reunite the brilliant but (in my opinion) under-appreciated band, the Kinks. I decided to make..."/>
    <x v="120"/>
    <x v="925"/>
    <x v="0"/>
    <s v="US"/>
    <s v="USD"/>
    <n v="1249932360"/>
    <n v="1242532513"/>
    <b v="1"/>
    <n v="79"/>
    <b v="1"/>
    <s v="film &amp; video/documentary"/>
    <n v="121"/>
    <n v="83.95"/>
    <x v="5"/>
    <x v="8"/>
    <x v="940"/>
  </r>
  <r>
    <n v="3279"/>
    <x v="941"/>
    <s v="LOOKING FOR GOOD PEOPLE to help fund our production of &quot;Good People&quot; with Kia Hellman &amp; Shayne Anderson, directed by Christine Dunford."/>
    <x v="176"/>
    <x v="926"/>
    <x v="0"/>
    <s v="US"/>
    <s v="USD"/>
    <n v="1459474059"/>
    <n v="1456885659"/>
    <b v="0"/>
    <n v="63"/>
    <b v="1"/>
    <s v="theater/plays"/>
    <n v="114"/>
    <n v="105.21"/>
    <x v="6"/>
    <x v="11"/>
    <x v="941"/>
  </r>
  <r>
    <n v="987"/>
    <x v="942"/>
    <s v="Always know where your precious children are. Let them explore the world freely and in a secure way by using the Kidswatcher."/>
    <x v="6"/>
    <x v="927"/>
    <x v="2"/>
    <s v="NL"/>
    <s v="EUR"/>
    <n v="1403507050"/>
    <n v="1400051050"/>
    <b v="0"/>
    <n v="41"/>
    <b v="0"/>
    <s v="technology/wearables"/>
    <n v="13"/>
    <n v="161.22"/>
    <x v="0"/>
    <x v="1"/>
    <x v="942"/>
  </r>
  <r>
    <n v="2547"/>
    <x v="943"/>
    <s v="A compilation of Guitar Music by composers Darin Au, Jeff Peterson, Byron Yasui, Bailey Matsuda, Ian O'Sullivan, and Michael Foumai."/>
    <x v="120"/>
    <x v="928"/>
    <x v="0"/>
    <s v="US"/>
    <s v="USD"/>
    <n v="1333560803"/>
    <n v="1330972403"/>
    <b v="0"/>
    <n v="134"/>
    <b v="1"/>
    <s v="music/classical music"/>
    <n v="120"/>
    <n v="49.19"/>
    <x v="7"/>
    <x v="25"/>
    <x v="943"/>
  </r>
  <r>
    <n v="1009"/>
    <x v="944"/>
    <s v="R-CON is a wearable that measures running form. Instantly know when your form is breaking down and when you are running your strongest."/>
    <x v="6"/>
    <x v="929"/>
    <x v="1"/>
    <s v="US"/>
    <s v="USD"/>
    <n v="1466346646"/>
    <n v="1463754646"/>
    <b v="0"/>
    <n v="101"/>
    <b v="0"/>
    <s v="technology/wearables"/>
    <n v="13"/>
    <n v="65"/>
    <x v="0"/>
    <x v="1"/>
    <x v="944"/>
  </r>
  <r>
    <n v="2550"/>
    <x v="945"/>
    <s v="Ashley Bathgate and Karl Larson are raising funds to make the premiere recording of Ken Thomson's brilliant, dramatic new chamber works"/>
    <x v="115"/>
    <x v="930"/>
    <x v="0"/>
    <s v="US"/>
    <s v="USD"/>
    <n v="1444276740"/>
    <n v="1439392406"/>
    <b v="0"/>
    <n v="150"/>
    <b v="1"/>
    <s v="music/classical music"/>
    <n v="101"/>
    <n v="43.7"/>
    <x v="7"/>
    <x v="25"/>
    <x v="945"/>
  </r>
  <r>
    <n v="471"/>
    <x v="946"/>
    <s v="Three kids try to stop Mazi Mbe's plan to restore Africa to its original state where Tricksters &amp; Spirits ruled_x000a_and Juju was law."/>
    <x v="20"/>
    <x v="93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</r>
  <r>
    <n v="2719"/>
    <x v="947"/>
    <s v="Our high school theater in Allentown, New Jersey was rad - in 1972. Help us bring our theater into present day and light up our stage!"/>
    <x v="70"/>
    <x v="932"/>
    <x v="0"/>
    <s v="US"/>
    <s v="USD"/>
    <n v="1460936694"/>
    <n v="1455756294"/>
    <b v="0"/>
    <n v="69"/>
    <b v="1"/>
    <s v="theater/spaces"/>
    <n v="109"/>
    <n v="94.64"/>
    <x v="6"/>
    <x v="9"/>
    <x v="947"/>
  </r>
  <r>
    <n v="1744"/>
    <x v="948"/>
    <s v="This book is the embodiment of my passion for water &amp; photography, which I hope will inspire you to pick up your camera and explore."/>
    <x v="120"/>
    <x v="933"/>
    <x v="0"/>
    <s v="GB"/>
    <s v="GBP"/>
    <n v="1425821477"/>
    <n v="1421937077"/>
    <b v="0"/>
    <n v="70"/>
    <b v="1"/>
    <s v="photography/photobooks"/>
    <n v="118"/>
    <n v="93.07"/>
    <x v="2"/>
    <x v="3"/>
    <x v="948"/>
  </r>
  <r>
    <n v="954"/>
    <x v="949"/>
    <s v="Turn your iPhone into wearable tech &amp; GoPro. Features: Selfie Stick, Tripod, &amp; Protective Top. Great for everyday carry."/>
    <x v="51"/>
    <x v="934"/>
    <x v="2"/>
    <s v="US"/>
    <s v="USD"/>
    <n v="1440100839"/>
    <n v="1436472039"/>
    <b v="0"/>
    <n v="73"/>
    <b v="0"/>
    <s v="technology/wearables"/>
    <n v="43"/>
    <n v="89.19"/>
    <x v="0"/>
    <x v="1"/>
    <x v="949"/>
  </r>
  <r>
    <n v="1897"/>
    <x v="950"/>
    <s v="My new album produced by Paul Curreri is one of the most unique musical projects I have done. Let's finish it before the baby comes!"/>
    <x v="177"/>
    <x v="935"/>
    <x v="0"/>
    <s v="US"/>
    <s v="USD"/>
    <n v="1393966800"/>
    <n v="1392040806"/>
    <b v="0"/>
    <n v="183"/>
    <b v="1"/>
    <s v="music/indie rock"/>
    <n v="102"/>
    <n v="35.549999999999997"/>
    <x v="7"/>
    <x v="12"/>
    <x v="950"/>
  </r>
  <r>
    <n v="3310"/>
    <x v="951"/>
    <s v="A new play about coming coming home, recovery, and trying to find God in the process."/>
    <x v="115"/>
    <x v="936"/>
    <x v="0"/>
    <s v="US"/>
    <s v="USD"/>
    <n v="1444169825"/>
    <n v="1441577825"/>
    <b v="0"/>
    <n v="31"/>
    <b v="1"/>
    <s v="theater/plays"/>
    <n v="100"/>
    <n v="209.84"/>
    <x v="6"/>
    <x v="11"/>
    <x v="951"/>
  </r>
  <r>
    <n v="1034"/>
    <x v="952"/>
    <s v="Mazedude presents an arranged album of game music, honoring American composers and featuring several guest performers"/>
    <x v="1"/>
    <x v="937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</r>
  <r>
    <n v="2530"/>
    <x v="953"/>
    <s v="With your help the Tulsa Youth Symphony will have its premiere appearance at the opening of the OK Mozart Festival, June 6th"/>
    <x v="115"/>
    <x v="938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</r>
  <r>
    <n v="339"/>
    <x v="954"/>
    <s v="A documentary film following the world's greatest palindromists leading up to the 2017 World Palindrome Championship."/>
    <x v="70"/>
    <x v="939"/>
    <x v="0"/>
    <s v="US"/>
    <s v="USD"/>
    <n v="1430331268"/>
    <n v="1427739268"/>
    <b v="1"/>
    <n v="89"/>
    <b v="1"/>
    <s v="film &amp; video/documentary"/>
    <n v="108"/>
    <n v="72.87"/>
    <x v="5"/>
    <x v="8"/>
    <x v="954"/>
  </r>
  <r>
    <n v="1396"/>
    <x v="955"/>
    <s v="Bret Coats with producers Nick Jay &amp; Robert Coats resulting in an epic rock &amp; roll experience that has the makings of a true classic."/>
    <x v="70"/>
    <x v="940"/>
    <x v="0"/>
    <s v="US"/>
    <s v="USD"/>
    <n v="1423871882"/>
    <n v="1421279882"/>
    <b v="0"/>
    <n v="73"/>
    <b v="1"/>
    <s v="music/rock"/>
    <n v="107"/>
    <n v="88.19"/>
    <x v="7"/>
    <x v="15"/>
    <x v="955"/>
  </r>
  <r>
    <n v="2309"/>
    <x v="956"/>
    <s v="|| HELP MARNY LION PROUDFIT RECORD HER SECOND INDIE FOLK ALBUM THIS MARCH â€“ THE BARN IS WAITING ||"/>
    <x v="70"/>
    <x v="941"/>
    <x v="0"/>
    <s v="US"/>
    <s v="USD"/>
    <n v="1362872537"/>
    <n v="1359848537"/>
    <b v="1"/>
    <n v="107"/>
    <b v="1"/>
    <s v="music/indie rock"/>
    <n v="107"/>
    <n v="59.82"/>
    <x v="7"/>
    <x v="12"/>
    <x v="956"/>
  </r>
  <r>
    <n v="86"/>
    <x v="957"/>
    <s v="Two women, two destinies connected by a letter. _x000a_Between Paris and Skopje a poetic outstanding story of true courage, love and hope."/>
    <x v="70"/>
    <x v="942"/>
    <x v="0"/>
    <s v="FR"/>
    <s v="EUR"/>
    <n v="1451226045"/>
    <n v="1444828845"/>
    <b v="0"/>
    <n v="17"/>
    <b v="1"/>
    <s v="film &amp; video/shorts"/>
    <n v="106"/>
    <n v="375.76"/>
    <x v="5"/>
    <x v="27"/>
    <x v="957"/>
  </r>
  <r>
    <n v="2629"/>
    <x v="958"/>
    <s v="The first international contest to let students shape the future of interstellar travel."/>
    <x v="1"/>
    <x v="943"/>
    <x v="0"/>
    <s v="GB"/>
    <s v="GBP"/>
    <n v="1431608122"/>
    <n v="1429016122"/>
    <b v="0"/>
    <n v="100"/>
    <b v="1"/>
    <s v="technology/space exploration"/>
    <n v="128"/>
    <n v="63.87"/>
    <x v="0"/>
    <x v="4"/>
    <x v="958"/>
  </r>
  <r>
    <n v="1088"/>
    <x v="959"/>
    <s v="A fresh twist on survival games. Intense, high-stakes 30 minute rounds for up to 10 players."/>
    <x v="52"/>
    <x v="944"/>
    <x v="2"/>
    <s v="US"/>
    <s v="USD"/>
    <n v="1398366667"/>
    <n v="1395774667"/>
    <b v="0"/>
    <n v="147"/>
    <b v="0"/>
    <s v="games/video games"/>
    <n v="14"/>
    <n v="43.42"/>
    <x v="3"/>
    <x v="18"/>
    <x v="959"/>
  </r>
  <r>
    <n v="1566"/>
    <x v="960"/>
    <s v="Joe DeVito's first Art Book and original King Kong novellas available in both Limited and Deluxe Editions."/>
    <x v="0"/>
    <x v="945"/>
    <x v="1"/>
    <s v="US"/>
    <s v="USD"/>
    <n v="1469656800"/>
    <n v="1467151204"/>
    <b v="0"/>
    <n v="59"/>
    <b v="0"/>
    <s v="publishing/art books"/>
    <n v="21"/>
    <n v="108.05"/>
    <x v="1"/>
    <x v="32"/>
    <x v="960"/>
  </r>
  <r>
    <n v="2284"/>
    <x v="961"/>
    <s v="The Vinyl Skyway reunite to make a third album. "/>
    <x v="70"/>
    <x v="946"/>
    <x v="0"/>
    <s v="US"/>
    <s v="USD"/>
    <n v="1299902400"/>
    <n v="1297451245"/>
    <b v="0"/>
    <n v="59"/>
    <b v="1"/>
    <s v="music/rock"/>
    <n v="106"/>
    <n v="108.02"/>
    <x v="7"/>
    <x v="15"/>
    <x v="961"/>
  </r>
  <r>
    <n v="1209"/>
    <x v="962"/>
    <s v="This 80 page book displays 75 beautiful images of the Holy Land, site descriptions, scripture and thought provoking comments."/>
    <x v="70"/>
    <x v="947"/>
    <x v="0"/>
    <s v="US"/>
    <s v="USD"/>
    <n v="1488053905"/>
    <n v="1485461905"/>
    <b v="0"/>
    <n v="46"/>
    <b v="1"/>
    <s v="photography/photobooks"/>
    <n v="106"/>
    <n v="138.26"/>
    <x v="2"/>
    <x v="3"/>
    <x v="962"/>
  </r>
  <r>
    <n v="2970"/>
    <x v="963"/>
    <s v="Kara Ayn Napolitano's latest play about a young mother's attempt to reclaim her life after making a serious mistake."/>
    <x v="70"/>
    <x v="947"/>
    <x v="0"/>
    <s v="US"/>
    <s v="USD"/>
    <n v="1405699451"/>
    <n v="1403107451"/>
    <b v="0"/>
    <n v="91"/>
    <b v="1"/>
    <s v="theater/plays"/>
    <n v="106"/>
    <n v="69.89"/>
    <x v="6"/>
    <x v="11"/>
    <x v="963"/>
  </r>
  <r>
    <n v="388"/>
    <x v="964"/>
    <s v="A documentary film featuring the World's Largest Rummage Sale and rumination on the Power and Pleasures of Possessions."/>
    <x v="1"/>
    <x v="948"/>
    <x v="0"/>
    <s v="US"/>
    <s v="USD"/>
    <n v="1469670580"/>
    <n v="1467078580"/>
    <b v="0"/>
    <n v="71"/>
    <b v="1"/>
    <s v="film &amp; video/documentary"/>
    <n v="126"/>
    <n v="88.85"/>
    <x v="5"/>
    <x v="8"/>
    <x v="964"/>
  </r>
  <r>
    <n v="2868"/>
    <x v="965"/>
    <s v="7 billion people &amp; most of us feel alone.  It's time we become emotionally unzipped.  &quot;Unzipped&quot; a new play about men &amp; relationships."/>
    <x v="51"/>
    <x v="949"/>
    <x v="2"/>
    <s v="US"/>
    <s v="USD"/>
    <n v="1475697054"/>
    <n v="1473105054"/>
    <b v="0"/>
    <n v="60"/>
    <b v="0"/>
    <s v="theater/plays"/>
    <n v="42"/>
    <n v="105.03"/>
    <x v="6"/>
    <x v="11"/>
    <x v="965"/>
  </r>
  <r>
    <n v="2176"/>
    <x v="966"/>
    <s v="The Mike Farley Band has re-assembled its original line up and needs your help to make a new full-length album!"/>
    <x v="1"/>
    <x v="950"/>
    <x v="0"/>
    <s v="US"/>
    <s v="USD"/>
    <n v="1430579509"/>
    <n v="1427987509"/>
    <b v="0"/>
    <n v="71"/>
    <b v="1"/>
    <s v="music/rock"/>
    <n v="126"/>
    <n v="88.75"/>
    <x v="7"/>
    <x v="15"/>
    <x v="966"/>
  </r>
  <r>
    <n v="731"/>
    <x v="967"/>
    <s v="Be part of the excitement by supporting our first season offering unique perspectives of Portland from the water."/>
    <x v="1"/>
    <x v="951"/>
    <x v="0"/>
    <s v="US"/>
    <s v="USD"/>
    <n v="1327212000"/>
    <n v="1322852747"/>
    <b v="0"/>
    <n v="71"/>
    <b v="1"/>
    <s v="publishing/nonfiction"/>
    <n v="126"/>
    <n v="88.73"/>
    <x v="1"/>
    <x v="17"/>
    <x v="967"/>
  </r>
  <r>
    <n v="2807"/>
    <x v="968"/>
    <s v="Bringing Shakespeare back to the Playwrights"/>
    <x v="1"/>
    <x v="951"/>
    <x v="0"/>
    <s v="US"/>
    <s v="USD"/>
    <n v="1435611438"/>
    <n v="1433019438"/>
    <b v="0"/>
    <n v="93"/>
    <b v="1"/>
    <s v="theater/plays"/>
    <n v="126"/>
    <n v="67.739999999999995"/>
    <x v="6"/>
    <x v="11"/>
    <x v="968"/>
  </r>
  <r>
    <n v="3102"/>
    <x v="969"/>
    <s v="Imagine being able to take a performance anywhere! Meet the Theatre Bath Bus - a magical performance space where anything is possible."/>
    <x v="76"/>
    <x v="952"/>
    <x v="2"/>
    <s v="GB"/>
    <s v="GBP"/>
    <n v="1471939818"/>
    <n v="1467619818"/>
    <b v="0"/>
    <n v="90"/>
    <b v="0"/>
    <s v="theater/spaces"/>
    <n v="39"/>
    <n v="69.53"/>
    <x v="6"/>
    <x v="9"/>
    <x v="969"/>
  </r>
  <r>
    <n v="2529"/>
    <x v="970"/>
    <s v="Opera. Short. New."/>
    <x v="70"/>
    <x v="953"/>
    <x v="0"/>
    <s v="US"/>
    <s v="USD"/>
    <n v="1332636975"/>
    <n v="1328752575"/>
    <b v="0"/>
    <n v="76"/>
    <b v="1"/>
    <s v="music/classical music"/>
    <n v="104"/>
    <n v="82.33"/>
    <x v="7"/>
    <x v="25"/>
    <x v="970"/>
  </r>
  <r>
    <n v="274"/>
    <x v="971"/>
    <s v="An intimate documentary sharing the powerful voices of Seattle's Somali refugees and their search for peace in their new home."/>
    <x v="38"/>
    <x v="954"/>
    <x v="0"/>
    <s v="US"/>
    <s v="USD"/>
    <n v="1333609140"/>
    <n v="1330638829"/>
    <b v="1"/>
    <n v="113"/>
    <b v="1"/>
    <s v="film &amp; video/documentary"/>
    <n v="156"/>
    <n v="55.22"/>
    <x v="5"/>
    <x v="8"/>
    <x v="971"/>
  </r>
  <r>
    <n v="1643"/>
    <x v="972"/>
    <s v="This Is All Now is putting out a brand new record, and we need YOUR help to do it!"/>
    <x v="1"/>
    <x v="955"/>
    <x v="0"/>
    <s v="US"/>
    <s v="USD"/>
    <n v="1348516012"/>
    <n v="1345924012"/>
    <b v="0"/>
    <n v="37"/>
    <b v="1"/>
    <s v="music/pop"/>
    <n v="125"/>
    <n v="168.51"/>
    <x v="7"/>
    <x v="22"/>
    <x v="972"/>
  </r>
  <r>
    <n v="1629"/>
    <x v="973"/>
    <s v="Help Off The Turnpike release new music, and set fire to everything!"/>
    <x v="70"/>
    <x v="956"/>
    <x v="0"/>
    <s v="US"/>
    <s v="USD"/>
    <n v="1392929333"/>
    <n v="1389041333"/>
    <b v="0"/>
    <n v="82"/>
    <b v="1"/>
    <s v="music/rock"/>
    <n v="104"/>
    <n v="75.849999999999994"/>
    <x v="7"/>
    <x v="15"/>
    <x v="973"/>
  </r>
  <r>
    <n v="1356"/>
    <x v="974"/>
    <s v="At age 30, my husband Dan died from cancer. Left to recreate my life, I drew a line in my heart; became a nomad. This is a love story."/>
    <x v="166"/>
    <x v="957"/>
    <x v="0"/>
    <s v="US"/>
    <s v="USD"/>
    <n v="1372985760"/>
    <n v="1370393760"/>
    <b v="0"/>
    <n v="87"/>
    <b v="1"/>
    <s v="publishing/nonfiction"/>
    <n v="183"/>
    <n v="71.44"/>
    <x v="1"/>
    <x v="17"/>
    <x v="974"/>
  </r>
  <r>
    <n v="3424"/>
    <x v="975"/>
    <s v="Maggie is a deaf girl determined to make a silent film masterpiece. Help us share her story with students across the state of Idaho."/>
    <x v="70"/>
    <x v="958"/>
    <x v="0"/>
    <s v="US"/>
    <s v="USD"/>
    <n v="1423119540"/>
    <n v="1421252084"/>
    <b v="0"/>
    <n v="76"/>
    <b v="1"/>
    <s v="theater/plays"/>
    <n v="104"/>
    <n v="81.78"/>
    <x v="6"/>
    <x v="11"/>
    <x v="975"/>
  </r>
  <r>
    <n v="1524"/>
    <x v="976"/>
    <s v="Limited edition split zine by photographers AdeY and Kersti K. 100 signed and hand numbered copies!"/>
    <x v="121"/>
    <x v="959"/>
    <x v="0"/>
    <s v="SE"/>
    <s v="SEK"/>
    <n v="1487592090"/>
    <n v="1485000090"/>
    <b v="1"/>
    <n v="28"/>
    <b v="1"/>
    <s v="photography/photobooks"/>
    <n v="207"/>
    <n v="221.79"/>
    <x v="2"/>
    <x v="3"/>
    <x v="976"/>
  </r>
  <r>
    <n v="3239"/>
    <x v="977"/>
    <s v="The first regional library-touring show from new UK company Librarian Theatre - transforming local libraries into magical theatres"/>
    <x v="178"/>
    <x v="960"/>
    <x v="0"/>
    <s v="GB"/>
    <s v="GBP"/>
    <n v="1445817540"/>
    <n v="1443665293"/>
    <b v="1"/>
    <n v="104"/>
    <b v="1"/>
    <s v="theater/plays"/>
    <n v="106"/>
    <n v="59.7"/>
    <x v="6"/>
    <x v="11"/>
    <x v="977"/>
  </r>
  <r>
    <n v="850"/>
    <x v="978"/>
    <s v="Help Chicago-based instrumental group Sioum complete the production of their 2nd full-length album."/>
    <x v="38"/>
    <x v="961"/>
    <x v="0"/>
    <s v="US"/>
    <s v="USD"/>
    <n v="1461560340"/>
    <n v="1458762717"/>
    <b v="0"/>
    <n v="133"/>
    <b v="1"/>
    <s v="music/metal"/>
    <n v="155"/>
    <n v="46.67"/>
    <x v="7"/>
    <x v="20"/>
    <x v="978"/>
  </r>
  <r>
    <n v="1934"/>
    <x v="979"/>
    <s v="We are a band in need of a vehicle. We just released our new CD and have played almost every venue in town, now it's time to expand."/>
    <x v="1"/>
    <x v="962"/>
    <x v="0"/>
    <s v="US"/>
    <s v="USD"/>
    <n v="1324789200"/>
    <n v="1321649321"/>
    <b v="0"/>
    <n v="77"/>
    <b v="1"/>
    <s v="music/indie rock"/>
    <n v="124"/>
    <n v="80.27"/>
    <x v="7"/>
    <x v="12"/>
    <x v="979"/>
  </r>
  <r>
    <n v="3574"/>
    <x v="980"/>
    <s v="Help Galli Theater continue to bring fairytales to children in English &amp; German in our theater and to institutions serving children."/>
    <x v="176"/>
    <x v="963"/>
    <x v="0"/>
    <s v="US"/>
    <s v="USD"/>
    <n v="1415921848"/>
    <n v="1413326248"/>
    <b v="0"/>
    <n v="45"/>
    <b v="1"/>
    <s v="theater/plays"/>
    <n v="106"/>
    <n v="136.78"/>
    <x v="6"/>
    <x v="11"/>
    <x v="980"/>
  </r>
  <r>
    <n v="1201"/>
    <x v="981"/>
    <s v="Documentary book about the lives of disabled people and Chernobyl victims living in governmental institutions called Internats"/>
    <x v="70"/>
    <x v="964"/>
    <x v="0"/>
    <s v="GB"/>
    <s v="GBP"/>
    <n v="1468593246"/>
    <n v="1466001246"/>
    <b v="0"/>
    <n v="111"/>
    <b v="1"/>
    <s v="photography/photobooks"/>
    <n v="102"/>
    <n v="55.37"/>
    <x v="2"/>
    <x v="3"/>
    <x v="981"/>
  </r>
  <r>
    <n v="4033"/>
    <x v="982"/>
    <s v="Help us produce an iconic new verse play, set in the year 2020, with virtuoso acting and hauntingly beautiful words and music"/>
    <x v="179"/>
    <x v="965"/>
    <x v="2"/>
    <s v="GB"/>
    <s v="GBP"/>
    <n v="1475398800"/>
    <n v="1472711224"/>
    <b v="0"/>
    <n v="94"/>
    <b v="0"/>
    <s v="theater/plays"/>
    <n v="26"/>
    <n v="65.34"/>
    <x v="6"/>
    <x v="11"/>
    <x v="982"/>
  </r>
  <r>
    <n v="1318"/>
    <x v="983"/>
    <s v="Your Dog's Best Friend._x000a_Revolutionize the way you care about your pups and brings you peace of mind."/>
    <x v="13"/>
    <x v="966"/>
    <x v="1"/>
    <s v="US"/>
    <s v="USD"/>
    <n v="1420938172"/>
    <n v="1418346172"/>
    <b v="0"/>
    <n v="135"/>
    <b v="0"/>
    <s v="technology/wearables"/>
    <n v="15"/>
    <n v="45.41"/>
    <x v="0"/>
    <x v="1"/>
    <x v="983"/>
  </r>
  <r>
    <n v="737"/>
    <x v="984"/>
    <s v="For one year, two women exclusively ate food produced within Mendocino County, CA. Now, they will write a book about their adventures."/>
    <x v="1"/>
    <x v="967"/>
    <x v="0"/>
    <s v="US"/>
    <s v="USD"/>
    <n v="1392408000"/>
    <n v="1390890987"/>
    <b v="0"/>
    <n v="108"/>
    <b v="1"/>
    <s v="publishing/nonfiction"/>
    <n v="122"/>
    <n v="56.67"/>
    <x v="1"/>
    <x v="17"/>
    <x v="984"/>
  </r>
  <r>
    <n v="701"/>
    <x v="985"/>
    <s v="In case you missed out on this campaign but are interested in owning a Hotblack London watch, please visit www.hotblacklondon.com."/>
    <x v="90"/>
    <x v="968"/>
    <x v="2"/>
    <s v="GB"/>
    <s v="GBP"/>
    <n v="1406130880"/>
    <n v="1403538880"/>
    <b v="0"/>
    <n v="21"/>
    <b v="0"/>
    <s v="technology/wearables"/>
    <n v="27"/>
    <n v="291.33"/>
    <x v="0"/>
    <x v="1"/>
    <x v="985"/>
  </r>
  <r>
    <n v="2548"/>
    <x v="986"/>
    <s v="This is the embryo of the change for future ecosystem of musical art  in Indonesia. Please support us to realize our program on Oct 9!"/>
    <x v="70"/>
    <x v="969"/>
    <x v="0"/>
    <s v="FR"/>
    <s v="EUR"/>
    <n v="1475209620"/>
    <n v="1473087637"/>
    <b v="0"/>
    <n v="37"/>
    <b v="1"/>
    <s v="music/classical music"/>
    <n v="102"/>
    <n v="165.16"/>
    <x v="7"/>
    <x v="25"/>
    <x v="986"/>
  </r>
  <r>
    <n v="1251"/>
    <x v="987"/>
    <s v="A tour of europe with 3 memphis artist, Jack Oblivian, Harlan T Bobo and Shawn Cripps."/>
    <x v="70"/>
    <x v="970"/>
    <x v="0"/>
    <s v="US"/>
    <s v="USD"/>
    <n v="1316979167"/>
    <n v="1311795167"/>
    <b v="1"/>
    <n v="74"/>
    <b v="1"/>
    <s v="music/rock"/>
    <n v="102"/>
    <n v="82.54"/>
    <x v="7"/>
    <x v="15"/>
    <x v="987"/>
  </r>
  <r>
    <n v="833"/>
    <x v="988"/>
    <s v="This is an American rock album."/>
    <x v="70"/>
    <x v="971"/>
    <x v="0"/>
    <s v="US"/>
    <s v="USD"/>
    <n v="1397941475"/>
    <n v="1395349475"/>
    <b v="0"/>
    <n v="41"/>
    <b v="1"/>
    <s v="music/rock"/>
    <n v="102"/>
    <n v="148.78"/>
    <x v="7"/>
    <x v="15"/>
    <x v="988"/>
  </r>
  <r>
    <n v="3342"/>
    <x v="989"/>
    <s v="We believe in the power of stories to change the world. Theatre that inspires transformation."/>
    <x v="70"/>
    <x v="971"/>
    <x v="0"/>
    <s v="US"/>
    <s v="USD"/>
    <n v="1427864340"/>
    <n v="1425020810"/>
    <b v="0"/>
    <n v="78"/>
    <b v="1"/>
    <s v="theater/plays"/>
    <n v="102"/>
    <n v="78.209999999999994"/>
    <x v="6"/>
    <x v="11"/>
    <x v="989"/>
  </r>
  <r>
    <n v="408"/>
    <x v="990"/>
    <s v="A documentary exploring the phenomenon of custom and branded yarmulkes in Jewish-American communities."/>
    <x v="70"/>
    <x v="972"/>
    <x v="0"/>
    <s v="US"/>
    <s v="USD"/>
    <n v="1383676790"/>
    <n v="1380217190"/>
    <b v="0"/>
    <n v="38"/>
    <b v="1"/>
    <s v="film &amp; video/documentary"/>
    <n v="101"/>
    <n v="160.16"/>
    <x v="5"/>
    <x v="8"/>
    <x v="990"/>
  </r>
  <r>
    <n v="802"/>
    <x v="991"/>
    <s v="Vaz invades 2 new continents in the Eastern Hemisphere and brings home a Split Single, a Video Documentary and a Live Record from Asia."/>
    <x v="70"/>
    <x v="973"/>
    <x v="0"/>
    <s v="US"/>
    <s v="USD"/>
    <n v="1347854700"/>
    <n v="1343867524"/>
    <b v="0"/>
    <n v="75"/>
    <b v="1"/>
    <s v="music/rock"/>
    <n v="101"/>
    <n v="81.069999999999993"/>
    <x v="7"/>
    <x v="15"/>
    <x v="991"/>
  </r>
  <r>
    <n v="3281"/>
    <x v="992"/>
    <s v="&quot;This is how theater should connect to people&quot;  Margo Jefferson, Pulitzer Prize winning critic"/>
    <x v="1"/>
    <x v="973"/>
    <x v="0"/>
    <s v="US"/>
    <s v="USD"/>
    <n v="1441153705"/>
    <n v="1438561705"/>
    <b v="0"/>
    <n v="47"/>
    <b v="1"/>
    <s v="theater/plays"/>
    <n v="122"/>
    <n v="129.36000000000001"/>
    <x v="6"/>
    <x v="11"/>
    <x v="992"/>
  </r>
  <r>
    <n v="2092"/>
    <x v="993"/>
    <s v="Amy Lingamfelter is making an album all about love and she's looking for backers. See see how you can share in the journey!"/>
    <x v="70"/>
    <x v="974"/>
    <x v="0"/>
    <s v="US"/>
    <s v="USD"/>
    <n v="1318006732"/>
    <n v="1312822732"/>
    <b v="0"/>
    <n v="55"/>
    <b v="1"/>
    <s v="music/indie rock"/>
    <n v="101"/>
    <n v="110.49"/>
    <x v="7"/>
    <x v="12"/>
    <x v="993"/>
  </r>
  <r>
    <n v="1255"/>
    <x v="994"/>
    <s v="Let the Space Bards abduct you on a quirky musical journey about two aliens struggling to fit in on planet Earth."/>
    <x v="121"/>
    <x v="975"/>
    <x v="0"/>
    <s v="US"/>
    <s v="USD"/>
    <n v="1385932652"/>
    <n v="1383337052"/>
    <b v="1"/>
    <n v="109"/>
    <b v="1"/>
    <s v="music/rock"/>
    <n v="202"/>
    <n v="55.7"/>
    <x v="7"/>
    <x v="15"/>
    <x v="994"/>
  </r>
  <r>
    <n v="2697"/>
    <x v="995"/>
    <s v="Stuffed waffles made from Dough. Sweet, savory, salty and then stuffed with meats, fruits, and sauces!"/>
    <x v="90"/>
    <x v="976"/>
    <x v="2"/>
    <s v="US"/>
    <s v="USD"/>
    <n v="1438552800"/>
    <n v="1435876423"/>
    <b v="0"/>
    <n v="52"/>
    <b v="0"/>
    <s v="food/food trucks"/>
    <n v="26"/>
    <n v="116.56"/>
    <x v="4"/>
    <x v="29"/>
    <x v="995"/>
  </r>
  <r>
    <n v="1621"/>
    <x v="996"/>
    <s v="Its long over due! Help us fund our debut album! We need all our friends and fans support on this! Lets make it happen!"/>
    <x v="1"/>
    <x v="977"/>
    <x v="0"/>
    <s v="US"/>
    <s v="USD"/>
    <n v="1338177540"/>
    <n v="1333550015"/>
    <b v="0"/>
    <n v="37"/>
    <b v="1"/>
    <s v="music/rock"/>
    <n v="121"/>
    <n v="163.78"/>
    <x v="7"/>
    <x v="15"/>
    <x v="996"/>
  </r>
  <r>
    <n v="14"/>
    <x v="997"/>
    <s v="A highly charged post apocalyptic sci fi series that pulls no punches!"/>
    <x v="70"/>
    <x v="978"/>
    <x v="0"/>
    <s v="AU"/>
    <s v="AUD"/>
    <n v="1405259940"/>
    <n v="1403051888"/>
    <b v="0"/>
    <n v="41"/>
    <b v="1"/>
    <s v="film &amp; video/television"/>
    <n v="101"/>
    <n v="147.71"/>
    <x v="5"/>
    <x v="16"/>
    <x v="997"/>
  </r>
  <r>
    <n v="2318"/>
    <x v="998"/>
    <s v="A book/CD by Michael Hearst featuring songs and factoids that celebrate some of the most bizarre (and under-appreciated) animals that roam the planet!"/>
    <x v="1"/>
    <x v="979"/>
    <x v="0"/>
    <s v="US"/>
    <s v="USD"/>
    <n v="1253937540"/>
    <n v="1251214014"/>
    <b v="1"/>
    <n v="163"/>
    <b v="1"/>
    <s v="music/indie rock"/>
    <n v="121"/>
    <n v="37.130000000000003"/>
    <x v="7"/>
    <x v="12"/>
    <x v="998"/>
  </r>
  <r>
    <n v="2304"/>
    <x v="999"/>
    <s v="This winter and springtime we will be recording a new full-length album with big voices, big fireworks and mega soul.  "/>
    <x v="70"/>
    <x v="980"/>
    <x v="0"/>
    <s v="US"/>
    <s v="USD"/>
    <n v="1293857940"/>
    <n v="1290281691"/>
    <b v="1"/>
    <n v="113"/>
    <b v="1"/>
    <s v="music/indie rock"/>
    <n v="101"/>
    <n v="53.47"/>
    <x v="7"/>
    <x v="12"/>
    <x v="999"/>
  </r>
  <r>
    <n v="1605"/>
    <x v="1000"/>
    <s v="A Band of Orcs needs gas, tires &amp; tags to get to GenCon Indy for the debut of their 28 mm gaming miniatures and historic live concert!"/>
    <x v="70"/>
    <x v="981"/>
    <x v="0"/>
    <s v="US"/>
    <s v="USD"/>
    <n v="1312182000"/>
    <n v="1311380313"/>
    <b v="0"/>
    <n v="44"/>
    <b v="1"/>
    <s v="music/rock"/>
    <n v="101"/>
    <n v="137.31"/>
    <x v="7"/>
    <x v="15"/>
    <x v="1000"/>
  </r>
  <r>
    <n v="1858"/>
    <x v="1001"/>
    <s v="I write songs to teach with at two Chicago schools.  The enthusiastic response from my students &amp; colleagues inspired me to do do this!"/>
    <x v="180"/>
    <x v="982"/>
    <x v="0"/>
    <s v="US"/>
    <s v="USD"/>
    <n v="1324014521"/>
    <n v="1318826921"/>
    <b v="0"/>
    <n v="149"/>
    <b v="1"/>
    <s v="music/rock"/>
    <n v="109"/>
    <n v="40.549999999999997"/>
    <x v="7"/>
    <x v="15"/>
    <x v="1001"/>
  </r>
  <r>
    <n v="2189"/>
    <x v="1002"/>
    <s v="Help me fund the Argonauts! Sculpted by Dave Kidd, based on concept art from Roberto Cirillo, created by Fet Milner and myself!"/>
    <x v="181"/>
    <x v="983"/>
    <x v="0"/>
    <s v="GB"/>
    <s v="GBP"/>
    <n v="1461276000"/>
    <n v="1460055300"/>
    <b v="0"/>
    <n v="88"/>
    <b v="1"/>
    <s v="games/tabletop games"/>
    <n v="503"/>
    <n v="68.63"/>
    <x v="3"/>
    <x v="5"/>
    <x v="1002"/>
  </r>
  <r>
    <n v="523"/>
    <x v="1003"/>
    <s v="The Star on My Heart, an original play based on a survivor of the Terezin concentration camp, with community outreach for all ages."/>
    <x v="1"/>
    <x v="984"/>
    <x v="0"/>
    <s v="US"/>
    <s v="USD"/>
    <n v="1442805076"/>
    <n v="1440213076"/>
    <b v="0"/>
    <n v="84"/>
    <b v="1"/>
    <s v="theater/plays"/>
    <n v="121"/>
    <n v="71.790000000000006"/>
    <x v="6"/>
    <x v="11"/>
    <x v="1003"/>
  </r>
  <r>
    <n v="1200"/>
    <x v="1004"/>
    <s v="Modern Nomads Journal is an 88 page magazine style publication containing photo stories about Somalis in the Horn of Africa."/>
    <x v="182"/>
    <x v="985"/>
    <x v="0"/>
    <s v="US"/>
    <s v="USD"/>
    <n v="1429183656"/>
    <n v="1427369256"/>
    <b v="0"/>
    <n v="103"/>
    <b v="1"/>
    <s v="photography/photobooks"/>
    <n v="126"/>
    <n v="58.53"/>
    <x v="2"/>
    <x v="3"/>
    <x v="1004"/>
  </r>
  <r>
    <n v="3750"/>
    <x v="1005"/>
    <s v="Stars on Stage children's theatre program is in need of 6 new wireless body microphones!_x000a__x000a_#soskidsbeheard   _x000a__x000a_www.apatheplace.org"/>
    <x v="70"/>
    <x v="986"/>
    <x v="0"/>
    <s v="US"/>
    <s v="USD"/>
    <n v="1423555140"/>
    <n v="1421105608"/>
    <b v="0"/>
    <n v="28"/>
    <b v="1"/>
    <s v="theater/musical"/>
    <n v="100"/>
    <n v="215.25"/>
    <x v="6"/>
    <x v="19"/>
    <x v="1005"/>
  </r>
  <r>
    <n v="11"/>
    <x v="1006"/>
    <s v="HamRadioNow will produce YouTube video of the complete 2016 ARRL &amp; TAPR Amateur Radio (Ham Radio) Digital Communications Conference"/>
    <x v="1"/>
    <x v="987"/>
    <x v="0"/>
    <s v="US"/>
    <s v="USD"/>
    <n v="1471834800"/>
    <n v="1469126462"/>
    <b v="0"/>
    <n v="75"/>
    <b v="1"/>
    <s v="film &amp; video/television"/>
    <n v="121"/>
    <n v="80.33"/>
    <x v="5"/>
    <x v="16"/>
    <x v="1006"/>
  </r>
  <r>
    <n v="1743"/>
    <x v="1007"/>
    <s v="Visual documentation of the endangered IÃ±upiat language, captured in the form of a printed photography book."/>
    <x v="70"/>
    <x v="987"/>
    <x v="0"/>
    <s v="US"/>
    <s v="USD"/>
    <n v="1472270340"/>
    <n v="1470348775"/>
    <b v="0"/>
    <n v="67"/>
    <b v="1"/>
    <s v="photography/photobooks"/>
    <n v="100"/>
    <n v="89.93"/>
    <x v="2"/>
    <x v="3"/>
    <x v="1007"/>
  </r>
  <r>
    <n v="2098"/>
    <x v="1008"/>
    <s v="The Christopher Battles EP Project will fund professional recording, publicity, and release for this original singer-songwriter."/>
    <x v="70"/>
    <x v="988"/>
    <x v="0"/>
    <s v="US"/>
    <s v="USD"/>
    <n v="1331174635"/>
    <n v="1328582635"/>
    <b v="0"/>
    <n v="32"/>
    <b v="1"/>
    <s v="music/indie rock"/>
    <n v="100"/>
    <n v="188.13"/>
    <x v="7"/>
    <x v="12"/>
    <x v="1008"/>
  </r>
  <r>
    <n v="845"/>
    <x v="1009"/>
    <s v="Help Legend of Zelda tribute band Master Sword complete their latest heavy metal album: Shadow and Steel!"/>
    <x v="1"/>
    <x v="989"/>
    <x v="0"/>
    <s v="US"/>
    <s v="USD"/>
    <n v="1473047940"/>
    <n v="1469595396"/>
    <b v="0"/>
    <n v="177"/>
    <b v="1"/>
    <s v="music/metal"/>
    <n v="120"/>
    <n v="34.01"/>
    <x v="7"/>
    <x v="20"/>
    <x v="1009"/>
  </r>
  <r>
    <n v="1321"/>
    <x v="1010"/>
    <s v="Experience true sound quality and a membership platform that puts you in control of future headphones, features, design and prices."/>
    <x v="183"/>
    <x v="990"/>
    <x v="1"/>
    <s v="SE"/>
    <s v="SEK"/>
    <n v="1482515937"/>
    <n v="1479923937"/>
    <b v="0"/>
    <n v="7"/>
    <b v="0"/>
    <s v="technology/wearables"/>
    <n v="1"/>
    <n v="859.86"/>
    <x v="0"/>
    <x v="1"/>
    <x v="1010"/>
  </r>
  <r>
    <n v="3213"/>
    <x v="1011"/>
    <s v="3 boys, 1 white dress and a hoover collide in this explosive new play by John Fitzpatrick. Life's a wedding disco. Let's dance."/>
    <x v="70"/>
    <x v="991"/>
    <x v="0"/>
    <s v="GB"/>
    <s v="GBP"/>
    <n v="1437934759"/>
    <n v="1434478759"/>
    <b v="1"/>
    <n v="47"/>
    <b v="1"/>
    <s v="theater/plays"/>
    <n v="100"/>
    <n v="127.81"/>
    <x v="6"/>
    <x v="11"/>
    <x v="1011"/>
  </r>
  <r>
    <n v="291"/>
    <x v="1012"/>
    <s v="ZoÃ« Romano will be the first person to RUN the route of the Tour de France. I will join her to document that adventure."/>
    <x v="1"/>
    <x v="992"/>
    <x v="0"/>
    <s v="US"/>
    <s v="USD"/>
    <n v="1367366460"/>
    <n v="1365791246"/>
    <b v="1"/>
    <n v="128"/>
    <b v="1"/>
    <s v="film &amp; video/documentary"/>
    <n v="120"/>
    <n v="46.88"/>
    <x v="5"/>
    <x v="8"/>
    <x v="1012"/>
  </r>
  <r>
    <n v="3384"/>
    <x v="1013"/>
    <s v="Six gay men, emotional baggage, and online dating: what could go wrong? A play about looking for love and finding something better."/>
    <x v="70"/>
    <x v="993"/>
    <x v="0"/>
    <s v="US"/>
    <s v="USD"/>
    <n v="1448074800"/>
    <n v="1444874768"/>
    <b v="0"/>
    <n v="64"/>
    <b v="1"/>
    <s v="theater/plays"/>
    <n v="100"/>
    <n v="93.76"/>
    <x v="6"/>
    <x v="11"/>
    <x v="1013"/>
  </r>
  <r>
    <n v="45"/>
    <x v="1014"/>
    <s v="The Art of the Lift is a crime drama that follows an expert crew of pick-pockets and their attempt at breaking in a new recruit."/>
    <x v="1"/>
    <x v="994"/>
    <x v="0"/>
    <s v="US"/>
    <s v="USD"/>
    <n v="1461769107"/>
    <n v="1459177107"/>
    <b v="0"/>
    <n v="61"/>
    <b v="1"/>
    <s v="film &amp; video/television"/>
    <n v="120"/>
    <n v="98.36"/>
    <x v="5"/>
    <x v="16"/>
    <x v="1014"/>
  </r>
  <r>
    <n v="262"/>
    <x v="1015"/>
    <s v="He can never die. He will live forever. He is the last cosmonaut, and this is his story."/>
    <x v="60"/>
    <x v="994"/>
    <x v="0"/>
    <s v="US"/>
    <s v="USD"/>
    <n v="1298699828"/>
    <n v="1294811828"/>
    <b v="1"/>
    <n v="145"/>
    <b v="1"/>
    <s v="film &amp; video/documentary"/>
    <n v="240"/>
    <n v="41.38"/>
    <x v="5"/>
    <x v="8"/>
    <x v="1015"/>
  </r>
  <r>
    <n v="2496"/>
    <x v="1016"/>
    <s v="Be a part of making the first Lynn Haven album, &quot;Fair Weather Friends.&quot;"/>
    <x v="70"/>
    <x v="994"/>
    <x v="0"/>
    <s v="US"/>
    <s v="USD"/>
    <n v="1364597692"/>
    <n v="1361577292"/>
    <b v="0"/>
    <n v="10"/>
    <b v="1"/>
    <s v="music/indie rock"/>
    <n v="100"/>
    <n v="600"/>
    <x v="7"/>
    <x v="12"/>
    <x v="1016"/>
  </r>
  <r>
    <n v="2822"/>
    <x v="1017"/>
    <s v="A campaign to support the artists creating Theatre Forever's The Nature Crown, premiering in the Guthrie Theater's Dowling Studio!"/>
    <x v="70"/>
    <x v="994"/>
    <x v="0"/>
    <s v="US"/>
    <s v="USD"/>
    <n v="1427469892"/>
    <n v="1424881492"/>
    <b v="0"/>
    <n v="94"/>
    <b v="1"/>
    <s v="theater/plays"/>
    <n v="100"/>
    <n v="63.83"/>
    <x v="6"/>
    <x v="11"/>
    <x v="1017"/>
  </r>
  <r>
    <n v="3332"/>
    <x v="1018"/>
    <s v="Two marine biologists are at odds during an important expedition. When a stranded shark refuses to die, things get weird."/>
    <x v="70"/>
    <x v="994"/>
    <x v="0"/>
    <s v="US"/>
    <s v="USD"/>
    <n v="1405802330"/>
    <n v="1403210330"/>
    <b v="0"/>
    <n v="83"/>
    <b v="1"/>
    <s v="theater/plays"/>
    <n v="100"/>
    <n v="72.290000000000006"/>
    <x v="6"/>
    <x v="11"/>
    <x v="1018"/>
  </r>
  <r>
    <n v="1348"/>
    <x v="1019"/>
    <s v="South Florida. Honest &amp; dramatic &amp; engaging journal of overcoming serious illness. This book will keep you reading &amp; laughing. Really!"/>
    <x v="184"/>
    <x v="995"/>
    <x v="0"/>
    <s v="US"/>
    <s v="USD"/>
    <n v="1418904533"/>
    <n v="1416485333"/>
    <b v="0"/>
    <n v="26"/>
    <b v="1"/>
    <s v="publishing/nonfiction"/>
    <n v="102"/>
    <n v="230.19"/>
    <x v="1"/>
    <x v="17"/>
    <x v="1019"/>
  </r>
  <r>
    <n v="3233"/>
    <x v="1020"/>
    <s v="64 Squares is an autobiographical one-man exploration of the internal chess game played to reconcile relationships."/>
    <x v="1"/>
    <x v="996"/>
    <x v="0"/>
    <s v="US"/>
    <s v="USD"/>
    <n v="1488482355"/>
    <n v="1485890355"/>
    <b v="0"/>
    <n v="61"/>
    <b v="1"/>
    <s v="theater/plays"/>
    <n v="119"/>
    <n v="97.38"/>
    <x v="6"/>
    <x v="11"/>
    <x v="1020"/>
  </r>
  <r>
    <n v="2063"/>
    <x v="1021"/>
    <s v="Build a professional grade Linux CNC control with Beaglebone black and our CNC cape."/>
    <x v="38"/>
    <x v="997"/>
    <x v="0"/>
    <s v="DE"/>
    <s v="EUR"/>
    <n v="1463333701"/>
    <n v="1460482501"/>
    <b v="0"/>
    <n v="49"/>
    <b v="1"/>
    <s v="technology/hardware"/>
    <n v="148"/>
    <n v="120.86"/>
    <x v="0"/>
    <x v="0"/>
    <x v="1021"/>
  </r>
  <r>
    <n v="264"/>
    <x v="1022"/>
    <s v="The U.S. women's movement changed the social and cultural dialog_x000a_in this country and Boston was one of the centers of this movement."/>
    <x v="1"/>
    <x v="998"/>
    <x v="0"/>
    <s v="US"/>
    <s v="USD"/>
    <n v="1336747995"/>
    <n v="1334155995"/>
    <b v="1"/>
    <n v="91"/>
    <b v="1"/>
    <s v="film &amp; video/documentary"/>
    <n v="118"/>
    <n v="64.95"/>
    <x v="5"/>
    <x v="8"/>
    <x v="1022"/>
  </r>
  <r>
    <n v="2249"/>
    <x v="1023"/>
    <s v="March with the legions against the enemies of Rome in this role-playing game of military adventures."/>
    <x v="113"/>
    <x v="999"/>
    <x v="0"/>
    <s v="US"/>
    <s v="USD"/>
    <n v="1364917965"/>
    <n v="1362329565"/>
    <b v="0"/>
    <n v="180"/>
    <b v="1"/>
    <s v="games/tabletop games"/>
    <n v="169"/>
    <n v="32.82"/>
    <x v="3"/>
    <x v="5"/>
    <x v="1023"/>
  </r>
  <r>
    <n v="276"/>
    <x v="1024"/>
    <s v="A film about Xhosa women in townships of South Africa micro-farming to fight extreme poverty, gain health, and create food security."/>
    <x v="38"/>
    <x v="1000"/>
    <x v="0"/>
    <s v="US"/>
    <s v="USD"/>
    <n v="1335574674"/>
    <n v="1330394274"/>
    <b v="1"/>
    <n v="62"/>
    <b v="1"/>
    <s v="film &amp; video/documentary"/>
    <n v="148"/>
    <n v="95.23"/>
    <x v="5"/>
    <x v="8"/>
    <x v="1024"/>
  </r>
  <r>
    <n v="1814"/>
    <x v="1025"/>
    <s v="A self published photo book documenting the overwhelming presence of the colour pink, in young girls lives here in the UK."/>
    <x v="32"/>
    <x v="1001"/>
    <x v="2"/>
    <s v="GB"/>
    <s v="GBP"/>
    <n v="1425108736"/>
    <n v="1422516736"/>
    <b v="0"/>
    <n v="140"/>
    <b v="0"/>
    <s v="photography/photobooks"/>
    <n v="49"/>
    <n v="42.16"/>
    <x v="2"/>
    <x v="3"/>
    <x v="1025"/>
  </r>
  <r>
    <n v="2653"/>
    <x v="1026"/>
    <s v="DREAM BIG. Explore the universe through STEAM education. (Science, Technology, Engineering, Art, Mathematics)"/>
    <x v="185"/>
    <x v="1002"/>
    <x v="1"/>
    <s v="US"/>
    <s v="USD"/>
    <n v="1402632000"/>
    <n v="1399909127"/>
    <b v="0"/>
    <n v="70"/>
    <b v="0"/>
    <s v="technology/space exploration"/>
    <n v="12"/>
    <n v="83.94"/>
    <x v="0"/>
    <x v="4"/>
    <x v="1026"/>
  </r>
  <r>
    <n v="1180"/>
    <x v="1027"/>
    <s v="We would like to start a military-themed food truck to serve the Battle Creek/Kalamazoo area."/>
    <x v="6"/>
    <x v="1003"/>
    <x v="2"/>
    <s v="US"/>
    <s v="USD"/>
    <n v="1403983314"/>
    <n v="1400786514"/>
    <b v="0"/>
    <n v="85"/>
    <b v="0"/>
    <s v="food/food trucks"/>
    <n v="12"/>
    <n v="69.12"/>
    <x v="4"/>
    <x v="29"/>
    <x v="1027"/>
  </r>
  <r>
    <n v="1032"/>
    <x v="1028"/>
    <s v="Ideal for living rooms and open spaces."/>
    <x v="175"/>
    <x v="1004"/>
    <x v="0"/>
    <s v="US"/>
    <s v="USD"/>
    <n v="1466697625"/>
    <n v="1464105625"/>
    <b v="0"/>
    <n v="96"/>
    <b v="1"/>
    <s v="music/electronic music"/>
    <n v="108"/>
    <n v="61.03"/>
    <x v="7"/>
    <x v="13"/>
    <x v="1028"/>
  </r>
  <r>
    <n v="3089"/>
    <x v="1029"/>
    <s v="A community space in Somerville, MA to celebrate the beautiful intersection of sports and creativity."/>
    <x v="17"/>
    <x v="1005"/>
    <x v="2"/>
    <s v="US"/>
    <s v="USD"/>
    <n v="1468029540"/>
    <n v="1465304483"/>
    <b v="0"/>
    <n v="45"/>
    <b v="0"/>
    <s v="theater/spaces"/>
    <n v="23"/>
    <n v="130.09"/>
    <x v="6"/>
    <x v="9"/>
    <x v="1029"/>
  </r>
  <r>
    <n v="3553"/>
    <x v="1030"/>
    <s v="Professional actors bring to life the true stories of 5 African-Americans struggling with mental health and their search for healing."/>
    <x v="120"/>
    <x v="1006"/>
    <x v="0"/>
    <s v="US"/>
    <s v="USD"/>
    <n v="1439337600"/>
    <n v="1436575280"/>
    <b v="0"/>
    <n v="104"/>
    <b v="1"/>
    <s v="theater/plays"/>
    <n v="106"/>
    <n v="56.2"/>
    <x v="6"/>
    <x v="11"/>
    <x v="1030"/>
  </r>
  <r>
    <n v="2799"/>
    <x v="1031"/>
    <s v="August012 make their debut at Edinburgh Fringe with their play about the absurdity of wanting to bring children into a deranged world"/>
    <x v="1"/>
    <x v="1007"/>
    <x v="0"/>
    <s v="GB"/>
    <s v="GBP"/>
    <n v="1466179200"/>
    <n v="1463466070"/>
    <b v="0"/>
    <n v="130"/>
    <b v="1"/>
    <s v="theater/plays"/>
    <n v="117"/>
    <n v="44.86"/>
    <x v="6"/>
    <x v="11"/>
    <x v="1031"/>
  </r>
  <r>
    <n v="839"/>
    <x v="1032"/>
    <s v="The Waffle Stompers need your support to keep doing what we love--go on tour, make music and music videos."/>
    <x v="1"/>
    <x v="1008"/>
    <x v="0"/>
    <s v="US"/>
    <s v="USD"/>
    <n v="1348337956"/>
    <n v="1345745956"/>
    <b v="0"/>
    <n v="96"/>
    <b v="1"/>
    <s v="music/rock"/>
    <n v="117"/>
    <n v="60.74"/>
    <x v="7"/>
    <x v="15"/>
    <x v="1032"/>
  </r>
  <r>
    <n v="844"/>
    <x v="1033"/>
    <s v="The NEW ALBUM from the MOST METAL BAND ON EARTH is here! (WARNING: May cause melted faces and headbanging-related spinal trauma!)"/>
    <x v="121"/>
    <x v="1009"/>
    <x v="0"/>
    <s v="US"/>
    <s v="USD"/>
    <n v="1414817940"/>
    <n v="1411489552"/>
    <b v="1"/>
    <n v="159"/>
    <b v="1"/>
    <s v="music/metal"/>
    <n v="194"/>
    <n v="36.630000000000003"/>
    <x v="7"/>
    <x v="20"/>
    <x v="1033"/>
  </r>
  <r>
    <n v="3655"/>
    <x v="1034"/>
    <s v="All aboard for the world premiere of a new steampunk-inspired train adventure play, written by Maggie Lee and directed by Amy Poisson!"/>
    <x v="1"/>
    <x v="1010"/>
    <x v="0"/>
    <s v="US"/>
    <s v="USD"/>
    <n v="1437202740"/>
    <n v="1434654998"/>
    <b v="0"/>
    <n v="79"/>
    <b v="1"/>
    <s v="theater/plays"/>
    <n v="116"/>
    <n v="73.58"/>
    <x v="6"/>
    <x v="11"/>
    <x v="1034"/>
  </r>
  <r>
    <n v="1757"/>
    <x v="1035"/>
    <s v="I want to create a self published photo art book on the topic of the resurgence of femininity."/>
    <x v="1"/>
    <x v="1011"/>
    <x v="0"/>
    <s v="US"/>
    <s v="USD"/>
    <n v="1485631740"/>
    <n v="1483041083"/>
    <b v="0"/>
    <n v="14"/>
    <b v="1"/>
    <s v="photography/photobooks"/>
    <n v="116"/>
    <n v="414.29"/>
    <x v="2"/>
    <x v="3"/>
    <x v="1035"/>
  </r>
  <r>
    <n v="3249"/>
    <x v="1036"/>
    <s v="A new work about guilt, trauma, love, and change; this original play tells the story of a boy and a girl who love and lose each other."/>
    <x v="120"/>
    <x v="1012"/>
    <x v="0"/>
    <s v="US"/>
    <s v="USD"/>
    <n v="1434822914"/>
    <n v="1432230914"/>
    <b v="1"/>
    <n v="88"/>
    <b v="1"/>
    <s v="theater/plays"/>
    <n v="105"/>
    <n v="65.58"/>
    <x v="6"/>
    <x v="11"/>
    <x v="1036"/>
  </r>
  <r>
    <n v="1307"/>
    <x v="1037"/>
    <s v="Get VR to Everyone with Mailable, Ready to Use Viewers"/>
    <x v="6"/>
    <x v="1013"/>
    <x v="1"/>
    <s v="US"/>
    <s v="USD"/>
    <n v="1455710679"/>
    <n v="1453118679"/>
    <b v="0"/>
    <n v="45"/>
    <b v="0"/>
    <s v="technology/wearables"/>
    <n v="12"/>
    <n v="127.93"/>
    <x v="0"/>
    <x v="1"/>
    <x v="1037"/>
  </r>
  <r>
    <n v="3456"/>
    <x v="1038"/>
    <s v="&quot;Thief,&quot; a one man touring show, a theatrical experience portraying a supernatural story about the 3 days Jesus spent in the grave."/>
    <x v="121"/>
    <x v="1014"/>
    <x v="0"/>
    <s v="US"/>
    <s v="USD"/>
    <n v="1406876340"/>
    <n v="1404190567"/>
    <b v="0"/>
    <n v="16"/>
    <b v="1"/>
    <s v="theater/plays"/>
    <n v="191"/>
    <n v="358.69"/>
    <x v="6"/>
    <x v="11"/>
    <x v="1038"/>
  </r>
  <r>
    <n v="1367"/>
    <x v="1039"/>
    <s v="House of Rabbits are recording our full-length, debut album! Support independent music, receive great rewards!"/>
    <x v="1"/>
    <x v="1015"/>
    <x v="0"/>
    <s v="US"/>
    <s v="USD"/>
    <n v="1447463050"/>
    <n v="1444867450"/>
    <b v="0"/>
    <n v="90"/>
    <b v="1"/>
    <s v="music/rock"/>
    <n v="114"/>
    <n v="63.48"/>
    <x v="7"/>
    <x v="15"/>
    <x v="1039"/>
  </r>
  <r>
    <n v="3158"/>
    <x v="1040"/>
    <s v="A 40s crime-noir play using nursery rhyme characters."/>
    <x v="1"/>
    <x v="1016"/>
    <x v="0"/>
    <s v="US"/>
    <s v="USD"/>
    <n v="1374523752"/>
    <n v="1371931752"/>
    <b v="1"/>
    <n v="69"/>
    <b v="1"/>
    <s v="theater/plays"/>
    <n v="114"/>
    <n v="82.61"/>
    <x v="6"/>
    <x v="11"/>
    <x v="1040"/>
  </r>
  <r>
    <n v="2967"/>
    <x v="1041"/>
    <s v="Scissortail is a story of loss, grief, and recovery based on the events of the 1995 Oklahoma City Bombing."/>
    <x v="1"/>
    <x v="1017"/>
    <x v="0"/>
    <s v="US"/>
    <s v="USD"/>
    <n v="1425872692"/>
    <n v="1423284292"/>
    <b v="0"/>
    <n v="71"/>
    <b v="1"/>
    <s v="theater/plays"/>
    <n v="114"/>
    <n v="80.23"/>
    <x v="6"/>
    <x v="11"/>
    <x v="1041"/>
  </r>
  <r>
    <n v="922"/>
    <x v="1042"/>
    <s v="Our goal is to help educate the world about jazz and its components; how it relates to love, romance, and success."/>
    <x v="59"/>
    <x v="1018"/>
    <x v="2"/>
    <s v="US"/>
    <s v="USD"/>
    <n v="1412167393"/>
    <n v="1409143393"/>
    <b v="0"/>
    <n v="30"/>
    <b v="0"/>
    <s v="music/jazz"/>
    <n v="21"/>
    <n v="189.33"/>
    <x v="7"/>
    <x v="33"/>
    <x v="1042"/>
  </r>
  <r>
    <n v="3361"/>
    <x v="1043"/>
    <s v="KNOW Theatre has been invited to bring our production of Vieux CarrÃ© to the Provincetown Tennessee Williams Theatre Festival!"/>
    <x v="1"/>
    <x v="1019"/>
    <x v="0"/>
    <s v="US"/>
    <s v="USD"/>
    <n v="1409587140"/>
    <n v="1408062990"/>
    <b v="0"/>
    <n v="68"/>
    <b v="1"/>
    <s v="theater/plays"/>
    <n v="113"/>
    <n v="83.43"/>
    <x v="6"/>
    <x v="11"/>
    <x v="1043"/>
  </r>
  <r>
    <n v="3554"/>
    <x v="1044"/>
    <s v="MASKS is a dramedy dealing with what it means to be alive, the reliability of identity, and what it means to suffer."/>
    <x v="1"/>
    <x v="1020"/>
    <x v="0"/>
    <s v="US"/>
    <s v="USD"/>
    <n v="1423674000"/>
    <n v="1421025159"/>
    <b v="0"/>
    <n v="53"/>
    <b v="1"/>
    <s v="theater/plays"/>
    <n v="113"/>
    <n v="107"/>
    <x v="6"/>
    <x v="11"/>
    <x v="1044"/>
  </r>
  <r>
    <n v="1344"/>
    <x v="1045"/>
    <s v="The is the ultimate guide to applied Eastern philosophy, martial arts, and the path of the warrior from a scientific perspective."/>
    <x v="186"/>
    <x v="1021"/>
    <x v="0"/>
    <s v="CA"/>
    <s v="CAD"/>
    <n v="1467313039"/>
    <n v="1464807439"/>
    <b v="0"/>
    <n v="139"/>
    <b v="1"/>
    <s v="publishing/nonfiction"/>
    <n v="378"/>
    <n v="40.76"/>
    <x v="1"/>
    <x v="17"/>
    <x v="1045"/>
  </r>
  <r>
    <n v="2812"/>
    <x v="1046"/>
    <s v="&quot;A short, nasty and razor sharp play in one of Toronto's hottest new &quot;off-off Broadway&quot; style venues."/>
    <x v="1"/>
    <x v="1022"/>
    <x v="0"/>
    <s v="CA"/>
    <s v="CAD"/>
    <n v="1428292800"/>
    <n v="1424368298"/>
    <b v="0"/>
    <n v="83"/>
    <b v="1"/>
    <s v="theater/plays"/>
    <n v="113"/>
    <n v="68.25"/>
    <x v="6"/>
    <x v="11"/>
    <x v="1046"/>
  </r>
  <r>
    <n v="380"/>
    <x v="1047"/>
    <s v="The Steamboat Van Clan is a group of three young ski competitors following their dreams and documenting their adventures along the way."/>
    <x v="38"/>
    <x v="1023"/>
    <x v="0"/>
    <s v="US"/>
    <s v="USD"/>
    <n v="1453569392"/>
    <n v="1451409392"/>
    <b v="0"/>
    <n v="49"/>
    <b v="1"/>
    <s v="film &amp; video/documentary"/>
    <n v="142"/>
    <n v="115.51"/>
    <x v="5"/>
    <x v="8"/>
    <x v="1047"/>
  </r>
  <r>
    <n v="1756"/>
    <x v="1048"/>
    <s v="214 is a photobook about the local hip hop culture in Dallas, Texas between 2012 and 2014 by photographer, Mariah Tyler."/>
    <x v="120"/>
    <x v="1024"/>
    <x v="0"/>
    <s v="US"/>
    <s v="USD"/>
    <n v="1472443269"/>
    <n v="1468987269"/>
    <b v="0"/>
    <n v="120"/>
    <b v="1"/>
    <s v="photography/photobooks"/>
    <n v="103"/>
    <n v="47.13"/>
    <x v="2"/>
    <x v="3"/>
    <x v="1048"/>
  </r>
  <r>
    <n v="118"/>
    <x v="1049"/>
    <s v="When a ruthless hit-man is 'denounced' from the mafia, his old enemies declare war."/>
    <x v="1"/>
    <x v="1025"/>
    <x v="0"/>
    <s v="US"/>
    <s v="USD"/>
    <n v="1311902236"/>
    <n v="1309310236"/>
    <b v="0"/>
    <n v="39"/>
    <b v="1"/>
    <s v="film &amp; video/shorts"/>
    <n v="113"/>
    <n v="144.91"/>
    <x v="5"/>
    <x v="27"/>
    <x v="1049"/>
  </r>
  <r>
    <n v="2164"/>
    <x v="1050"/>
    <s v="South Florida roots country/rock outfit's long awaited debut record"/>
    <x v="120"/>
    <x v="1026"/>
    <x v="0"/>
    <s v="US"/>
    <s v="USD"/>
    <n v="1466827140"/>
    <n v="1464196414"/>
    <b v="0"/>
    <n v="83"/>
    <b v="1"/>
    <s v="music/rock"/>
    <n v="103"/>
    <n v="68.010000000000005"/>
    <x v="7"/>
    <x v="15"/>
    <x v="1050"/>
  </r>
  <r>
    <n v="3489"/>
    <x v="1051"/>
    <s v="A brilliant play by Will Eno. An exciting, young theatre company. A production that promises to wow. You wouldn't want to miss it."/>
    <x v="1"/>
    <x v="1027"/>
    <x v="0"/>
    <s v="GB"/>
    <s v="GBP"/>
    <n v="1400965200"/>
    <n v="1398352531"/>
    <b v="0"/>
    <n v="72"/>
    <b v="1"/>
    <s v="theater/plays"/>
    <n v="113"/>
    <n v="78.260000000000005"/>
    <x v="6"/>
    <x v="11"/>
    <x v="1051"/>
  </r>
  <r>
    <n v="319"/>
    <x v="1052"/>
    <s v="A journey through the Bay Area food movement following farmers, cooks, activists, and educators who are fighting for food justice in their communities"/>
    <x v="1"/>
    <x v="1028"/>
    <x v="0"/>
    <s v="US"/>
    <s v="USD"/>
    <n v="1265097540"/>
    <n v="1257538029"/>
    <b v="1"/>
    <n v="51"/>
    <b v="1"/>
    <s v="film &amp; video/documentary"/>
    <n v="113"/>
    <n v="110.47"/>
    <x v="5"/>
    <x v="8"/>
    <x v="1052"/>
  </r>
  <r>
    <n v="3542"/>
    <x v="1053"/>
    <s v="Ancient Greece. Giddy, champagne soaked debauchery celebrating the Trojan War's end leads to a shocking and deadly surprise."/>
    <x v="120"/>
    <x v="1029"/>
    <x v="0"/>
    <s v="US"/>
    <s v="USD"/>
    <n v="1410099822"/>
    <n v="1404915822"/>
    <b v="0"/>
    <n v="85"/>
    <b v="1"/>
    <s v="theater/plays"/>
    <n v="102"/>
    <n v="66.150000000000006"/>
    <x v="6"/>
    <x v="11"/>
    <x v="1053"/>
  </r>
  <r>
    <n v="2657"/>
    <x v="1054"/>
    <s v="Miles, a team of citizen scientists is reaching for the moon. We've bootstrapped our way to the top and now we need your help."/>
    <x v="0"/>
    <x v="1030"/>
    <x v="1"/>
    <s v="US"/>
    <s v="USD"/>
    <n v="1470187800"/>
    <n v="1467325053"/>
    <b v="0"/>
    <n v="59"/>
    <b v="0"/>
    <s v="technology/space exploration"/>
    <n v="19"/>
    <n v="95.28"/>
    <x v="0"/>
    <x v="4"/>
    <x v="1054"/>
  </r>
  <r>
    <n v="1932"/>
    <x v="1055"/>
    <s v="Lee Malone has been chosen by Converse Rubber Tracks! Help get us to the Rubber Tracks recording studio in Brooklyn &amp; cut a 7&quot; EP."/>
    <x v="187"/>
    <x v="1031"/>
    <x v="0"/>
    <s v="US"/>
    <s v="USD"/>
    <n v="1327433173"/>
    <n v="1325618773"/>
    <b v="0"/>
    <n v="80"/>
    <b v="1"/>
    <s v="music/indie rock"/>
    <n v="107"/>
    <n v="70.209999999999994"/>
    <x v="7"/>
    <x v="12"/>
    <x v="1055"/>
  </r>
  <r>
    <n v="3285"/>
    <x v="1056"/>
    <s v="A new play by Matthew Gasda"/>
    <x v="188"/>
    <x v="1032"/>
    <x v="0"/>
    <s v="US"/>
    <s v="USD"/>
    <n v="1488258000"/>
    <n v="1485556626"/>
    <b v="0"/>
    <n v="81"/>
    <b v="1"/>
    <s v="theater/plays"/>
    <n v="112"/>
    <n v="69.19"/>
    <x v="6"/>
    <x v="11"/>
    <x v="1056"/>
  </r>
  <r>
    <n v="3156"/>
    <x v="1057"/>
    <s v="First Love/Worst Love is an examination of love and its mutability, as expressed through twelve stories and five actors on one stage."/>
    <x v="120"/>
    <x v="1033"/>
    <x v="0"/>
    <s v="US"/>
    <s v="USD"/>
    <n v="1338591144"/>
    <n v="1335567144"/>
    <b v="1"/>
    <n v="89"/>
    <b v="1"/>
    <s v="theater/plays"/>
    <n v="102"/>
    <n v="62.92"/>
    <x v="6"/>
    <x v="11"/>
    <x v="1057"/>
  </r>
  <r>
    <n v="13"/>
    <x v="1058"/>
    <s v="A travel series hosted by touring musicians that profiles a different American city in each episode."/>
    <x v="113"/>
    <x v="1034"/>
    <x v="0"/>
    <s v="US"/>
    <s v="USD"/>
    <n v="1466713620"/>
    <n v="1463588109"/>
    <b v="0"/>
    <n v="51"/>
    <b v="1"/>
    <s v="film &amp; video/television"/>
    <n v="160"/>
    <n v="109.78"/>
    <x v="5"/>
    <x v="16"/>
    <x v="1058"/>
  </r>
  <r>
    <n v="752"/>
    <x v="1059"/>
    <s v="A raw, honest encounter of my colourful journey trying to escape accepting I had Epilepsy &amp; how I found my super powers along the way"/>
    <x v="1"/>
    <x v="1035"/>
    <x v="0"/>
    <s v="AU"/>
    <s v="AUD"/>
    <n v="1476615600"/>
    <n v="1474884417"/>
    <b v="0"/>
    <n v="105"/>
    <b v="1"/>
    <s v="publishing/nonfiction"/>
    <n v="112"/>
    <n v="53.19"/>
    <x v="1"/>
    <x v="17"/>
    <x v="1059"/>
  </r>
  <r>
    <n v="826"/>
    <x v="1060"/>
    <s v="Protect The Dream is preparing to record their debut album 8 years in the making. Lets make it happen Kickstarter!"/>
    <x v="120"/>
    <x v="1036"/>
    <x v="0"/>
    <s v="US"/>
    <s v="USD"/>
    <n v="1332719730"/>
    <n v="1330908930"/>
    <b v="0"/>
    <n v="49"/>
    <b v="1"/>
    <s v="music/rock"/>
    <n v="101"/>
    <n v="113.88"/>
    <x v="7"/>
    <x v="15"/>
    <x v="1060"/>
  </r>
  <r>
    <n v="645"/>
    <x v="1061"/>
    <s v="Ever wanted to own something made out of carbon fiber? Now you can!"/>
    <x v="151"/>
    <x v="1037"/>
    <x v="0"/>
    <s v="US"/>
    <s v="USD"/>
    <n v="1470962274"/>
    <n v="1468370274"/>
    <b v="0"/>
    <n v="237"/>
    <b v="1"/>
    <s v="technology/wearables"/>
    <n v="279"/>
    <n v="23.52"/>
    <x v="0"/>
    <x v="1"/>
    <x v="1061"/>
  </r>
  <r>
    <n v="268"/>
    <x v="1062"/>
    <s v="Help us finish a documentary about four teens coming-of-age in a small, rural Mexican town that has suffered 50% migration to the U.S."/>
    <x v="1"/>
    <x v="1038"/>
    <x v="0"/>
    <s v="US"/>
    <s v="USD"/>
    <n v="1320640778"/>
    <n v="1316749178"/>
    <b v="1"/>
    <n v="111"/>
    <b v="1"/>
    <s v="film &amp; video/documentary"/>
    <n v="111"/>
    <n v="50.18"/>
    <x v="5"/>
    <x v="8"/>
    <x v="1062"/>
  </r>
  <r>
    <n v="2407"/>
    <x v="1063"/>
    <s v="Hummus-mediterranean diet, real food, organic, vegan, kosher._x000a_An original great health oriented street food in Santa Fe NM."/>
    <x v="65"/>
    <x v="1039"/>
    <x v="2"/>
    <s v="US"/>
    <s v="USD"/>
    <n v="1428732000"/>
    <n v="1426772928"/>
    <b v="0"/>
    <n v="33"/>
    <b v="0"/>
    <s v="food/food trucks"/>
    <n v="25"/>
    <n v="168.39"/>
    <x v="4"/>
    <x v="29"/>
    <x v="1063"/>
  </r>
  <r>
    <n v="265"/>
    <x v="1064"/>
    <s v="A documentary: a summer garden and communities of local food exchange. The integration of old and new, beauty and function, growth and sustainability."/>
    <x v="1"/>
    <x v="1040"/>
    <x v="0"/>
    <s v="US"/>
    <s v="USD"/>
    <n v="1273522560"/>
    <n v="1269928430"/>
    <b v="1"/>
    <n v="58"/>
    <b v="1"/>
    <s v="film &amp; video/documentary"/>
    <n v="111"/>
    <n v="95.78"/>
    <x v="5"/>
    <x v="8"/>
    <x v="1064"/>
  </r>
  <r>
    <n v="1645"/>
    <x v="1065"/>
    <s v="&quot;All I Have is filled with soaring pianos and bright guitars; heartfelt songs coupled with intuitive melodic compositions&quot;"/>
    <x v="1"/>
    <x v="1041"/>
    <x v="0"/>
    <s v="US"/>
    <s v="USD"/>
    <n v="1379515740"/>
    <n v="1378306140"/>
    <b v="0"/>
    <n v="10"/>
    <b v="1"/>
    <s v="music/pop"/>
    <n v="111"/>
    <n v="554"/>
    <x v="7"/>
    <x v="22"/>
    <x v="1065"/>
  </r>
  <r>
    <n v="1368"/>
    <x v="1066"/>
    <s v="We are in the final stages of the creation of our 4th record, The Separation Effect. our most passionate record to date."/>
    <x v="1"/>
    <x v="1042"/>
    <x v="0"/>
    <s v="US"/>
    <s v="USD"/>
    <n v="1434342894"/>
    <n v="1432269294"/>
    <b v="0"/>
    <n v="87"/>
    <b v="1"/>
    <s v="music/rock"/>
    <n v="111"/>
    <n v="63.62"/>
    <x v="7"/>
    <x v="15"/>
    <x v="1066"/>
  </r>
  <r>
    <n v="2195"/>
    <x v="1067"/>
    <s v="A gritty, noir tabletop RPG with a fast-paced combo-based battle system."/>
    <x v="189"/>
    <x v="1042"/>
    <x v="0"/>
    <s v="US"/>
    <s v="USD"/>
    <n v="1439317900"/>
    <n v="1436725900"/>
    <b v="0"/>
    <n v="115"/>
    <b v="1"/>
    <s v="games/tabletop games"/>
    <n v="120"/>
    <n v="48.13"/>
    <x v="3"/>
    <x v="5"/>
    <x v="1067"/>
  </r>
  <r>
    <n v="3698"/>
    <x v="1068"/>
    <s v="Two great political plays, separated in authorship by four hundred years but united in their urgency."/>
    <x v="1"/>
    <x v="1043"/>
    <x v="0"/>
    <s v="US"/>
    <s v="USD"/>
    <n v="1456946487"/>
    <n v="1454354487"/>
    <b v="0"/>
    <n v="136"/>
    <b v="1"/>
    <s v="theater/plays"/>
    <n v="111"/>
    <n v="40.630000000000003"/>
    <x v="6"/>
    <x v="11"/>
    <x v="1068"/>
  </r>
  <r>
    <n v="3348"/>
    <x v="854"/>
    <s v="Old Hat's new production explores the bleak culture of war and the cosmic powers of guilt and imagination in Shakespeare's tragedy."/>
    <x v="120"/>
    <x v="1044"/>
    <x v="0"/>
    <s v="US"/>
    <s v="USD"/>
    <n v="1461988740"/>
    <n v="1459949080"/>
    <b v="0"/>
    <n v="79"/>
    <b v="1"/>
    <s v="theater/plays"/>
    <n v="100"/>
    <n v="69.819999999999993"/>
    <x v="6"/>
    <x v="11"/>
    <x v="1069"/>
  </r>
  <r>
    <n v="3772"/>
    <x v="1069"/>
    <s v="A dark comedy about two girls, one knee, and the 1994 Olympics. Help us make sure &quot;Tonya and Nancy&quot; rocks!"/>
    <x v="1"/>
    <x v="1045"/>
    <x v="0"/>
    <s v="US"/>
    <s v="USD"/>
    <n v="1480399200"/>
    <n v="1478616506"/>
    <b v="0"/>
    <n v="33"/>
    <b v="1"/>
    <s v="theater/musical"/>
    <n v="110"/>
    <n v="166.97"/>
    <x v="6"/>
    <x v="19"/>
    <x v="1070"/>
  </r>
  <r>
    <n v="2273"/>
    <x v="1070"/>
    <s v="London, 1937. Top-Secret docs are missing. So, too, is Agent Adler! Intelligence has 7 hrs to find him. Deduction, Deception &amp; Action!"/>
    <x v="60"/>
    <x v="1046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</r>
  <r>
    <n v="2458"/>
    <x v="1071"/>
    <s v="Three ladies starting a small bakery/toast bar concept @SmorgasburgLA.  House made pastries and bread using local and fun ingredients."/>
    <x v="1"/>
    <x v="1046"/>
    <x v="0"/>
    <s v="US"/>
    <s v="USD"/>
    <n v="1465498800"/>
    <n v="1462481718"/>
    <b v="0"/>
    <n v="80"/>
    <b v="1"/>
    <s v="food/small batch"/>
    <n v="110"/>
    <n v="68.86"/>
    <x v="4"/>
    <x v="7"/>
    <x v="1072"/>
  </r>
  <r>
    <n v="3297"/>
    <x v="1072"/>
    <s v="A father loses his family in a freak plane crash and goes on to murder the air traffic controller he holds responsible."/>
    <x v="120"/>
    <x v="1047"/>
    <x v="0"/>
    <s v="GB"/>
    <s v="GBP"/>
    <n v="1438037940"/>
    <n v="1436380256"/>
    <b v="0"/>
    <n v="44"/>
    <b v="1"/>
    <s v="theater/plays"/>
    <n v="100"/>
    <n v="125.09"/>
    <x v="6"/>
    <x v="11"/>
    <x v="1073"/>
  </r>
  <r>
    <n v="3822"/>
    <x v="1073"/>
    <s v="19 TheaterstÃ¼cke des Schnuppe Figurentheaters bei einem GroÃŸbrand zerstÃ¶rt - bitte unterstÃ¼tzt uns, den Wiederaufbau zu finanzieren"/>
    <x v="1"/>
    <x v="1048"/>
    <x v="0"/>
    <s v="DE"/>
    <s v="EUR"/>
    <n v="1453244340"/>
    <n v="1448136417"/>
    <b v="0"/>
    <n v="76"/>
    <b v="1"/>
    <s v="theater/plays"/>
    <n v="110"/>
    <n v="72.38"/>
    <x v="6"/>
    <x v="11"/>
    <x v="1074"/>
  </r>
  <r>
    <n v="804"/>
    <x v="1074"/>
    <s v="Hope and Inspiration.  That is what this project is all about. In the midst of a dark and broken world our stories can speak life."/>
    <x v="120"/>
    <x v="1049"/>
    <x v="0"/>
    <s v="US"/>
    <s v="USD"/>
    <n v="1311393540"/>
    <n v="1309919526"/>
    <b v="0"/>
    <n v="18"/>
    <b v="1"/>
    <s v="music/rock"/>
    <n v="100"/>
    <n v="305.56"/>
    <x v="7"/>
    <x v="15"/>
    <x v="1075"/>
  </r>
  <r>
    <n v="2238"/>
    <x v="1075"/>
    <s v="28mm Fantasy Miniature Range in leadfree white metal: Orcs, wolves and more."/>
    <x v="38"/>
    <x v="1050"/>
    <x v="0"/>
    <s v="DE"/>
    <s v="EUR"/>
    <n v="1489157716"/>
    <n v="1486565716"/>
    <b v="0"/>
    <n v="79"/>
    <b v="1"/>
    <s v="games/tabletop games"/>
    <n v="137"/>
    <n v="69.569999999999993"/>
    <x v="3"/>
    <x v="5"/>
    <x v="1076"/>
  </r>
  <r>
    <n v="2961"/>
    <x v="1076"/>
    <s v="Teens in Take Note Troupe put on Shakespeare in the Park annually. Keep relevant, family-friendly Shakespeare in the community!"/>
    <x v="1"/>
    <x v="1051"/>
    <x v="0"/>
    <s v="US"/>
    <s v="USD"/>
    <n v="1427342400"/>
    <n v="1424927159"/>
    <b v="0"/>
    <n v="108"/>
    <b v="1"/>
    <s v="theater/plays"/>
    <n v="110"/>
    <n v="50.75"/>
    <x v="6"/>
    <x v="11"/>
    <x v="1077"/>
  </r>
  <r>
    <n v="3175"/>
    <x v="1077"/>
    <s v="One Year Lease Theater Company's world premiere theater production of THE KILLING ROOM, by playwright Daniel Keene, March 2011 in NYC."/>
    <x v="1"/>
    <x v="1052"/>
    <x v="0"/>
    <s v="US"/>
    <s v="USD"/>
    <n v="1297977427"/>
    <n v="1292793427"/>
    <b v="1"/>
    <n v="60"/>
    <b v="1"/>
    <s v="theater/plays"/>
    <n v="110"/>
    <n v="91.3"/>
    <x v="6"/>
    <x v="11"/>
    <x v="1078"/>
  </r>
  <r>
    <n v="723"/>
    <x v="1078"/>
    <s v="The Definitive (and Slightly Ridiculous) Guide to Enjoying the 2015 Pro Football Season"/>
    <x v="1"/>
    <x v="1053"/>
    <x v="0"/>
    <s v="US"/>
    <s v="USD"/>
    <n v="1438228740"/>
    <n v="1435606549"/>
    <b v="0"/>
    <n v="100"/>
    <b v="1"/>
    <s v="publishing/nonfiction"/>
    <n v="109"/>
    <n v="54.69"/>
    <x v="1"/>
    <x v="17"/>
    <x v="1079"/>
  </r>
  <r>
    <n v="1387"/>
    <x v="1079"/>
    <s v="Less than one week to PLEDGE YOUR SUPPORT for THE FAMILY BUSINESS as the band raises funds for the next full length rock album."/>
    <x v="38"/>
    <x v="1054"/>
    <x v="0"/>
    <s v="US"/>
    <s v="USD"/>
    <n v="1433305800"/>
    <n v="1430604395"/>
    <b v="0"/>
    <n v="78"/>
    <b v="1"/>
    <s v="music/rock"/>
    <n v="137"/>
    <n v="70.06"/>
    <x v="7"/>
    <x v="15"/>
    <x v="1080"/>
  </r>
  <r>
    <n v="3260"/>
    <x v="1080"/>
    <s v="We're looking to raise money to continue bringing Brooklyn the vanishing art form of marionette puppetry."/>
    <x v="1"/>
    <x v="1055"/>
    <x v="0"/>
    <s v="US"/>
    <s v="USD"/>
    <n v="1448903318"/>
    <n v="1445875718"/>
    <b v="1"/>
    <n v="73"/>
    <b v="1"/>
    <s v="theater/plays"/>
    <n v="109"/>
    <n v="74.819999999999993"/>
    <x v="6"/>
    <x v="11"/>
    <x v="1081"/>
  </r>
  <r>
    <n v="327"/>
    <x v="1081"/>
    <s v="A short film documenting the inspirational life of Mrs. Fukuoka, a tsunami survivor helping to bring hope back to her community."/>
    <x v="38"/>
    <x v="1056"/>
    <x v="0"/>
    <s v="US"/>
    <s v="USD"/>
    <n v="1427011200"/>
    <n v="1424669929"/>
    <b v="1"/>
    <n v="34"/>
    <b v="1"/>
    <s v="film &amp; video/documentary"/>
    <n v="136"/>
    <n v="160.47"/>
    <x v="5"/>
    <x v="8"/>
    <x v="1082"/>
  </r>
  <r>
    <n v="1804"/>
    <x v="1082"/>
    <s v="A beautiful book of Polaroid photographs which celebrates the beauty, diversity, and distinctive character of Colombia"/>
    <x v="122"/>
    <x v="1057"/>
    <x v="2"/>
    <s v="US"/>
    <s v="USD"/>
    <n v="1447521404"/>
    <n v="1444061804"/>
    <b v="1"/>
    <n v="52"/>
    <b v="0"/>
    <s v="photography/photobooks"/>
    <n v="35"/>
    <n v="104.85"/>
    <x v="2"/>
    <x v="3"/>
    <x v="1083"/>
  </r>
  <r>
    <n v="727"/>
    <x v="1083"/>
    <s v="A surgeon's call for today's Christians to practice biblical compassion. Pre-order now and turn the tide towards the model Christ gave!"/>
    <x v="113"/>
    <x v="1058"/>
    <x v="0"/>
    <s v="US"/>
    <s v="USD"/>
    <n v="1358198400"/>
    <n v="1354580949"/>
    <b v="0"/>
    <n v="149"/>
    <b v="1"/>
    <s v="publishing/nonfiction"/>
    <n v="156"/>
    <n v="36.53"/>
    <x v="1"/>
    <x v="17"/>
    <x v="1084"/>
  </r>
  <r>
    <n v="1610"/>
    <x v="1084"/>
    <s v="So The Story Goes is the upcoming album from &quot;Just Joe&quot; Altier."/>
    <x v="151"/>
    <x v="1059"/>
    <x v="0"/>
    <s v="US"/>
    <s v="USD"/>
    <n v="1355609510"/>
    <n v="1353017510"/>
    <b v="0"/>
    <n v="112"/>
    <b v="1"/>
    <s v="music/rock"/>
    <n v="272"/>
    <n v="48.54"/>
    <x v="7"/>
    <x v="15"/>
    <x v="1085"/>
  </r>
  <r>
    <n v="2320"/>
    <x v="1085"/>
    <s v="We've been hard at work crafting our next batch of songs, and we need your help to record it!  Have a look at our quick witchy video!"/>
    <x v="1"/>
    <x v="1060"/>
    <x v="0"/>
    <s v="US"/>
    <s v="USD"/>
    <n v="1396463800"/>
    <n v="1393443400"/>
    <b v="1"/>
    <n v="89"/>
    <b v="1"/>
    <s v="music/indie rock"/>
    <n v="109"/>
    <n v="61.04"/>
    <x v="7"/>
    <x v="12"/>
    <x v="1086"/>
  </r>
  <r>
    <n v="1431"/>
    <x v="1086"/>
    <s v="Iran does not adhere to International Copyright Laws. Please help me publish a Persian translation before it is illegally translated."/>
    <x v="92"/>
    <x v="1061"/>
    <x v="2"/>
    <s v="US"/>
    <s v="USD"/>
    <n v="1448517816"/>
    <n v="1445922216"/>
    <b v="0"/>
    <n v="47"/>
    <b v="0"/>
    <s v="publishing/translations"/>
    <n v="32"/>
    <n v="115.55"/>
    <x v="1"/>
    <x v="31"/>
    <x v="1087"/>
  </r>
  <r>
    <n v="3277"/>
    <x v="1087"/>
    <s v="One of the most popular American plays of the last decade comes to London for its international premiere. Festive and bittersweet."/>
    <x v="1"/>
    <x v="1062"/>
    <x v="0"/>
    <s v="GB"/>
    <s v="GBP"/>
    <n v="1416331406"/>
    <n v="1413735806"/>
    <b v="1"/>
    <n v="100"/>
    <b v="1"/>
    <s v="theater/plays"/>
    <n v="109"/>
    <n v="54.3"/>
    <x v="6"/>
    <x v="11"/>
    <x v="1088"/>
  </r>
  <r>
    <n v="1782"/>
    <x v="1088"/>
    <s v="I am traveling across the entire USA documenting cocktail culture to publish a stunning hard cover photo book of the resulting work."/>
    <x v="23"/>
    <x v="1063"/>
    <x v="2"/>
    <s v="US"/>
    <s v="USD"/>
    <n v="1456062489"/>
    <n v="1453211289"/>
    <b v="1"/>
    <n v="76"/>
    <b v="0"/>
    <s v="photography/photobooks"/>
    <n v="15"/>
    <n v="71.34"/>
    <x v="2"/>
    <x v="3"/>
    <x v="1089"/>
  </r>
  <r>
    <n v="2278"/>
    <x v="1089"/>
    <s v="Dice forged from stone one by one entirely by hand for demanding Gamers and Collectors."/>
    <x v="151"/>
    <x v="1064"/>
    <x v="0"/>
    <s v="IT"/>
    <s v="EUR"/>
    <n v="1451861940"/>
    <n v="1448902867"/>
    <b v="0"/>
    <n v="102"/>
    <b v="1"/>
    <s v="games/tabletop games"/>
    <n v="271"/>
    <n v="53.08"/>
    <x v="3"/>
    <x v="5"/>
    <x v="1090"/>
  </r>
  <r>
    <n v="111"/>
    <x v="1090"/>
    <s v="Two actors, one bookie and a very bad day.  Judi Dench is Cool in Person is fast, funny and only a little bit nasty."/>
    <x v="113"/>
    <x v="1065"/>
    <x v="0"/>
    <s v="AU"/>
    <s v="AUD"/>
    <n v="1433059187"/>
    <n v="1430467187"/>
    <b v="0"/>
    <n v="53"/>
    <b v="1"/>
    <s v="film &amp; video/shorts"/>
    <n v="155"/>
    <n v="102.08"/>
    <x v="5"/>
    <x v="27"/>
    <x v="1091"/>
  </r>
  <r>
    <n v="3773"/>
    <x v="1091"/>
    <s v="A dramatic hip-hopera, inspired from monologues written by the performers."/>
    <x v="1"/>
    <x v="1065"/>
    <x v="0"/>
    <s v="US"/>
    <s v="USD"/>
    <n v="1479175680"/>
    <n v="1476317247"/>
    <b v="0"/>
    <n v="57"/>
    <b v="1"/>
    <s v="theater/musical"/>
    <n v="108"/>
    <n v="94.91"/>
    <x v="6"/>
    <x v="19"/>
    <x v="1092"/>
  </r>
  <r>
    <n v="2287"/>
    <x v="1092"/>
    <s v="Pre-order Crushed Out's new album TEETH &amp; support the pressing of 12&quot; vinyl records. Release date; Sept. 16, 2014."/>
    <x v="169"/>
    <x v="1066"/>
    <x v="0"/>
    <s v="US"/>
    <s v="USD"/>
    <n v="1403539260"/>
    <n v="1401724860"/>
    <b v="0"/>
    <n v="106"/>
    <b v="1"/>
    <s v="music/rock"/>
    <n v="120"/>
    <n v="50.93"/>
    <x v="7"/>
    <x v="15"/>
    <x v="1093"/>
  </r>
  <r>
    <n v="2061"/>
    <x v="1093"/>
    <s v="Bibo Barmaid is a smart cocktail self-serve machine that creates expertly crafted mixed drinks at home with the touch of a button."/>
    <x v="1"/>
    <x v="1067"/>
    <x v="0"/>
    <s v="US"/>
    <s v="USD"/>
    <n v="1483208454"/>
    <n v="1480616454"/>
    <b v="0"/>
    <n v="35"/>
    <b v="1"/>
    <s v="technology/hardware"/>
    <n v="108"/>
    <n v="154.16999999999999"/>
    <x v="0"/>
    <x v="0"/>
    <x v="1094"/>
  </r>
  <r>
    <n v="1803"/>
    <x v="1094"/>
    <s v="Photographs capture fleeting experiences, where childhood is our past and adulthood is our future. In between. On the verge."/>
    <x v="106"/>
    <x v="1068"/>
    <x v="2"/>
    <s v="US"/>
    <s v="USD"/>
    <n v="1423878182"/>
    <n v="1421199782"/>
    <b v="1"/>
    <n v="75"/>
    <b v="0"/>
    <s v="photography/photobooks"/>
    <n v="31"/>
    <n v="71.87"/>
    <x v="2"/>
    <x v="3"/>
    <x v="1095"/>
  </r>
  <r>
    <n v="273"/>
    <x v="1095"/>
    <s v="Man vs. Food meets Extreme Home Makeover! A celebration of the food, music, and rebuilding of New Orleans, and a history-making quest."/>
    <x v="1"/>
    <x v="1069"/>
    <x v="0"/>
    <s v="US"/>
    <s v="USD"/>
    <n v="1309694266"/>
    <n v="1307102266"/>
    <b v="1"/>
    <n v="118"/>
    <b v="1"/>
    <s v="film &amp; video/documentary"/>
    <n v="108"/>
    <n v="45.67"/>
    <x v="5"/>
    <x v="8"/>
    <x v="1096"/>
  </r>
  <r>
    <n v="47"/>
    <x v="1096"/>
    <s v="Cursed with attracting odd men, an independent woman takes on the Chicago dating scene again with the help of her offbeat friends."/>
    <x v="1"/>
    <x v="1070"/>
    <x v="0"/>
    <s v="US"/>
    <s v="USD"/>
    <n v="1419021607"/>
    <n v="1413834007"/>
    <b v="0"/>
    <n v="70"/>
    <b v="1"/>
    <s v="film &amp; video/television"/>
    <n v="108"/>
    <n v="76.87"/>
    <x v="5"/>
    <x v="16"/>
    <x v="1097"/>
  </r>
  <r>
    <n v="3797"/>
    <x v="1097"/>
    <s v="FACING EAST, a dramatic new musical, follows an upstanding mormon couple facing the suicide of the gay son. Help us bring it to London!"/>
    <x v="70"/>
    <x v="1071"/>
    <x v="2"/>
    <s v="US"/>
    <s v="USD"/>
    <n v="1429564165"/>
    <n v="1426972165"/>
    <b v="0"/>
    <n v="37"/>
    <b v="0"/>
    <s v="theater/musical"/>
    <n v="90"/>
    <n v="145.41"/>
    <x v="6"/>
    <x v="19"/>
    <x v="1098"/>
  </r>
  <r>
    <n v="3352"/>
    <x v="1098"/>
    <s v="Actors creating more theatre in Brighton. A LOT MORE. Classics, contemporary, new writing, Shakespeare, foreign translations and more."/>
    <x v="1"/>
    <x v="1072"/>
    <x v="0"/>
    <s v="GB"/>
    <s v="GBP"/>
    <n v="1467414000"/>
    <n v="1462492178"/>
    <b v="0"/>
    <n v="70"/>
    <b v="1"/>
    <s v="theater/plays"/>
    <n v="108"/>
    <n v="76.8"/>
    <x v="6"/>
    <x v="11"/>
    <x v="1099"/>
  </r>
  <r>
    <n v="3334"/>
    <x v="1099"/>
    <s v="The Saltbox Theatre Collective is a brand new not-for-profit theatre company in Illinois."/>
    <x v="190"/>
    <x v="1073"/>
    <x v="0"/>
    <s v="US"/>
    <s v="USD"/>
    <n v="1438259422"/>
    <n v="1435667422"/>
    <b v="0"/>
    <n v="46"/>
    <b v="1"/>
    <s v="theater/plays"/>
    <n v="139"/>
    <n v="116.65"/>
    <x v="6"/>
    <x v="11"/>
    <x v="1100"/>
  </r>
  <r>
    <n v="33"/>
    <x v="1100"/>
    <s v="3 best friends balance their work, personal and private lives while finding time for their imaginary friends (who are 3 puppets)."/>
    <x v="187"/>
    <x v="1074"/>
    <x v="0"/>
    <s v="US"/>
    <s v="USD"/>
    <n v="1447001501"/>
    <n v="1444405901"/>
    <b v="0"/>
    <n v="64"/>
    <b v="1"/>
    <s v="film &amp; video/television"/>
    <n v="102"/>
    <n v="83.75"/>
    <x v="5"/>
    <x v="16"/>
    <x v="1101"/>
  </r>
  <r>
    <n v="2180"/>
    <x v="1101"/>
    <s v="Help fund the new record by independent alternative rockers FOUR STAR MARY &quot;PIECES&quot;"/>
    <x v="1"/>
    <x v="1075"/>
    <x v="0"/>
    <s v="US"/>
    <s v="USD"/>
    <n v="1447434268"/>
    <n v="1443801868"/>
    <b v="0"/>
    <n v="78"/>
    <b v="1"/>
    <s v="music/rock"/>
    <n v="107"/>
    <n v="68.709999999999994"/>
    <x v="7"/>
    <x v="15"/>
    <x v="1102"/>
  </r>
  <r>
    <n v="3483"/>
    <x v="1102"/>
    <s v="Join 5 high school teachers in the lounge of every high school in America.  Hear what they never say in the classroom."/>
    <x v="191"/>
    <x v="1076"/>
    <x v="0"/>
    <s v="US"/>
    <s v="USD"/>
    <n v="1404403381"/>
    <n v="1401811381"/>
    <b v="0"/>
    <n v="133"/>
    <b v="1"/>
    <s v="theater/plays"/>
    <n v="160"/>
    <n v="40.29"/>
    <x v="6"/>
    <x v="11"/>
    <x v="1103"/>
  </r>
  <r>
    <n v="1381"/>
    <x v="1103"/>
    <s v="&quot;Me &amp; Eugene&quot; is a five song original EP blending reggae roots, rock, and soul. We canâ€™t wait for you to hear what weâ€™ve created."/>
    <x v="1"/>
    <x v="1077"/>
    <x v="0"/>
    <s v="US"/>
    <s v="USD"/>
    <n v="1482988125"/>
    <n v="1480396125"/>
    <b v="0"/>
    <n v="73"/>
    <b v="1"/>
    <s v="music/rock"/>
    <n v="107"/>
    <n v="73.36"/>
    <x v="7"/>
    <x v="15"/>
    <x v="1104"/>
  </r>
  <r>
    <n v="3495"/>
    <x v="1104"/>
    <s v="A one-woman show by Canadian artist Tina Milo. it is a multimedia show about an actress auditioning for a role of a depressed woman."/>
    <x v="1"/>
    <x v="1078"/>
    <x v="0"/>
    <s v="CA"/>
    <s v="CAD"/>
    <n v="1414862280"/>
    <n v="1412360309"/>
    <b v="0"/>
    <n v="72"/>
    <b v="1"/>
    <s v="theater/plays"/>
    <n v="107"/>
    <n v="74.209999999999994"/>
    <x v="6"/>
    <x v="11"/>
    <x v="1105"/>
  </r>
  <r>
    <n v="2173"/>
    <x v="1105"/>
    <s v="Our first full length album, One Eyed King, is an overdriven roadtrip through the heart of darkness. Rocknroll with a reading problem."/>
    <x v="192"/>
    <x v="1079"/>
    <x v="0"/>
    <s v="US"/>
    <s v="USD"/>
    <n v="1378785540"/>
    <n v="1376066243"/>
    <b v="0"/>
    <n v="90"/>
    <b v="1"/>
    <s v="music/rock"/>
    <n v="127"/>
    <n v="59.23"/>
    <x v="7"/>
    <x v="15"/>
    <x v="1106"/>
  </r>
  <r>
    <n v="1759"/>
    <x v="1106"/>
    <s v="Death Valley will be the first photo book of Andi State"/>
    <x v="1"/>
    <x v="1080"/>
    <x v="0"/>
    <s v="US"/>
    <s v="USD"/>
    <n v="1427309629"/>
    <n v="1425585229"/>
    <b v="0"/>
    <n v="49"/>
    <b v="1"/>
    <s v="photography/photobooks"/>
    <n v="107"/>
    <n v="108.78"/>
    <x v="2"/>
    <x v="3"/>
    <x v="1107"/>
  </r>
  <r>
    <n v="3111"/>
    <x v="1107"/>
    <s v="Help All Puppet Players perform it's 2015 season in a beautiful 200 seat theater for an entire year."/>
    <x v="16"/>
    <x v="1081"/>
    <x v="2"/>
    <s v="US"/>
    <s v="USD"/>
    <n v="1412432220"/>
    <n v="1409753820"/>
    <b v="0"/>
    <n v="76"/>
    <b v="0"/>
    <s v="theater/spaces"/>
    <n v="27"/>
    <n v="70.11"/>
    <x v="6"/>
    <x v="9"/>
    <x v="1108"/>
  </r>
  <r>
    <n v="272"/>
    <x v="1108"/>
    <s v="We made 'Do It Again,' a film about my quest to reunite the '60s rock band, The Kinks. Now we need help to show the film off at festivals."/>
    <x v="121"/>
    <x v="1082"/>
    <x v="0"/>
    <s v="US"/>
    <s v="USD"/>
    <n v="1272480540"/>
    <n v="1267220191"/>
    <b v="1"/>
    <n v="65"/>
    <b v="1"/>
    <s v="film &amp; video/documentary"/>
    <n v="177"/>
    <n v="81.89"/>
    <x v="5"/>
    <x v="8"/>
    <x v="1109"/>
  </r>
  <r>
    <n v="1885"/>
    <x v="1109"/>
    <s v="KATA's debut album 'The Rising' is ready for your ears, now all we need to do is press the vinyl. That's where you come in!"/>
    <x v="193"/>
    <x v="1083"/>
    <x v="0"/>
    <s v="US"/>
    <s v="USD"/>
    <n v="1344636000"/>
    <n v="1341800110"/>
    <b v="0"/>
    <n v="105"/>
    <b v="1"/>
    <s v="music/indie rock"/>
    <n v="116"/>
    <n v="50.69"/>
    <x v="7"/>
    <x v="12"/>
    <x v="1110"/>
  </r>
  <r>
    <n v="3045"/>
    <x v="1110"/>
    <s v="Walmart decided they wanted our space, so we had to move to a new theater. Help us make it an awesome space by painting it all black!"/>
    <x v="38"/>
    <x v="1084"/>
    <x v="0"/>
    <s v="US"/>
    <s v="USD"/>
    <n v="1408679055"/>
    <n v="1406087055"/>
    <b v="0"/>
    <n v="64"/>
    <b v="1"/>
    <s v="theater/spaces"/>
    <n v="133"/>
    <n v="82.94"/>
    <x v="6"/>
    <x v="9"/>
    <x v="1111"/>
  </r>
  <r>
    <n v="1272"/>
    <x v="1111"/>
    <s v="We're going back into the studio this spring to record a new album.  You've heard some of the new material at recent shows.  Be a part of the process!"/>
    <x v="1"/>
    <x v="1085"/>
    <x v="0"/>
    <s v="US"/>
    <s v="USD"/>
    <n v="1276574400"/>
    <n v="1270576379"/>
    <b v="1"/>
    <n v="28"/>
    <b v="1"/>
    <s v="music/rock"/>
    <n v="106"/>
    <n v="189.29"/>
    <x v="7"/>
    <x v="15"/>
    <x v="1112"/>
  </r>
  <r>
    <n v="1535"/>
    <x v="1112"/>
    <s v="&quot;Small Steps are Giant Leaps&quot; is about reminding parents that to our kids this is a new and exciting world just waiting to be explored."/>
    <x v="38"/>
    <x v="1086"/>
    <x v="0"/>
    <s v="US"/>
    <s v="USD"/>
    <n v="1464040800"/>
    <n v="1461527631"/>
    <b v="1"/>
    <n v="110"/>
    <b v="1"/>
    <s v="photography/photobooks"/>
    <n v="132"/>
    <n v="48.15"/>
    <x v="2"/>
    <x v="3"/>
    <x v="1113"/>
  </r>
  <r>
    <n v="3436"/>
    <x v="1113"/>
    <s v="Please help us fund &quot;Damselfly&quot; - The Play ( put on by Saints on Stage Alumni &amp; sponsored by Mothers Against Medical Error)"/>
    <x v="1"/>
    <x v="1087"/>
    <x v="0"/>
    <s v="US"/>
    <s v="USD"/>
    <n v="1408638480"/>
    <n v="1406811593"/>
    <b v="0"/>
    <n v="37"/>
    <b v="1"/>
    <s v="theater/plays"/>
    <n v="106"/>
    <n v="143.11000000000001"/>
    <x v="6"/>
    <x v="11"/>
    <x v="1114"/>
  </r>
  <r>
    <n v="3656"/>
    <x v="1114"/>
    <s v="Auch dieses Jahr soll wieder unter der Leitung von Christian Seiler &amp; Bruno Catalano ein Projekt der AG Theater stattfinden."/>
    <x v="1"/>
    <x v="1088"/>
    <x v="0"/>
    <s v="CH"/>
    <s v="CHF"/>
    <n v="1485989940"/>
    <n v="1483393836"/>
    <b v="0"/>
    <n v="46"/>
    <b v="1"/>
    <s v="theater/plays"/>
    <n v="106"/>
    <n v="115.02"/>
    <x v="6"/>
    <x v="11"/>
    <x v="1115"/>
  </r>
  <r>
    <n v="3685"/>
    <x v="1115"/>
    <s v="Bare Theatre &amp; Cirque de Vol Studios are back for another outdoor adventure in the amphitheatre at Raleigh Little Theatre!"/>
    <x v="1"/>
    <x v="1089"/>
    <x v="0"/>
    <s v="US"/>
    <s v="USD"/>
    <n v="1400533200"/>
    <n v="1398348859"/>
    <b v="0"/>
    <n v="126"/>
    <b v="1"/>
    <s v="theater/plays"/>
    <n v="106"/>
    <n v="41.94"/>
    <x v="6"/>
    <x v="11"/>
    <x v="1116"/>
  </r>
  <r>
    <n v="3825"/>
    <x v="1116"/>
    <s v="A girl in Burkina Faso is more likely to marry than finish high school. Public theatre can promote the need for girls to stay in school"/>
    <x v="1"/>
    <x v="1090"/>
    <x v="0"/>
    <s v="US"/>
    <s v="USD"/>
    <n v="1434505214"/>
    <n v="1432690814"/>
    <b v="0"/>
    <n v="49"/>
    <b v="1"/>
    <s v="theater/plays"/>
    <n v="105"/>
    <n v="107.57"/>
    <x v="6"/>
    <x v="11"/>
    <x v="1117"/>
  </r>
  <r>
    <n v="403"/>
    <x v="1117"/>
    <s v="A documentary adventure about bananas - and people. Your round-trip ticket into the heart of banana-cultures!!"/>
    <x v="1"/>
    <x v="1091"/>
    <x v="0"/>
    <s v="US"/>
    <s v="USD"/>
    <n v="1312960080"/>
    <n v="1308900441"/>
    <b v="0"/>
    <n v="70"/>
    <b v="1"/>
    <s v="film &amp; video/documentary"/>
    <n v="105"/>
    <n v="75.19"/>
    <x v="5"/>
    <x v="8"/>
    <x v="1118"/>
  </r>
  <r>
    <n v="3440"/>
    <x v="1118"/>
    <s v="LA-based team of professional actors and directors taking Rajiv Joseph's harrowing and romantic play to the Boulder community."/>
    <x v="1"/>
    <x v="1092"/>
    <x v="0"/>
    <s v="US"/>
    <s v="USD"/>
    <n v="1405095300"/>
    <n v="1403146628"/>
    <b v="0"/>
    <n v="82"/>
    <b v="1"/>
    <s v="theater/plays"/>
    <n v="105"/>
    <n v="64.16"/>
    <x v="6"/>
    <x v="11"/>
    <x v="1119"/>
  </r>
  <r>
    <n v="92"/>
    <x v="1119"/>
    <s v="Euphoria is an adventure film that follows adrenaline filled athletes on their hunt for the sublime while balancing family and careers."/>
    <x v="1"/>
    <x v="1093"/>
    <x v="0"/>
    <s v="CA"/>
    <s v="CAD"/>
    <n v="1485936000"/>
    <n v="1481949983"/>
    <b v="0"/>
    <n v="43"/>
    <b v="1"/>
    <s v="film &amp; video/shorts"/>
    <n v="105"/>
    <n v="122.33"/>
    <x v="5"/>
    <x v="27"/>
    <x v="1120"/>
  </r>
  <r>
    <n v="394"/>
    <x v="1120"/>
    <s v="A sweeping portrait of daily life in Taranto in an effort to raise awareness and preserve its cultural and architectural heritage."/>
    <x v="194"/>
    <x v="1094"/>
    <x v="0"/>
    <s v="ES"/>
    <s v="EUR"/>
    <n v="1460918282"/>
    <n v="1455737882"/>
    <b v="0"/>
    <n v="50"/>
    <b v="1"/>
    <s v="film &amp; video/documentary"/>
    <n v="112"/>
    <n v="105.18"/>
    <x v="5"/>
    <x v="8"/>
    <x v="1121"/>
  </r>
  <r>
    <n v="3276"/>
    <x v="1121"/>
    <s v="In 2016, KO Theatre presents a world premiere play in Toronto, ON about faith, home, and the secrets we keep from those we love."/>
    <x v="169"/>
    <x v="1095"/>
    <x v="0"/>
    <s v="CA"/>
    <s v="CAD"/>
    <n v="1459483140"/>
    <n v="1456526879"/>
    <b v="1"/>
    <n v="100"/>
    <b v="1"/>
    <s v="theater/plays"/>
    <n v="117"/>
    <n v="52.58"/>
    <x v="6"/>
    <x v="11"/>
    <x v="1122"/>
  </r>
  <r>
    <n v="3146"/>
    <x v="1122"/>
    <s v="Somos... Podemos... Amamos... Nuestra muralla, nuestra utopÃ­a. Que el amor sea el lÃ­mite"/>
    <x v="6"/>
    <x v="1096"/>
    <x v="3"/>
    <s v="MX"/>
    <s v="MXN"/>
    <n v="1492356166"/>
    <n v="1488471766"/>
    <b v="0"/>
    <n v="12"/>
    <b v="0"/>
    <s v="theater/plays"/>
    <n v="11"/>
    <n v="437.5"/>
    <x v="6"/>
    <x v="11"/>
    <x v="1123"/>
  </r>
  <r>
    <n v="2819"/>
    <x v="1123"/>
    <s v="Years of work, my best show, and a top Edinburgh venue.  Help me expose my talents to the UK and tell an important story."/>
    <x v="1"/>
    <x v="1097"/>
    <x v="0"/>
    <s v="GB"/>
    <s v="GBP"/>
    <n v="1434285409"/>
    <n v="1431693409"/>
    <b v="0"/>
    <n v="104"/>
    <b v="1"/>
    <s v="theater/plays"/>
    <n v="105"/>
    <n v="50.38"/>
    <x v="6"/>
    <x v="11"/>
    <x v="1124"/>
  </r>
  <r>
    <n v="1647"/>
    <x v="1124"/>
    <s v="Grammy Pop Soul Artist Jaysin is raising funds to make the most EPIC Music Video ever and he wants to PUT YOU IN IT!"/>
    <x v="1"/>
    <x v="1098"/>
    <x v="0"/>
    <s v="US"/>
    <s v="USD"/>
    <n v="1339235377"/>
    <n v="1336643377"/>
    <b v="0"/>
    <n v="46"/>
    <b v="1"/>
    <s v="music/pop"/>
    <n v="105"/>
    <n v="113.83"/>
    <x v="7"/>
    <x v="22"/>
    <x v="1125"/>
  </r>
  <r>
    <n v="2114"/>
    <x v="1125"/>
    <s v="10 tracks of power pop, indie rock &amp; &quot;soaring sounds of hope from the edge.&quot; Help us polish &amp; release it by pre-ordering now!"/>
    <x v="1"/>
    <x v="1099"/>
    <x v="0"/>
    <s v="US"/>
    <s v="USD"/>
    <n v="1291870740"/>
    <n v="1286480070"/>
    <b v="0"/>
    <n v="147"/>
    <b v="1"/>
    <s v="music/indie rock"/>
    <n v="105"/>
    <n v="35.61"/>
    <x v="7"/>
    <x v="12"/>
    <x v="1126"/>
  </r>
  <r>
    <n v="2785"/>
    <x v="1126"/>
    <s v="Bare Theatre and Raleigh Little Theatre present Shakespeare's epic, set in a post-apocalyptic dystopia."/>
    <x v="1"/>
    <x v="1100"/>
    <x v="0"/>
    <s v="US"/>
    <s v="USD"/>
    <n v="1470430800"/>
    <n v="1467865967"/>
    <b v="0"/>
    <n v="142"/>
    <b v="1"/>
    <s v="theater/plays"/>
    <n v="105"/>
    <n v="36.86"/>
    <x v="6"/>
    <x v="11"/>
    <x v="1127"/>
  </r>
  <r>
    <n v="2651"/>
    <x v="1127"/>
    <s v="Conceived at NASA JPL, FireSat is a satellite-installed sensor constellation for the near real-time detection of global thermal events."/>
    <x v="195"/>
    <x v="1101"/>
    <x v="1"/>
    <s v="US"/>
    <s v="USD"/>
    <n v="1450380009"/>
    <n v="1447960809"/>
    <b v="0"/>
    <n v="17"/>
    <b v="0"/>
    <s v="technology/space exploration"/>
    <n v="2"/>
    <n v="307.82"/>
    <x v="0"/>
    <x v="4"/>
    <x v="1128"/>
  </r>
  <r>
    <n v="521"/>
    <x v="1128"/>
    <s v="The Blind Owl in co-production with Halcyon Theatre will stage &quot;dirty butterfly&quot; a voyeuristic drama by Britain's debbie tucker green."/>
    <x v="1"/>
    <x v="1102"/>
    <x v="0"/>
    <s v="US"/>
    <s v="USD"/>
    <n v="1477976340"/>
    <n v="1475460819"/>
    <b v="0"/>
    <n v="56"/>
    <b v="1"/>
    <s v="theater/plays"/>
    <n v="105"/>
    <n v="93.43"/>
    <x v="6"/>
    <x v="11"/>
    <x v="1129"/>
  </r>
  <r>
    <n v="729"/>
    <x v="1129"/>
    <s v="A true David vs.Goliath story about a young adult battling the U.S. health care system to survive and become an advocate for change."/>
    <x v="38"/>
    <x v="1103"/>
    <x v="0"/>
    <s v="US"/>
    <s v="USD"/>
    <n v="1348028861"/>
    <n v="1342844861"/>
    <b v="0"/>
    <n v="120"/>
    <b v="1"/>
    <s v="publishing/nonfiction"/>
    <n v="131"/>
    <n v="43.55"/>
    <x v="1"/>
    <x v="17"/>
    <x v="1130"/>
  </r>
  <r>
    <n v="3331"/>
    <x v="1130"/>
    <s v="Battle Stage Plays is seeking to raise funds to cover developmental costs and move closer towards touring our dynamic hit stage plays."/>
    <x v="1"/>
    <x v="1103"/>
    <x v="0"/>
    <s v="US"/>
    <s v="USD"/>
    <n v="1444149886"/>
    <n v="1441125886"/>
    <b v="0"/>
    <n v="65"/>
    <b v="1"/>
    <s v="theater/plays"/>
    <n v="105"/>
    <n v="80.400000000000006"/>
    <x v="6"/>
    <x v="11"/>
    <x v="1131"/>
  </r>
  <r>
    <n v="1249"/>
    <x v="1131"/>
    <s v="&quot;Let's Brighten It Up&quot; will be a seven song EP of originals heavily inspired by music from the 50s and 60s"/>
    <x v="1"/>
    <x v="1104"/>
    <x v="0"/>
    <s v="US"/>
    <s v="USD"/>
    <n v="1341683211"/>
    <n v="1339091211"/>
    <b v="1"/>
    <n v="81"/>
    <b v="1"/>
    <s v="music/rock"/>
    <n v="104"/>
    <n v="64.47"/>
    <x v="7"/>
    <x v="15"/>
    <x v="1132"/>
  </r>
  <r>
    <n v="3021"/>
    <x v="1132"/>
    <s v="At the end of October 2016, 2nd Story will be moving from its current office space to a storefront space in Albany Park, Chicago, IL."/>
    <x v="169"/>
    <x v="1105"/>
    <x v="0"/>
    <s v="US"/>
    <s v="USD"/>
    <n v="1479794340"/>
    <n v="1476715869"/>
    <b v="0"/>
    <n v="103"/>
    <b v="1"/>
    <s v="theater/spaces"/>
    <n v="116"/>
    <n v="50.69"/>
    <x v="6"/>
    <x v="9"/>
    <x v="1133"/>
  </r>
  <r>
    <n v="3217"/>
    <x v="1133"/>
    <s v="Wake Up Call is a comedic play about a group of hotel employees working on Christmas Eve."/>
    <x v="169"/>
    <x v="1105"/>
    <x v="0"/>
    <s v="US"/>
    <s v="USD"/>
    <n v="1478264784"/>
    <n v="1475672784"/>
    <b v="1"/>
    <n v="104"/>
    <b v="1"/>
    <s v="theater/plays"/>
    <n v="116"/>
    <n v="50.2"/>
    <x v="6"/>
    <x v="11"/>
    <x v="1134"/>
  </r>
  <r>
    <n v="1700"/>
    <x v="1134"/>
    <s v="My debut full-length album. This album will be a new direction as we hope to capture the worship that happens when you're at camp."/>
    <x v="16"/>
    <x v="1106"/>
    <x v="3"/>
    <s v="US"/>
    <s v="USD"/>
    <n v="1491019200"/>
    <n v="1488418990"/>
    <b v="0"/>
    <n v="79"/>
    <b v="0"/>
    <s v="music/faith"/>
    <n v="26"/>
    <n v="65.97"/>
    <x v="7"/>
    <x v="14"/>
    <x v="1135"/>
  </r>
  <r>
    <n v="1350"/>
    <x v="1135"/>
    <s v="Illustrated historical book of impregnable Dunbar Castle and rise and fall of its powerful Scottish Earls of Dunbar from 1072-1435AD"/>
    <x v="1"/>
    <x v="1107"/>
    <x v="0"/>
    <s v="US"/>
    <s v="USD"/>
    <n v="1451089134"/>
    <n v="1448497134"/>
    <b v="0"/>
    <n v="78"/>
    <b v="1"/>
    <s v="publishing/nonfiction"/>
    <n v="104"/>
    <n v="66.7"/>
    <x v="1"/>
    <x v="17"/>
    <x v="1136"/>
  </r>
  <r>
    <n v="112"/>
    <x v="1136"/>
    <s v="Only one choice can stop Anthony Oswald from fulfilling his destiny and saving millions of lives, and itâ€™s not his decision to make."/>
    <x v="1"/>
    <x v="1108"/>
    <x v="0"/>
    <s v="US"/>
    <s v="USD"/>
    <n v="1397354400"/>
    <n v="1395277318"/>
    <b v="0"/>
    <n v="81"/>
    <b v="1"/>
    <s v="film &amp; video/shorts"/>
    <n v="104"/>
    <n v="64.2"/>
    <x v="5"/>
    <x v="27"/>
    <x v="1137"/>
  </r>
  <r>
    <n v="1001"/>
    <x v="1137"/>
    <s v="We make stylish sports clothing from LED jackets to backpacks and LED arm bands.With our LED technology you're sure to be seen in style"/>
    <x v="1"/>
    <x v="1108"/>
    <x v="1"/>
    <s v="GB"/>
    <s v="GBP"/>
    <n v="1485796613"/>
    <n v="1481908613"/>
    <b v="0"/>
    <n v="4"/>
    <b v="0"/>
    <s v="technology/wearables"/>
    <n v="104"/>
    <n v="1300"/>
    <x v="0"/>
    <x v="1"/>
    <x v="1138"/>
  </r>
  <r>
    <n v="3369"/>
    <x v="1138"/>
    <s v="How far would you go for revenge? The Collector is a dark thriller of regret, retribution and broken masculinity."/>
    <x v="1"/>
    <x v="1109"/>
    <x v="0"/>
    <s v="IE"/>
    <s v="EUR"/>
    <n v="1484441980"/>
    <n v="1479257980"/>
    <b v="0"/>
    <n v="54"/>
    <b v="1"/>
    <s v="theater/plays"/>
    <n v="104"/>
    <n v="96.2"/>
    <x v="6"/>
    <x v="11"/>
    <x v="1139"/>
  </r>
  <r>
    <n v="245"/>
    <x v="1139"/>
    <s v="&quot;Human society fascinates me &amp; awes me &amp; fills me with grief &amp; joy; I just can't find my place to plug into it.&quot; - C. Converse, 8/10/74"/>
    <x v="1"/>
    <x v="1110"/>
    <x v="0"/>
    <s v="US"/>
    <s v="USD"/>
    <n v="1345079785"/>
    <n v="1342487785"/>
    <b v="1"/>
    <n v="96"/>
    <b v="1"/>
    <s v="film &amp; video/documentary"/>
    <n v="104"/>
    <n v="54.02"/>
    <x v="5"/>
    <x v="8"/>
    <x v="1140"/>
  </r>
  <r>
    <n v="3748"/>
    <x v="1140"/>
    <s v="An irreverent look at the Iowa Caucuses and the oversized role this undersized state plays in the presidential election process."/>
    <x v="1"/>
    <x v="1111"/>
    <x v="0"/>
    <s v="US"/>
    <s v="USD"/>
    <n v="1455602340"/>
    <n v="1453827436"/>
    <b v="0"/>
    <n v="52"/>
    <b v="1"/>
    <s v="theater/musical"/>
    <n v="104"/>
    <n v="99.54"/>
    <x v="6"/>
    <x v="19"/>
    <x v="1141"/>
  </r>
  <r>
    <n v="3208"/>
    <x v="1141"/>
    <s v="The political and personal collide in a raw and intimate look at a pre-9/11 America: &quot;The Coming World&quot; by Christopher Shinn"/>
    <x v="1"/>
    <x v="1112"/>
    <x v="0"/>
    <s v="US"/>
    <s v="USD"/>
    <n v="1406557877"/>
    <n v="1404743477"/>
    <b v="1"/>
    <n v="82"/>
    <b v="1"/>
    <s v="theater/plays"/>
    <n v="104"/>
    <n v="63.11"/>
    <x v="6"/>
    <x v="11"/>
    <x v="1142"/>
  </r>
  <r>
    <n v="3753"/>
    <x v="1142"/>
    <s v="An English-language production of the opera TannhÃ¤user. Some of the greatest songs ever composed, now with lyrics we can understand."/>
    <x v="1"/>
    <x v="1113"/>
    <x v="0"/>
    <s v="US"/>
    <s v="USD"/>
    <n v="1433289600"/>
    <n v="1430768800"/>
    <b v="0"/>
    <n v="30"/>
    <b v="1"/>
    <s v="theater/musical"/>
    <n v="103"/>
    <n v="172.23"/>
    <x v="6"/>
    <x v="19"/>
    <x v="1143"/>
  </r>
  <r>
    <n v="2981"/>
    <x v="1143"/>
    <s v="We are fundraising to create a Dublin based circus training centre for public and professionals to learn, upskill, perform and teach."/>
    <x v="38"/>
    <x v="1114"/>
    <x v="0"/>
    <s v="IE"/>
    <s v="EUR"/>
    <n v="1443014756"/>
    <n v="1439126756"/>
    <b v="1"/>
    <n v="97"/>
    <b v="1"/>
    <s v="theater/spaces"/>
    <n v="129"/>
    <n v="53.16"/>
    <x v="6"/>
    <x v="9"/>
    <x v="1144"/>
  </r>
  <r>
    <n v="2661"/>
    <x v="1144"/>
    <s v="Summer Camp is an old gas station that will have workshops, custom art framing, and carry vintage &amp; home goods."/>
    <x v="1"/>
    <x v="1115"/>
    <x v="0"/>
    <s v="US"/>
    <s v="USD"/>
    <n v="1382742010"/>
    <n v="1380150010"/>
    <b v="0"/>
    <n v="60"/>
    <b v="1"/>
    <s v="technology/makerspaces"/>
    <n v="103"/>
    <n v="85.75"/>
    <x v="0"/>
    <x v="24"/>
    <x v="1145"/>
  </r>
  <r>
    <n v="1614"/>
    <x v="1145"/>
    <s v="We are going into the studio this June/July to begin our New Album. Pre-order the CD &amp; join us as we present The Greatest Show Alive."/>
    <x v="1"/>
    <x v="1116"/>
    <x v="0"/>
    <s v="US"/>
    <s v="USD"/>
    <n v="1407085200"/>
    <n v="1401924769"/>
    <b v="0"/>
    <n v="77"/>
    <b v="1"/>
    <s v="music/rock"/>
    <n v="103"/>
    <n v="66.69"/>
    <x v="7"/>
    <x v="15"/>
    <x v="1146"/>
  </r>
  <r>
    <n v="3464"/>
    <x v="1146"/>
    <s v="Why Do We Know More About Kim Kardashian Than Abigail Adams?  Let's produce and publish a play about women who MAKE and MADE history!"/>
    <x v="1"/>
    <x v="1117"/>
    <x v="0"/>
    <s v="US"/>
    <s v="USD"/>
    <n v="1471921637"/>
    <n v="1469329637"/>
    <b v="0"/>
    <n v="93"/>
    <b v="1"/>
    <s v="theater/plays"/>
    <n v="102"/>
    <n v="55.01"/>
    <x v="6"/>
    <x v="11"/>
    <x v="1147"/>
  </r>
  <r>
    <n v="744"/>
    <x v="1147"/>
    <s v="Join others to help create a world that is possible -- in your workplace, community and society!"/>
    <x v="1"/>
    <x v="1118"/>
    <x v="0"/>
    <s v="US"/>
    <s v="USD"/>
    <n v="1355439503"/>
    <n v="1352847503"/>
    <b v="0"/>
    <n v="62"/>
    <b v="1"/>
    <s v="publishing/nonfiction"/>
    <n v="102"/>
    <n v="82.52"/>
    <x v="1"/>
    <x v="17"/>
    <x v="1148"/>
  </r>
  <r>
    <n v="520"/>
    <x v="1148"/>
    <s v="Tim Arthur's 21st anniversary sell-out production of his 'chilling' and 'sinister' ghostly thriller returns to the Edinburgh Fringe!"/>
    <x v="1"/>
    <x v="1119"/>
    <x v="0"/>
    <s v="GB"/>
    <s v="GBP"/>
    <n v="1449766261"/>
    <n v="1447174261"/>
    <b v="0"/>
    <n v="34"/>
    <b v="1"/>
    <s v="theater/plays"/>
    <n v="102"/>
    <n v="150.15"/>
    <x v="6"/>
    <x v="11"/>
    <x v="1149"/>
  </r>
  <r>
    <n v="2982"/>
    <x v="1149"/>
    <s v="Renovating this historical landmark, into an arts venue and theatre space for the community."/>
    <x v="1"/>
    <x v="1120"/>
    <x v="0"/>
    <s v="GB"/>
    <s v="GBP"/>
    <n v="1455208143"/>
    <n v="1452616143"/>
    <b v="1"/>
    <n v="59"/>
    <b v="1"/>
    <s v="theater/spaces"/>
    <n v="102"/>
    <n v="86.49"/>
    <x v="6"/>
    <x v="9"/>
    <x v="1150"/>
  </r>
  <r>
    <n v="2974"/>
    <x v="1150"/>
    <s v="Known for producing gritty new work, TheatreFIRST presents an exciting new romantic comedy by the hottest playwright in the country."/>
    <x v="1"/>
    <x v="1121"/>
    <x v="0"/>
    <s v="US"/>
    <s v="USD"/>
    <n v="1411695300"/>
    <n v="1409275671"/>
    <b v="0"/>
    <n v="87"/>
    <b v="1"/>
    <s v="theater/plays"/>
    <n v="102"/>
    <n v="58.62"/>
    <x v="6"/>
    <x v="11"/>
    <x v="1151"/>
  </r>
  <r>
    <n v="3589"/>
    <x v="1151"/>
    <s v="After being officially selected for the 2015 FringeNYC Festival, we are looking for your help to put on this new and exciting play!"/>
    <x v="38"/>
    <x v="1121"/>
    <x v="0"/>
    <s v="US"/>
    <s v="USD"/>
    <n v="1432654347"/>
    <n v="1430494347"/>
    <b v="0"/>
    <n v="62"/>
    <b v="1"/>
    <s v="theater/plays"/>
    <n v="128"/>
    <n v="82.26"/>
    <x v="6"/>
    <x v="11"/>
    <x v="1152"/>
  </r>
  <r>
    <n v="759"/>
    <x v="1152"/>
    <s v="Help me search for the lost ruins of the UK. A unique guide to  lesser known and somewhat known ruins of Britain."/>
    <x v="1"/>
    <x v="1122"/>
    <x v="0"/>
    <s v="GB"/>
    <s v="GBP"/>
    <n v="1404892539"/>
    <n v="1401436539"/>
    <b v="0"/>
    <n v="99"/>
    <b v="1"/>
    <s v="publishing/nonfiction"/>
    <n v="102"/>
    <n v="51.47"/>
    <x v="1"/>
    <x v="17"/>
    <x v="1153"/>
  </r>
  <r>
    <n v="2262"/>
    <x v="1153"/>
    <s v="An RPG about mortal servants of the Horsemen of the Apocalypse deciding to not end the world."/>
    <x v="196"/>
    <x v="1123"/>
    <x v="0"/>
    <s v="US"/>
    <s v="USD"/>
    <n v="1416268800"/>
    <n v="1413295358"/>
    <b v="0"/>
    <n v="181"/>
    <b v="1"/>
    <s v="games/tabletop games"/>
    <n v="154"/>
    <n v="28.1"/>
    <x v="3"/>
    <x v="5"/>
    <x v="1154"/>
  </r>
  <r>
    <n v="3162"/>
    <x v="1154"/>
    <s v="Radio show meets interactive novel, accompanied by live foley, music, and audience participation. YOU choose what happens next!"/>
    <x v="38"/>
    <x v="1124"/>
    <x v="0"/>
    <s v="US"/>
    <s v="USD"/>
    <n v="1404698400"/>
    <n v="1402331262"/>
    <b v="1"/>
    <n v="63"/>
    <b v="1"/>
    <s v="theater/plays"/>
    <n v="127"/>
    <n v="80.73"/>
    <x v="6"/>
    <x v="11"/>
    <x v="1155"/>
  </r>
  <r>
    <n v="2105"/>
    <x v="1155"/>
    <s v="Help Layla the Wolf fund the printing and releasing of our first E.P. Release called &quot;Sugar&quot;."/>
    <x v="151"/>
    <x v="1125"/>
    <x v="0"/>
    <s v="US"/>
    <s v="USD"/>
    <n v="1416542400"/>
    <n v="1415472953"/>
    <b v="0"/>
    <n v="99"/>
    <b v="1"/>
    <s v="music/indie rock"/>
    <n v="254"/>
    <n v="51.31"/>
    <x v="7"/>
    <x v="12"/>
    <x v="1156"/>
  </r>
  <r>
    <n v="2080"/>
    <x v="1156"/>
    <s v="Tinker Tie is a fully programmable, hackable Arduino-compatible RGB LED bow tie that can last over 20 hours on a single charge!"/>
    <x v="114"/>
    <x v="1126"/>
    <x v="0"/>
    <s v="US"/>
    <s v="USD"/>
    <n v="1447286300"/>
    <n v="1444690700"/>
    <b v="0"/>
    <n v="50"/>
    <b v="1"/>
    <s v="technology/hardware"/>
    <n v="508"/>
    <n v="101.56"/>
    <x v="0"/>
    <x v="0"/>
    <x v="1157"/>
  </r>
  <r>
    <n v="2798"/>
    <x v="1157"/>
    <s v="A darkly funny new play about the supermarket industry and its impact on all of our lives by award-nominated playwright Michael Ross."/>
    <x v="1"/>
    <x v="1127"/>
    <x v="0"/>
    <s v="GB"/>
    <s v="GBP"/>
    <n v="1438358400"/>
    <n v="1437063121"/>
    <b v="0"/>
    <n v="139"/>
    <b v="1"/>
    <s v="theater/plays"/>
    <n v="101"/>
    <n v="36.47"/>
    <x v="6"/>
    <x v="11"/>
    <x v="1158"/>
  </r>
  <r>
    <n v="2979"/>
    <x v="1158"/>
    <s v="Dear Stone returns with Yasmina Reza's 'ART', a compelling, clever exploration of friendship under duress. Thanks for watching!"/>
    <x v="1"/>
    <x v="1127"/>
    <x v="0"/>
    <s v="US"/>
    <s v="USD"/>
    <n v="1420524000"/>
    <n v="1419104823"/>
    <b v="0"/>
    <n v="46"/>
    <b v="1"/>
    <s v="theater/plays"/>
    <n v="101"/>
    <n v="110.22"/>
    <x v="6"/>
    <x v="11"/>
    <x v="1159"/>
  </r>
  <r>
    <n v="841"/>
    <x v="1159"/>
    <s v="Dan Mumm's 2nd studio album. An ambitious project - Dan will attempt his best musical work yet, drawing influence from across the ages."/>
    <x v="1"/>
    <x v="1128"/>
    <x v="0"/>
    <s v="US"/>
    <s v="USD"/>
    <n v="1415653663"/>
    <n v="1413058063"/>
    <b v="1"/>
    <n v="94"/>
    <b v="1"/>
    <s v="music/metal"/>
    <n v="101"/>
    <n v="53.89"/>
    <x v="7"/>
    <x v="20"/>
    <x v="1160"/>
  </r>
  <r>
    <n v="1036"/>
    <x v="1160"/>
    <s v="Help this Soulful &amp; Cinematic Glitch-Pop Songwriter Bring her Music to the World!  (And your Ears:)"/>
    <x v="169"/>
    <x v="1129"/>
    <x v="0"/>
    <s v="US"/>
    <s v="USD"/>
    <n v="1357545600"/>
    <n v="1354790790"/>
    <b v="0"/>
    <n v="211"/>
    <b v="1"/>
    <s v="music/electronic music"/>
    <n v="112"/>
    <n v="23.96"/>
    <x v="7"/>
    <x v="13"/>
    <x v="1161"/>
  </r>
  <r>
    <n v="3351"/>
    <x v="1161"/>
    <s v="A thrilling 'steampunk' reworking of the infamous gothic horror novel by a powerhouse ensemble will leave you begging to be bitten."/>
    <x v="1"/>
    <x v="1130"/>
    <x v="0"/>
    <s v="GB"/>
    <s v="GBP"/>
    <n v="1406113200"/>
    <n v="1402910965"/>
    <b v="0"/>
    <n v="54"/>
    <b v="1"/>
    <s v="theater/plays"/>
    <n v="101"/>
    <n v="93.61"/>
    <x v="6"/>
    <x v="11"/>
    <x v="1162"/>
  </r>
  <r>
    <n v="2162"/>
    <x v="1162"/>
    <s v="Then &amp; Now is the 1st Solo album from me Ian Stewart. To learn more about me, my music, and my life visit www.ianstewartlive.com"/>
    <x v="169"/>
    <x v="1131"/>
    <x v="0"/>
    <s v="US"/>
    <s v="USD"/>
    <n v="1406226191"/>
    <n v="1403547791"/>
    <b v="0"/>
    <n v="58"/>
    <b v="1"/>
    <s v="music/rock"/>
    <n v="112"/>
    <n v="87.1"/>
    <x v="7"/>
    <x v="15"/>
    <x v="1163"/>
  </r>
  <r>
    <n v="1066"/>
    <x v="1163"/>
    <s v="A parody of old school RPGs where you are a new Dark Lord on a quest to amass monsters and allies on your side."/>
    <x v="25"/>
    <x v="1132"/>
    <x v="2"/>
    <s v="US"/>
    <s v="USD"/>
    <n v="1375657582"/>
    <n v="1371769582"/>
    <b v="0"/>
    <n v="148"/>
    <b v="0"/>
    <s v="games/video games"/>
    <n v="3"/>
    <n v="34.130000000000003"/>
    <x v="3"/>
    <x v="18"/>
    <x v="1164"/>
  </r>
  <r>
    <n v="2053"/>
    <x v="1164"/>
    <s v="Â· Exchange multiple hard drives (SSDs or HDDs) Â· Slick design Â· Highest data transfer rates Â· Robust (anodized aluminum)"/>
    <x v="1"/>
    <x v="1132"/>
    <x v="0"/>
    <s v="US"/>
    <s v="USD"/>
    <n v="1448466551"/>
    <n v="1445870951"/>
    <b v="0"/>
    <n v="121"/>
    <b v="1"/>
    <s v="technology/hardware"/>
    <n v="101"/>
    <n v="41.74"/>
    <x v="0"/>
    <x v="0"/>
    <x v="1165"/>
  </r>
  <r>
    <n v="3760"/>
    <x v="1165"/>
    <s v="Two Shows: SIRENS and The Girl From Bare Cove. A community of artists determined to give voice to survivors of sexual violence."/>
    <x v="1"/>
    <x v="1133"/>
    <x v="0"/>
    <s v="US"/>
    <s v="USD"/>
    <n v="1399293386"/>
    <n v="1397133386"/>
    <b v="0"/>
    <n v="91"/>
    <b v="1"/>
    <s v="theater/musical"/>
    <n v="101"/>
    <n v="55.5"/>
    <x v="6"/>
    <x v="19"/>
    <x v="1166"/>
  </r>
  <r>
    <n v="3212"/>
    <x v="1166"/>
    <s v="Help us bring our production of Campo Maldito to New York AND San Francisco!"/>
    <x v="38"/>
    <x v="1134"/>
    <x v="0"/>
    <s v="US"/>
    <s v="USD"/>
    <n v="1407524751"/>
    <n v="1404932751"/>
    <b v="1"/>
    <n v="94"/>
    <b v="1"/>
    <s v="theater/plays"/>
    <n v="126"/>
    <n v="53.72"/>
    <x v="6"/>
    <x v="11"/>
    <x v="1167"/>
  </r>
  <r>
    <n v="836"/>
    <x v="1167"/>
    <s v="An album you can bring home to mom."/>
    <x v="1"/>
    <x v="1135"/>
    <x v="0"/>
    <s v="US"/>
    <s v="USD"/>
    <n v="1381108918"/>
    <n v="1378516918"/>
    <b v="0"/>
    <n v="46"/>
    <b v="1"/>
    <s v="music/rock"/>
    <n v="101"/>
    <n v="109.71"/>
    <x v="7"/>
    <x v="15"/>
    <x v="1168"/>
  </r>
  <r>
    <n v="2532"/>
    <x v="1168"/>
    <s v="Please help us record our first album, which will contain an exciting collection of works, old and new, for large guitar ensemble!"/>
    <x v="38"/>
    <x v="1136"/>
    <x v="0"/>
    <s v="US"/>
    <s v="USD"/>
    <n v="1345148566"/>
    <n v="1342556566"/>
    <b v="0"/>
    <n v="60"/>
    <b v="1"/>
    <s v="music/classical music"/>
    <n v="126"/>
    <n v="84.08"/>
    <x v="7"/>
    <x v="25"/>
    <x v="1169"/>
  </r>
  <r>
    <n v="2544"/>
    <x v="1169"/>
    <s v="Bringing choral music and performance opportunities to under-served youth in West Philadelphia"/>
    <x v="1"/>
    <x v="1137"/>
    <x v="0"/>
    <s v="US"/>
    <s v="USD"/>
    <n v="1341750569"/>
    <n v="1339158569"/>
    <b v="0"/>
    <n v="57"/>
    <b v="1"/>
    <s v="music/classical music"/>
    <n v="101"/>
    <n v="88.44"/>
    <x v="7"/>
    <x v="25"/>
    <x v="1170"/>
  </r>
  <r>
    <n v="3721"/>
    <x v="1170"/>
    <s v="Our birthing pains are over! Mamai Theatre Co. has delivered. Ease our growing pains as we move to downtown venues &amp; Playhouse Square!"/>
    <x v="1"/>
    <x v="1138"/>
    <x v="0"/>
    <s v="US"/>
    <s v="USD"/>
    <n v="1415230084"/>
    <n v="1413412084"/>
    <b v="0"/>
    <n v="44"/>
    <b v="1"/>
    <s v="theater/plays"/>
    <n v="101"/>
    <n v="114.55"/>
    <x v="6"/>
    <x v="11"/>
    <x v="1171"/>
  </r>
  <r>
    <n v="2964"/>
    <x v="1171"/>
    <s v="I want to produce the first-ever all-pug production of &quot;Hamlet.&quot;  As you can imagine, this will require finding very talented pugs."/>
    <x v="1"/>
    <x v="1139"/>
    <x v="0"/>
    <s v="US"/>
    <s v="USD"/>
    <n v="1407360720"/>
    <n v="1404769819"/>
    <b v="0"/>
    <n v="196"/>
    <b v="1"/>
    <s v="theater/plays"/>
    <n v="101"/>
    <n v="25.69"/>
    <x v="6"/>
    <x v="11"/>
    <x v="1172"/>
  </r>
  <r>
    <n v="106"/>
    <x v="1172"/>
    <s v="A Boy. A Girl. A Car. A Serial Killer."/>
    <x v="1"/>
    <x v="1140"/>
    <x v="0"/>
    <s v="US"/>
    <s v="USD"/>
    <n v="1333391901"/>
    <n v="1332182301"/>
    <b v="0"/>
    <n v="27"/>
    <b v="1"/>
    <s v="film &amp; video/shorts"/>
    <n v="101"/>
    <n v="186.11"/>
    <x v="5"/>
    <x v="27"/>
    <x v="1173"/>
  </r>
  <r>
    <n v="3569"/>
    <x v="1173"/>
    <s v="In 2015, Green Light is producing 3 shows of new plays exclusively written, directed and created by women- help make it happen!"/>
    <x v="1"/>
    <x v="1141"/>
    <x v="0"/>
    <s v="US"/>
    <s v="USD"/>
    <n v="1420734696"/>
    <n v="1418142696"/>
    <b v="0"/>
    <n v="41"/>
    <b v="1"/>
    <s v="theater/plays"/>
    <n v="100"/>
    <n v="122.54"/>
    <x v="6"/>
    <x v="11"/>
    <x v="1174"/>
  </r>
  <r>
    <n v="3335"/>
    <x v="1174"/>
    <s v="Phantom Pain - a new play promoting mental health awareness written and performed by fledgling theatre company Unhinged Creations."/>
    <x v="1"/>
    <x v="1142"/>
    <x v="0"/>
    <s v="GB"/>
    <s v="GBP"/>
    <n v="1407106800"/>
    <n v="1404749446"/>
    <b v="0"/>
    <n v="63"/>
    <b v="1"/>
    <s v="theater/plays"/>
    <n v="100"/>
    <n v="79.62"/>
    <x v="6"/>
    <x v="11"/>
    <x v="1175"/>
  </r>
  <r>
    <n v="3687"/>
    <x v="1175"/>
    <s v="&quot;death (and straight boys)&quot; is a 5 play cycle, loosely founded on the KÃ¼bler-Ross model, more commonly known as the 5 stages of grief."/>
    <x v="1"/>
    <x v="1143"/>
    <x v="0"/>
    <s v="US"/>
    <s v="USD"/>
    <n v="1403846055"/>
    <n v="1401254055"/>
    <b v="0"/>
    <n v="25"/>
    <b v="1"/>
    <s v="theater/plays"/>
    <n v="100"/>
    <n v="200.49"/>
    <x v="6"/>
    <x v="11"/>
    <x v="1176"/>
  </r>
  <r>
    <n v="667"/>
    <x v="1176"/>
    <s v="The first navigation system, usable by each means of transport, that will take you wherever you want without thinking about the route."/>
    <x v="6"/>
    <x v="1144"/>
    <x v="2"/>
    <s v="IT"/>
    <s v="EUR"/>
    <n v="1477731463"/>
    <n v="1474275463"/>
    <b v="0"/>
    <n v="28"/>
    <b v="0"/>
    <s v="technology/wearables"/>
    <n v="10"/>
    <n v="178.93"/>
    <x v="0"/>
    <x v="1"/>
    <x v="1177"/>
  </r>
  <r>
    <n v="3590"/>
    <x v="1177"/>
    <s v="Two men on trial for desertion, confined within a Glasshouse. How long can friendship last? How much can a man stand before he breaks?"/>
    <x v="1"/>
    <x v="1145"/>
    <x v="0"/>
    <s v="GB"/>
    <s v="GBP"/>
    <n v="1413792034"/>
    <n v="1411200034"/>
    <b v="0"/>
    <n v="73"/>
    <b v="1"/>
    <s v="theater/plays"/>
    <n v="100"/>
    <n v="68.53"/>
    <x v="6"/>
    <x v="11"/>
    <x v="1178"/>
  </r>
  <r>
    <n v="799"/>
    <x v="1178"/>
    <s v="Los Angeles-based recording artist Ryan Caskey joined forces with producer Eddie Hedges to record alternative rock masterworks."/>
    <x v="1"/>
    <x v="1146"/>
    <x v="0"/>
    <s v="US"/>
    <s v="USD"/>
    <n v="1335542446"/>
    <n v="1332950446"/>
    <b v="0"/>
    <n v="28"/>
    <b v="1"/>
    <s v="music/rock"/>
    <n v="100"/>
    <n v="178.61"/>
    <x v="7"/>
    <x v="15"/>
    <x v="1179"/>
  </r>
  <r>
    <n v="2474"/>
    <x v="1179"/>
    <s v="Even though were still recording our first album, were taking pre orders to help with manufacturing costs. We have a lot to cover with this CD/ DVD. "/>
    <x v="1"/>
    <x v="1147"/>
    <x v="0"/>
    <s v="US"/>
    <s v="USD"/>
    <n v="1286756176"/>
    <n v="1282868176"/>
    <b v="0"/>
    <n v="38"/>
    <b v="1"/>
    <s v="music/indie rock"/>
    <n v="100"/>
    <n v="131.58000000000001"/>
    <x v="7"/>
    <x v="12"/>
    <x v="1180"/>
  </r>
  <r>
    <n v="100"/>
    <x v="1180"/>
    <s v="Two sisters share a fragile relationship. When their mother dies and they inherit the family house, old problems rise to the surface."/>
    <x v="1"/>
    <x v="1148"/>
    <x v="0"/>
    <s v="US"/>
    <s v="USD"/>
    <n v="1352055886"/>
    <n v="1350324286"/>
    <b v="0"/>
    <n v="26"/>
    <b v="1"/>
    <s v="film &amp; video/shorts"/>
    <n v="100"/>
    <n v="192.31"/>
    <x v="5"/>
    <x v="27"/>
    <x v="1181"/>
  </r>
  <r>
    <n v="294"/>
    <x v="1181"/>
    <s v="An amazing journey in Bolivia in a theater-truck._x000a_The creative soul of social movements re-imagined._x000a_The art of the youth of Teatro Trono in action."/>
    <x v="1"/>
    <x v="1148"/>
    <x v="0"/>
    <s v="US"/>
    <s v="USD"/>
    <n v="1279555200"/>
    <n v="1276480894"/>
    <b v="1"/>
    <n v="50"/>
    <b v="1"/>
    <s v="film &amp; video/documentary"/>
    <n v="100"/>
    <n v="100"/>
    <x v="5"/>
    <x v="8"/>
    <x v="1182"/>
  </r>
  <r>
    <n v="2522"/>
    <x v="1182"/>
    <s v="Based on Don DeLilloâ€™s powerful post-9/11 novel, Falling Man captures the first moments of the terrorist attacks that changed the world"/>
    <x v="1"/>
    <x v="1148"/>
    <x v="0"/>
    <s v="US"/>
    <s v="USD"/>
    <n v="1461336720"/>
    <n v="1459431960"/>
    <b v="0"/>
    <n v="27"/>
    <b v="1"/>
    <s v="music/classical music"/>
    <n v="100"/>
    <n v="185.19"/>
    <x v="7"/>
    <x v="25"/>
    <x v="1183"/>
  </r>
  <r>
    <n v="3763"/>
    <x v="1183"/>
    <s v="A musical about two guys writing a musical about...two guys writing a musical."/>
    <x v="1"/>
    <x v="1148"/>
    <x v="0"/>
    <s v="US"/>
    <s v="USD"/>
    <n v="1427907626"/>
    <n v="1425319226"/>
    <b v="0"/>
    <n v="77"/>
    <b v="1"/>
    <s v="theater/musical"/>
    <n v="100"/>
    <n v="64.94"/>
    <x v="6"/>
    <x v="19"/>
    <x v="1184"/>
  </r>
  <r>
    <n v="3828"/>
    <x v="1184"/>
    <s v="In 1942 three black and one Puerto Rican jazz musicians from Harlem join the segregated US Marines. We see &quot;Love In Time of War&quot;"/>
    <x v="1"/>
    <x v="1148"/>
    <x v="0"/>
    <s v="US"/>
    <s v="USD"/>
    <n v="1420033187"/>
    <n v="1414845587"/>
    <b v="0"/>
    <n v="28"/>
    <b v="1"/>
    <s v="theater/plays"/>
    <n v="100"/>
    <n v="178.57"/>
    <x v="6"/>
    <x v="11"/>
    <x v="1185"/>
  </r>
  <r>
    <n v="1035"/>
    <x v="1185"/>
    <s v="Project Nintendo. A big honkin' game cartridge sleeve and two awesome 12&quot; breakbeat vinyl records and a POSTER inside!"/>
    <x v="189"/>
    <x v="1149"/>
    <x v="0"/>
    <s v="US"/>
    <s v="USD"/>
    <n v="1423668220"/>
    <n v="1421076220"/>
    <b v="0"/>
    <n v="76"/>
    <b v="1"/>
    <s v="music/electronic music"/>
    <n v="108"/>
    <n v="65.16"/>
    <x v="7"/>
    <x v="13"/>
    <x v="1186"/>
  </r>
  <r>
    <n v="1335"/>
    <x v="1186"/>
    <s v="Dial up your performance with UB Fit: 1st wearable resistance technology that allows you to tone muscles while doing a cardio workout"/>
    <x v="17"/>
    <x v="1150"/>
    <x v="1"/>
    <s v="US"/>
    <s v="USD"/>
    <n v="1449354502"/>
    <n v="1446762502"/>
    <b v="0"/>
    <n v="16"/>
    <b v="0"/>
    <s v="technology/wearables"/>
    <n v="20"/>
    <n v="308.75"/>
    <x v="0"/>
    <x v="1"/>
    <x v="1187"/>
  </r>
  <r>
    <n v="1909"/>
    <x v="1187"/>
    <s v="Use Little Occhio to see and share the hidden secrets of nature. Capture, share awesome photos, works with iPhone/Android/tablets."/>
    <x v="23"/>
    <x v="1151"/>
    <x v="2"/>
    <s v="US"/>
    <s v="USD"/>
    <n v="1414059479"/>
    <n v="1411467479"/>
    <b v="0"/>
    <n v="38"/>
    <b v="0"/>
    <s v="technology/gadgets"/>
    <n v="14"/>
    <n v="129.97"/>
    <x v="0"/>
    <x v="6"/>
    <x v="1188"/>
  </r>
  <r>
    <n v="3781"/>
    <x v="1188"/>
    <s v="Support Keith in his journey from unemployment to Off-Broadway in the triumphant return of I GOT FIRED: A SORT-OF-TRUE REVENGE MUSICAL."/>
    <x v="169"/>
    <x v="1152"/>
    <x v="0"/>
    <s v="US"/>
    <s v="USD"/>
    <n v="1410210685"/>
    <n v="1408050685"/>
    <b v="0"/>
    <n v="52"/>
    <b v="1"/>
    <s v="theater/musical"/>
    <n v="110"/>
    <n v="94.9"/>
    <x v="6"/>
    <x v="19"/>
    <x v="1189"/>
  </r>
  <r>
    <n v="1324"/>
    <x v="1189"/>
    <s v="Monitor your actual UV exposure in real time and get notified when it's time to get out of the sun or when to reapply your sunscreen"/>
    <x v="6"/>
    <x v="1153"/>
    <x v="1"/>
    <s v="US"/>
    <s v="USD"/>
    <n v="1476371552"/>
    <n v="1473779552"/>
    <b v="0"/>
    <n v="90"/>
    <b v="0"/>
    <s v="technology/wearables"/>
    <n v="10"/>
    <n v="54.67"/>
    <x v="0"/>
    <x v="1"/>
    <x v="1190"/>
  </r>
  <r>
    <n v="476"/>
    <x v="1190"/>
    <s v="Animated Music Videos that teach kids how to read."/>
    <x v="197"/>
    <x v="1154"/>
    <x v="2"/>
    <s v="US"/>
    <s v="USD"/>
    <n v="1401767940"/>
    <n v="1398727441"/>
    <b v="0"/>
    <n v="124"/>
    <b v="0"/>
    <s v="film &amp; video/animation"/>
    <n v="2"/>
    <n v="39.57"/>
    <x v="5"/>
    <x v="23"/>
    <x v="1191"/>
  </r>
  <r>
    <n v="3473"/>
    <x v="1191"/>
    <s v="A modern telling of the Greek myth. Sisyphus defies the Gods and attempts to change the world order... but can he overcome his fate?"/>
    <x v="67"/>
    <x v="1155"/>
    <x v="0"/>
    <s v="US"/>
    <s v="USD"/>
    <n v="1426883220"/>
    <n v="1425067296"/>
    <b v="0"/>
    <n v="33"/>
    <b v="1"/>
    <s v="theater/plays"/>
    <n v="100"/>
    <n v="148.47999999999999"/>
    <x v="6"/>
    <x v="11"/>
    <x v="1192"/>
  </r>
  <r>
    <n v="2211"/>
    <x v="1192"/>
    <s v="Telefuture, a record label sharing 80's inspired electronic music, wants to release some incredible albums on various physical mediums!"/>
    <x v="60"/>
    <x v="1156"/>
    <x v="0"/>
    <s v="US"/>
    <s v="USD"/>
    <n v="1397113140"/>
    <n v="1395168625"/>
    <b v="0"/>
    <n v="120"/>
    <b v="1"/>
    <s v="music/electronic music"/>
    <n v="196"/>
    <n v="40.75"/>
    <x v="7"/>
    <x v="13"/>
    <x v="1193"/>
  </r>
  <r>
    <n v="479"/>
    <x v="1193"/>
    <s v="ANIMATING the most INFAMOUS Math Courses in America and TRANSLATING them for the mathematical underdog!"/>
    <x v="51"/>
    <x v="1157"/>
    <x v="2"/>
    <s v="US"/>
    <s v="USD"/>
    <n v="1416566835"/>
    <n v="1411379235"/>
    <b v="0"/>
    <n v="55"/>
    <b v="0"/>
    <s v="film &amp; video/animation"/>
    <n v="33"/>
    <n v="88.8"/>
    <x v="5"/>
    <x v="23"/>
    <x v="1194"/>
  </r>
  <r>
    <n v="2276"/>
    <x v="1194"/>
    <s v="ABC cards include definitions, shapes recognition, robot tangram, a binary concentration and color memory games! Made in the U.S."/>
    <x v="198"/>
    <x v="1158"/>
    <x v="0"/>
    <s v="US"/>
    <s v="USD"/>
    <n v="1388936289"/>
    <n v="1386344289"/>
    <b v="0"/>
    <n v="75"/>
    <b v="1"/>
    <s v="games/tabletop games"/>
    <n v="106"/>
    <n v="64.75"/>
    <x v="3"/>
    <x v="5"/>
    <x v="1195"/>
  </r>
  <r>
    <n v="1785"/>
    <x v="1195"/>
    <s v="A book about a school bus converted into a living space, and the adventure shared by friends on its maiden voyage."/>
    <x v="86"/>
    <x v="1159"/>
    <x v="2"/>
    <s v="US"/>
    <s v="USD"/>
    <n v="1413417600"/>
    <n v="1410750855"/>
    <b v="1"/>
    <n v="108"/>
    <b v="0"/>
    <s v="photography/photobooks"/>
    <n v="20"/>
    <n v="44.94"/>
    <x v="2"/>
    <x v="3"/>
    <x v="1196"/>
  </r>
  <r>
    <n v="1398"/>
    <x v="1196"/>
    <s v="'StonyCold', a Kansas-based 80's Rock Band, is recording their first all-cover tunes CD, 'Back To the 80's With StonyCold!'"/>
    <x v="199"/>
    <x v="1160"/>
    <x v="0"/>
    <s v="US"/>
    <s v="USD"/>
    <n v="1467752334"/>
    <n v="1465160334"/>
    <b v="0"/>
    <n v="65"/>
    <b v="1"/>
    <s v="music/rock"/>
    <n v="110"/>
    <n v="74.25"/>
    <x v="7"/>
    <x v="15"/>
    <x v="1197"/>
  </r>
  <r>
    <n v="1252"/>
    <x v="1197"/>
    <s v="Our hope is to re-release this 2007 Kiss Kiss cult classic &quot;Reality vs the Optimist&quot; on vinyl as was always our intention."/>
    <x v="113"/>
    <x v="1161"/>
    <x v="0"/>
    <s v="US"/>
    <s v="USD"/>
    <n v="1382658169"/>
    <n v="1380238969"/>
    <b v="1"/>
    <n v="141"/>
    <b v="1"/>
    <s v="music/rock"/>
    <n v="138"/>
    <n v="34.17"/>
    <x v="7"/>
    <x v="15"/>
    <x v="1198"/>
  </r>
  <r>
    <n v="2266"/>
    <x v="1198"/>
    <s v="Want to be LORD OF THE GOATS? Start building your herd using thievery, magic, bombs and mostly goats."/>
    <x v="186"/>
    <x v="1162"/>
    <x v="0"/>
    <s v="US"/>
    <s v="USD"/>
    <n v="1461722400"/>
    <n v="1460235592"/>
    <b v="0"/>
    <n v="194"/>
    <b v="1"/>
    <s v="games/tabletop games"/>
    <n v="320"/>
    <n v="24.76"/>
    <x v="3"/>
    <x v="5"/>
    <x v="1199"/>
  </r>
  <r>
    <n v="290"/>
    <x v="1199"/>
    <s v="Help INTOTHEWOODS.TV purchase audio and video gear, lighting and BACK UP HARD DRIVES"/>
    <x v="169"/>
    <x v="1163"/>
    <x v="0"/>
    <s v="US"/>
    <s v="USD"/>
    <n v="1296633540"/>
    <n v="1292316697"/>
    <b v="1"/>
    <n v="168"/>
    <b v="1"/>
    <s v="film &amp; video/documentary"/>
    <n v="107"/>
    <n v="28.58"/>
    <x v="5"/>
    <x v="8"/>
    <x v="1200"/>
  </r>
  <r>
    <n v="849"/>
    <x v="1200"/>
    <s v="&quot;Guard your passion as if your life depended on it, for well it might!&quot;_x000a_Join Nightingale in her journey through the Poison Garden."/>
    <x v="38"/>
    <x v="1164"/>
    <x v="0"/>
    <s v="US"/>
    <s v="USD"/>
    <n v="1426473264"/>
    <n v="1424057664"/>
    <b v="0"/>
    <n v="115"/>
    <b v="1"/>
    <s v="music/metal"/>
    <n v="120"/>
    <n v="41.7"/>
    <x v="7"/>
    <x v="20"/>
    <x v="1201"/>
  </r>
  <r>
    <n v="3179"/>
    <x v="1201"/>
    <s v="A Sci-fi play in several vignettes that will narrate an alternate history in the mid-20th century."/>
    <x v="192"/>
    <x v="1165"/>
    <x v="0"/>
    <s v="US"/>
    <s v="USD"/>
    <n v="1367859071"/>
    <n v="1365699071"/>
    <b v="1"/>
    <n v="62"/>
    <b v="1"/>
    <s v="theater/plays"/>
    <n v="114"/>
    <n v="77.34"/>
    <x v="6"/>
    <x v="11"/>
    <x v="1202"/>
  </r>
  <r>
    <n v="3416"/>
    <x v="1202"/>
    <s v="Be part of bringing this witty, engaging &amp; important play by award-winning writer Silva Semerciyan to London's Theatre 503 this summer."/>
    <x v="38"/>
    <x v="1166"/>
    <x v="0"/>
    <s v="GB"/>
    <s v="GBP"/>
    <n v="1429813800"/>
    <n v="1427363645"/>
    <b v="0"/>
    <n v="30"/>
    <b v="1"/>
    <s v="theater/plays"/>
    <n v="120"/>
    <n v="159.47"/>
    <x v="6"/>
    <x v="11"/>
    <x v="1203"/>
  </r>
  <r>
    <n v="1023"/>
    <x v="1203"/>
    <s v="A collaborative, electronic journey helmed by producer Christopher Bingham and guitarist Carlos Montero."/>
    <x v="151"/>
    <x v="1167"/>
    <x v="0"/>
    <s v="GB"/>
    <s v="GBP"/>
    <n v="1434837861"/>
    <n v="1432245861"/>
    <b v="0"/>
    <n v="131"/>
    <b v="1"/>
    <s v="music/electronic music"/>
    <n v="237"/>
    <n v="36.21"/>
    <x v="7"/>
    <x v="13"/>
    <x v="1204"/>
  </r>
  <r>
    <n v="138"/>
    <x v="1204"/>
    <s v="This movie will be the S3qu3l to Thr33 Days Dead, which premiered on SyFy and was the focus of SyFy's &quot;Town of the Living Dead&quot;."/>
    <x v="25"/>
    <x v="1168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</r>
  <r>
    <n v="3012"/>
    <x v="1205"/>
    <s v="Spring Theatre has recently found a new home in the heart of Winston Salem. We need your help for an up-lifting up-fit!"/>
    <x v="38"/>
    <x v="1169"/>
    <x v="0"/>
    <s v="US"/>
    <s v="USD"/>
    <n v="1423587130"/>
    <n v="1421772730"/>
    <b v="0"/>
    <n v="55"/>
    <b v="1"/>
    <s v="theater/spaces"/>
    <n v="117"/>
    <n v="85.18"/>
    <x v="6"/>
    <x v="9"/>
    <x v="1206"/>
  </r>
  <r>
    <n v="2489"/>
    <x v="1206"/>
    <s v="A new Pocket Vinyl album focusing on all things about death: what it is, feels like, leads to, and how the idea of God fits into it."/>
    <x v="113"/>
    <x v="1170"/>
    <x v="0"/>
    <s v="US"/>
    <s v="USD"/>
    <n v="1368117239"/>
    <n v="1365525239"/>
    <b v="0"/>
    <n v="75"/>
    <b v="1"/>
    <s v="music/indie rock"/>
    <n v="134"/>
    <n v="62.38"/>
    <x v="7"/>
    <x v="12"/>
    <x v="1207"/>
  </r>
  <r>
    <n v="1383"/>
    <x v="1207"/>
    <s v="Instrumental Post-Rock meets Progressive Rock &amp; Cinematic atmospheres. Get your dose of blissful guitar tones, grooves &amp; live strings!"/>
    <x v="200"/>
    <x v="1171"/>
    <x v="0"/>
    <s v="CA"/>
    <s v="CAD"/>
    <n v="1482457678"/>
    <n v="1480729678"/>
    <b v="0"/>
    <n v="93"/>
    <b v="1"/>
    <s v="music/rock"/>
    <n v="212"/>
    <n v="50.25"/>
    <x v="7"/>
    <x v="15"/>
    <x v="1208"/>
  </r>
  <r>
    <n v="994"/>
    <x v="1208"/>
    <s v="Worldâ€˜s First Heated Leather Jacket _x000a_with Integrated Bluetooth System,_x000a_Handsfree Set (Microphone and Speakers)_x000a_and Cellphone Charger."/>
    <x v="19"/>
    <x v="1172"/>
    <x v="2"/>
    <s v="US"/>
    <s v="USD"/>
    <n v="1417388340"/>
    <n v="1412835530"/>
    <b v="0"/>
    <n v="11"/>
    <b v="0"/>
    <s v="technology/wearables"/>
    <n v="2"/>
    <n v="424.45"/>
    <x v="0"/>
    <x v="1"/>
    <x v="1209"/>
  </r>
  <r>
    <n v="1871"/>
    <x v="1209"/>
    <s v="Journey with Bible Bear through each of the books of the Bible, exploring stories while learning verses, songs, and preschool concepts!"/>
    <x v="115"/>
    <x v="1173"/>
    <x v="2"/>
    <s v="US"/>
    <s v="USD"/>
    <n v="1416512901"/>
    <n v="1413053301"/>
    <b v="0"/>
    <n v="95"/>
    <b v="0"/>
    <s v="games/mobile games"/>
    <n v="72"/>
    <n v="49.12"/>
    <x v="3"/>
    <x v="28"/>
    <x v="1210"/>
  </r>
  <r>
    <n v="1636"/>
    <x v="1210"/>
    <s v="Butch County is a hard rockin bunch of girls and boy-girls from Austin.  Help us show San Francisco  Pride how we do it in Texas!"/>
    <x v="169"/>
    <x v="1174"/>
    <x v="0"/>
    <s v="US"/>
    <s v="USD"/>
    <n v="1307851200"/>
    <n v="1304129088"/>
    <b v="0"/>
    <n v="87"/>
    <b v="1"/>
    <s v="music/rock"/>
    <n v="104"/>
    <n v="53.56"/>
    <x v="7"/>
    <x v="15"/>
    <x v="1211"/>
  </r>
  <r>
    <n v="3486"/>
    <x v="1211"/>
    <s v="Dorothy Parker's unforgettable characters come to life onstage in &quot;Might As Well Live&quot; at the 2015 Hollywood Fringe Festival."/>
    <x v="121"/>
    <x v="1175"/>
    <x v="0"/>
    <s v="US"/>
    <s v="USD"/>
    <n v="1433314740"/>
    <n v="1430600401"/>
    <b v="0"/>
    <n v="56"/>
    <b v="1"/>
    <s v="theater/plays"/>
    <n v="155"/>
    <n v="83.14"/>
    <x v="6"/>
    <x v="11"/>
    <x v="1212"/>
  </r>
  <r>
    <n v="60"/>
    <x v="1212"/>
    <s v="Set in a beautiful but desolate world, we see how loneliness can lead to friendship in unconventional ways."/>
    <x v="169"/>
    <x v="1176"/>
    <x v="0"/>
    <s v="GB"/>
    <s v="GBP"/>
    <n v="1395532800"/>
    <n v="1393882717"/>
    <b v="0"/>
    <n v="108"/>
    <b v="1"/>
    <s v="film &amp; video/shorts"/>
    <n v="103"/>
    <n v="43.04"/>
    <x v="5"/>
    <x v="27"/>
    <x v="1213"/>
  </r>
  <r>
    <n v="62"/>
    <x v="1213"/>
    <s v="A man is forced to repeatedly crawl through a mysterious maze not knowing who captured him or why, but he is determined to find out."/>
    <x v="121"/>
    <x v="1177"/>
    <x v="0"/>
    <s v="US"/>
    <s v="USD"/>
    <n v="1362337878"/>
    <n v="1360177878"/>
    <b v="0"/>
    <n v="48"/>
    <b v="1"/>
    <s v="film &amp; video/shorts"/>
    <n v="155"/>
    <n v="96.71"/>
    <x v="5"/>
    <x v="27"/>
    <x v="1214"/>
  </r>
  <r>
    <n v="2453"/>
    <x v="1214"/>
    <s v="Creating naturally smoked Jerky without the use of artificial ingredients or preservatives. A healthier snack that taste great!"/>
    <x v="121"/>
    <x v="1178"/>
    <x v="0"/>
    <s v="US"/>
    <s v="USD"/>
    <n v="1486053409"/>
    <n v="1483461409"/>
    <b v="0"/>
    <n v="67"/>
    <b v="1"/>
    <s v="food/small batch"/>
    <n v="155"/>
    <n v="69.27"/>
    <x v="4"/>
    <x v="7"/>
    <x v="1215"/>
  </r>
  <r>
    <n v="921"/>
    <x v="1215"/>
    <s v="I'm recording the music of my uncle, Legendary trumpeter Clifford Brown. Had uncle Cliff lived, how might he revisit his music today?"/>
    <x v="51"/>
    <x v="1179"/>
    <x v="2"/>
    <s v="US"/>
    <s v="USD"/>
    <n v="1323666376"/>
    <n v="1320033976"/>
    <b v="0"/>
    <n v="20"/>
    <b v="0"/>
    <s v="music/jazz"/>
    <n v="31"/>
    <n v="231.75"/>
    <x v="7"/>
    <x v="33"/>
    <x v="1216"/>
  </r>
  <r>
    <n v="3113"/>
    <x v="1216"/>
    <s v="An arts and craft beer theater showcasing local talent, locally crafted beer and providing performance and rehearsal space."/>
    <x v="201"/>
    <x v="1179"/>
    <x v="2"/>
    <s v="US"/>
    <s v="USD"/>
    <n v="1429291982"/>
    <n v="1426699982"/>
    <b v="0"/>
    <n v="37"/>
    <b v="0"/>
    <s v="theater/spaces"/>
    <n v="4"/>
    <n v="125.27"/>
    <x v="6"/>
    <x v="9"/>
    <x v="1217"/>
  </r>
  <r>
    <n v="702"/>
    <x v="1217"/>
    <s v="Realtime feedback for swim &amp; triathlon training! Visually monitor pace &amp; intervals to improve fitness. For swimmers &amp; triathletes."/>
    <x v="51"/>
    <x v="1180"/>
    <x v="2"/>
    <s v="US"/>
    <s v="USD"/>
    <n v="1480011987"/>
    <n v="1477416387"/>
    <b v="0"/>
    <n v="37"/>
    <b v="0"/>
    <s v="technology/wearables"/>
    <n v="31"/>
    <n v="124.92"/>
    <x v="0"/>
    <x v="1"/>
    <x v="1218"/>
  </r>
  <r>
    <n v="3184"/>
    <x v="1218"/>
    <s v="Equus is the story of a psychiatrist treating a teenaged boy who blinds six horses with a metal spike."/>
    <x v="202"/>
    <x v="1181"/>
    <x v="0"/>
    <s v="US"/>
    <s v="USD"/>
    <n v="1404258631"/>
    <n v="1401666631"/>
    <b v="1"/>
    <n v="46"/>
    <b v="1"/>
    <s v="theater/plays"/>
    <n v="107"/>
    <n v="100.22"/>
    <x v="6"/>
    <x v="11"/>
    <x v="1219"/>
  </r>
  <r>
    <n v="3723"/>
    <x v="1219"/>
    <s v="Saltmine Theatre Company present Beauty and the Beast:"/>
    <x v="169"/>
    <x v="1182"/>
    <x v="0"/>
    <s v="GB"/>
    <s v="GBP"/>
    <n v="1417374262"/>
    <n v="1414778662"/>
    <b v="0"/>
    <n v="63"/>
    <b v="1"/>
    <s v="theater/plays"/>
    <n v="102"/>
    <n v="72.89"/>
    <x v="6"/>
    <x v="11"/>
    <x v="1220"/>
  </r>
  <r>
    <n v="3827"/>
    <x v="1220"/>
    <s v="IAM TRYING TO TAKE MY DEBUT PLAY BROKEN BISCUITS TO EDINGBURGH FESTIVAL 2015 AND REALLY NEED SOME FUNDING TO HELP ME ACHIEVE THIS GOAL"/>
    <x v="121"/>
    <x v="1183"/>
    <x v="0"/>
    <s v="GB"/>
    <s v="GBP"/>
    <n v="1427414400"/>
    <n v="1422656201"/>
    <b v="0"/>
    <n v="65"/>
    <b v="1"/>
    <s v="theater/plays"/>
    <n v="153"/>
    <n v="70.459999999999994"/>
    <x v="6"/>
    <x v="11"/>
    <x v="1221"/>
  </r>
  <r>
    <n v="3160"/>
    <x v="1221"/>
    <s v="Two stories by Anton Chekhov adapted for the stage and performed back-to-back in a stunning live theatrical performance."/>
    <x v="169"/>
    <x v="1184"/>
    <x v="0"/>
    <s v="US"/>
    <s v="USD"/>
    <n v="1407905940"/>
    <n v="1405923687"/>
    <b v="1"/>
    <n v="57"/>
    <b v="1"/>
    <s v="theater/plays"/>
    <n v="102"/>
    <n v="80.16"/>
    <x v="6"/>
    <x v="11"/>
    <x v="1222"/>
  </r>
  <r>
    <n v="2145"/>
    <x v="1222"/>
    <s v="When the gods of religions and days passed return to our modern world, humanity must fight for its survival and future."/>
    <x v="51"/>
    <x v="1185"/>
    <x v="2"/>
    <s v="US"/>
    <s v="USD"/>
    <n v="1385534514"/>
    <n v="1382938914"/>
    <b v="0"/>
    <n v="89"/>
    <b v="0"/>
    <s v="games/video games"/>
    <n v="30"/>
    <n v="51.29"/>
    <x v="3"/>
    <x v="18"/>
    <x v="1223"/>
  </r>
  <r>
    <n v="3344"/>
    <x v="1223"/>
    <s v="We are a company of crafted and trained actors, writers and directors dedicated to the principles set by the legendary Group Theatre."/>
    <x v="169"/>
    <x v="1185"/>
    <x v="0"/>
    <s v="US"/>
    <s v="USD"/>
    <n v="1409374093"/>
    <n v="1406782093"/>
    <b v="0"/>
    <n v="40"/>
    <b v="1"/>
    <s v="theater/plays"/>
    <n v="101"/>
    <n v="114.13"/>
    <x v="6"/>
    <x v="11"/>
    <x v="1224"/>
  </r>
  <r>
    <n v="1303"/>
    <x v="1224"/>
    <s v="Groundbreaking queer theatre."/>
    <x v="113"/>
    <x v="1186"/>
    <x v="0"/>
    <s v="GB"/>
    <s v="GBP"/>
    <n v="1469962800"/>
    <n v="1468578920"/>
    <b v="0"/>
    <n v="108"/>
    <b v="1"/>
    <s v="theater/plays"/>
    <n v="130"/>
    <n v="42.21"/>
    <x v="6"/>
    <x v="11"/>
    <x v="1225"/>
  </r>
  <r>
    <n v="750"/>
    <x v="1225"/>
    <s v="The epic adventure of a 33 year journey surviving 4 open heart surgeries- emotionally powerful. Graphic. Honest. Funny"/>
    <x v="203"/>
    <x v="1187"/>
    <x v="0"/>
    <s v="US"/>
    <s v="USD"/>
    <n v="1361739872"/>
    <n v="1359147872"/>
    <b v="0"/>
    <n v="59"/>
    <b v="1"/>
    <s v="publishing/nonfiction"/>
    <n v="103"/>
    <n v="77.27"/>
    <x v="1"/>
    <x v="17"/>
    <x v="1226"/>
  </r>
  <r>
    <n v="3756"/>
    <x v="1226"/>
    <s v="&quot;Into the Woods, it's time to go!&quot; purple light presents a reimagined take on Sondheim and Lapine's musical masterwork."/>
    <x v="169"/>
    <x v="1188"/>
    <x v="0"/>
    <s v="US"/>
    <s v="USD"/>
    <n v="1402515198"/>
    <n v="1399923198"/>
    <b v="0"/>
    <n v="17"/>
    <b v="1"/>
    <s v="theater/musical"/>
    <n v="101"/>
    <n v="267.64999999999998"/>
    <x v="6"/>
    <x v="19"/>
    <x v="1227"/>
  </r>
  <r>
    <n v="3523"/>
    <x v="1227"/>
    <s v="An old play about our world. Set in 1970s England, Magnificence is a gut-wrenching story of radicalisation, idealism and pity."/>
    <x v="38"/>
    <x v="1189"/>
    <x v="0"/>
    <s v="GB"/>
    <s v="GBP"/>
    <n v="1474844400"/>
    <n v="1469871148"/>
    <b v="0"/>
    <n v="80"/>
    <b v="1"/>
    <s v="theater/plays"/>
    <n v="114"/>
    <n v="56.83"/>
    <x v="6"/>
    <x v="11"/>
    <x v="1228"/>
  </r>
  <r>
    <n v="3673"/>
    <x v="1228"/>
    <s v="Zoe is a teenage girl growing up in a deeply disturbing society. If those paid to protect her aren't listening, then who is?"/>
    <x v="38"/>
    <x v="1190"/>
    <x v="0"/>
    <s v="GB"/>
    <s v="GBP"/>
    <n v="1415191920"/>
    <n v="1412233497"/>
    <b v="0"/>
    <n v="114"/>
    <b v="1"/>
    <s v="theater/plays"/>
    <n v="114"/>
    <n v="39.869999999999997"/>
    <x v="6"/>
    <x v="11"/>
    <x v="1229"/>
  </r>
  <r>
    <n v="1652"/>
    <x v="1229"/>
    <s v="A stunning musical story, telling of the triumphs and struggles we experience through our relationships with life, friends and lovers."/>
    <x v="169"/>
    <x v="1191"/>
    <x v="0"/>
    <s v="US"/>
    <s v="USD"/>
    <n v="1385297393"/>
    <n v="1382701793"/>
    <b v="0"/>
    <n v="70"/>
    <b v="1"/>
    <s v="music/pop"/>
    <n v="101"/>
    <n v="64.709999999999994"/>
    <x v="7"/>
    <x v="22"/>
    <x v="1230"/>
  </r>
  <r>
    <n v="1525"/>
    <x v="1230"/>
    <s v="With content created in Iceland, Silver Hour is a book of photographs, journal entries, and drawings about light and the landscape."/>
    <x v="204"/>
    <x v="1192"/>
    <x v="0"/>
    <s v="US"/>
    <s v="USD"/>
    <n v="1471539138"/>
    <n v="1468947138"/>
    <b v="1"/>
    <n v="140"/>
    <b v="1"/>
    <s v="photography/photobooks"/>
    <n v="174"/>
    <n v="32.32"/>
    <x v="2"/>
    <x v="3"/>
    <x v="1231"/>
  </r>
  <r>
    <n v="117"/>
    <x v="1231"/>
    <s v="Joel is writing a novel when his fiancÃ©e Helena dies. Believing his writing suffers when he is not in love, Joel ends up dating very different women."/>
    <x v="169"/>
    <x v="1193"/>
    <x v="0"/>
    <s v="US"/>
    <s v="USD"/>
    <n v="1276110000"/>
    <n v="1268337744"/>
    <b v="0"/>
    <n v="27"/>
    <b v="1"/>
    <s v="film &amp; video/shorts"/>
    <n v="100"/>
    <n v="167.49"/>
    <x v="5"/>
    <x v="27"/>
    <x v="1232"/>
  </r>
  <r>
    <n v="2526"/>
    <x v="1232"/>
    <s v="New music and arrangements, amazing sound, brass chamber music at the highest level!  Be a part of our community!"/>
    <x v="38"/>
    <x v="1194"/>
    <x v="0"/>
    <s v="US"/>
    <s v="USD"/>
    <n v="1418014740"/>
    <n v="1415585474"/>
    <b v="0"/>
    <n v="33"/>
    <b v="1"/>
    <s v="music/classical music"/>
    <n v="113"/>
    <n v="136.91"/>
    <x v="7"/>
    <x v="25"/>
    <x v="1233"/>
  </r>
  <r>
    <n v="2531"/>
    <x v="1233"/>
    <s v="The first CD of chamber music composed by John Leupold to be released on PARMA records. The album features solo, duets, and a quartet."/>
    <x v="169"/>
    <x v="1194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</r>
  <r>
    <n v="2481"/>
    <x v="1234"/>
    <s v="To support the media blitz for their brand-new album, the band is offering a Kickstarter-only EP and other amazing premiums."/>
    <x v="38"/>
    <x v="1195"/>
    <x v="0"/>
    <s v="US"/>
    <s v="USD"/>
    <n v="1335799808"/>
    <n v="1333207808"/>
    <b v="0"/>
    <n v="95"/>
    <b v="1"/>
    <s v="music/indie rock"/>
    <n v="113"/>
    <n v="47.54"/>
    <x v="7"/>
    <x v="12"/>
    <x v="1235"/>
  </r>
  <r>
    <n v="2808"/>
    <x v="1235"/>
    <s v="Seat of the Pants mounts our first show in a black box space that could become permanent; can you help us excel and seal the deal?"/>
    <x v="169"/>
    <x v="1196"/>
    <x v="0"/>
    <s v="US"/>
    <s v="USD"/>
    <n v="1440274735"/>
    <n v="1437682735"/>
    <b v="0"/>
    <n v="69"/>
    <b v="1"/>
    <s v="theater/plays"/>
    <n v="100"/>
    <n v="65.38"/>
    <x v="6"/>
    <x v="11"/>
    <x v="1236"/>
  </r>
  <r>
    <n v="2497"/>
    <x v="1236"/>
    <s v="Joe Rut captures his eccentrically funny and moving songs live with an 8-piece band + special guests.  Help him release it!!!"/>
    <x v="38"/>
    <x v="1197"/>
    <x v="0"/>
    <s v="US"/>
    <s v="USD"/>
    <n v="1312578338"/>
    <n v="1309986338"/>
    <b v="0"/>
    <n v="56"/>
    <b v="1"/>
    <s v="music/indie rock"/>
    <n v="113"/>
    <n v="80.55"/>
    <x v="7"/>
    <x v="12"/>
    <x v="1237"/>
  </r>
  <r>
    <n v="808"/>
    <x v="1237"/>
    <s v="The Micronite Filters have a blood curdling sonic adventure ready for psychedelic swirled vinyl for the best possible auditory journey."/>
    <x v="169"/>
    <x v="1198"/>
    <x v="0"/>
    <s v="CA"/>
    <s v="CAD"/>
    <n v="1419224340"/>
    <n v="1416363886"/>
    <b v="0"/>
    <n v="43"/>
    <b v="1"/>
    <s v="music/rock"/>
    <n v="100"/>
    <n v="104.65"/>
    <x v="7"/>
    <x v="15"/>
    <x v="1238"/>
  </r>
  <r>
    <n v="3674"/>
    <x v="1238"/>
    <s v="Theaterprojekt 12. Kl. Waldorfschule Essen. 2 junge Regisseure bringen volles Engagement &amp; Zeit ein. FÃ¼r ihre Finanzierung sammeln wir."/>
    <x v="169"/>
    <x v="1198"/>
    <x v="0"/>
    <s v="DE"/>
    <s v="EUR"/>
    <n v="1472936229"/>
    <n v="1467752229"/>
    <b v="0"/>
    <n v="31"/>
    <b v="1"/>
    <s v="theater/plays"/>
    <n v="100"/>
    <n v="145.16"/>
    <x v="6"/>
    <x v="11"/>
    <x v="1239"/>
  </r>
  <r>
    <n v="183"/>
    <x v="1239"/>
    <s v="Don't kill me until I meet my Dad"/>
    <x v="66"/>
    <x v="1199"/>
    <x v="2"/>
    <s v="GB"/>
    <s v="GBP"/>
    <n v="1417033610"/>
    <n v="1414438010"/>
    <b v="0"/>
    <n v="12"/>
    <b v="0"/>
    <s v="film &amp; video/drama"/>
    <n v="36"/>
    <n v="373.5"/>
    <x v="5"/>
    <x v="10"/>
    <x v="1240"/>
  </r>
  <r>
    <n v="2210"/>
    <x v="1240"/>
    <s v="Influenced by Little Dragon, J. Dilla, Erykah Badu &amp; Beach House, this genre-defying record fuses hip-hop, soul, pop and electronica."/>
    <x v="38"/>
    <x v="1200"/>
    <x v="0"/>
    <s v="US"/>
    <s v="USD"/>
    <n v="1334424960"/>
    <n v="1329442510"/>
    <b v="0"/>
    <n v="72"/>
    <b v="1"/>
    <s v="music/electronic music"/>
    <n v="111"/>
    <n v="61.9"/>
    <x v="7"/>
    <x v="13"/>
    <x v="1241"/>
  </r>
  <r>
    <n v="3466"/>
    <x v="1241"/>
    <s v="The Spotlight Youth Theater is a program where every participant has a moment in the spotlight."/>
    <x v="113"/>
    <x v="1201"/>
    <x v="0"/>
    <s v="US"/>
    <s v="USD"/>
    <n v="1461108450"/>
    <n v="1455928050"/>
    <b v="0"/>
    <n v="61"/>
    <b v="1"/>
    <s v="theater/plays"/>
    <n v="127"/>
    <n v="72.95"/>
    <x v="6"/>
    <x v="11"/>
    <x v="1242"/>
  </r>
  <r>
    <n v="3398"/>
    <x v="1242"/>
    <s v="We're mounting a theatrical adaptation of Lord of the Flies completely student directed, produced, designed, managed and performed."/>
    <x v="38"/>
    <x v="1202"/>
    <x v="0"/>
    <s v="US"/>
    <s v="USD"/>
    <n v="1416589200"/>
    <n v="1414605776"/>
    <b v="0"/>
    <n v="65"/>
    <b v="1"/>
    <s v="theater/plays"/>
    <n v="111"/>
    <n v="68.349999999999994"/>
    <x v="6"/>
    <x v="11"/>
    <x v="1243"/>
  </r>
  <r>
    <n v="3265"/>
    <x v="1243"/>
    <s v="A theatrical play on Alzheimerâ€™s and the challenges of loving a person who keeps disappearing."/>
    <x v="205"/>
    <x v="1203"/>
    <x v="0"/>
    <s v="IE"/>
    <s v="EUR"/>
    <n v="1449162000"/>
    <n v="1446570315"/>
    <b v="1"/>
    <n v="63"/>
    <b v="1"/>
    <s v="theater/plays"/>
    <n v="164"/>
    <n v="70.290000000000006"/>
    <x v="6"/>
    <x v="11"/>
    <x v="1244"/>
  </r>
  <r>
    <n v="3759"/>
    <x v="1244"/>
    <s v="A production company specializing in small-scale musicals"/>
    <x v="38"/>
    <x v="1204"/>
    <x v="0"/>
    <s v="US"/>
    <s v="USD"/>
    <n v="1440556553"/>
    <n v="1435372553"/>
    <b v="0"/>
    <n v="88"/>
    <b v="1"/>
    <s v="theater/musical"/>
    <n v="110"/>
    <n v="50.11"/>
    <x v="6"/>
    <x v="19"/>
    <x v="1245"/>
  </r>
  <r>
    <n v="3724"/>
    <x v="1245"/>
    <s v="One man, one monster, one unforgettable act of violence. This is the story of the worldâ€™s most notorious terrorist. It is going to USA"/>
    <x v="202"/>
    <x v="1205"/>
    <x v="0"/>
    <s v="GB"/>
    <s v="GBP"/>
    <n v="1462402800"/>
    <n v="1459856860"/>
    <b v="0"/>
    <n v="89"/>
    <b v="1"/>
    <s v="theater/plays"/>
    <n v="103"/>
    <n v="49.55"/>
    <x v="6"/>
    <x v="11"/>
    <x v="1246"/>
  </r>
  <r>
    <n v="3315"/>
    <x v="1246"/>
    <s v="Help Prospero take its Dark Retelling of the &quot;Red&quot; story to Edinburgh! The Forest breathes and waits...will you join us?"/>
    <x v="38"/>
    <x v="1206"/>
    <x v="0"/>
    <s v="GB"/>
    <s v="GBP"/>
    <n v="1462519041"/>
    <n v="1459927041"/>
    <b v="0"/>
    <n v="89"/>
    <b v="1"/>
    <s v="theater/plays"/>
    <n v="110"/>
    <n v="49.44"/>
    <x v="6"/>
    <x v="11"/>
    <x v="1247"/>
  </r>
  <r>
    <n v="3033"/>
    <x v="1247"/>
    <s v="Finally Stagelights will have a space of our very own!  Be a part of this exciting new adventure in Greensboro!!"/>
    <x v="121"/>
    <x v="1207"/>
    <x v="0"/>
    <s v="US"/>
    <s v="USD"/>
    <n v="1471487925"/>
    <n v="1468895925"/>
    <b v="0"/>
    <n v="23"/>
    <b v="1"/>
    <s v="theater/spaces"/>
    <n v="147"/>
    <n v="191.13"/>
    <x v="6"/>
    <x v="9"/>
    <x v="1248"/>
  </r>
  <r>
    <n v="251"/>
    <x v="1248"/>
    <s v="Remarkably devoted, Mayra is single-handedly sourcing small farm, single-origin coffee from her rural village in Honduras."/>
    <x v="113"/>
    <x v="1208"/>
    <x v="0"/>
    <s v="US"/>
    <s v="USD"/>
    <n v="1337194800"/>
    <n v="1334429646"/>
    <b v="1"/>
    <n v="77"/>
    <b v="1"/>
    <s v="film &amp; video/documentary"/>
    <n v="126"/>
    <n v="57.08"/>
    <x v="5"/>
    <x v="8"/>
    <x v="1249"/>
  </r>
  <r>
    <n v="5"/>
    <x v="1249"/>
    <s v="The BBQ Daddy will be Filming the 1st episode of the Next Hit series to come to Network Television &quot;Bailout My Cookout&quot;"/>
    <x v="206"/>
    <x v="1209"/>
    <x v="0"/>
    <s v="US"/>
    <s v="USD"/>
    <n v="1469770500"/>
    <n v="1468362207"/>
    <b v="0"/>
    <n v="47"/>
    <b v="1"/>
    <s v="film &amp; video/television"/>
    <n v="110"/>
    <n v="93.4"/>
    <x v="5"/>
    <x v="16"/>
    <x v="1250"/>
  </r>
  <r>
    <n v="2617"/>
    <x v="1250"/>
    <s v="A simple way to learn and teach complex astronomical concepts. Awesome educational experiment, class demo or desktop display."/>
    <x v="207"/>
    <x v="1210"/>
    <x v="0"/>
    <s v="US"/>
    <s v="USD"/>
    <n v="1413838751"/>
    <n v="1411246751"/>
    <b v="1"/>
    <n v="159"/>
    <b v="1"/>
    <s v="technology/space exploration"/>
    <n v="878"/>
    <n v="27.6"/>
    <x v="0"/>
    <x v="4"/>
    <x v="1251"/>
  </r>
  <r>
    <n v="2066"/>
    <x v="1251"/>
    <s v="Automatically opens your garage door when you come home. Open, close, and monitor your garage door from your phone."/>
    <x v="151"/>
    <x v="1211"/>
    <x v="0"/>
    <s v="US"/>
    <s v="USD"/>
    <n v="1408818683"/>
    <n v="1406226683"/>
    <b v="0"/>
    <n v="65"/>
    <b v="1"/>
    <s v="technology/hardware"/>
    <n v="219"/>
    <n v="67.260000000000005"/>
    <x v="0"/>
    <x v="0"/>
    <x v="1252"/>
  </r>
  <r>
    <n v="1291"/>
    <x v="1252"/>
    <s v="Perception. Impulse. Love. The Enso Theatre Ensemble presents Jane Austen's &quot;Pride &amp; Prejudice&quot; like you've never seen it before."/>
    <x v="121"/>
    <x v="1212"/>
    <x v="0"/>
    <s v="US"/>
    <s v="USD"/>
    <n v="1428390000"/>
    <n v="1425224391"/>
    <b v="0"/>
    <n v="42"/>
    <b v="1"/>
    <s v="theater/plays"/>
    <n v="146"/>
    <n v="104.07"/>
    <x v="6"/>
    <x v="11"/>
    <x v="1253"/>
  </r>
  <r>
    <n v="626"/>
    <x v="1253"/>
    <s v="TSOLife is a revolutionary digital platform that allows users to record a personalized legacy to leave behind for future generations."/>
    <x v="17"/>
    <x v="1213"/>
    <x v="1"/>
    <s v="US"/>
    <s v="USD"/>
    <n v="1439644920"/>
    <n v="1436793939"/>
    <b v="0"/>
    <n v="39"/>
    <b v="0"/>
    <s v="technology/web"/>
    <n v="17"/>
    <n v="111.41"/>
    <x v="0"/>
    <x v="26"/>
    <x v="1254"/>
  </r>
  <r>
    <n v="1384"/>
    <x v="1254"/>
    <s v="Outland Warrior is my first solo musical project, featuring songs written by me and recorded at my home studio."/>
    <x v="113"/>
    <x v="1214"/>
    <x v="0"/>
    <s v="US"/>
    <s v="USD"/>
    <n v="1436117922"/>
    <n v="1433525922"/>
    <b v="0"/>
    <n v="63"/>
    <b v="1"/>
    <s v="music/rock"/>
    <n v="124"/>
    <n v="68.94"/>
    <x v="7"/>
    <x v="15"/>
    <x v="1255"/>
  </r>
  <r>
    <n v="1462"/>
    <x v="1255"/>
    <s v="A new radio show focused on short fiction produced by Louisville Public Media"/>
    <x v="38"/>
    <x v="1215"/>
    <x v="0"/>
    <s v="US"/>
    <s v="USD"/>
    <n v="1365609271"/>
    <n v="1363017271"/>
    <b v="1"/>
    <n v="150"/>
    <b v="1"/>
    <s v="publishing/radio &amp; podcasts"/>
    <n v="109"/>
    <n v="28.94"/>
    <x v="1"/>
    <x v="2"/>
    <x v="1256"/>
  </r>
  <r>
    <n v="1299"/>
    <x v="1256"/>
    <s v="A new work inspired by the classic novel and created by Dallas teens under the direction of professional artists."/>
    <x v="113"/>
    <x v="1216"/>
    <x v="0"/>
    <s v="US"/>
    <s v="USD"/>
    <n v="1436902359"/>
    <n v="1434310359"/>
    <b v="0"/>
    <n v="32"/>
    <b v="1"/>
    <s v="theater/plays"/>
    <n v="124"/>
    <n v="135.63"/>
    <x v="6"/>
    <x v="11"/>
    <x v="1257"/>
  </r>
  <r>
    <n v="2291"/>
    <x v="1257"/>
    <s v="So we've recorded a 5-song EP with a 2-time Grammy winner, but we need to raise the  $$$ to mix, master and press it to CD and vinyl!"/>
    <x v="60"/>
    <x v="1217"/>
    <x v="0"/>
    <s v="US"/>
    <s v="USD"/>
    <n v="1335153600"/>
    <n v="1332199618"/>
    <b v="0"/>
    <n v="43"/>
    <b v="1"/>
    <s v="music/rock"/>
    <n v="173"/>
    <n v="100.47"/>
    <x v="7"/>
    <x v="15"/>
    <x v="1258"/>
  </r>
  <r>
    <n v="467"/>
    <x v="1258"/>
    <s v="Unfiltered + uncensored radio hosts Kris and Berman, create an adult animated series based on the mock lives of prank call characters."/>
    <x v="16"/>
    <x v="1218"/>
    <x v="2"/>
    <s v="US"/>
    <s v="USD"/>
    <n v="1348849134"/>
    <n v="1344961134"/>
    <b v="0"/>
    <n v="39"/>
    <b v="0"/>
    <s v="film &amp; video/animation"/>
    <n v="22"/>
    <n v="110.64"/>
    <x v="5"/>
    <x v="23"/>
    <x v="1259"/>
  </r>
  <r>
    <n v="1667"/>
    <x v="1259"/>
    <s v="I am so excited to be recording my debut EP called &quot;A Sign of Weakness&quot; as well as shooting a music video for the title track!"/>
    <x v="166"/>
    <x v="1219"/>
    <x v="0"/>
    <s v="US"/>
    <s v="USD"/>
    <n v="1394521140"/>
    <n v="1392169298"/>
    <b v="0"/>
    <n v="82"/>
    <b v="1"/>
    <s v="music/pop"/>
    <n v="127"/>
    <n v="52.6"/>
    <x v="7"/>
    <x v="22"/>
    <x v="1260"/>
  </r>
  <r>
    <n v="2665"/>
    <x v="1260"/>
    <s v="Giving the best tech access and tools to Bayview Hunters Point youth - developing the next generation of tech savvy youth who excel!"/>
    <x v="113"/>
    <x v="1220"/>
    <x v="0"/>
    <s v="US"/>
    <s v="USD"/>
    <n v="1430774974"/>
    <n v="1426886974"/>
    <b v="0"/>
    <n v="46"/>
    <b v="1"/>
    <s v="technology/makerspaces"/>
    <n v="123"/>
    <n v="93.7"/>
    <x v="0"/>
    <x v="24"/>
    <x v="1261"/>
  </r>
  <r>
    <n v="2058"/>
    <x v="1261"/>
    <s v="Making using the serial terminal on the Raspberry Pi as easy as Pi!"/>
    <x v="208"/>
    <x v="1221"/>
    <x v="0"/>
    <s v="GB"/>
    <s v="GBP"/>
    <n v="1425326400"/>
    <n v="1421916830"/>
    <b v="0"/>
    <n v="410"/>
    <b v="1"/>
    <s v="technology/hardware"/>
    <n v="168"/>
    <n v="10.51"/>
    <x v="0"/>
    <x v="0"/>
    <x v="1262"/>
  </r>
  <r>
    <n v="3768"/>
    <x v="1262"/>
    <s v="Meet Dani, a 9 year old battling leukemia. This witty musical inspires us to believe in the indomitable power of human imagination."/>
    <x v="38"/>
    <x v="1222"/>
    <x v="0"/>
    <s v="US"/>
    <s v="USD"/>
    <n v="1402594090"/>
    <n v="1400002090"/>
    <b v="0"/>
    <n v="58"/>
    <b v="1"/>
    <s v="theater/musical"/>
    <n v="108"/>
    <n v="74.239999999999995"/>
    <x v="6"/>
    <x v="19"/>
    <x v="1263"/>
  </r>
  <r>
    <n v="1920"/>
    <x v="1263"/>
    <s v="A new concept in bike light safety, protecting cyclists from being hit in the side. Bright, amber sideways."/>
    <x v="26"/>
    <x v="1223"/>
    <x v="2"/>
    <s v="GB"/>
    <s v="GBP"/>
    <n v="1445468400"/>
    <n v="1443042061"/>
    <b v="0"/>
    <n v="105"/>
    <b v="0"/>
    <s v="technology/gadgets"/>
    <n v="43"/>
    <n v="40.98"/>
    <x v="0"/>
    <x v="6"/>
    <x v="1264"/>
  </r>
  <r>
    <n v="3273"/>
    <x v="1264"/>
    <s v="We're bringing Tuscany to the Cherry Lane Theatre with a new play about memory and how we deal with people we love but we can't stand."/>
    <x v="38"/>
    <x v="1224"/>
    <x v="0"/>
    <s v="US"/>
    <s v="USD"/>
    <n v="1473879600"/>
    <n v="1472498042"/>
    <b v="1"/>
    <n v="21"/>
    <b v="1"/>
    <s v="theater/plays"/>
    <n v="107"/>
    <n v="204.57"/>
    <x v="6"/>
    <x v="11"/>
    <x v="1265"/>
  </r>
  <r>
    <n v="2528"/>
    <x v="1265"/>
    <s v="I've been offered a contract with HatHut to record Feldman's 'Three Voices', which would be my first solo disc. I need your help!"/>
    <x v="38"/>
    <x v="1225"/>
    <x v="0"/>
    <s v="GB"/>
    <s v="GBP"/>
    <n v="1440068400"/>
    <n v="1438459303"/>
    <b v="0"/>
    <n v="81"/>
    <b v="1"/>
    <s v="music/classical music"/>
    <n v="107"/>
    <n v="52.96"/>
    <x v="7"/>
    <x v="25"/>
    <x v="1266"/>
  </r>
  <r>
    <n v="815"/>
    <x v="1266"/>
    <s v="Be a part of helping The Early Reset finish their new 7 song EP."/>
    <x v="38"/>
    <x v="1226"/>
    <x v="0"/>
    <s v="US"/>
    <s v="USD"/>
    <n v="1414879303"/>
    <n v="1412287303"/>
    <b v="0"/>
    <n v="43"/>
    <b v="1"/>
    <s v="music/rock"/>
    <n v="107"/>
    <n v="99.53"/>
    <x v="7"/>
    <x v="15"/>
    <x v="1267"/>
  </r>
  <r>
    <n v="3308"/>
    <x v="1267"/>
    <s v="Descend into the dark world of steampunk noir in this thrilling new play, written by Maggie Lee and directed by Amy Poisson!"/>
    <x v="113"/>
    <x v="1226"/>
    <x v="0"/>
    <s v="US"/>
    <s v="USD"/>
    <n v="1460581365"/>
    <n v="1458766965"/>
    <b v="0"/>
    <n v="57"/>
    <b v="1"/>
    <s v="theater/plays"/>
    <n v="122"/>
    <n v="75.09"/>
    <x v="6"/>
    <x v="11"/>
    <x v="1268"/>
  </r>
  <r>
    <n v="1247"/>
    <x v="1268"/>
    <s v="BRAIN DEAD is going to record their debut EP and they need your help, Bozos!"/>
    <x v="113"/>
    <x v="1227"/>
    <x v="0"/>
    <s v="US"/>
    <s v="USD"/>
    <n v="1367823655"/>
    <n v="1365231655"/>
    <b v="1"/>
    <n v="50"/>
    <b v="1"/>
    <s v="music/rock"/>
    <n v="122"/>
    <n v="85.5"/>
    <x v="7"/>
    <x v="15"/>
    <x v="1269"/>
  </r>
  <r>
    <n v="2109"/>
    <x v="1269"/>
    <s v="We are ready to make our first full-length album, and with your help, we can make it happen!"/>
    <x v="38"/>
    <x v="1228"/>
    <x v="0"/>
    <s v="US"/>
    <s v="USD"/>
    <n v="1436115617"/>
    <n v="1433523617"/>
    <b v="0"/>
    <n v="40"/>
    <b v="1"/>
    <s v="music/indie rock"/>
    <n v="107"/>
    <n v="106.53"/>
    <x v="7"/>
    <x v="12"/>
    <x v="1270"/>
  </r>
  <r>
    <n v="3359"/>
    <x v="1270"/>
    <s v="A Theatrical Production Celebrating the Lebanese Culture and the Human Spirit in Time of War."/>
    <x v="38"/>
    <x v="1229"/>
    <x v="0"/>
    <s v="US"/>
    <s v="USD"/>
    <n v="1487985734"/>
    <n v="1484097734"/>
    <b v="0"/>
    <n v="23"/>
    <b v="1"/>
    <s v="theater/plays"/>
    <n v="106"/>
    <n v="184.78"/>
    <x v="6"/>
    <x v="11"/>
    <x v="1271"/>
  </r>
  <r>
    <n v="2816"/>
    <x v="1271"/>
    <s v="Inspired by real life interviews 'In My Head' is a new play exploring the lives of those living with a mental health condition."/>
    <x v="121"/>
    <x v="1230"/>
    <x v="0"/>
    <s v="GB"/>
    <s v="GBP"/>
    <n v="1438531200"/>
    <n v="1435921992"/>
    <b v="0"/>
    <n v="169"/>
    <b v="1"/>
    <s v="theater/plays"/>
    <n v="142"/>
    <n v="25.13"/>
    <x v="6"/>
    <x v="11"/>
    <x v="1272"/>
  </r>
  <r>
    <n v="2171"/>
    <x v="1272"/>
    <s v="Like records? We do, too! Help this Los Angeles based rock 'n' roll band get their new album out on vinyl!"/>
    <x v="38"/>
    <x v="1231"/>
    <x v="0"/>
    <s v="US"/>
    <s v="USD"/>
    <n v="1434949200"/>
    <n v="1431903495"/>
    <b v="0"/>
    <n v="47"/>
    <b v="1"/>
    <s v="music/rock"/>
    <n v="106"/>
    <n v="90.28"/>
    <x v="7"/>
    <x v="15"/>
    <x v="1273"/>
  </r>
  <r>
    <n v="3018"/>
    <x v="1273"/>
    <s v="Le projet vise la crÃ©ation dâ€™un lieu de rÃ©sidence, recherche et formation dÃ©diÃ© Ã  l'art vivant, l'image et la narration."/>
    <x v="192"/>
    <x v="1232"/>
    <x v="0"/>
    <s v="FR"/>
    <s v="EUR"/>
    <n v="1437429600"/>
    <n v="1433747376"/>
    <b v="0"/>
    <n v="41"/>
    <b v="1"/>
    <s v="theater/spaces"/>
    <n v="101"/>
    <n v="103.17"/>
    <x v="6"/>
    <x v="9"/>
    <x v="1274"/>
  </r>
  <r>
    <n v="2739"/>
    <x v="1274"/>
    <s v="LPLC Board; A powerful, low cost, ultra low power microcontroller development board with template software and online tutorials."/>
    <x v="209"/>
    <x v="1233"/>
    <x v="0"/>
    <s v="GB"/>
    <s v="GBP"/>
    <n v="1399324717"/>
    <n v="1395436717"/>
    <b v="0"/>
    <n v="191"/>
    <b v="1"/>
    <s v="technology/hardware"/>
    <n v="384"/>
    <n v="22.12"/>
    <x v="0"/>
    <x v="0"/>
    <x v="1275"/>
  </r>
  <r>
    <n v="2094"/>
    <x v="1275"/>
    <s v="We've got a new record, Slick Machine._x000a_We want to release it and tour the US to support it, but we need your help to make it happen."/>
    <x v="113"/>
    <x v="1234"/>
    <x v="0"/>
    <s v="US"/>
    <s v="USD"/>
    <n v="1330916400"/>
    <n v="1327969730"/>
    <b v="0"/>
    <n v="72"/>
    <b v="1"/>
    <s v="music/indie rock"/>
    <n v="121"/>
    <n v="58.6"/>
    <x v="7"/>
    <x v="12"/>
    <x v="1276"/>
  </r>
  <r>
    <n v="3502"/>
    <x v="1276"/>
    <s v="Dickhead is a play about one man's struggle with the dicks in his head. If you want to know more stop being a twat and put out...please"/>
    <x v="38"/>
    <x v="1235"/>
    <x v="0"/>
    <s v="US"/>
    <s v="USD"/>
    <n v="1458100740"/>
    <n v="1456862924"/>
    <b v="0"/>
    <n v="31"/>
    <b v="1"/>
    <s v="theater/plays"/>
    <n v="105"/>
    <n v="136"/>
    <x v="6"/>
    <x v="11"/>
    <x v="1277"/>
  </r>
  <r>
    <n v="807"/>
    <x v="1277"/>
    <s v="Join the Sic Vita family and lend a hand as we create a new album!"/>
    <x v="38"/>
    <x v="1236"/>
    <x v="0"/>
    <s v="US"/>
    <s v="USD"/>
    <n v="1488333600"/>
    <n v="1485270311"/>
    <b v="0"/>
    <n v="57"/>
    <b v="1"/>
    <s v="music/rock"/>
    <n v="105"/>
    <n v="73.77"/>
    <x v="7"/>
    <x v="15"/>
    <x v="1278"/>
  </r>
  <r>
    <n v="1796"/>
    <x v="1278"/>
    <s v="Kenema is a stunning portrait photography book by British Photographer, Peter Dibdin, capturing community life in Kenema, Sierra Leone."/>
    <x v="73"/>
    <x v="1237"/>
    <x v="2"/>
    <s v="GB"/>
    <s v="GBP"/>
    <n v="1469356366"/>
    <n v="1464172366"/>
    <b v="1"/>
    <n v="86"/>
    <b v="0"/>
    <s v="photography/photobooks"/>
    <n v="22"/>
    <n v="48.72"/>
    <x v="2"/>
    <x v="3"/>
    <x v="1279"/>
  </r>
  <r>
    <n v="859"/>
    <x v="1279"/>
    <s v="We are heading to the studio to create our second album and we want you to be right there with us!"/>
    <x v="38"/>
    <x v="1238"/>
    <x v="0"/>
    <s v="US"/>
    <s v="USD"/>
    <n v="1433376000"/>
    <n v="1430768468"/>
    <b v="0"/>
    <n v="98"/>
    <b v="1"/>
    <s v="music/metal"/>
    <n v="105"/>
    <n v="42.72"/>
    <x v="7"/>
    <x v="20"/>
    <x v="1280"/>
  </r>
  <r>
    <n v="1665"/>
    <x v="1280"/>
    <s v="Simply Put is recording our debut album and needs to raise funds for studio time, printing and possibly the start of a sound system.  "/>
    <x v="113"/>
    <x v="1239"/>
    <x v="0"/>
    <s v="US"/>
    <s v="USD"/>
    <n v="1298343600"/>
    <n v="1295624113"/>
    <b v="0"/>
    <n v="93"/>
    <b v="1"/>
    <s v="music/pop"/>
    <n v="119"/>
    <n v="44.96"/>
    <x v="7"/>
    <x v="22"/>
    <x v="1281"/>
  </r>
  <r>
    <n v="2484"/>
    <x v="1281"/>
    <s v="A solo roots/rock CD written by award winning singer-songwriter Kiya Heartwood and produced by Grammy nominated producer Mark Hallman."/>
    <x v="113"/>
    <x v="1240"/>
    <x v="0"/>
    <s v="US"/>
    <s v="USD"/>
    <n v="1316124003"/>
    <n v="1313532003"/>
    <b v="0"/>
    <n v="90"/>
    <b v="1"/>
    <s v="music/indie rock"/>
    <n v="119"/>
    <n v="46.4"/>
    <x v="7"/>
    <x v="12"/>
    <x v="1282"/>
  </r>
  <r>
    <n v="3682"/>
    <x v="1282"/>
    <s v="My one-woman show invites audiences to join me on my path to pregnancy as I share my neuroses, challenges and revelations."/>
    <x v="121"/>
    <x v="1241"/>
    <x v="0"/>
    <s v="US"/>
    <s v="USD"/>
    <n v="1402901940"/>
    <n v="1399998418"/>
    <b v="0"/>
    <n v="67"/>
    <b v="1"/>
    <s v="theater/plays"/>
    <n v="139"/>
    <n v="62.33"/>
    <x v="6"/>
    <x v="11"/>
    <x v="1283"/>
  </r>
  <r>
    <n v="3793"/>
    <x v="1283"/>
    <s v="Sheet Music portfolio of comedic tour-de-forces, intricate ballads &amp; more...launched live with a power-house Nashville-cast Concert."/>
    <x v="40"/>
    <x v="1241"/>
    <x v="2"/>
    <s v="US"/>
    <s v="USD"/>
    <n v="1418769129"/>
    <n v="1416954729"/>
    <b v="0"/>
    <n v="24"/>
    <b v="0"/>
    <s v="theater/musical"/>
    <n v="60"/>
    <n v="174"/>
    <x v="6"/>
    <x v="19"/>
    <x v="1284"/>
  </r>
  <r>
    <n v="1265"/>
    <x v="1284"/>
    <s v="Our [NEW ALBUM]  is 95% complete, what we need now is the funds to be able to tour and promote it nationwide. Better Than The Beatles Not Quite Disney"/>
    <x v="113"/>
    <x v="1242"/>
    <x v="0"/>
    <s v="US"/>
    <s v="USD"/>
    <n v="1291131815"/>
    <n v="1287071015"/>
    <b v="1"/>
    <n v="66"/>
    <b v="1"/>
    <s v="music/rock"/>
    <n v="119"/>
    <n v="63.18"/>
    <x v="7"/>
    <x v="15"/>
    <x v="1285"/>
  </r>
  <r>
    <n v="1888"/>
    <x v="1285"/>
    <s v="Hey there! I have new music recorded for my 3rd CD but  need to raise a few more bucks to finish the artwork &amp; pressing. I'm so close I can taste it!"/>
    <x v="60"/>
    <x v="1243"/>
    <x v="0"/>
    <s v="US"/>
    <s v="USD"/>
    <n v="1275368340"/>
    <n v="1272692732"/>
    <b v="0"/>
    <n v="89"/>
    <b v="1"/>
    <s v="music/indie rock"/>
    <n v="166"/>
    <n v="46.65"/>
    <x v="7"/>
    <x v="12"/>
    <x v="1286"/>
  </r>
  <r>
    <n v="809"/>
    <x v="1286"/>
    <s v="Acknowledged songwriter looking to record album of new songs to secure a Publishing Contract"/>
    <x v="38"/>
    <x v="1244"/>
    <x v="0"/>
    <s v="US"/>
    <s v="USD"/>
    <n v="1390161630"/>
    <n v="1387569630"/>
    <b v="0"/>
    <n v="52"/>
    <b v="1"/>
    <s v="music/rock"/>
    <n v="104"/>
    <n v="79.83"/>
    <x v="7"/>
    <x v="15"/>
    <x v="1287"/>
  </r>
  <r>
    <n v="3482"/>
    <x v="1287"/>
    <s v="Critically-acclaimed new-writing company Old Trunk make their Edinburgh debut alternating their two darkly comic plays."/>
    <x v="121"/>
    <x v="1245"/>
    <x v="0"/>
    <s v="GB"/>
    <s v="GBP"/>
    <n v="1404671466"/>
    <n v="1402079466"/>
    <b v="0"/>
    <n v="80"/>
    <b v="1"/>
    <s v="theater/plays"/>
    <n v="138"/>
    <n v="51.88"/>
    <x v="6"/>
    <x v="11"/>
    <x v="1288"/>
  </r>
  <r>
    <n v="3340"/>
    <x v="1288"/>
    <s v="The Eno River Players is a community theater in Durham, North Carolina. We are trying to raise money to get our second show on its feet"/>
    <x v="121"/>
    <x v="1246"/>
    <x v="0"/>
    <s v="US"/>
    <s v="USD"/>
    <n v="1481066554"/>
    <n v="1478906554"/>
    <b v="0"/>
    <n v="38"/>
    <b v="1"/>
    <s v="theater/plays"/>
    <n v="138"/>
    <n v="109.08"/>
    <x v="6"/>
    <x v="11"/>
    <x v="1289"/>
  </r>
  <r>
    <n v="1273"/>
    <x v="1289"/>
    <s v="Run Coyote is raising funds to produce their debut album - &quot;Youth Haunts&quot; - on vinyl LP and CD"/>
    <x v="38"/>
    <x v="1247"/>
    <x v="0"/>
    <s v="CA"/>
    <s v="CAD"/>
    <n v="1409506291"/>
    <n v="1406914291"/>
    <b v="1"/>
    <n v="54"/>
    <b v="1"/>
    <s v="music/rock"/>
    <n v="104"/>
    <n v="76.67"/>
    <x v="7"/>
    <x v="15"/>
    <x v="1290"/>
  </r>
  <r>
    <n v="3221"/>
    <x v="1290"/>
    <s v="A one-man show about love, loss, and motorways, written &amp; performed by Ben Norris. Help us get to the 2015 Edinburgh Fringe and beyond!"/>
    <x v="38"/>
    <x v="1248"/>
    <x v="0"/>
    <s v="GB"/>
    <s v="GBP"/>
    <n v="1436114603"/>
    <n v="1433090603"/>
    <b v="1"/>
    <n v="113"/>
    <b v="1"/>
    <s v="theater/plays"/>
    <n v="103"/>
    <n v="36.61"/>
    <x v="6"/>
    <x v="11"/>
    <x v="1291"/>
  </r>
  <r>
    <n v="1531"/>
    <x v="1291"/>
    <s v="A street level, film, photographic representation of the character of the City of Roses, from a native Portlander's honest perspective."/>
    <x v="210"/>
    <x v="1249"/>
    <x v="0"/>
    <s v="US"/>
    <s v="USD"/>
    <n v="1417402800"/>
    <n v="1414610126"/>
    <b v="1"/>
    <n v="73"/>
    <b v="1"/>
    <s v="photography/photobooks"/>
    <n v="176"/>
    <n v="56.64"/>
    <x v="2"/>
    <x v="3"/>
    <x v="1292"/>
  </r>
  <r>
    <n v="2321"/>
    <x v="1292"/>
    <s v="Universal organic liquid seasoning brewed all natural from lupine, oat, salt and water for soups, salads, stews and more"/>
    <x v="211"/>
    <x v="1250"/>
    <x v="3"/>
    <s v="AT"/>
    <s v="EUR"/>
    <n v="1491282901"/>
    <n v="1488694501"/>
    <b v="0"/>
    <n v="64"/>
    <b v="0"/>
    <s v="food/small batch"/>
    <n v="39"/>
    <n v="64.53"/>
    <x v="4"/>
    <x v="7"/>
    <x v="1293"/>
  </r>
  <r>
    <n v="303"/>
    <x v="1293"/>
    <s v="The story of Jadab Payeng, an Indian man who single handedly planted nearly 1400 acres of forest to save his island, Majuli."/>
    <x v="121"/>
    <x v="1251"/>
    <x v="0"/>
    <s v="US"/>
    <s v="USD"/>
    <n v="1338601346"/>
    <n v="1336009346"/>
    <b v="1"/>
    <n v="82"/>
    <b v="1"/>
    <s v="film &amp; video/documentary"/>
    <n v="137"/>
    <n v="50.29"/>
    <x v="5"/>
    <x v="8"/>
    <x v="1294"/>
  </r>
  <r>
    <n v="2174"/>
    <x v="1294"/>
    <s v="Chivo and his band of miscreants present their debut album _x000a_'Blind Energy' ...we think you are going to like it."/>
    <x v="38"/>
    <x v="1252"/>
    <x v="0"/>
    <s v="GB"/>
    <s v="GBP"/>
    <n v="1462453307"/>
    <n v="1459861307"/>
    <b v="0"/>
    <n v="63"/>
    <b v="1"/>
    <s v="music/rock"/>
    <n v="103"/>
    <n v="65.38"/>
    <x v="7"/>
    <x v="15"/>
    <x v="1295"/>
  </r>
  <r>
    <n v="1403"/>
    <x v="1295"/>
    <s v="Gregorian Rock merges Gregorian chant with modern music. It is serene, yet pummeling. It's not for everyone, but it might be for you."/>
    <x v="38"/>
    <x v="1253"/>
    <x v="0"/>
    <s v="US"/>
    <s v="USD"/>
    <n v="1374802235"/>
    <n v="1372210235"/>
    <b v="0"/>
    <n v="66"/>
    <b v="1"/>
    <s v="music/rock"/>
    <n v="103"/>
    <n v="62.17"/>
    <x v="7"/>
    <x v="15"/>
    <x v="1296"/>
  </r>
  <r>
    <n v="1591"/>
    <x v="1296"/>
    <s v="Hi, my name is CiarÃ¡n May &amp; i'm a photographer from Co Fermanagh, Ireland. With your support  we can bring this wonderful book to life."/>
    <x v="80"/>
    <x v="1254"/>
    <x v="2"/>
    <s v="GB"/>
    <s v="GBP"/>
    <n v="1459700741"/>
    <n v="1457112341"/>
    <b v="0"/>
    <n v="92"/>
    <b v="0"/>
    <s v="photography/places"/>
    <n v="29"/>
    <n v="44.48"/>
    <x v="2"/>
    <x v="34"/>
    <x v="1297"/>
  </r>
  <r>
    <n v="3381"/>
    <x v="1297"/>
    <s v="A creative art therapy project for Syrian children. Romeo &amp; Juliet are lovers separated by war. Romeo in Jordan &amp; Juliet in Syria."/>
    <x v="38"/>
    <x v="1255"/>
    <x v="0"/>
    <s v="US"/>
    <s v="USD"/>
    <n v="1426044383"/>
    <n v="1423455983"/>
    <b v="0"/>
    <n v="48"/>
    <b v="1"/>
    <s v="theater/plays"/>
    <n v="102"/>
    <n v="85.21"/>
    <x v="6"/>
    <x v="11"/>
    <x v="1298"/>
  </r>
  <r>
    <n v="2527"/>
    <x v="1298"/>
    <s v="Five Programs of Benjamin Britten's vocal works featuring over 20 extraordinary vocalists and pianists."/>
    <x v="38"/>
    <x v="1256"/>
    <x v="0"/>
    <s v="US"/>
    <s v="USD"/>
    <n v="1382068740"/>
    <n v="1380477691"/>
    <b v="0"/>
    <n v="71"/>
    <b v="1"/>
    <s v="music/classical music"/>
    <n v="102"/>
    <n v="57.54"/>
    <x v="7"/>
    <x v="25"/>
    <x v="1299"/>
  </r>
  <r>
    <n v="3300"/>
    <x v="1299"/>
    <s v="A subversive parody about the two people for whom the hills were NOT alive with THE SOUND OF MUSIC."/>
    <x v="121"/>
    <x v="1256"/>
    <x v="0"/>
    <s v="US"/>
    <s v="USD"/>
    <n v="1430329862"/>
    <n v="1428515462"/>
    <b v="0"/>
    <n v="88"/>
    <b v="1"/>
    <s v="theater/plays"/>
    <n v="136"/>
    <n v="46.42"/>
    <x v="6"/>
    <x v="11"/>
    <x v="1300"/>
  </r>
  <r>
    <n v="3305"/>
    <x v="1300"/>
    <s v="The Judgement of Paris is an exciting, inspirational poem set to run Oct. 2, 3 &amp; 4 at Plays &amp; Players, but we need funding and fans."/>
    <x v="38"/>
    <x v="1257"/>
    <x v="0"/>
    <s v="US"/>
    <s v="USD"/>
    <n v="1438374748"/>
    <n v="1435782748"/>
    <b v="0"/>
    <n v="20"/>
    <b v="1"/>
    <s v="theater/plays"/>
    <n v="102"/>
    <n v="204.05"/>
    <x v="6"/>
    <x v="11"/>
    <x v="1301"/>
  </r>
  <r>
    <n v="2334"/>
    <x v="1301"/>
    <s v="Help us get our delicious, organic, artisanal frozen pops on grocery store shelves in the Baltimore &amp; DC areas."/>
    <x v="38"/>
    <x v="1258"/>
    <x v="0"/>
    <s v="US"/>
    <s v="USD"/>
    <n v="1415208840"/>
    <n v="1412611498"/>
    <b v="1"/>
    <n v="67"/>
    <b v="1"/>
    <s v="food/small batch"/>
    <n v="102"/>
    <n v="60.87"/>
    <x v="4"/>
    <x v="7"/>
    <x v="1302"/>
  </r>
  <r>
    <n v="3626"/>
    <x v="1302"/>
    <s v="The first four-week performance run for our dance-theatre company, Geste Records, to be performed at The Yard Theatre in September."/>
    <x v="38"/>
    <x v="1259"/>
    <x v="0"/>
    <s v="GB"/>
    <s v="GBP"/>
    <n v="1408204857"/>
    <n v="1406390457"/>
    <b v="0"/>
    <n v="48"/>
    <b v="1"/>
    <s v="theater/plays"/>
    <n v="102"/>
    <n v="84.85"/>
    <x v="6"/>
    <x v="11"/>
    <x v="1303"/>
  </r>
  <r>
    <n v="1378"/>
    <x v="1303"/>
    <s v="A psychedelic post rock masterpiece!"/>
    <x v="151"/>
    <x v="1260"/>
    <x v="0"/>
    <s v="GB"/>
    <s v="GBP"/>
    <n v="1470075210"/>
    <n v="1468779210"/>
    <b v="0"/>
    <n v="133"/>
    <b v="1"/>
    <s v="music/rock"/>
    <n v="203"/>
    <n v="30.58"/>
    <x v="7"/>
    <x v="15"/>
    <x v="1304"/>
  </r>
  <r>
    <n v="3844"/>
    <x v="1304"/>
    <s v="A comedy about a Christopher Walken Club.  This show was chosen to perform in DC!  Help the production get to our nation's capital."/>
    <x v="71"/>
    <x v="1261"/>
    <x v="2"/>
    <s v="US"/>
    <s v="USD"/>
    <n v="1401778740"/>
    <n v="1399474134"/>
    <b v="1"/>
    <n v="50"/>
    <b v="0"/>
    <s v="theater/plays"/>
    <n v="41"/>
    <n v="81.319999999999993"/>
    <x v="6"/>
    <x v="11"/>
    <x v="1305"/>
  </r>
  <r>
    <n v="1632"/>
    <x v="1305"/>
    <s v="Hey everyone! If you don't already know, we're Culprit, a 4-piece rock band from Los Angeles &amp; we are in dire need of a new tour van!"/>
    <x v="38"/>
    <x v="1262"/>
    <x v="0"/>
    <s v="US"/>
    <s v="USD"/>
    <n v="1316851854"/>
    <n v="1311667854"/>
    <b v="0"/>
    <n v="47"/>
    <b v="1"/>
    <s v="music/rock"/>
    <n v="102"/>
    <n v="86.49"/>
    <x v="7"/>
    <x v="15"/>
    <x v="1306"/>
  </r>
  <r>
    <n v="2938"/>
    <x v="1306"/>
    <s v="Keep It Spinning! Is an after-school, six week workshop, during which students create an musical based on on an overarching theme."/>
    <x v="38"/>
    <x v="1263"/>
    <x v="0"/>
    <s v="US"/>
    <s v="USD"/>
    <n v="1422636814"/>
    <n v="1420044814"/>
    <b v="0"/>
    <n v="32"/>
    <b v="1"/>
    <s v="theater/musical"/>
    <n v="101"/>
    <n v="126.72"/>
    <x v="6"/>
    <x v="19"/>
    <x v="1307"/>
  </r>
  <r>
    <n v="3426"/>
    <x v="1307"/>
    <s v="Part ghost story, part cautionary tale, Holocene is a play about the end of our world, and the beginning of another."/>
    <x v="212"/>
    <x v="1263"/>
    <x v="0"/>
    <s v="US"/>
    <s v="USD"/>
    <n v="1411264800"/>
    <n v="1409620903"/>
    <b v="0"/>
    <n v="87"/>
    <b v="1"/>
    <s v="theater/plays"/>
    <n v="108"/>
    <n v="46.61"/>
    <x v="6"/>
    <x v="11"/>
    <x v="1308"/>
  </r>
  <r>
    <n v="30"/>
    <x v="1308"/>
    <s v="Comedy series about three introverted roommates coping with single life, secret resentments, and loudmouthed extroverts."/>
    <x v="38"/>
    <x v="1264"/>
    <x v="0"/>
    <s v="US"/>
    <s v="USD"/>
    <n v="1408604515"/>
    <n v="1406012515"/>
    <b v="0"/>
    <n v="53"/>
    <b v="1"/>
    <s v="film &amp; video/television"/>
    <n v="101"/>
    <n v="76.45"/>
    <x v="5"/>
    <x v="16"/>
    <x v="1309"/>
  </r>
  <r>
    <n v="1300"/>
    <x v="1309"/>
    <s v="What would you do with the time ticking and the pressure building to make a choice?! Find out what happens in this hilarious new play!!"/>
    <x v="121"/>
    <x v="1265"/>
    <x v="0"/>
    <s v="US"/>
    <s v="USD"/>
    <n v="1464807420"/>
    <n v="1461427938"/>
    <b v="0"/>
    <n v="24"/>
    <b v="1"/>
    <s v="theater/plays"/>
    <n v="135"/>
    <n v="168.75"/>
    <x v="6"/>
    <x v="11"/>
    <x v="1310"/>
  </r>
  <r>
    <n v="3585"/>
    <x v="1310"/>
    <s v="The world premiere of a play, a true story about love, loss, and a man reaching back in time as the only way to move forward."/>
    <x v="166"/>
    <x v="1265"/>
    <x v="0"/>
    <s v="US"/>
    <s v="USD"/>
    <n v="1419181890"/>
    <n v="1416589890"/>
    <b v="0"/>
    <n v="23"/>
    <b v="1"/>
    <s v="theater/plays"/>
    <n v="119"/>
    <n v="176.09"/>
    <x v="6"/>
    <x v="11"/>
    <x v="1311"/>
  </r>
  <r>
    <n v="1503"/>
    <x v="1311"/>
    <s v="A self-published photobook starring the Puffin and the Gannet and the islands they live on; Skokholm Island (Wales) and Helgoland."/>
    <x v="212"/>
    <x v="1266"/>
    <x v="0"/>
    <s v="BE"/>
    <s v="EUR"/>
    <n v="1477210801"/>
    <n v="1472026801"/>
    <b v="1"/>
    <n v="71"/>
    <b v="1"/>
    <s v="photography/photobooks"/>
    <n v="108"/>
    <n v="56.98"/>
    <x v="2"/>
    <x v="3"/>
    <x v="1312"/>
  </r>
  <r>
    <n v="75"/>
    <x v="1312"/>
    <s v="A teenager named Charlie discovers something new about himself while coping with the loss of his father."/>
    <x v="113"/>
    <x v="1267"/>
    <x v="0"/>
    <s v="US"/>
    <s v="USD"/>
    <n v="1366693272"/>
    <n v="1364101272"/>
    <b v="0"/>
    <n v="47"/>
    <b v="1"/>
    <s v="film &amp; video/shorts"/>
    <n v="115"/>
    <n v="85.96"/>
    <x v="5"/>
    <x v="27"/>
    <x v="1313"/>
  </r>
  <r>
    <n v="3157"/>
    <x v="1313"/>
    <s v="Four Directors.  Four One Acts.  Four Genres.  For You."/>
    <x v="38"/>
    <x v="1267"/>
    <x v="0"/>
    <s v="US"/>
    <s v="USD"/>
    <n v="1405746000"/>
    <n v="1404932105"/>
    <b v="1"/>
    <n v="41"/>
    <b v="1"/>
    <s v="theater/plays"/>
    <n v="101"/>
    <n v="98.54"/>
    <x v="6"/>
    <x v="11"/>
    <x v="1314"/>
  </r>
  <r>
    <n v="1628"/>
    <x v="1314"/>
    <s v="Original Jewish rock music on human relationships and identity"/>
    <x v="38"/>
    <x v="1268"/>
    <x v="0"/>
    <s v="US"/>
    <s v="USD"/>
    <n v="1403026882"/>
    <n v="1400175682"/>
    <b v="0"/>
    <n v="88"/>
    <b v="1"/>
    <s v="music/rock"/>
    <n v="101"/>
    <n v="45.88"/>
    <x v="7"/>
    <x v="15"/>
    <x v="1315"/>
  </r>
  <r>
    <n v="3418"/>
    <x v="1315"/>
    <s v="Atlanta SoloSchool brings a beloved children's play to the 4th Annual Festival of Russian Youth Theaters in Washington, DC on May 31."/>
    <x v="38"/>
    <x v="1269"/>
    <x v="0"/>
    <s v="US"/>
    <s v="USD"/>
    <n v="1400875307"/>
    <n v="1398283307"/>
    <b v="0"/>
    <n v="56"/>
    <b v="1"/>
    <s v="theater/plays"/>
    <n v="101"/>
    <n v="72.05"/>
    <x v="6"/>
    <x v="11"/>
    <x v="1316"/>
  </r>
  <r>
    <n v="3717"/>
    <x v="1316"/>
    <s v="A heart-warming comedy by award-winning writer about Love, Sex, Friendship of three old gay men in their 60s'!"/>
    <x v="38"/>
    <x v="1270"/>
    <x v="0"/>
    <s v="GB"/>
    <s v="GBP"/>
    <n v="1431204449"/>
    <n v="1428526049"/>
    <b v="0"/>
    <n v="13"/>
    <b v="1"/>
    <s v="theater/plays"/>
    <n v="101"/>
    <n v="310"/>
    <x v="6"/>
    <x v="11"/>
    <x v="1317"/>
  </r>
  <r>
    <n v="2086"/>
    <x v="1317"/>
    <s v="I am in the process of completing 4 new EPs to be released in Winter, Spring, Summer, and Fall of 2012."/>
    <x v="38"/>
    <x v="1271"/>
    <x v="0"/>
    <s v="US"/>
    <s v="USD"/>
    <n v="1323838740"/>
    <n v="1321200332"/>
    <b v="0"/>
    <n v="35"/>
    <b v="1"/>
    <s v="music/indie rock"/>
    <n v="101"/>
    <n v="115.09"/>
    <x v="7"/>
    <x v="12"/>
    <x v="1318"/>
  </r>
  <r>
    <n v="1666"/>
    <x v="1318"/>
    <s v="Play a KEY role in Venus On Fire's success - Working with a World Class Producer to make a memorable EP."/>
    <x v="60"/>
    <x v="1272"/>
    <x v="0"/>
    <s v="US"/>
    <s v="USD"/>
    <n v="1364447073"/>
    <n v="1361858673"/>
    <b v="0"/>
    <n v="98"/>
    <b v="1"/>
    <s v="music/pop"/>
    <n v="161"/>
    <n v="41.04"/>
    <x v="7"/>
    <x v="22"/>
    <x v="1319"/>
  </r>
  <r>
    <n v="798"/>
    <x v="1319"/>
    <s v="We have some great new songs and want to record a special edition 4 song EP as our next Eric Stuart Band release"/>
    <x v="113"/>
    <x v="1273"/>
    <x v="0"/>
    <s v="US"/>
    <s v="USD"/>
    <n v="1412086187"/>
    <n v="1409494187"/>
    <b v="0"/>
    <n v="87"/>
    <b v="1"/>
    <s v="music/rock"/>
    <n v="115"/>
    <n v="46.22"/>
    <x v="7"/>
    <x v="15"/>
    <x v="1320"/>
  </r>
  <r>
    <n v="1288"/>
    <x v="1320"/>
    <s v="EggSalad presents an unflinching new work mapping the mental landscape of addiction and recovery. Premiering in NY Aug 26-27 &amp; Sept 2!"/>
    <x v="38"/>
    <x v="1274"/>
    <x v="0"/>
    <s v="US"/>
    <s v="USD"/>
    <n v="1470801600"/>
    <n v="1468122163"/>
    <b v="0"/>
    <n v="61"/>
    <b v="1"/>
    <s v="theater/plays"/>
    <n v="100"/>
    <n v="65.87"/>
    <x v="6"/>
    <x v="11"/>
    <x v="1321"/>
  </r>
  <r>
    <n v="3234"/>
    <x v="1321"/>
    <s v="Get Repetitive Beats to Vaults! A high octane play set in Oxford  during one of the most influential &amp; hedonistic movements in music."/>
    <x v="38"/>
    <x v="1275"/>
    <x v="0"/>
    <s v="GB"/>
    <s v="GBP"/>
    <n v="1485991860"/>
    <n v="1483124208"/>
    <b v="0"/>
    <n v="115"/>
    <b v="1"/>
    <s v="theater/plays"/>
    <n v="100"/>
    <n v="34.92"/>
    <x v="6"/>
    <x v="11"/>
    <x v="1322"/>
  </r>
  <r>
    <n v="2081"/>
    <x v="1322"/>
    <s v="Embarking on a Summer Tour to spread their message of cherishing your unforgettable memories through nostalgic rock music."/>
    <x v="113"/>
    <x v="1276"/>
    <x v="0"/>
    <s v="US"/>
    <s v="USD"/>
    <n v="1337144340"/>
    <n v="1333597555"/>
    <b v="0"/>
    <n v="55"/>
    <b v="1"/>
    <s v="music/indie rock"/>
    <n v="115"/>
    <n v="72.91"/>
    <x v="7"/>
    <x v="12"/>
    <x v="1323"/>
  </r>
  <r>
    <n v="3695"/>
    <x v="1323"/>
    <s v="Tony-Award Winning Play, The History Boys brought to you by the Independent Student Production Company Narrative Series: Page to Stage!"/>
    <x v="38"/>
    <x v="1277"/>
    <x v="0"/>
    <s v="US"/>
    <s v="USD"/>
    <n v="1421009610"/>
    <n v="1419281610"/>
    <b v="0"/>
    <n v="33"/>
    <b v="1"/>
    <s v="theater/plays"/>
    <n v="100"/>
    <n v="121.36"/>
    <x v="6"/>
    <x v="11"/>
    <x v="1324"/>
  </r>
  <r>
    <n v="3301"/>
    <x v="1324"/>
    <s v="The US premiere of the controversial new Polish play the authorities don't want you to see, staged by an award-winning director."/>
    <x v="121"/>
    <x v="1278"/>
    <x v="0"/>
    <s v="US"/>
    <s v="USD"/>
    <n v="1470034740"/>
    <n v="1466185176"/>
    <b v="0"/>
    <n v="70"/>
    <b v="1"/>
    <s v="theater/plays"/>
    <n v="133"/>
    <n v="57.2"/>
    <x v="6"/>
    <x v="11"/>
    <x v="1325"/>
  </r>
  <r>
    <n v="3602"/>
    <x v="1325"/>
    <s v="A student directed and student performed production of Shakespeare's Macbeth in Milwaukee's beautiful Lake Park on June 3rd &amp; 4th"/>
    <x v="38"/>
    <x v="1279"/>
    <x v="0"/>
    <s v="US"/>
    <s v="USD"/>
    <n v="1463520479"/>
    <n v="1458336479"/>
    <b v="0"/>
    <n v="49"/>
    <b v="1"/>
    <s v="theater/plays"/>
    <n v="100"/>
    <n v="81.67"/>
    <x v="6"/>
    <x v="11"/>
    <x v="1326"/>
  </r>
  <r>
    <n v="82"/>
    <x v="1326"/>
    <s v="A short film about the tragically hilarious events that occur when a fearful and panicky 6-year old boy loses his first baby tooth."/>
    <x v="38"/>
    <x v="1280"/>
    <x v="0"/>
    <s v="US"/>
    <s v="USD"/>
    <n v="1318189261"/>
    <n v="1315597261"/>
    <b v="0"/>
    <n v="100"/>
    <b v="1"/>
    <s v="film &amp; video/shorts"/>
    <n v="100"/>
    <n v="40.01"/>
    <x v="5"/>
    <x v="27"/>
    <x v="1327"/>
  </r>
  <r>
    <n v="3492"/>
    <x v="1327"/>
    <s v="We have the Blackbox Fellowship at Boston Playwright's Theatre, now all we need is your support to produce Kevin's new play!"/>
    <x v="213"/>
    <x v="1281"/>
    <x v="0"/>
    <s v="US"/>
    <s v="USD"/>
    <n v="1445818397"/>
    <n v="1442794397"/>
    <b v="0"/>
    <n v="35"/>
    <b v="1"/>
    <s v="theater/plays"/>
    <n v="105"/>
    <n v="114.29"/>
    <x v="6"/>
    <x v="11"/>
    <x v="1328"/>
  </r>
  <r>
    <n v="531"/>
    <x v="1328"/>
    <s v="SYLVIA is a modern romantic comedy about a marriage and a talking dog. Directed by Jeanna Michaels. January 12 through January 29, 2017"/>
    <x v="38"/>
    <x v="1282"/>
    <x v="0"/>
    <s v="US"/>
    <s v="USD"/>
    <n v="1481957940"/>
    <n v="1478050429"/>
    <b v="0"/>
    <n v="31"/>
    <b v="1"/>
    <s v="theater/plays"/>
    <n v="100"/>
    <n v="129.03"/>
    <x v="6"/>
    <x v="11"/>
    <x v="1329"/>
  </r>
  <r>
    <n v="3049"/>
    <x v="1329"/>
    <s v="Pickerington Community Theatre is seeking donations to purchase a Pipe &amp; Drape system to increase staging possibilities for the company"/>
    <x v="212"/>
    <x v="1282"/>
    <x v="0"/>
    <s v="US"/>
    <s v="USD"/>
    <n v="1434241255"/>
    <n v="1431649255"/>
    <b v="0"/>
    <n v="54"/>
    <b v="1"/>
    <s v="theater/spaces"/>
    <n v="107"/>
    <n v="74.069999999999993"/>
    <x v="6"/>
    <x v="9"/>
    <x v="1330"/>
  </r>
  <r>
    <n v="3517"/>
    <x v="1330"/>
    <s v="Support an outstanding cast of actors to take on a professional production of a masterpiece of modern theatre"/>
    <x v="38"/>
    <x v="1282"/>
    <x v="0"/>
    <s v="GB"/>
    <s v="GBP"/>
    <n v="1404471600"/>
    <n v="1401910634"/>
    <b v="0"/>
    <n v="13"/>
    <b v="1"/>
    <s v="theater/plays"/>
    <n v="100"/>
    <n v="307.69"/>
    <x v="6"/>
    <x v="11"/>
    <x v="1331"/>
  </r>
  <r>
    <n v="1779"/>
    <x v="1331"/>
    <s v="Publication of an award-winning photographic series that explores the endless and beautiful dance between creation and destruction."/>
    <x v="14"/>
    <x v="1283"/>
    <x v="2"/>
    <s v="US"/>
    <s v="USD"/>
    <n v="1472834180"/>
    <n v="1470242180"/>
    <b v="1"/>
    <n v="38"/>
    <b v="0"/>
    <s v="photography/photobooks"/>
    <n v="36"/>
    <n v="104.89"/>
    <x v="2"/>
    <x v="3"/>
    <x v="1332"/>
  </r>
  <r>
    <n v="244"/>
    <x v="1332"/>
    <s v="A transmedia-project to amass a library of footage shot the day Obama was elected, for (1) a feature documentary, (2) an interactive web history"/>
    <x v="113"/>
    <x v="1284"/>
    <x v="0"/>
    <s v="US"/>
    <s v="USD"/>
    <n v="1268723160"/>
    <n v="1265269559"/>
    <b v="1"/>
    <n v="84"/>
    <b v="1"/>
    <s v="film &amp; video/documentary"/>
    <n v="114"/>
    <n v="47.4"/>
    <x v="5"/>
    <x v="8"/>
    <x v="1333"/>
  </r>
  <r>
    <n v="116"/>
    <x v="1333"/>
    <s v="Villanelle is a feature film that blends elements of classic, hardboiled Film Noir, with classic Horror and tells a great story to boot"/>
    <x v="113"/>
    <x v="1285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</r>
  <r>
    <n v="745"/>
    <x v="1334"/>
    <s v="Help launch a FREE guide that can help activists &amp; community organizers leverage social media tools for change like never before."/>
    <x v="214"/>
    <x v="1286"/>
    <x v="0"/>
    <s v="US"/>
    <s v="USD"/>
    <n v="1367588645"/>
    <n v="1364996645"/>
    <b v="0"/>
    <n v="74"/>
    <b v="1"/>
    <s v="publishing/nonfiction"/>
    <n v="179"/>
    <n v="53.73"/>
    <x v="1"/>
    <x v="17"/>
    <x v="1335"/>
  </r>
  <r>
    <n v="2099"/>
    <x v="1335"/>
    <s v="Our tour van died, we need help!"/>
    <x v="121"/>
    <x v="1287"/>
    <x v="0"/>
    <s v="US"/>
    <s v="USD"/>
    <n v="1435808400"/>
    <n v="1434650084"/>
    <b v="0"/>
    <n v="63"/>
    <b v="1"/>
    <s v="music/indie rock"/>
    <n v="132"/>
    <n v="63.03"/>
    <x v="7"/>
    <x v="12"/>
    <x v="1336"/>
  </r>
  <r>
    <n v="1859"/>
    <x v="1336"/>
    <s v="Queen Kwong is going ON TOUR to London and Paris!"/>
    <x v="121"/>
    <x v="1288"/>
    <x v="0"/>
    <s v="US"/>
    <s v="USD"/>
    <n v="1316716129"/>
    <n v="1314124129"/>
    <b v="0"/>
    <n v="56"/>
    <b v="1"/>
    <s v="music/rock"/>
    <n v="132"/>
    <n v="70.63"/>
    <x v="7"/>
    <x v="15"/>
    <x v="1337"/>
  </r>
  <r>
    <n v="2711"/>
    <x v="1337"/>
    <s v="We're aiming to launch a production involving circus performers, musicians and artists in a new space, creating a night of live art."/>
    <x v="215"/>
    <x v="1289"/>
    <x v="0"/>
    <s v="GB"/>
    <s v="GBP"/>
    <n v="1403301660"/>
    <n v="1400694790"/>
    <b v="1"/>
    <n v="73"/>
    <b v="1"/>
    <s v="theater/spaces"/>
    <n v="101"/>
    <n v="53.95"/>
    <x v="6"/>
    <x v="9"/>
    <x v="1338"/>
  </r>
  <r>
    <n v="2302"/>
    <x v="1338"/>
    <s v="Wildcat Strike is looking to complete it's second full length album, titled &quot;Digital Age&quot;, and we want you to be a part of it!"/>
    <x v="216"/>
    <x v="1290"/>
    <x v="0"/>
    <s v="US"/>
    <s v="USD"/>
    <n v="1388473200"/>
    <n v="1385585434"/>
    <b v="1"/>
    <n v="85"/>
    <b v="1"/>
    <s v="music/indie rock"/>
    <n v="171"/>
    <n v="46.18"/>
    <x v="7"/>
    <x v="12"/>
    <x v="1339"/>
  </r>
  <r>
    <n v="1395"/>
    <x v="1339"/>
    <s v="Help Quiet Oaks record their debut album!!!"/>
    <x v="113"/>
    <x v="1291"/>
    <x v="0"/>
    <s v="US"/>
    <s v="USD"/>
    <n v="1484430481"/>
    <n v="1481838481"/>
    <b v="0"/>
    <n v="82"/>
    <b v="1"/>
    <s v="music/rock"/>
    <n v="112"/>
    <n v="47.76"/>
    <x v="7"/>
    <x v="15"/>
    <x v="1340"/>
  </r>
  <r>
    <n v="2546"/>
    <x v="1340"/>
    <s v="We want to release an album of choral music by acclaimed Finnish composer Jaakko MÃ¤ntyjÃ¤rvi in 2014"/>
    <x v="113"/>
    <x v="1292"/>
    <x v="0"/>
    <s v="US"/>
    <s v="USD"/>
    <n v="1380949200"/>
    <n v="1378586179"/>
    <b v="0"/>
    <n v="65"/>
    <b v="1"/>
    <s v="music/classical music"/>
    <n v="112"/>
    <n v="60.15"/>
    <x v="7"/>
    <x v="25"/>
    <x v="1341"/>
  </r>
  <r>
    <n v="3606"/>
    <x v="1341"/>
    <s v="Support Swansea's youngest theatre company Critical Ambition, in their co-production of BLINK with Volcano and The Other Room."/>
    <x v="121"/>
    <x v="1293"/>
    <x v="0"/>
    <s v="GB"/>
    <s v="GBP"/>
    <n v="1471185057"/>
    <n v="1468593057"/>
    <b v="0"/>
    <n v="64"/>
    <b v="1"/>
    <s v="theater/plays"/>
    <n v="130"/>
    <n v="61.06"/>
    <x v="6"/>
    <x v="11"/>
    <x v="1342"/>
  </r>
  <r>
    <n v="2545"/>
    <x v="1342"/>
    <s v="We're recording our debut album: a CD of the string quartet and clarinet quintet by Stephan Krehl for the Naxos label"/>
    <x v="151"/>
    <x v="1294"/>
    <x v="0"/>
    <s v="US"/>
    <s v="USD"/>
    <n v="1424997000"/>
    <n v="1421983138"/>
    <b v="0"/>
    <n v="61"/>
    <b v="1"/>
    <s v="music/classical music"/>
    <n v="195"/>
    <n v="64.03"/>
    <x v="7"/>
    <x v="25"/>
    <x v="1343"/>
  </r>
  <r>
    <n v="3973"/>
    <x v="1343"/>
    <s v="Staged Right Theatre Company is putting on its first season this year, and we need your help with raising money to put on four plays!"/>
    <x v="1"/>
    <x v="1295"/>
    <x v="2"/>
    <s v="US"/>
    <s v="USD"/>
    <n v="1462766400"/>
    <n v="1460219110"/>
    <b v="0"/>
    <n v="37"/>
    <b v="0"/>
    <s v="theater/plays"/>
    <n v="78"/>
    <n v="105.54"/>
    <x v="6"/>
    <x v="11"/>
    <x v="1344"/>
  </r>
  <r>
    <n v="536"/>
    <x v="1344"/>
    <s v="A new one-man play by Giles Roberts, shining a different light on the very human cost of war *IDEASTAP UNDERBELLY AWARD WINNER 2015*"/>
    <x v="196"/>
    <x v="1296"/>
    <x v="0"/>
    <s v="GB"/>
    <s v="GBP"/>
    <n v="1438624800"/>
    <n v="1435133807"/>
    <b v="0"/>
    <n v="39"/>
    <b v="1"/>
    <s v="theater/plays"/>
    <n v="118"/>
    <n v="100.06"/>
    <x v="6"/>
    <x v="11"/>
    <x v="1345"/>
  </r>
  <r>
    <n v="2839"/>
    <x v="1345"/>
    <s v="Help us tour our brand new show &quot;Stripe and Spot (Learn to) Get Along&quot; to neighborhoods throughout the Twin Cities metro area!"/>
    <x v="113"/>
    <x v="1297"/>
    <x v="0"/>
    <s v="US"/>
    <s v="USD"/>
    <n v="1408942740"/>
    <n v="1406958354"/>
    <b v="0"/>
    <n v="31"/>
    <b v="1"/>
    <s v="theater/plays"/>
    <n v="111"/>
    <n v="125.81"/>
    <x v="6"/>
    <x v="11"/>
    <x v="1346"/>
  </r>
  <r>
    <n v="3683"/>
    <x v="1346"/>
    <s v="A Krumpus Story is a dark holiday comedy for anyone who wants a little more spice in their holiday fare."/>
    <x v="113"/>
    <x v="1298"/>
    <x v="0"/>
    <s v="US"/>
    <s v="USD"/>
    <n v="1476931696"/>
    <n v="1474339696"/>
    <b v="0"/>
    <n v="66"/>
    <b v="1"/>
    <s v="theater/plays"/>
    <n v="111"/>
    <n v="58.79"/>
    <x v="6"/>
    <x v="11"/>
    <x v="1347"/>
  </r>
  <r>
    <n v="3983"/>
    <x v="1347"/>
    <s v="Donâ€™t miss Golden Threadâ€™s new family-friendly play with live music about Ziryab, the 9th century musician and cultural trailblazer!"/>
    <x v="217"/>
    <x v="1299"/>
    <x v="2"/>
    <s v="US"/>
    <s v="USD"/>
    <n v="1400569140"/>
    <n v="1397854356"/>
    <b v="0"/>
    <n v="46"/>
    <b v="0"/>
    <s v="theater/plays"/>
    <n v="35"/>
    <n v="84.28"/>
    <x v="6"/>
    <x v="11"/>
    <x v="1348"/>
  </r>
  <r>
    <n v="1527"/>
    <x v="1348"/>
    <s v="Eight creatives visited Japan. This is a unique photo-book of their separate but collected experiences."/>
    <x v="113"/>
    <x v="1300"/>
    <x v="0"/>
    <s v="US"/>
    <s v="USD"/>
    <n v="1489497886"/>
    <n v="1487082286"/>
    <b v="1"/>
    <n v="70"/>
    <b v="1"/>
    <s v="photography/photobooks"/>
    <n v="110"/>
    <n v="55.22"/>
    <x v="2"/>
    <x v="3"/>
    <x v="1349"/>
  </r>
  <r>
    <n v="314"/>
    <x v="1349"/>
    <s v="A documentary about artists who embrace the antiquated postal service and use it to send beautiful pieces of mail art across the globe."/>
    <x v="114"/>
    <x v="1301"/>
    <x v="0"/>
    <s v="US"/>
    <s v="USD"/>
    <n v="1362167988"/>
    <n v="1359575988"/>
    <b v="1"/>
    <n v="120"/>
    <b v="1"/>
    <s v="film &amp; video/documentary"/>
    <n v="385"/>
    <n v="32.1"/>
    <x v="5"/>
    <x v="8"/>
    <x v="1350"/>
  </r>
  <r>
    <n v="1649"/>
    <x v="1350"/>
    <s v="This is it! The new Sam Lyons album #3. Help me make it happen by pledging today - pre-order the CD and other cool stuff right here."/>
    <x v="213"/>
    <x v="1302"/>
    <x v="0"/>
    <s v="US"/>
    <s v="USD"/>
    <n v="1400862355"/>
    <n v="1396974355"/>
    <b v="0"/>
    <n v="81"/>
    <b v="1"/>
    <s v="music/pop"/>
    <n v="101"/>
    <n v="47.19"/>
    <x v="7"/>
    <x v="22"/>
    <x v="1351"/>
  </r>
  <r>
    <n v="524"/>
    <x v="1351"/>
    <s v="Angel on the Corner need YOUR help to raise Â£3,500 to take Zero Down by Sarah Hehir to the Edinburgh Fringe Festival this August!"/>
    <x v="113"/>
    <x v="1303"/>
    <x v="0"/>
    <s v="GB"/>
    <s v="GBP"/>
    <n v="1464801169"/>
    <n v="1462209169"/>
    <b v="0"/>
    <n v="130"/>
    <b v="1"/>
    <s v="theater/plays"/>
    <n v="109"/>
    <n v="29.26"/>
    <x v="6"/>
    <x v="11"/>
    <x v="1352"/>
  </r>
  <r>
    <n v="1290"/>
    <x v="1352"/>
    <s v="Sometimes your Heart has to STOP for your Life to START."/>
    <x v="113"/>
    <x v="1304"/>
    <x v="0"/>
    <s v="US"/>
    <s v="USD"/>
    <n v="1429772340"/>
    <n v="1427121931"/>
    <b v="0"/>
    <n v="86"/>
    <b v="1"/>
    <s v="theater/plays"/>
    <n v="109"/>
    <n v="44.19"/>
    <x v="6"/>
    <x v="11"/>
    <x v="1353"/>
  </r>
  <r>
    <n v="3757"/>
    <x v="1353"/>
    <s v="New Anti-Bullying Musical's cast of 30 kids is ready to &quot;speak up and reach out&quot; to the world by recording a show CD!"/>
    <x v="113"/>
    <x v="1305"/>
    <x v="0"/>
    <s v="US"/>
    <s v="USD"/>
    <n v="1417465515"/>
    <n v="1415737515"/>
    <b v="0"/>
    <n v="50"/>
    <b v="1"/>
    <s v="theater/musical"/>
    <n v="109"/>
    <n v="75.959999999999994"/>
    <x v="6"/>
    <x v="19"/>
    <x v="1354"/>
  </r>
  <r>
    <n v="1248"/>
    <x v="1354"/>
    <s v="The Vandies make pop rock in glorious Portland, Oregon. Help us fund our first full length album!"/>
    <x v="60"/>
    <x v="1306"/>
    <x v="0"/>
    <s v="US"/>
    <s v="USD"/>
    <n v="1402642740"/>
    <n v="1399563953"/>
    <b v="1"/>
    <n v="59"/>
    <b v="1"/>
    <s v="music/rock"/>
    <n v="152"/>
    <n v="64.25"/>
    <x v="7"/>
    <x v="15"/>
    <x v="1355"/>
  </r>
  <r>
    <n v="2028"/>
    <x v="1355"/>
    <s v="Building an open source Bussard fusion reactor, aka the Polywell."/>
    <x v="121"/>
    <x v="1307"/>
    <x v="0"/>
    <s v="US"/>
    <s v="USD"/>
    <n v="1268690100"/>
    <n v="1265493806"/>
    <b v="1"/>
    <n v="79"/>
    <b v="1"/>
    <s v="technology/hardware"/>
    <n v="126"/>
    <n v="47.91"/>
    <x v="0"/>
    <x v="0"/>
    <x v="1356"/>
  </r>
  <r>
    <n v="551"/>
    <x v="1356"/>
    <s v="AX Nation's goal is to develop, highlight, and connect black business leaders across the diaspora with skilled software developers."/>
    <x v="35"/>
    <x v="1308"/>
    <x v="2"/>
    <s v="US"/>
    <s v="USD"/>
    <n v="1438451580"/>
    <n v="1434609424"/>
    <b v="0"/>
    <n v="28"/>
    <b v="0"/>
    <s v="technology/web"/>
    <n v="5"/>
    <n v="135.04"/>
    <x v="0"/>
    <x v="26"/>
    <x v="1357"/>
  </r>
  <r>
    <n v="2551"/>
    <x v="1357"/>
    <s v="KCS seeks your support to off-set the cost of assembling a professional 25 piece orchestra for two choral performances."/>
    <x v="218"/>
    <x v="1309"/>
    <x v="0"/>
    <s v="US"/>
    <s v="USD"/>
    <n v="1332362880"/>
    <n v="1329890585"/>
    <b v="0"/>
    <n v="56"/>
    <b v="1"/>
    <s v="music/classical music"/>
    <n v="103"/>
    <n v="67.42"/>
    <x v="7"/>
    <x v="25"/>
    <x v="1358"/>
  </r>
  <r>
    <n v="3210"/>
    <x v="1358"/>
    <s v="The Red Herring is a new play full of wickedly fast dialogue, a joke for every sentence, and more puns than you can shake a stick at."/>
    <x v="121"/>
    <x v="1310"/>
    <x v="0"/>
    <s v="US"/>
    <s v="USD"/>
    <n v="1338523140"/>
    <n v="1334442519"/>
    <b v="1"/>
    <n v="60"/>
    <b v="1"/>
    <s v="theater/plays"/>
    <n v="126"/>
    <n v="62.88"/>
    <x v="6"/>
    <x v="11"/>
    <x v="1359"/>
  </r>
  <r>
    <n v="3694"/>
    <x v="1359"/>
    <s v="A new play exploring themes of reverence, belief, and certainty. _x000a_&quot;Because what is is, and what is cannot not be...&quot;"/>
    <x v="113"/>
    <x v="1311"/>
    <x v="0"/>
    <s v="US"/>
    <s v="USD"/>
    <n v="1465178400"/>
    <n v="1461985967"/>
    <b v="0"/>
    <n v="60"/>
    <b v="1"/>
    <s v="theater/plays"/>
    <n v="107"/>
    <n v="62.67"/>
    <x v="6"/>
    <x v="11"/>
    <x v="1360"/>
  </r>
  <r>
    <n v="1260"/>
    <x v="1360"/>
    <s v="Cub Country is mastering our final 10 song recording and pressing it to 12&quot; vinyl with beautiful full-color original artwork."/>
    <x v="196"/>
    <x v="1312"/>
    <x v="0"/>
    <s v="US"/>
    <s v="USD"/>
    <n v="1393445620"/>
    <n v="1390853620"/>
    <b v="1"/>
    <n v="74"/>
    <b v="1"/>
    <s v="music/rock"/>
    <n v="114"/>
    <n v="50.69"/>
    <x v="7"/>
    <x v="15"/>
    <x v="1361"/>
  </r>
  <r>
    <n v="2926"/>
    <x v="1361"/>
    <s v="A musical, by Louis Lagalante and Patty Hamilton, that explores loss and the different ways we can choose to move on from it."/>
    <x v="121"/>
    <x v="1313"/>
    <x v="0"/>
    <s v="US"/>
    <s v="USD"/>
    <n v="1424715779"/>
    <n v="1423506179"/>
    <b v="0"/>
    <n v="50"/>
    <b v="1"/>
    <s v="theater/musical"/>
    <n v="125"/>
    <n v="75"/>
    <x v="6"/>
    <x v="19"/>
    <x v="1362"/>
  </r>
  <r>
    <n v="2541"/>
    <x v="1362"/>
    <s v="A debut CD of romantic Fantasies by young composers Bridge, Ireland, Sibelius and a premiere recording of Bergman Trio Op. 2 from 1939"/>
    <x v="113"/>
    <x v="1314"/>
    <x v="0"/>
    <s v="GB"/>
    <s v="GBP"/>
    <n v="1380192418"/>
    <n v="1375008418"/>
    <b v="0"/>
    <n v="63"/>
    <b v="1"/>
    <s v="music/classical music"/>
    <n v="107"/>
    <n v="59.46"/>
    <x v="7"/>
    <x v="25"/>
    <x v="1363"/>
  </r>
  <r>
    <n v="2306"/>
    <x v="1363"/>
    <s v="Indie rockers, Dewveall, are recording new music. Take a seat at the table; let them cook you a meal and sing you some songs."/>
    <x v="113"/>
    <x v="1315"/>
    <x v="0"/>
    <s v="US"/>
    <s v="USD"/>
    <n v="1331352129"/>
    <n v="1328760129"/>
    <b v="1"/>
    <n v="73"/>
    <b v="1"/>
    <s v="music/indie rock"/>
    <n v="107"/>
    <n v="51.19"/>
    <x v="7"/>
    <x v="12"/>
    <x v="1364"/>
  </r>
  <r>
    <n v="341"/>
    <x v="1364"/>
    <s v="Documentary: Creation of large-scale outdoor mural by young artists. Time lapse. From blank concrete wall to colorful, visual story."/>
    <x v="113"/>
    <x v="1316"/>
    <x v="0"/>
    <s v="US"/>
    <s v="USD"/>
    <n v="1412135940"/>
    <n v="1410555998"/>
    <b v="1"/>
    <n v="55"/>
    <b v="1"/>
    <s v="film &amp; video/documentary"/>
    <n v="107"/>
    <n v="67.91"/>
    <x v="5"/>
    <x v="8"/>
    <x v="1365"/>
  </r>
  <r>
    <n v="3496"/>
    <x v="1365"/>
    <s v="A one-woman play based on Lizzie Borden who was accused of the brutal hatchet murders of her father and step-mother.  Workshop Oct NYC."/>
    <x v="121"/>
    <x v="1317"/>
    <x v="0"/>
    <s v="US"/>
    <s v="USD"/>
    <n v="1473625166"/>
    <n v="1470169166"/>
    <b v="0"/>
    <n v="78"/>
    <b v="1"/>
    <s v="theater/plays"/>
    <n v="124"/>
    <n v="47.85"/>
    <x v="6"/>
    <x v="11"/>
    <x v="1366"/>
  </r>
  <r>
    <n v="3374"/>
    <x v="1366"/>
    <s v="A rare  production of World acclaimed playwright Howard Barker's groundbreaking &amp; provocative 'The Castle'."/>
    <x v="113"/>
    <x v="1318"/>
    <x v="0"/>
    <s v="CA"/>
    <s v="CAD"/>
    <n v="1446053616"/>
    <n v="1443461616"/>
    <b v="0"/>
    <n v="52"/>
    <b v="1"/>
    <s v="theater/plays"/>
    <n v="107"/>
    <n v="71.73"/>
    <x v="6"/>
    <x v="11"/>
    <x v="1367"/>
  </r>
  <r>
    <n v="2968"/>
    <x v="1367"/>
    <s v="The Curse of the Babywoman is real â€” and it is coming to FringeNYC this August."/>
    <x v="113"/>
    <x v="1319"/>
    <x v="0"/>
    <s v="US"/>
    <s v="USD"/>
    <n v="1471406340"/>
    <n v="1470227660"/>
    <b v="0"/>
    <n v="47"/>
    <b v="1"/>
    <s v="theater/plays"/>
    <n v="106"/>
    <n v="78.94"/>
    <x v="6"/>
    <x v="11"/>
    <x v="1368"/>
  </r>
  <r>
    <n v="29"/>
    <x v="1368"/>
    <s v="Genuine, no cliche Cop dramedy. Stories based on Adam's time as a Constable. What really goes on? Think you know the Police? Find out."/>
    <x v="121"/>
    <x v="1320"/>
    <x v="0"/>
    <s v="GB"/>
    <s v="GBP"/>
    <n v="1406045368"/>
    <n v="1403453368"/>
    <b v="0"/>
    <n v="117"/>
    <b v="1"/>
    <s v="film &amp; video/television"/>
    <n v="123"/>
    <n v="31.62"/>
    <x v="5"/>
    <x v="16"/>
    <x v="1369"/>
  </r>
  <r>
    <n v="108"/>
    <x v="1369"/>
    <s v="When a man can't find love, his Google GLASS does the searching for him. A short film shot with Google Glass."/>
    <x v="186"/>
    <x v="1320"/>
    <x v="0"/>
    <s v="US"/>
    <s v="USD"/>
    <n v="1370011370"/>
    <n v="1364827370"/>
    <b v="0"/>
    <n v="47"/>
    <b v="1"/>
    <s v="film &amp; video/shorts"/>
    <n v="247"/>
    <n v="78.72"/>
    <x v="5"/>
    <x v="27"/>
    <x v="1370"/>
  </r>
  <r>
    <n v="4035"/>
    <x v="1370"/>
    <s v="&quot;Stories are where you go to look for the truth of your own life.&quot; (Frank Delaney)"/>
    <x v="26"/>
    <x v="1321"/>
    <x v="2"/>
    <s v="US"/>
    <s v="USD"/>
    <n v="1413925887"/>
    <n v="1411333887"/>
    <b v="0"/>
    <n v="25"/>
    <b v="0"/>
    <s v="theater/plays"/>
    <n v="37"/>
    <n v="147.4"/>
    <x v="6"/>
    <x v="11"/>
    <x v="1371"/>
  </r>
  <r>
    <n v="2554"/>
    <x v="1371"/>
    <s v="Join forces with the Patagonia Winds to commission a new wind quintet to premiere at the 2015 National Flute Association Convention!"/>
    <x v="121"/>
    <x v="1322"/>
    <x v="0"/>
    <s v="US"/>
    <s v="USD"/>
    <n v="1433131140"/>
    <n v="1430445163"/>
    <b v="0"/>
    <n v="67"/>
    <b v="1"/>
    <s v="music/classical music"/>
    <n v="123"/>
    <n v="54.99"/>
    <x v="7"/>
    <x v="25"/>
    <x v="1372"/>
  </r>
  <r>
    <n v="852"/>
    <x v="1372"/>
    <s v="Limited edition 2x12&quot; vinyl pressing of our latest album &quot;Who Do You Think We Are?&quot;"/>
    <x v="113"/>
    <x v="1323"/>
    <x v="0"/>
    <s v="US"/>
    <s v="USD"/>
    <n v="1477342800"/>
    <n v="1476386395"/>
    <b v="0"/>
    <n v="62"/>
    <b v="1"/>
    <s v="music/metal"/>
    <n v="105"/>
    <n v="59.26"/>
    <x v="7"/>
    <x v="20"/>
    <x v="1373"/>
  </r>
  <r>
    <n v="530"/>
    <x v="1373"/>
    <s v="Corners Grove is a coming-of-age play about leaving home, gender identity and the death of Whitney Houston; will benefit Win NYC."/>
    <x v="219"/>
    <x v="1324"/>
    <x v="0"/>
    <s v="US"/>
    <s v="USD"/>
    <n v="1435111200"/>
    <n v="1433254268"/>
    <b v="0"/>
    <n v="29"/>
    <b v="1"/>
    <s v="theater/plays"/>
    <n v="108"/>
    <n v="126.55"/>
    <x v="6"/>
    <x v="11"/>
    <x v="1374"/>
  </r>
  <r>
    <n v="3333"/>
    <x v="1374"/>
    <s v="Providence's Latino theater, ECAS Theater, is headed to Cuba in July to premiere an original Cuban play there. Help us make history!"/>
    <x v="113"/>
    <x v="1325"/>
    <x v="0"/>
    <s v="US"/>
    <s v="USD"/>
    <n v="1434384880"/>
    <n v="1432484080"/>
    <b v="0"/>
    <n v="111"/>
    <b v="1"/>
    <s v="theater/plays"/>
    <n v="105"/>
    <n v="32.97"/>
    <x v="6"/>
    <x v="11"/>
    <x v="1375"/>
  </r>
  <r>
    <n v="3821"/>
    <x v="1375"/>
    <s v="Brooklyn Quartet, directed by reg e gaines, in a collaboration of ambitious and unique storytelling, live music and cinematic staging,"/>
    <x v="113"/>
    <x v="1326"/>
    <x v="0"/>
    <s v="US"/>
    <s v="USD"/>
    <n v="1451881207"/>
    <n v="1449116407"/>
    <b v="0"/>
    <n v="46"/>
    <b v="1"/>
    <s v="theater/plays"/>
    <n v="105"/>
    <n v="79.540000000000006"/>
    <x v="6"/>
    <x v="11"/>
    <x v="1376"/>
  </r>
  <r>
    <n v="3350"/>
    <x v="1376"/>
    <s v="Nora Wageners TheaterstÃ¼ck lÃ¤dt den Zuschauer ein auf eine teils lustige, teils dÃ¼stere Reise ins Wohnzimmer der jungen, arbeitslosen K"/>
    <x v="113"/>
    <x v="1327"/>
    <x v="0"/>
    <s v="LU"/>
    <s v="EUR"/>
    <n v="1448838000"/>
    <n v="1445791811"/>
    <b v="0"/>
    <n v="51"/>
    <b v="1"/>
    <s v="theater/plays"/>
    <n v="104"/>
    <n v="71.67"/>
    <x v="6"/>
    <x v="11"/>
    <x v="1377"/>
  </r>
  <r>
    <n v="2285"/>
    <x v="1377"/>
    <s v="BSA is headed to Nashville, TN USA to record our first album at the historic Welcome to 1979 Studio. Come re-write history with us..."/>
    <x v="121"/>
    <x v="1328"/>
    <x v="0"/>
    <s v="US"/>
    <s v="USD"/>
    <n v="1340944043"/>
    <n v="1338352043"/>
    <b v="0"/>
    <n v="79"/>
    <b v="1"/>
    <s v="music/rock"/>
    <n v="121"/>
    <n v="46.09"/>
    <x v="7"/>
    <x v="15"/>
    <x v="1378"/>
  </r>
  <r>
    <n v="354"/>
    <x v="1378"/>
    <s v="A carousel has spun since 1925 in a small town in NY. It once inspired Rod Serling and has since become a portal into the Twilight Zone"/>
    <x v="113"/>
    <x v="1329"/>
    <x v="0"/>
    <s v="US"/>
    <s v="USD"/>
    <n v="1460141521"/>
    <n v="1457553121"/>
    <b v="1"/>
    <n v="29"/>
    <b v="1"/>
    <s v="film &amp; video/documentary"/>
    <n v="104"/>
    <n v="125.45"/>
    <x v="5"/>
    <x v="8"/>
    <x v="1379"/>
  </r>
  <r>
    <n v="3488"/>
    <x v="1379"/>
    <s v="GTP has been protected financially by The Director since 2012. Now it's time for the community. Do you want GTP? Are we worth it?"/>
    <x v="121"/>
    <x v="1330"/>
    <x v="0"/>
    <s v="US"/>
    <s v="USD"/>
    <n v="1429286400"/>
    <n v="1427221560"/>
    <b v="0"/>
    <n v="29"/>
    <b v="1"/>
    <s v="theater/plays"/>
    <n v="121"/>
    <n v="125.38"/>
    <x v="6"/>
    <x v="11"/>
    <x v="1380"/>
  </r>
  <r>
    <n v="88"/>
    <x v="1380"/>
    <s v="Imprisoned in an unfamiliar reality with strange new rules, Dan Everett struggles to find meaning and reason in this sci-fi noir short."/>
    <x v="113"/>
    <x v="1331"/>
    <x v="0"/>
    <s v="US"/>
    <s v="USD"/>
    <n v="1403452131"/>
    <n v="1401205731"/>
    <b v="0"/>
    <n v="60"/>
    <b v="1"/>
    <s v="film &amp; video/shorts"/>
    <n v="103"/>
    <n v="60"/>
    <x v="5"/>
    <x v="27"/>
    <x v="1381"/>
  </r>
  <r>
    <n v="91"/>
    <x v="1381"/>
    <s v="&quot;Overtime&quot; is a 15 minute horror film about a man haunted by the memories of his past during a graveyard shift at his factory job."/>
    <x v="121"/>
    <x v="1331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</r>
  <r>
    <n v="776"/>
    <x v="1382"/>
    <s v="Would anything change if women were in charge? Book Clubs, readers, and critics herald the latest by award-winning author, Aguila."/>
    <x v="40"/>
    <x v="1332"/>
    <x v="2"/>
    <s v="US"/>
    <s v="USD"/>
    <n v="1444539600"/>
    <n v="1441297645"/>
    <b v="0"/>
    <n v="57"/>
    <b v="0"/>
    <s v="publishing/fiction"/>
    <n v="51"/>
    <n v="63.12"/>
    <x v="1"/>
    <x v="35"/>
    <x v="1383"/>
  </r>
  <r>
    <n v="3715"/>
    <x v="1383"/>
    <s v="Vibrant contemporary political theatre, exploring the professional and human impact of the growing corporate culture in education."/>
    <x v="113"/>
    <x v="1333"/>
    <x v="0"/>
    <s v="GB"/>
    <s v="GBP"/>
    <n v="1427806320"/>
    <n v="1422834819"/>
    <b v="0"/>
    <n v="27"/>
    <b v="1"/>
    <s v="theater/plays"/>
    <n v="103"/>
    <n v="132.96"/>
    <x v="6"/>
    <x v="11"/>
    <x v="1384"/>
  </r>
  <r>
    <n v="822"/>
    <x v="1384"/>
    <s v="Soul Easy recording our first full length CD.  Inspired by lots of friends and lots of good times."/>
    <x v="121"/>
    <x v="1334"/>
    <x v="0"/>
    <s v="US"/>
    <s v="USD"/>
    <n v="1349477050"/>
    <n v="1346885050"/>
    <b v="0"/>
    <n v="69"/>
    <b v="1"/>
    <s v="music/rock"/>
    <n v="119"/>
    <n v="51.81"/>
    <x v="7"/>
    <x v="15"/>
    <x v="1385"/>
  </r>
  <r>
    <n v="2813"/>
    <x v="1385"/>
    <s v="Ryan has a higher sex drive than you. He also has cerebral palsy. Join him for his hilarious and poignant new solo show!"/>
    <x v="124"/>
    <x v="1335"/>
    <x v="0"/>
    <s v="US"/>
    <s v="USD"/>
    <n v="1481737761"/>
    <n v="1479577761"/>
    <b v="0"/>
    <n v="96"/>
    <b v="1"/>
    <s v="theater/plays"/>
    <n v="128"/>
    <n v="37.21"/>
    <x v="6"/>
    <x v="11"/>
    <x v="1386"/>
  </r>
  <r>
    <n v="967"/>
    <x v="1386"/>
    <s v="Better Beanie is the new therapeutic wearable designed to assist you while keeping your hands free."/>
    <x v="16"/>
    <x v="1336"/>
    <x v="2"/>
    <s v="US"/>
    <s v="USD"/>
    <n v="1461301574"/>
    <n v="1456121174"/>
    <b v="0"/>
    <n v="81"/>
    <b v="0"/>
    <s v="technology/wearables"/>
    <n v="18"/>
    <n v="43.98"/>
    <x v="0"/>
    <x v="1"/>
    <x v="1387"/>
  </r>
  <r>
    <n v="751"/>
    <x v="1387"/>
    <s v="A young cancer survivor embarks on a cross country railroad adventure while writing her memoir through letters."/>
    <x v="121"/>
    <x v="1337"/>
    <x v="0"/>
    <s v="US"/>
    <s v="USD"/>
    <n v="1312470475"/>
    <n v="1308496075"/>
    <b v="0"/>
    <n v="62"/>
    <b v="1"/>
    <s v="publishing/nonfiction"/>
    <n v="119"/>
    <n v="57.34"/>
    <x v="1"/>
    <x v="17"/>
    <x v="1388"/>
  </r>
  <r>
    <n v="687"/>
    <x v="1388"/>
    <s v="Power Go es una linea de cargadores solares para dispositivos mÃ³viles, amigables con el medio ambiente y de bajo costo."/>
    <x v="4"/>
    <x v="1338"/>
    <x v="2"/>
    <s v="MX"/>
    <s v="MXN"/>
    <n v="1486317653"/>
    <n v="1481133653"/>
    <b v="0"/>
    <n v="6"/>
    <b v="0"/>
    <s v="technology/wearables"/>
    <n v="4"/>
    <n v="591.66999999999996"/>
    <x v="0"/>
    <x v="1"/>
    <x v="1389"/>
  </r>
  <r>
    <n v="3689"/>
    <x v="1389"/>
    <s v="A humorous, touching play about the joys and challenges of a married couple's tender, yet intense relationship &quot;Love is never random&quot;"/>
    <x v="121"/>
    <x v="1338"/>
    <x v="0"/>
    <s v="US"/>
    <s v="USD"/>
    <n v="1434925500"/>
    <n v="1432410639"/>
    <b v="0"/>
    <n v="62"/>
    <b v="1"/>
    <s v="theater/plays"/>
    <n v="118"/>
    <n v="57.26"/>
    <x v="6"/>
    <x v="11"/>
    <x v="1390"/>
  </r>
  <r>
    <n v="2220"/>
    <x v="1390"/>
    <s v="Darkpine is recording and releasing a 5-track EP within the coming months this summer and hopes for your support."/>
    <x v="113"/>
    <x v="1339"/>
    <x v="0"/>
    <s v="US"/>
    <s v="USD"/>
    <n v="1374888436"/>
    <n v="1372296436"/>
    <b v="0"/>
    <n v="69"/>
    <b v="1"/>
    <s v="music/electronic music"/>
    <n v="101"/>
    <n v="51.3"/>
    <x v="7"/>
    <x v="13"/>
    <x v="1391"/>
  </r>
  <r>
    <n v="3150"/>
    <x v="1391"/>
    <s v="SELLER DOOR is a new comedy about a Barker, the people he gets to go through a door and what happens to those people after they go through the door."/>
    <x v="113"/>
    <x v="1340"/>
    <x v="0"/>
    <s v="US"/>
    <s v="USD"/>
    <n v="1295928000"/>
    <n v="1288160403"/>
    <b v="1"/>
    <n v="104"/>
    <b v="1"/>
    <s v="theater/plays"/>
    <n v="101"/>
    <n v="33.99"/>
    <x v="6"/>
    <x v="11"/>
    <x v="1392"/>
  </r>
  <r>
    <n v="2935"/>
    <x v="1392"/>
    <s v="Fresco brings a full scale operatic production to your neighborhood - SNOW WHITE, set to the world's greatest music!"/>
    <x v="113"/>
    <x v="1341"/>
    <x v="0"/>
    <s v="US"/>
    <s v="USD"/>
    <n v="1472490000"/>
    <n v="1467468008"/>
    <b v="0"/>
    <n v="39"/>
    <b v="1"/>
    <s v="theater/musical"/>
    <n v="101"/>
    <n v="90.54"/>
    <x v="6"/>
    <x v="19"/>
    <x v="1393"/>
  </r>
  <r>
    <n v="3671"/>
    <x v="1393"/>
    <s v="Bring a touring character education play about making wise choices to elementary students in Kentuckiana. Vote Kylie for President!"/>
    <x v="113"/>
    <x v="1342"/>
    <x v="0"/>
    <s v="US"/>
    <s v="USD"/>
    <n v="1405915140"/>
    <n v="1404140667"/>
    <b v="0"/>
    <n v="40"/>
    <b v="1"/>
    <s v="theater/plays"/>
    <n v="101"/>
    <n v="88.25"/>
    <x v="6"/>
    <x v="11"/>
    <x v="1394"/>
  </r>
  <r>
    <n v="4106"/>
    <x v="1394"/>
    <s v="No magic show has ever integrated theatre arts like this.  World of Paradox is designed for all audiences and is interactive in nature."/>
    <x v="1"/>
    <x v="1342"/>
    <x v="2"/>
    <s v="US"/>
    <s v="USD"/>
    <n v="1427936400"/>
    <n v="1424221866"/>
    <b v="0"/>
    <n v="33"/>
    <b v="0"/>
    <s v="theater/plays"/>
    <n v="71"/>
    <n v="106.97"/>
    <x v="6"/>
    <x v="11"/>
    <x v="1395"/>
  </r>
  <r>
    <n v="3382"/>
    <x v="1395"/>
    <s v="Peter Brook Award Nominees Empty Deck need Â£3500 to get 'Cosmic Fear or The Day Brad Pitt Got Paranoia' to the Edinburgh Fringe!"/>
    <x v="113"/>
    <x v="1343"/>
    <x v="0"/>
    <s v="GB"/>
    <s v="GBP"/>
    <n v="1470092340"/>
    <n v="1467973256"/>
    <b v="0"/>
    <n v="46"/>
    <b v="1"/>
    <s v="theater/plays"/>
    <n v="101"/>
    <n v="76.650000000000006"/>
    <x v="6"/>
    <x v="11"/>
    <x v="1396"/>
  </r>
  <r>
    <n v="3151"/>
    <x v="1396"/>
    <s v="A Multi-Media Puppet Show, with large cable control puppets to tell a hilarious story for all ages."/>
    <x v="113"/>
    <x v="1344"/>
    <x v="0"/>
    <s v="US"/>
    <s v="USD"/>
    <n v="1410379774"/>
    <n v="1407787774"/>
    <b v="1"/>
    <n v="34"/>
    <b v="1"/>
    <s v="theater/plays"/>
    <n v="100"/>
    <n v="103.35"/>
    <x v="6"/>
    <x v="11"/>
    <x v="1397"/>
  </r>
  <r>
    <n v="270"/>
    <x v="1397"/>
    <s v="Journey behind the lens of the legendary Jini Dellaccio, one of the first women rock â€˜nâ€™ roll photographers."/>
    <x v="216"/>
    <x v="1345"/>
    <x v="0"/>
    <s v="US"/>
    <s v="USD"/>
    <n v="1306296000"/>
    <n v="1301950070"/>
    <b v="1"/>
    <n v="61"/>
    <b v="1"/>
    <s v="film &amp; video/documentary"/>
    <n v="153"/>
    <n v="57.54"/>
    <x v="5"/>
    <x v="8"/>
    <x v="1398"/>
  </r>
  <r>
    <n v="3015"/>
    <x v="1398"/>
    <s v="We're turning an old yogurt shop into a live theater in downtown Charleston.   Please help us hang our sign!"/>
    <x v="166"/>
    <x v="1346"/>
    <x v="0"/>
    <s v="US"/>
    <s v="USD"/>
    <n v="1402459200"/>
    <n v="1401125238"/>
    <b v="0"/>
    <n v="40"/>
    <b v="1"/>
    <s v="theater/spaces"/>
    <n v="103"/>
    <n v="87.7"/>
    <x v="6"/>
    <x v="9"/>
    <x v="1399"/>
  </r>
  <r>
    <n v="3387"/>
    <x v="1399"/>
    <s v="Pollyanna just completed an extremely successful run of this new educational play and wants to tour to more under-served communities."/>
    <x v="121"/>
    <x v="1347"/>
    <x v="0"/>
    <s v="US"/>
    <s v="USD"/>
    <n v="1418581088"/>
    <n v="1415125088"/>
    <b v="0"/>
    <n v="35"/>
    <b v="1"/>
    <s v="theater/plays"/>
    <n v="117"/>
    <n v="100.17"/>
    <x v="6"/>
    <x v="11"/>
    <x v="1400"/>
  </r>
  <r>
    <n v="8"/>
    <x v="1400"/>
    <s v="Help us raise the funds to film our pilot episode!"/>
    <x v="113"/>
    <x v="1348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</r>
  <r>
    <n v="101"/>
    <x v="1401"/>
    <s v="The spatiotemporal boundaries between a manâ€™s life, and that of his father dissolve. A reflection on experience, image, and memory."/>
    <x v="113"/>
    <x v="1349"/>
    <x v="0"/>
    <s v="US"/>
    <s v="USD"/>
    <n v="1359052710"/>
    <n v="1356979110"/>
    <b v="0"/>
    <n v="35"/>
    <b v="1"/>
    <s v="film &amp; video/shorts"/>
    <n v="100"/>
    <n v="100"/>
    <x v="5"/>
    <x v="27"/>
    <x v="1402"/>
  </r>
  <r>
    <n v="831"/>
    <x v="1402"/>
    <s v="7Horse is a new band with a self-funded album and a show they want to rock in your town!"/>
    <x v="186"/>
    <x v="1349"/>
    <x v="0"/>
    <s v="US"/>
    <s v="USD"/>
    <n v="1335540694"/>
    <n v="1332948694"/>
    <b v="0"/>
    <n v="20"/>
    <b v="1"/>
    <s v="music/rock"/>
    <n v="233"/>
    <n v="175"/>
    <x v="7"/>
    <x v="15"/>
    <x v="1403"/>
  </r>
  <r>
    <n v="1679"/>
    <x v="1403"/>
    <s v="Your ticket for an adventure in STEREOPHONIC, INTERSTELLAR  HI-FIDELITY_x000a_w/ your crooning Star-Captain, Jody Mulgrew. Pre-Order Today."/>
    <x v="151"/>
    <x v="1349"/>
    <x v="0"/>
    <s v="US"/>
    <s v="USD"/>
    <n v="1311298745"/>
    <n v="1309311545"/>
    <b v="0"/>
    <n v="56"/>
    <b v="1"/>
    <s v="music/pop"/>
    <n v="175"/>
    <n v="62.5"/>
    <x v="7"/>
    <x v="22"/>
    <x v="1404"/>
  </r>
  <r>
    <n v="649"/>
    <x v="1404"/>
    <s v="A backpack with a built in solar panel to charge any USB device. Includes removable battery pack, USB cable, and 7 different adapters!"/>
    <x v="60"/>
    <x v="1350"/>
    <x v="0"/>
    <s v="US"/>
    <s v="USD"/>
    <n v="1410904413"/>
    <n v="1409090013"/>
    <b v="0"/>
    <n v="82"/>
    <b v="1"/>
    <s v="technology/wearables"/>
    <n v="140"/>
    <n v="42.67"/>
    <x v="0"/>
    <x v="1"/>
    <x v="1405"/>
  </r>
  <r>
    <n v="3299"/>
    <x v="1405"/>
    <s v="A quick-witted original comedy that follows a group of eccentric friends as they attend an engagement party gone terribly wrong!"/>
    <x v="121"/>
    <x v="1351"/>
    <x v="0"/>
    <s v="US"/>
    <s v="USD"/>
    <n v="1444860063"/>
    <n v="1442268063"/>
    <b v="0"/>
    <n v="63"/>
    <b v="1"/>
    <s v="theater/plays"/>
    <n v="116"/>
    <n v="55.33"/>
    <x v="6"/>
    <x v="11"/>
    <x v="1406"/>
  </r>
  <r>
    <n v="3167"/>
    <x v="1406"/>
    <s v="What is destiny? Explore it with us this August at FringeNYC."/>
    <x v="121"/>
    <x v="1352"/>
    <x v="0"/>
    <s v="US"/>
    <s v="USD"/>
    <n v="1406952781"/>
    <n v="1405743181"/>
    <b v="1"/>
    <n v="55"/>
    <b v="1"/>
    <s v="theater/plays"/>
    <n v="116"/>
    <n v="63.36"/>
    <x v="6"/>
    <x v="11"/>
    <x v="1407"/>
  </r>
  <r>
    <n v="3560"/>
    <x v="1407"/>
    <s v="The world premiere of an endearing play about love, friendship, men's styling putty, Dungeons &amp; Dragons &amp; our capacity for forbearance."/>
    <x v="220"/>
    <x v="1353"/>
    <x v="0"/>
    <s v="CA"/>
    <s v="CAD"/>
    <n v="1432694700"/>
    <n v="1429651266"/>
    <b v="0"/>
    <n v="74"/>
    <b v="1"/>
    <s v="theater/plays"/>
    <n v="108"/>
    <n v="46.89"/>
    <x v="6"/>
    <x v="11"/>
    <x v="1408"/>
  </r>
  <r>
    <n v="2165"/>
    <x v="1408"/>
    <s v="Vous aimez le rock fort ? Aidez les Beat Cheese Ã  produire leur premier album ! Do you like cheese? Help us produce our first album!"/>
    <x v="60"/>
    <x v="1354"/>
    <x v="0"/>
    <s v="FR"/>
    <s v="EUR"/>
    <n v="1460127635"/>
    <n v="1457539235"/>
    <b v="0"/>
    <n v="117"/>
    <b v="1"/>
    <s v="music/rock"/>
    <n v="139"/>
    <n v="29.62"/>
    <x v="7"/>
    <x v="15"/>
    <x v="1409"/>
  </r>
  <r>
    <n v="2600"/>
    <x v="1409"/>
    <s v="On Sunday November 8, 2015 our food truck burned to the ground. Please help us get rebuilt."/>
    <x v="6"/>
    <x v="1354"/>
    <x v="2"/>
    <s v="US"/>
    <s v="USD"/>
    <n v="1458938200"/>
    <n v="1453757800"/>
    <b v="0"/>
    <n v="30"/>
    <b v="0"/>
    <s v="food/food trucks"/>
    <n v="7"/>
    <n v="115.53"/>
    <x v="4"/>
    <x v="29"/>
    <x v="1410"/>
  </r>
  <r>
    <n v="2088"/>
    <x v="1410"/>
    <s v="Indie Folk musician, Chris Dorman is releasing his second full length album.  Let's release this record worldwide - grassroots style!"/>
    <x v="121"/>
    <x v="1355"/>
    <x v="0"/>
    <s v="US"/>
    <s v="USD"/>
    <n v="1284177540"/>
    <n v="1281028152"/>
    <b v="0"/>
    <n v="75"/>
    <b v="1"/>
    <s v="music/indie rock"/>
    <n v="116"/>
    <n v="46.2"/>
    <x v="7"/>
    <x v="12"/>
    <x v="1411"/>
  </r>
  <r>
    <n v="3584"/>
    <x v="1411"/>
    <s v="Critically-acclaimed Old Trunk are back with their new play. _x000a_PRAMKICKER. _x000a__x000a_Written by Sadie Hasler &amp; directed by Sarah Mayhew."/>
    <x v="121"/>
    <x v="1356"/>
    <x v="0"/>
    <s v="GB"/>
    <s v="GBP"/>
    <n v="1436772944"/>
    <n v="1434180944"/>
    <b v="0"/>
    <n v="112"/>
    <b v="1"/>
    <s v="theater/plays"/>
    <n v="116"/>
    <n v="30.94"/>
    <x v="6"/>
    <x v="11"/>
    <x v="1412"/>
  </r>
  <r>
    <n v="1676"/>
    <x v="1412"/>
    <s v="Help fund Bridge 19's tour in support of their first duo record, to be released in May 2012."/>
    <x v="121"/>
    <x v="1357"/>
    <x v="0"/>
    <s v="US"/>
    <s v="USD"/>
    <n v="1334980740"/>
    <n v="1330968347"/>
    <b v="0"/>
    <n v="42"/>
    <b v="1"/>
    <s v="music/pop"/>
    <n v="115"/>
    <n v="82.38"/>
    <x v="7"/>
    <x v="22"/>
    <x v="1413"/>
  </r>
  <r>
    <n v="1881"/>
    <x v="1413"/>
    <s v="We're now raising money to produce a music video. Those who donate get a vote in deciding which song!"/>
    <x v="151"/>
    <x v="1358"/>
    <x v="0"/>
    <s v="US"/>
    <s v="USD"/>
    <n v="1425955189"/>
    <n v="1423366789"/>
    <b v="0"/>
    <n v="70"/>
    <b v="1"/>
    <s v="music/indie rock"/>
    <n v="173"/>
    <n v="49.34"/>
    <x v="7"/>
    <x v="12"/>
    <x v="1414"/>
  </r>
  <r>
    <n v="3720"/>
    <x v="1414"/>
    <s v="Breaking the American Indian stereotype in the American Theatre."/>
    <x v="196"/>
    <x v="1359"/>
    <x v="0"/>
    <s v="US"/>
    <s v="USD"/>
    <n v="1435881006"/>
    <n v="1433980206"/>
    <b v="0"/>
    <n v="40"/>
    <b v="1"/>
    <s v="theater/plays"/>
    <n v="105"/>
    <n v="86.23"/>
    <x v="6"/>
    <x v="11"/>
    <x v="1415"/>
  </r>
  <r>
    <n v="2702"/>
    <x v="1415"/>
    <s v="The next phase of the evolution of Hygienic Art is the building of New London's first amphitheater, a covering for the Art Park."/>
    <x v="26"/>
    <x v="1360"/>
    <x v="3"/>
    <s v="US"/>
    <s v="USD"/>
    <n v="1491416077"/>
    <n v="1488827677"/>
    <b v="1"/>
    <n v="26"/>
    <b v="0"/>
    <s v="theater/spaces"/>
    <n v="34"/>
    <n v="132.35"/>
    <x v="6"/>
    <x v="9"/>
    <x v="1416"/>
  </r>
  <r>
    <n v="522"/>
    <x v="1416"/>
    <s v="*** TO MAKE DONATIONS IN THE FUTURE                                   GO TO OUR WEBSITE: www.compassplayers.com ***"/>
    <x v="121"/>
    <x v="1361"/>
    <x v="0"/>
    <s v="US"/>
    <s v="USD"/>
    <n v="1458518325"/>
    <n v="1456793925"/>
    <b v="0"/>
    <n v="31"/>
    <b v="1"/>
    <s v="theater/plays"/>
    <n v="115"/>
    <n v="110.97"/>
    <x v="6"/>
    <x v="11"/>
    <x v="1417"/>
  </r>
  <r>
    <n v="1924"/>
    <x v="1417"/>
    <s v="We are recording a cd of Songs- About life and love_x000a_from the perspective a conscious country girl_x000a_living in the city."/>
    <x v="121"/>
    <x v="1362"/>
    <x v="0"/>
    <s v="US"/>
    <s v="USD"/>
    <n v="1389814380"/>
    <n v="1387390555"/>
    <b v="0"/>
    <n v="33"/>
    <b v="1"/>
    <s v="music/indie rock"/>
    <n v="114"/>
    <n v="104"/>
    <x v="7"/>
    <x v="12"/>
    <x v="1418"/>
  </r>
  <r>
    <n v="1604"/>
    <x v="1418"/>
    <s v="Kentucky Knife Fight is making a music video for the release of their new song, &quot;Love the Lonely.&quot; Raising money for production costs."/>
    <x v="124"/>
    <x v="1363"/>
    <x v="0"/>
    <s v="US"/>
    <s v="USD"/>
    <n v="1332011835"/>
    <n v="1328559435"/>
    <b v="0"/>
    <n v="70"/>
    <b v="1"/>
    <s v="music/rock"/>
    <n v="122"/>
    <n v="48.84"/>
    <x v="7"/>
    <x v="15"/>
    <x v="1419"/>
  </r>
  <r>
    <n v="1331"/>
    <x v="1419"/>
    <s v="The World's First Wearable Battery Backup - wireless, modular, flexible, and ultra-lightweight! Click, charge, go!!!"/>
    <x v="12"/>
    <x v="1364"/>
    <x v="1"/>
    <s v="US"/>
    <s v="USD"/>
    <n v="1471435554"/>
    <n v="1468843554"/>
    <b v="0"/>
    <n v="34"/>
    <b v="0"/>
    <s v="technology/wearables"/>
    <n v="1"/>
    <n v="100.5"/>
    <x v="0"/>
    <x v="1"/>
    <x v="1420"/>
  </r>
  <r>
    <n v="2677"/>
    <x v="1420"/>
    <s v="A mobile tech lab with cutting edge maker tools that travels to schools to offer free creative workshops for school age kids."/>
    <x v="108"/>
    <x v="1365"/>
    <x v="2"/>
    <s v="US"/>
    <s v="USD"/>
    <n v="1404348143"/>
    <n v="1401756143"/>
    <b v="0"/>
    <n v="27"/>
    <b v="0"/>
    <s v="technology/makerspaces"/>
    <n v="18"/>
    <n v="126.48"/>
    <x v="0"/>
    <x v="24"/>
    <x v="1421"/>
  </r>
  <r>
    <n v="1568"/>
    <x v="1421"/>
    <s v="A world adventure to seek culture and inspiration through art. Putting a visual documentation of our journey into a book."/>
    <x v="17"/>
    <x v="1366"/>
    <x v="1"/>
    <s v="US"/>
    <s v="USD"/>
    <n v="1419384585"/>
    <n v="1416360585"/>
    <b v="0"/>
    <n v="22"/>
    <b v="0"/>
    <s v="publishing/art books"/>
    <n v="14"/>
    <n v="155"/>
    <x v="1"/>
    <x v="32"/>
    <x v="1422"/>
  </r>
  <r>
    <n v="1074"/>
    <x v="1422"/>
    <s v="An ambitious multiplayer game set in fantastical medieval world where you must defend your castle while attacking others to gain ranks!"/>
    <x v="221"/>
    <x v="1367"/>
    <x v="2"/>
    <s v="US"/>
    <s v="USD"/>
    <n v="1388808545"/>
    <n v="1386216545"/>
    <b v="0"/>
    <n v="30"/>
    <b v="0"/>
    <s v="games/video games"/>
    <n v="6"/>
    <n v="113.57"/>
    <x v="3"/>
    <x v="18"/>
    <x v="1423"/>
  </r>
  <r>
    <n v="2977"/>
    <x v="1423"/>
    <s v="In celebration of THE MEDEA PROJECT: THEATER FOR INCARCERATED WOMENâ€™S 25TH ANNIVERSARY Brava Theater  presents â€œBIRTHRIGHT?&quot;"/>
    <x v="121"/>
    <x v="1367"/>
    <x v="0"/>
    <s v="US"/>
    <s v="USD"/>
    <n v="1427076840"/>
    <n v="1421960934"/>
    <b v="0"/>
    <n v="30"/>
    <b v="1"/>
    <s v="theater/plays"/>
    <n v="114"/>
    <n v="113.57"/>
    <x v="6"/>
    <x v="11"/>
    <x v="1424"/>
  </r>
  <r>
    <n v="2900"/>
    <x v="1424"/>
    <s v="In October, we plan to premiere Oedipus Revenant, a historically grounded horror adaptation of Sophoclesâ€™ classic, Oedipus the Tyrant."/>
    <x v="120"/>
    <x v="1368"/>
    <x v="2"/>
    <s v="US"/>
    <s v="USD"/>
    <n v="1407562632"/>
    <n v="1404970632"/>
    <b v="0"/>
    <n v="7"/>
    <b v="0"/>
    <s v="theater/plays"/>
    <n v="62"/>
    <n v="486.43"/>
    <x v="6"/>
    <x v="11"/>
    <x v="1425"/>
  </r>
  <r>
    <n v="98"/>
    <x v="1425"/>
    <s v="&quot;Cut Out&quot; tells the story of a young woman who befriends a neighborhood teen and finds herself involved with gang violence."/>
    <x v="220"/>
    <x v="1369"/>
    <x v="0"/>
    <s v="US"/>
    <s v="USD"/>
    <n v="1354923000"/>
    <n v="1351796674"/>
    <b v="0"/>
    <n v="60"/>
    <b v="1"/>
    <s v="film &amp; video/shorts"/>
    <n v="106"/>
    <n v="56.67"/>
    <x v="5"/>
    <x v="27"/>
    <x v="1426"/>
  </r>
  <r>
    <n v="3611"/>
    <x v="1426"/>
    <s v="How do you retain a sense identity after losing your home, your family and your country? Leftovers is a play about refugees in Nairobi."/>
    <x v="60"/>
    <x v="1369"/>
    <x v="0"/>
    <s v="GB"/>
    <s v="GBP"/>
    <n v="1428483201"/>
    <n v="1425891201"/>
    <b v="0"/>
    <n v="51"/>
    <b v="1"/>
    <s v="theater/plays"/>
    <n v="136"/>
    <n v="66.67"/>
    <x v="6"/>
    <x v="11"/>
    <x v="1427"/>
  </r>
  <r>
    <n v="119"/>
    <x v="1427"/>
    <s v="This short film will inspire young adult cancer survivors to share with others the wisdom they have gained from their cancer journey."/>
    <x v="222"/>
    <x v="1370"/>
    <x v="0"/>
    <s v="US"/>
    <s v="USD"/>
    <n v="1313276400"/>
    <n v="1310693986"/>
    <b v="0"/>
    <n v="37"/>
    <b v="1"/>
    <s v="film &amp; video/shorts"/>
    <n v="105"/>
    <n v="91.84"/>
    <x v="5"/>
    <x v="27"/>
    <x v="1428"/>
  </r>
  <r>
    <n v="2615"/>
    <x v="1428"/>
    <s v="Mission to launch a vintage Action Man and Space Capsule into space and film from his birthplace in UK to mark his 50th Anniversary."/>
    <x v="223"/>
    <x v="1371"/>
    <x v="0"/>
    <s v="GB"/>
    <s v="GBP"/>
    <n v="1462017600"/>
    <n v="1458820564"/>
    <b v="0"/>
    <n v="72"/>
    <b v="1"/>
    <s v="technology/space exploration"/>
    <n v="170"/>
    <n v="47.18"/>
    <x v="0"/>
    <x v="4"/>
    <x v="1429"/>
  </r>
  <r>
    <n v="3223"/>
    <x v="1429"/>
    <s v="Bringing David Lindsay-Abaire's award-winning story of our times to the East Bay."/>
    <x v="224"/>
    <x v="1372"/>
    <x v="0"/>
    <s v="US"/>
    <s v="USD"/>
    <n v="1440100976"/>
    <n v="1437508976"/>
    <b v="1"/>
    <n v="74"/>
    <b v="1"/>
    <s v="theater/plays"/>
    <n v="110"/>
    <n v="45.88"/>
    <x v="6"/>
    <x v="11"/>
    <x v="1430"/>
  </r>
  <r>
    <n v="34"/>
    <x v="1430"/>
    <s v="A digitally dependent Josh, is forced to coexist with his promiscuous problematic cousin Wes, and face his fears of a human connection"/>
    <x v="204"/>
    <x v="1373"/>
    <x v="0"/>
    <s v="US"/>
    <s v="USD"/>
    <n v="1407224601"/>
    <n v="1405928601"/>
    <b v="0"/>
    <n v="68"/>
    <b v="1"/>
    <s v="film &amp; video/television"/>
    <n v="130"/>
    <n v="49.88"/>
    <x v="5"/>
    <x v="16"/>
    <x v="1431"/>
  </r>
  <r>
    <n v="2696"/>
    <x v="1431"/>
    <s v="The dream to own a food truck, rolling wherever the army sends me, hiring other military spouses and veterans alike! Giving back!"/>
    <x v="24"/>
    <x v="1374"/>
    <x v="2"/>
    <s v="US"/>
    <s v="USD"/>
    <n v="1419538560"/>
    <n v="1416600960"/>
    <b v="0"/>
    <n v="38"/>
    <b v="0"/>
    <s v="food/food trucks"/>
    <n v="6"/>
    <n v="89.21"/>
    <x v="4"/>
    <x v="29"/>
    <x v="1432"/>
  </r>
  <r>
    <n v="2115"/>
    <x v="1432"/>
    <s v="The Violet Tone is heading to California but we need your help!  We've been at this for years and finally have a shot!"/>
    <x v="186"/>
    <x v="1375"/>
    <x v="0"/>
    <s v="US"/>
    <s v="USD"/>
    <n v="1298167001"/>
    <n v="1295575001"/>
    <b v="0"/>
    <n v="36"/>
    <b v="1"/>
    <s v="music/indie rock"/>
    <n v="226"/>
    <n v="94.03"/>
    <x v="7"/>
    <x v="12"/>
    <x v="1433"/>
  </r>
  <r>
    <n v="3604"/>
    <x v="1433"/>
    <s v="â€œSuddenly Split &amp; Swiping Overâ€ is a sassy and heartfelt one-woman show about ending a longterm relationship and starting over."/>
    <x v="121"/>
    <x v="1375"/>
    <x v="0"/>
    <s v="US"/>
    <s v="USD"/>
    <n v="1461913140"/>
    <n v="1461370956"/>
    <b v="0"/>
    <n v="69"/>
    <b v="1"/>
    <s v="theater/plays"/>
    <n v="113"/>
    <n v="49.06"/>
    <x v="6"/>
    <x v="11"/>
    <x v="1434"/>
  </r>
  <r>
    <n v="3680"/>
    <x v="1434"/>
    <s v="In The Dudleys! family memories are brought to life as a malfunctioning 8-bit video game. Press Start."/>
    <x v="121"/>
    <x v="1376"/>
    <x v="0"/>
    <s v="US"/>
    <s v="USD"/>
    <n v="1475664834"/>
    <n v="1473850434"/>
    <b v="0"/>
    <n v="34"/>
    <b v="1"/>
    <s v="theater/plays"/>
    <n v="113"/>
    <n v="99.5"/>
    <x v="6"/>
    <x v="11"/>
    <x v="1435"/>
  </r>
  <r>
    <n v="1882"/>
    <x v="1435"/>
    <s v="New songs have been popping out of Mark Donato for years now and he's got a large, squirming litter of them in need of triage.  Help!"/>
    <x v="191"/>
    <x v="1377"/>
    <x v="0"/>
    <s v="US"/>
    <s v="USD"/>
    <n v="1341964080"/>
    <n v="1339109212"/>
    <b v="0"/>
    <n v="81"/>
    <b v="1"/>
    <s v="music/indie rock"/>
    <n v="101"/>
    <n v="41.73"/>
    <x v="7"/>
    <x v="12"/>
    <x v="1436"/>
  </r>
  <r>
    <n v="1821"/>
    <x v="1436"/>
    <s v="Glass Cloud tour dates are already beginning to pile up. They are turning to YOU to help get them from town to town."/>
    <x v="60"/>
    <x v="1378"/>
    <x v="0"/>
    <s v="US"/>
    <s v="USD"/>
    <n v="1330760367"/>
    <n v="1326872367"/>
    <b v="0"/>
    <n v="57"/>
    <b v="1"/>
    <s v="music/rock"/>
    <n v="135"/>
    <n v="59.16"/>
    <x v="7"/>
    <x v="15"/>
    <x v="1437"/>
  </r>
  <r>
    <n v="1474"/>
    <x v="1437"/>
    <s v="We ended the Seattle Geekly podcast back in mid 2011, We've been thinking of bringing it back but we need help monetarily."/>
    <x v="121"/>
    <x v="1379"/>
    <x v="0"/>
    <s v="US"/>
    <s v="USD"/>
    <n v="1379093292"/>
    <n v="1376501292"/>
    <b v="1"/>
    <n v="76"/>
    <b v="1"/>
    <s v="publishing/radio &amp; podcasts"/>
    <n v="112"/>
    <n v="44.32"/>
    <x v="1"/>
    <x v="2"/>
    <x v="1438"/>
  </r>
  <r>
    <n v="3526"/>
    <x v="1438"/>
    <s v="By day we perform Acts of Kindness, by night we perform free theater, all sustained by the love of our neighbors, not ticket prices."/>
    <x v="196"/>
    <x v="1380"/>
    <x v="0"/>
    <s v="US"/>
    <s v="USD"/>
    <n v="1461823140"/>
    <n v="1459411371"/>
    <b v="0"/>
    <n v="34"/>
    <b v="1"/>
    <s v="theater/plays"/>
    <n v="102"/>
    <n v="99"/>
    <x v="6"/>
    <x v="11"/>
    <x v="1439"/>
  </r>
  <r>
    <n v="2806"/>
    <x v="1439"/>
    <s v="A one woman show about the challenges of being a feminist in a digital age. Touring 6 UK cities. Now with Stretch Goals!"/>
    <x v="121"/>
    <x v="1381"/>
    <x v="0"/>
    <s v="GB"/>
    <s v="GBP"/>
    <n v="1438772400"/>
    <n v="1435645490"/>
    <b v="0"/>
    <n v="76"/>
    <b v="1"/>
    <s v="theater/plays"/>
    <n v="112"/>
    <n v="44.25"/>
    <x v="6"/>
    <x v="11"/>
    <x v="1440"/>
  </r>
  <r>
    <n v="2476"/>
    <x v="1440"/>
    <s v="Eleven songs, the accumulation of several memorable occurrences in a sleepy town; stories of fiction &amp; fact."/>
    <x v="220"/>
    <x v="1382"/>
    <x v="0"/>
    <s v="US"/>
    <s v="USD"/>
    <n v="1415004770"/>
    <n v="1412149970"/>
    <b v="0"/>
    <n v="55"/>
    <b v="1"/>
    <s v="music/indie rock"/>
    <n v="105"/>
    <n v="61.1"/>
    <x v="7"/>
    <x v="12"/>
    <x v="1441"/>
  </r>
  <r>
    <n v="378"/>
    <x v="1441"/>
    <s v="Ugandan Filmmaker and Activist Kamoga Hassan's new documentary follows Ugandan LGBT asylum seekers asking the question &quot;Where is home?&quot;"/>
    <x v="121"/>
    <x v="1383"/>
    <x v="0"/>
    <s v="CA"/>
    <s v="CAD"/>
    <n v="1453765920"/>
    <n v="1451655808"/>
    <b v="0"/>
    <n v="83"/>
    <b v="1"/>
    <s v="film &amp; video/documentary"/>
    <n v="112"/>
    <n v="40.4"/>
    <x v="5"/>
    <x v="8"/>
    <x v="1442"/>
  </r>
  <r>
    <n v="1358"/>
    <x v="1442"/>
    <s v="I am working on a book about what people do when they visit Masada, an ancient fortress in the Judean desert."/>
    <x v="121"/>
    <x v="1384"/>
    <x v="0"/>
    <s v="US"/>
    <s v="USD"/>
    <n v="1309009323"/>
    <n v="1306417323"/>
    <b v="0"/>
    <n v="49"/>
    <b v="1"/>
    <s v="publishing/nonfiction"/>
    <n v="112"/>
    <n v="68.37"/>
    <x v="1"/>
    <x v="17"/>
    <x v="1443"/>
  </r>
  <r>
    <n v="3322"/>
    <x v="1443"/>
    <s v="Familiar Strangers follows the journey of a community of people living homeless on the streets in and around Tompkins Square Park."/>
    <x v="196"/>
    <x v="1384"/>
    <x v="0"/>
    <s v="US"/>
    <s v="USD"/>
    <n v="1466567700"/>
    <n v="1464653696"/>
    <b v="0"/>
    <n v="23"/>
    <b v="1"/>
    <s v="theater/plays"/>
    <n v="102"/>
    <n v="145.65"/>
    <x v="6"/>
    <x v="11"/>
    <x v="1444"/>
  </r>
  <r>
    <n v="3341"/>
    <x v="1444"/>
    <s v="A London flat, two stories play simultaneously. Irish mapmaker 1821, Iranian artist present day. Each senses the other. Worlds collide."/>
    <x v="191"/>
    <x v="1384"/>
    <x v="0"/>
    <s v="GB"/>
    <s v="GBP"/>
    <n v="1465750800"/>
    <n v="1463771421"/>
    <b v="0"/>
    <n v="28"/>
    <b v="1"/>
    <s v="theater/plays"/>
    <n v="100"/>
    <n v="119.64"/>
    <x v="6"/>
    <x v="11"/>
    <x v="1445"/>
  </r>
  <r>
    <n v="1887"/>
    <x v="1445"/>
    <s v="Our dream of recording our second single in London and making it big in the UK is closer than ever! Do you want to be a part of it?"/>
    <x v="121"/>
    <x v="1385"/>
    <x v="0"/>
    <s v="ES"/>
    <s v="EUR"/>
    <n v="1449178200"/>
    <n v="1447614732"/>
    <b v="0"/>
    <n v="8"/>
    <b v="1"/>
    <s v="music/indie rock"/>
    <n v="111"/>
    <n v="416.88"/>
    <x v="7"/>
    <x v="12"/>
    <x v="1446"/>
  </r>
  <r>
    <n v="3661"/>
    <x v="1446"/>
    <s v="AENY-Spanish Artists in NY brings Juan Diego Botto's &quot;brilliant script&quot; (El PaÃ­s) for &quot;An Invisible Piece of this World&quot; to the stage."/>
    <x v="121"/>
    <x v="1386"/>
    <x v="0"/>
    <s v="US"/>
    <s v="USD"/>
    <n v="1460260800"/>
    <n v="1458336672"/>
    <b v="0"/>
    <n v="36"/>
    <b v="1"/>
    <s v="theater/plays"/>
    <n v="111"/>
    <n v="92.5"/>
    <x v="6"/>
    <x v="11"/>
    <x v="1447"/>
  </r>
  <r>
    <n v="2462"/>
    <x v="1447"/>
    <s v="CHURCHES, an indie rock band from Oakland, CA, is recording a new single about marriage equality and pressing it to 7&quot; vinyl."/>
    <x v="121"/>
    <x v="1387"/>
    <x v="0"/>
    <s v="US"/>
    <s v="USD"/>
    <n v="1342672096"/>
    <n v="1340944096"/>
    <b v="0"/>
    <n v="115"/>
    <b v="1"/>
    <s v="music/indie rock"/>
    <n v="111"/>
    <n v="28.88"/>
    <x v="7"/>
    <x v="12"/>
    <x v="1448"/>
  </r>
  <r>
    <n v="2831"/>
    <x v="1448"/>
    <s v="We each wrote a play and would like to produce them for you for nothing more than art's sake!"/>
    <x v="121"/>
    <x v="1388"/>
    <x v="0"/>
    <s v="US"/>
    <s v="USD"/>
    <n v="1437076070"/>
    <n v="1434484070"/>
    <b v="0"/>
    <n v="52"/>
    <b v="1"/>
    <s v="theater/plays"/>
    <n v="111"/>
    <n v="63.85"/>
    <x v="6"/>
    <x v="11"/>
    <x v="1449"/>
  </r>
  <r>
    <n v="2672"/>
    <x v="1449"/>
    <s v="Manylabs aims to help support 20 new residents working on open, low-cost, accessible tools for science and science education."/>
    <x v="26"/>
    <x v="1389"/>
    <x v="2"/>
    <s v="US"/>
    <s v="USD"/>
    <n v="1451282400"/>
    <n v="1449436390"/>
    <b v="1"/>
    <n v="47"/>
    <b v="0"/>
    <s v="technology/makerspaces"/>
    <n v="33"/>
    <n v="70.62"/>
    <x v="0"/>
    <x v="24"/>
    <x v="1450"/>
  </r>
  <r>
    <n v="3593"/>
    <x v="1450"/>
    <s v="A staged reading for &quot;Lucy &amp; Vincente&quot; in NYC. A new play about Lucille Ball &amp; Vincente Minnelli in Hollywood, 1953."/>
    <x v="121"/>
    <x v="1389"/>
    <x v="0"/>
    <s v="US"/>
    <s v="USD"/>
    <n v="1420489560"/>
    <n v="1417469639"/>
    <b v="0"/>
    <n v="43"/>
    <b v="1"/>
    <s v="theater/plays"/>
    <n v="111"/>
    <n v="77.19"/>
    <x v="6"/>
    <x v="11"/>
    <x v="1451"/>
  </r>
  <r>
    <n v="746"/>
    <x v="1451"/>
    <s v="This is a book of letters. Letters to our body parts."/>
    <x v="225"/>
    <x v="1390"/>
    <x v="0"/>
    <s v="US"/>
    <s v="USD"/>
    <n v="1348372740"/>
    <n v="1346806909"/>
    <b v="0"/>
    <n v="97"/>
    <b v="1"/>
    <s v="publishing/nonfiction"/>
    <n v="111"/>
    <n v="34.21"/>
    <x v="1"/>
    <x v="17"/>
    <x v="1452"/>
  </r>
  <r>
    <n v="1339"/>
    <x v="1452"/>
    <s v="World's Smallest customizable Phone &amp; GPS Watch for kids !"/>
    <x v="6"/>
    <x v="1391"/>
    <x v="1"/>
    <s v="US"/>
    <s v="USD"/>
    <n v="1418056315"/>
    <n v="1414164715"/>
    <b v="0"/>
    <n v="37"/>
    <b v="0"/>
    <s v="technology/wearables"/>
    <n v="7"/>
    <n v="89.65"/>
    <x v="0"/>
    <x v="1"/>
    <x v="1453"/>
  </r>
  <r>
    <n v="3261"/>
    <x v="1453"/>
    <s v="Six Spartanburg-based professional actors perform A Midsummer Night's Dream outdoors in downtown Spartanburg."/>
    <x v="196"/>
    <x v="1392"/>
    <x v="0"/>
    <s v="US"/>
    <s v="USD"/>
    <n v="1437067476"/>
    <n v="1434475476"/>
    <b v="1"/>
    <n v="49"/>
    <b v="1"/>
    <s v="theater/plays"/>
    <n v="100"/>
    <n v="67.650000000000006"/>
    <x v="6"/>
    <x v="11"/>
    <x v="1454"/>
  </r>
  <r>
    <n v="3513"/>
    <x v="1454"/>
    <s v="Brazos Valley TROUPE is taking an original work, Truth AND Consequences, to the Texas Nonprofit Theaters 2014 Youth Conference"/>
    <x v="124"/>
    <x v="1392"/>
    <x v="0"/>
    <s v="US"/>
    <s v="USD"/>
    <n v="1401857940"/>
    <n v="1400725112"/>
    <b v="0"/>
    <n v="44"/>
    <b v="1"/>
    <s v="theater/plays"/>
    <n v="118"/>
    <n v="75.34"/>
    <x v="6"/>
    <x v="11"/>
    <x v="1455"/>
  </r>
  <r>
    <n v="2601"/>
    <x v="1455"/>
    <s v="I'll be launching a small model TARDIS into (near) SPACE and filming the ascension and descension as a mini-documentary for YouTube."/>
    <x v="207"/>
    <x v="1393"/>
    <x v="0"/>
    <s v="US"/>
    <s v="USD"/>
    <n v="1347508740"/>
    <n v="1346276349"/>
    <b v="1"/>
    <n v="151"/>
    <b v="1"/>
    <s v="technology/space exploration"/>
    <n v="661"/>
    <n v="21.9"/>
    <x v="0"/>
    <x v="4"/>
    <x v="1456"/>
  </r>
  <r>
    <n v="2163"/>
    <x v="1456"/>
    <s v="Mongrel is looking to hit the studio once again in June so we can bring you a new cd later this year and we need your help!"/>
    <x v="60"/>
    <x v="1394"/>
    <x v="0"/>
    <s v="US"/>
    <s v="USD"/>
    <n v="1433735400"/>
    <n v="1429306520"/>
    <b v="0"/>
    <n v="44"/>
    <b v="1"/>
    <s v="music/rock"/>
    <n v="132"/>
    <n v="75.11"/>
    <x v="7"/>
    <x v="15"/>
    <x v="1457"/>
  </r>
  <r>
    <n v="1094"/>
    <x v="1457"/>
    <s v="An action racing game for iOS. Set in a steampunk world, players battle their way to the finish line on customizable rocket engines!"/>
    <x v="53"/>
    <x v="1395"/>
    <x v="2"/>
    <s v="US"/>
    <s v="USD"/>
    <n v="1318180033"/>
    <n v="1315588033"/>
    <b v="0"/>
    <n v="27"/>
    <b v="0"/>
    <s v="games/video games"/>
    <n v="18"/>
    <n v="122"/>
    <x v="3"/>
    <x v="18"/>
    <x v="1458"/>
  </r>
  <r>
    <n v="3621"/>
    <x v="1458"/>
    <s v="Bare Theatre and Sonorous Road collaborate on the NC debut of  Allan Maule's gamer fantasy play that was extended in New York."/>
    <x v="121"/>
    <x v="1396"/>
    <x v="0"/>
    <s v="US"/>
    <s v="USD"/>
    <n v="1475269200"/>
    <n v="1473200844"/>
    <b v="0"/>
    <n v="70"/>
    <b v="1"/>
    <s v="theater/plays"/>
    <n v="110"/>
    <n v="47.03"/>
    <x v="6"/>
    <x v="11"/>
    <x v="1459"/>
  </r>
  <r>
    <n v="53"/>
    <x v="1459"/>
    <s v="Delicious TV's Vegan Mashup launching season two on public television"/>
    <x v="121"/>
    <x v="1397"/>
    <x v="0"/>
    <s v="US"/>
    <s v="USD"/>
    <n v="1396648800"/>
    <n v="1395407445"/>
    <b v="0"/>
    <n v="117"/>
    <b v="1"/>
    <s v="film &amp; video/television"/>
    <n v="110"/>
    <n v="28.11"/>
    <x v="5"/>
    <x v="16"/>
    <x v="1460"/>
  </r>
  <r>
    <n v="2980"/>
    <x v="1460"/>
    <s v="1 director, 4 actors, and a whole lotta determination. Help us bring this brilliant story to the heart of NYC!"/>
    <x v="121"/>
    <x v="1398"/>
    <x v="0"/>
    <s v="US"/>
    <s v="USD"/>
    <n v="1440381600"/>
    <n v="1438639130"/>
    <b v="0"/>
    <n v="24"/>
    <b v="1"/>
    <s v="theater/plays"/>
    <n v="109"/>
    <n v="136.46"/>
    <x v="6"/>
    <x v="11"/>
    <x v="1461"/>
  </r>
  <r>
    <n v="3688"/>
    <x v="1461"/>
    <s v="The Tulip Tree is a project I have been passionate about for 5 years. It is an unforgettable story that has never been told."/>
    <x v="121"/>
    <x v="1398"/>
    <x v="0"/>
    <s v="GB"/>
    <s v="GBP"/>
    <n v="1407524004"/>
    <n v="1404932004"/>
    <b v="0"/>
    <n v="39"/>
    <b v="1"/>
    <s v="theater/plays"/>
    <n v="109"/>
    <n v="83.97"/>
    <x v="6"/>
    <x v="11"/>
    <x v="1462"/>
  </r>
  <r>
    <n v="3702"/>
    <x v="1462"/>
    <s v="Shakespeare's &quot;Julius Caesar&quot; inspires the unforgettable story of the &quot;African Che Guevara&quot; Thomas Sankara, President of Burkina Faso."/>
    <x v="121"/>
    <x v="1398"/>
    <x v="0"/>
    <s v="GB"/>
    <s v="GBP"/>
    <n v="1468191540"/>
    <n v="1464958484"/>
    <b v="0"/>
    <n v="21"/>
    <b v="1"/>
    <s v="theater/plays"/>
    <n v="109"/>
    <n v="155.94999999999999"/>
    <x v="6"/>
    <x v="11"/>
    <x v="1463"/>
  </r>
  <r>
    <n v="3422"/>
    <x v="1463"/>
    <s v="Developing and presenting Rotimi Babatunde's stage adaptation of The Secret Lives of Baba Segi's Wives directed by Femi Elufowoju, jr"/>
    <x v="121"/>
    <x v="1399"/>
    <x v="0"/>
    <s v="GB"/>
    <s v="GBP"/>
    <n v="1450051200"/>
    <n v="1447594176"/>
    <b v="0"/>
    <n v="46"/>
    <b v="1"/>
    <s v="theater/plays"/>
    <n v="109"/>
    <n v="71.150000000000006"/>
    <x v="6"/>
    <x v="11"/>
    <x v="1464"/>
  </r>
  <r>
    <n v="3834"/>
    <x v="1464"/>
    <s v="About the impact of addiction on relationships; my play hopes to inspire &amp; support those affected to connect with their own creativity"/>
    <x v="121"/>
    <x v="1400"/>
    <x v="0"/>
    <s v="GB"/>
    <s v="GBP"/>
    <n v="1434624067"/>
    <n v="1432032067"/>
    <b v="0"/>
    <n v="57"/>
    <b v="1"/>
    <s v="theater/plays"/>
    <n v="109"/>
    <n v="57.39"/>
    <x v="6"/>
    <x v="11"/>
    <x v="1465"/>
  </r>
  <r>
    <n v="3186"/>
    <x v="1465"/>
    <s v="Honest is an exciting and dark new play by Bristol based writer Alice Nicholas, touring the South of England and London this October."/>
    <x v="220"/>
    <x v="1401"/>
    <x v="0"/>
    <s v="GB"/>
    <s v="GBP"/>
    <n v="1410901200"/>
    <n v="1408313438"/>
    <b v="1"/>
    <n v="70"/>
    <b v="1"/>
    <s v="theater/plays"/>
    <n v="102"/>
    <n v="46.71"/>
    <x v="6"/>
    <x v="11"/>
    <x v="1466"/>
  </r>
  <r>
    <n v="2444"/>
    <x v="1466"/>
    <s v="Chocolate Truffles &amp; Sweet Treats handcrafted the European traditional way.  One bite and you will always want to eat dessert first!"/>
    <x v="121"/>
    <x v="1402"/>
    <x v="0"/>
    <s v="US"/>
    <s v="USD"/>
    <n v="1464199591"/>
    <n v="1461607591"/>
    <b v="0"/>
    <n v="61"/>
    <b v="1"/>
    <s v="food/small batch"/>
    <n v="109"/>
    <n v="53.41"/>
    <x v="4"/>
    <x v="7"/>
    <x v="1467"/>
  </r>
  <r>
    <n v="2932"/>
    <x v="1467"/>
    <s v="When a rich girl fakes destitution so she can audition for a homeless talent show, she bridges our wealth gap with a tragic love."/>
    <x v="224"/>
    <x v="1402"/>
    <x v="0"/>
    <s v="AU"/>
    <s v="AUD"/>
    <n v="1424516400"/>
    <n v="1421812637"/>
    <b v="0"/>
    <n v="38"/>
    <b v="1"/>
    <s v="theater/musical"/>
    <n v="105"/>
    <n v="85.74"/>
    <x v="6"/>
    <x v="19"/>
    <x v="1468"/>
  </r>
  <r>
    <n v="3410"/>
    <x v="1468"/>
    <s v="Join us in a campaign benefitting the southland company and its interdisciplinary artistic efforts in Los Angeles."/>
    <x v="121"/>
    <x v="1403"/>
    <x v="0"/>
    <s v="US"/>
    <s v="USD"/>
    <n v="1465196400"/>
    <n v="1462841990"/>
    <b v="0"/>
    <n v="40"/>
    <b v="1"/>
    <s v="theater/plays"/>
    <n v="109"/>
    <n v="81.38"/>
    <x v="6"/>
    <x v="11"/>
    <x v="1469"/>
  </r>
  <r>
    <n v="3583"/>
    <x v="1469"/>
    <s v="Bumbling architect Romeo and handsome contractor Mario meet their match while building a balcony for Verona, NJ siren, Juliet."/>
    <x v="121"/>
    <x v="1403"/>
    <x v="0"/>
    <s v="US"/>
    <s v="USD"/>
    <n v="1460970805"/>
    <n v="1455790405"/>
    <b v="0"/>
    <n v="24"/>
    <b v="1"/>
    <s v="theater/plays"/>
    <n v="109"/>
    <n v="135.63"/>
    <x v="6"/>
    <x v="11"/>
    <x v="1470"/>
  </r>
  <r>
    <n v="2084"/>
    <x v="1470"/>
    <s v="Los Angeles based Ballerina Black are on their way to tour the UK in May. Join our club &amp; help make it happen."/>
    <x v="121"/>
    <x v="1404"/>
    <x v="0"/>
    <s v="US"/>
    <s v="USD"/>
    <n v="1399186740"/>
    <n v="1396468782"/>
    <b v="0"/>
    <n v="46"/>
    <b v="1"/>
    <s v="music/indie rock"/>
    <n v="108"/>
    <n v="70.650000000000006"/>
    <x v="7"/>
    <x v="12"/>
    <x v="1471"/>
  </r>
  <r>
    <n v="2312"/>
    <x v="1471"/>
    <s v="Help Brooklyn psychedelic synth rockers DINOWALRUS release their 3rd Record, COMPLEXION, on vinyl!"/>
    <x v="121"/>
    <x v="1405"/>
    <x v="0"/>
    <s v="US"/>
    <s v="USD"/>
    <n v="1397862000"/>
    <n v="1395155478"/>
    <b v="1"/>
    <n v="79"/>
    <b v="1"/>
    <s v="music/indie rock"/>
    <n v="108"/>
    <n v="40.96"/>
    <x v="7"/>
    <x v="12"/>
    <x v="1472"/>
  </r>
  <r>
    <n v="2319"/>
    <x v="1472"/>
    <s v="The upcoming debut full-length album from Nevada Color &quot;Adventures&quot; will be available Spring 2014 with your help!"/>
    <x v="121"/>
    <x v="1406"/>
    <x v="0"/>
    <s v="US"/>
    <s v="USD"/>
    <n v="1387072685"/>
    <n v="1384480685"/>
    <b v="1"/>
    <n v="77"/>
    <b v="1"/>
    <s v="music/indie rock"/>
    <n v="108"/>
    <n v="41.96"/>
    <x v="7"/>
    <x v="12"/>
    <x v="1473"/>
  </r>
  <r>
    <n v="797"/>
    <x v="1473"/>
    <s v="Help Lust Control Kickstart their first cd in 20 years!!  To be mixed by Rocky Gray (Living Sacrifice, Soul Embraced, Evanescence)!!"/>
    <x v="121"/>
    <x v="1407"/>
    <x v="0"/>
    <s v="US"/>
    <s v="USD"/>
    <n v="1335672000"/>
    <n v="1332978688"/>
    <b v="0"/>
    <n v="71"/>
    <b v="1"/>
    <s v="music/rock"/>
    <n v="108"/>
    <n v="45.44"/>
    <x v="7"/>
    <x v="15"/>
    <x v="1474"/>
  </r>
  <r>
    <n v="1212"/>
    <x v="1474"/>
    <s v="Faces of Yoga is a series of uncomfortable photos of people in strange positions. The photo book will be ready for the holiday season!"/>
    <x v="60"/>
    <x v="1407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</r>
  <r>
    <n v="3040"/>
    <x v="1475"/>
    <s v="48 hours of deck screws, dry wall, hard hats and needed renovation to help the Jayhawk rise from the ashes."/>
    <x v="121"/>
    <x v="1408"/>
    <x v="0"/>
    <s v="US"/>
    <s v="USD"/>
    <n v="1435359600"/>
    <n v="1434999621"/>
    <b v="0"/>
    <n v="42"/>
    <b v="1"/>
    <s v="theater/spaces"/>
    <n v="108"/>
    <n v="76.790000000000006"/>
    <x v="6"/>
    <x v="9"/>
    <x v="1476"/>
  </r>
  <r>
    <n v="2258"/>
    <x v="1476"/>
    <s v="A Dungeon World campaign setting that takes place after the end of the worlds."/>
    <x v="200"/>
    <x v="1409"/>
    <x v="0"/>
    <s v="US"/>
    <s v="USD"/>
    <n v="1434045687"/>
    <n v="1431453687"/>
    <b v="0"/>
    <n v="205"/>
    <b v="1"/>
    <s v="games/tabletop games"/>
    <n v="147"/>
    <n v="15.72"/>
    <x v="3"/>
    <x v="5"/>
    <x v="1477"/>
  </r>
  <r>
    <n v="740"/>
    <x v="1477"/>
    <s v="Book on the search for the San Marcos, shipwrecked off the coast of Ireland in 1588 and the mysteries that have drawn men to find her."/>
    <x v="121"/>
    <x v="1410"/>
    <x v="0"/>
    <s v="US"/>
    <s v="USD"/>
    <n v="1434857482"/>
    <n v="1433647882"/>
    <b v="0"/>
    <n v="19"/>
    <b v="1"/>
    <s v="publishing/nonfiction"/>
    <n v="107"/>
    <n v="169.58"/>
    <x v="1"/>
    <x v="17"/>
    <x v="1478"/>
  </r>
  <r>
    <n v="1848"/>
    <x v="1478"/>
    <s v="Hopeless Jack &amp; the Handsome Devil's first American tour. Help us bring our dirty brand of &quot;Roots &amp; Roll&quot; across the country!"/>
    <x v="121"/>
    <x v="1411"/>
    <x v="0"/>
    <s v="US"/>
    <s v="USD"/>
    <n v="1312095540"/>
    <n v="1306608888"/>
    <b v="0"/>
    <n v="24"/>
    <b v="1"/>
    <s v="music/rock"/>
    <n v="107"/>
    <n v="134.21"/>
    <x v="7"/>
    <x v="15"/>
    <x v="1479"/>
  </r>
  <r>
    <n v="1003"/>
    <x v="1479"/>
    <s v="Connected, heating, premium quality and comfortable leather sneakers - hand-crafted in France."/>
    <x v="16"/>
    <x v="1412"/>
    <x v="1"/>
    <s v="FR"/>
    <s v="EUR"/>
    <n v="1489680061"/>
    <n v="1487091661"/>
    <b v="0"/>
    <n v="15"/>
    <b v="0"/>
    <s v="technology/wearables"/>
    <n v="16"/>
    <n v="214.07"/>
    <x v="0"/>
    <x v="1"/>
    <x v="1480"/>
  </r>
  <r>
    <n v="1188"/>
    <x v="1480"/>
    <s v="A photobook of young dancers and their inspiring stories, photographed in beautiful and unique locations."/>
    <x v="151"/>
    <x v="1412"/>
    <x v="0"/>
    <s v="CA"/>
    <s v="CAD"/>
    <n v="1482943740"/>
    <n v="1481129340"/>
    <b v="0"/>
    <n v="85"/>
    <b v="1"/>
    <s v="photography/photobooks"/>
    <n v="161"/>
    <n v="37.78"/>
    <x v="2"/>
    <x v="3"/>
    <x v="1481"/>
  </r>
  <r>
    <n v="1929"/>
    <x v="1481"/>
    <s v="Trying to raise funds to release a full-length album on LP and CD by my post-punk studio project, Surplus 1980."/>
    <x v="220"/>
    <x v="1413"/>
    <x v="0"/>
    <s v="US"/>
    <s v="USD"/>
    <n v="1309825866"/>
    <n v="1306197066"/>
    <b v="0"/>
    <n v="75"/>
    <b v="1"/>
    <s v="music/indie rock"/>
    <n v="100"/>
    <n v="42.8"/>
    <x v="7"/>
    <x v="12"/>
    <x v="1482"/>
  </r>
  <r>
    <n v="2971"/>
    <x v="1482"/>
    <s v="An Asian-Jewish-American family collides with music, food, and identity crises in this world premiere New York theater production."/>
    <x v="220"/>
    <x v="1414"/>
    <x v="0"/>
    <s v="US"/>
    <s v="USD"/>
    <n v="1409500078"/>
    <n v="1406908078"/>
    <b v="0"/>
    <n v="43"/>
    <b v="1"/>
    <s v="theater/plays"/>
    <n v="100"/>
    <n v="74.53"/>
    <x v="6"/>
    <x v="11"/>
    <x v="1483"/>
  </r>
  <r>
    <n v="2488"/>
    <x v="1483"/>
    <s v="Nashville independent singer/songwriter Jameson Elder making a new album! Check out the video to preview the single &quot;Take Me Back&quot;!"/>
    <x v="121"/>
    <x v="1415"/>
    <x v="0"/>
    <s v="US"/>
    <s v="USD"/>
    <n v="1321459908"/>
    <n v="1318864308"/>
    <b v="0"/>
    <n v="65"/>
    <b v="1"/>
    <s v="music/indie rock"/>
    <n v="107"/>
    <n v="49.25"/>
    <x v="7"/>
    <x v="12"/>
    <x v="1484"/>
  </r>
  <r>
    <n v="896"/>
    <x v="1484"/>
    <s v="The people have spoken...the stars have aligned...Hardsoul Poets are making a new record and we want our fans on the front lines."/>
    <x v="36"/>
    <x v="1416"/>
    <x v="2"/>
    <s v="US"/>
    <s v="USD"/>
    <n v="1440734400"/>
    <n v="1438549026"/>
    <b v="0"/>
    <n v="72"/>
    <b v="0"/>
    <s v="music/indie rock"/>
    <n v="40"/>
    <n v="44.44"/>
    <x v="7"/>
    <x v="12"/>
    <x v="1485"/>
  </r>
  <r>
    <n v="1179"/>
    <x v="1485"/>
    <s v="Mexican Style Food Truck, run by a Red Seal Chef, in a town with NO MEXICAN FOOD! That is a culinary emergency situation!"/>
    <x v="24"/>
    <x v="1416"/>
    <x v="2"/>
    <s v="CA"/>
    <s v="CAD"/>
    <n v="1446052627"/>
    <n v="1443460627"/>
    <b v="0"/>
    <n v="5"/>
    <b v="0"/>
    <s v="food/food trucks"/>
    <n v="5"/>
    <n v="640"/>
    <x v="4"/>
    <x v="29"/>
    <x v="1486"/>
  </r>
  <r>
    <n v="2552"/>
    <x v="1486"/>
    <s v="World Premiere of a new oratorio with chorus, soloists, and orchestra, based on the Old Testament king and prophet, DAVID"/>
    <x v="121"/>
    <x v="1417"/>
    <x v="0"/>
    <s v="US"/>
    <s v="USD"/>
    <n v="1488741981"/>
    <n v="1486149981"/>
    <b v="0"/>
    <n v="18"/>
    <b v="1"/>
    <s v="music/classical music"/>
    <n v="107"/>
    <n v="177.5"/>
    <x v="7"/>
    <x v="25"/>
    <x v="1487"/>
  </r>
  <r>
    <n v="3509"/>
    <x v="1487"/>
    <s v="PL@Y is an original comedic fantasy spectacle inspired by the original music of the Amboys and classic rabbit-hole fiction archetypes"/>
    <x v="121"/>
    <x v="1418"/>
    <x v="0"/>
    <s v="US"/>
    <s v="USD"/>
    <n v="1416545700"/>
    <n v="1415392666"/>
    <b v="0"/>
    <n v="33"/>
    <b v="1"/>
    <s v="theater/plays"/>
    <n v="106"/>
    <n v="96.67"/>
    <x v="6"/>
    <x v="11"/>
    <x v="1488"/>
  </r>
  <r>
    <n v="1020"/>
    <x v="1488"/>
    <s v="I've got an awesome new batch of tracks that I think you're going to Love. CDs? So 1990! I present to you... SLEEPWRECK JUMP DRIVES!"/>
    <x v="226"/>
    <x v="1419"/>
    <x v="0"/>
    <s v="CA"/>
    <s v="CAD"/>
    <n v="1433206020"/>
    <n v="1430617209"/>
    <b v="0"/>
    <n v="30"/>
    <b v="1"/>
    <s v="music/electronic music"/>
    <n v="206"/>
    <n v="106.2"/>
    <x v="7"/>
    <x v="13"/>
    <x v="1489"/>
  </r>
  <r>
    <n v="3634"/>
    <x v="1489"/>
    <s v="Alice is an original musical for all ages with a unique new story based on Alice's Adventures in Wonderland, premiering in summer 2017."/>
    <x v="35"/>
    <x v="1420"/>
    <x v="2"/>
    <s v="CA"/>
    <s v="CAD"/>
    <n v="1484366340"/>
    <n v="1480219174"/>
    <b v="0"/>
    <n v="18"/>
    <b v="0"/>
    <s v="theater/musical"/>
    <n v="4"/>
    <n v="176.94"/>
    <x v="6"/>
    <x v="19"/>
    <x v="1490"/>
  </r>
  <r>
    <n v="3364"/>
    <x v="1490"/>
    <s v="Cancel The SunshineÂ is a new play that explores living with a mental health condition in an honest, witty and articulate way."/>
    <x v="121"/>
    <x v="1421"/>
    <x v="0"/>
    <s v="GB"/>
    <s v="GBP"/>
    <n v="1458075600"/>
    <n v="1456183649"/>
    <b v="0"/>
    <n v="72"/>
    <b v="1"/>
    <s v="theater/plays"/>
    <n v="106"/>
    <n v="44.14"/>
    <x v="6"/>
    <x v="11"/>
    <x v="1491"/>
  </r>
  <r>
    <n v="3469"/>
    <x v="1491"/>
    <s v="Original plays written, performed, and produced by young and diverse theater artists - alumni from Hostos Lincoln Academy in the Bronx."/>
    <x v="124"/>
    <x v="1422"/>
    <x v="0"/>
    <s v="US"/>
    <s v="USD"/>
    <n v="1461857045"/>
    <n v="1459265045"/>
    <b v="0"/>
    <n v="63"/>
    <b v="1"/>
    <s v="theater/plays"/>
    <n v="113"/>
    <n v="50.4"/>
    <x v="6"/>
    <x v="11"/>
    <x v="1492"/>
  </r>
  <r>
    <n v="1984"/>
    <x v="1492"/>
    <s v="Does love lasts longer than &quot;Love Locks&quot; ?_x000a__x000a_A photographic journey into the lives of these 'love-locked' couples."/>
    <x v="51"/>
    <x v="1423"/>
    <x v="2"/>
    <s v="US"/>
    <s v="USD"/>
    <n v="1417377481"/>
    <n v="1412189881"/>
    <b v="0"/>
    <n v="7"/>
    <b v="0"/>
    <s v="photography/people"/>
    <n v="21"/>
    <n v="453.14"/>
    <x v="2"/>
    <x v="36"/>
    <x v="1493"/>
  </r>
  <r>
    <n v="412"/>
    <x v="1493"/>
    <s v="A short film about property rights, salmon, and ratepayers in the controversy over exporting natural gas through southern Oregon"/>
    <x v="60"/>
    <x v="1424"/>
    <x v="0"/>
    <s v="US"/>
    <s v="USD"/>
    <n v="1343238578"/>
    <n v="1341856178"/>
    <b v="0"/>
    <n v="55"/>
    <b v="1"/>
    <s v="film &amp; video/documentary"/>
    <n v="127"/>
    <n v="57.65"/>
    <x v="5"/>
    <x v="8"/>
    <x v="1494"/>
  </r>
  <r>
    <n v="2640"/>
    <x v="1494"/>
    <s v="Hi,_x000a_My Name is David Frey and I Provide Free Public Astronomy programs in San Francisco, Mt. Tamalpias, Yosemite and Novato CA."/>
    <x v="121"/>
    <x v="1425"/>
    <x v="0"/>
    <s v="US"/>
    <s v="USD"/>
    <n v="1433735474"/>
    <n v="1428551474"/>
    <b v="0"/>
    <n v="69"/>
    <b v="1"/>
    <s v="technology/space exploration"/>
    <n v="106"/>
    <n v="45.94"/>
    <x v="0"/>
    <x v="4"/>
    <x v="1495"/>
  </r>
  <r>
    <n v="2790"/>
    <x v="1495"/>
    <s v="We want to perform the one act play &quot;Old Friends&quot; at the El Portal Theatre in North Hollywood, CA.!!  Help us to get on the stage!!"/>
    <x v="121"/>
    <x v="1426"/>
    <x v="0"/>
    <s v="US"/>
    <s v="USD"/>
    <n v="1423693903"/>
    <n v="1421101903"/>
    <b v="0"/>
    <n v="66"/>
    <b v="1"/>
    <s v="theater/plays"/>
    <n v="105"/>
    <n v="47.88"/>
    <x v="6"/>
    <x v="11"/>
    <x v="1496"/>
  </r>
  <r>
    <n v="2630"/>
    <x v="1496"/>
    <s v="Free and easy to use information when asteroids pass closer than the Moon. Stretch - take photos of all of these asteroids"/>
    <x v="151"/>
    <x v="1427"/>
    <x v="0"/>
    <s v="AU"/>
    <s v="AUD"/>
    <n v="1467280800"/>
    <n v="1464921112"/>
    <b v="0"/>
    <n v="81"/>
    <b v="1"/>
    <s v="technology/space exploration"/>
    <n v="158"/>
    <n v="38.99"/>
    <x v="0"/>
    <x v="4"/>
    <x v="1497"/>
  </r>
  <r>
    <n v="2655"/>
    <x v="1497"/>
    <s v="Thank you for your support!"/>
    <x v="51"/>
    <x v="1428"/>
    <x v="1"/>
    <s v="US"/>
    <s v="USD"/>
    <n v="1455048000"/>
    <n v="1452631647"/>
    <b v="0"/>
    <n v="43"/>
    <b v="0"/>
    <s v="technology/space exploration"/>
    <n v="21"/>
    <n v="73.37"/>
    <x v="0"/>
    <x v="4"/>
    <x v="1498"/>
  </r>
  <r>
    <n v="805"/>
    <x v="1498"/>
    <s v="Be a part of Virtual CH's debut Video and Record release.  Help fund their debut music video and record mixing expenses."/>
    <x v="121"/>
    <x v="1429"/>
    <x v="0"/>
    <s v="US"/>
    <s v="USD"/>
    <n v="1310857200"/>
    <n v="1306525512"/>
    <b v="0"/>
    <n v="54"/>
    <b v="1"/>
    <s v="music/rock"/>
    <n v="105"/>
    <n v="58.33"/>
    <x v="7"/>
    <x v="15"/>
    <x v="1499"/>
  </r>
  <r>
    <n v="3624"/>
    <x v="1499"/>
    <s v="â€œThe Event of a Lifetimeâ€¦â€_x000a__x000a_After the books stopped selling, and family disappears..the next event is closer than expected for him."/>
    <x v="121"/>
    <x v="1430"/>
    <x v="0"/>
    <s v="US"/>
    <s v="USD"/>
    <n v="1471977290"/>
    <n v="1466793290"/>
    <b v="0"/>
    <n v="39"/>
    <b v="1"/>
    <s v="theater/plays"/>
    <n v="105"/>
    <n v="80.72"/>
    <x v="6"/>
    <x v="11"/>
    <x v="1500"/>
  </r>
  <r>
    <n v="3238"/>
    <x v="1500"/>
    <s v="A bit of role-play never hurt anyone, right? Two maids play a game of murder. Genet's THE MAIDS in a visceral production by ALL BARE."/>
    <x v="124"/>
    <x v="1431"/>
    <x v="0"/>
    <s v="GB"/>
    <s v="GBP"/>
    <n v="1435752898"/>
    <n v="1433160898"/>
    <b v="1"/>
    <n v="79"/>
    <b v="1"/>
    <s v="theater/plays"/>
    <n v="112"/>
    <n v="39.81"/>
    <x v="6"/>
    <x v="11"/>
    <x v="1501"/>
  </r>
  <r>
    <n v="2992"/>
    <x v="1501"/>
    <s v="Creating a non-profit CAFE &amp; VILLAGE COMMONS in SE Portland, in service to Neighbors, Kids, Artists &amp; the Underserved"/>
    <x v="121"/>
    <x v="1432"/>
    <x v="0"/>
    <s v="US"/>
    <s v="USD"/>
    <n v="1476037510"/>
    <n v="1473445510"/>
    <b v="0"/>
    <n v="64"/>
    <b v="1"/>
    <s v="theater/spaces"/>
    <n v="105"/>
    <n v="48.98"/>
    <x v="6"/>
    <x v="9"/>
    <x v="1502"/>
  </r>
  <r>
    <n v="3380"/>
    <x v="1502"/>
    <s v="A Hard Rain is a new play that takes place on the eve of the Stonewall riots in the â€˜hiddenâ€™ gay bars of 1969 Greenwich Village."/>
    <x v="121"/>
    <x v="1433"/>
    <x v="0"/>
    <s v="US"/>
    <s v="USD"/>
    <n v="1417305178"/>
    <n v="1414277578"/>
    <b v="0"/>
    <n v="28"/>
    <b v="1"/>
    <s v="theater/plays"/>
    <n v="104"/>
    <n v="111.89"/>
    <x v="6"/>
    <x v="11"/>
    <x v="1503"/>
  </r>
  <r>
    <n v="1276"/>
    <x v="1503"/>
    <s v="Sponsor this Brooklyn punk band's debut seven-inch, MR. DREAM GOES TO JAIL."/>
    <x v="121"/>
    <x v="1434"/>
    <x v="0"/>
    <s v="US"/>
    <s v="USD"/>
    <n v="1251777600"/>
    <n v="1247504047"/>
    <b v="1"/>
    <n v="68"/>
    <b v="1"/>
    <s v="music/rock"/>
    <n v="104"/>
    <n v="46.07"/>
    <x v="7"/>
    <x v="15"/>
    <x v="1504"/>
  </r>
  <r>
    <n v="1687"/>
    <x v="1504"/>
    <s v="Be a part of bringing &quot;YOU SAY SPEAK WE SAY MOVE&quot; into existence with FIKE. This is our first album since moving back to Baton Rouge!"/>
    <x v="26"/>
    <x v="1435"/>
    <x v="3"/>
    <s v="US"/>
    <s v="USD"/>
    <n v="1491855300"/>
    <n v="1488935245"/>
    <b v="0"/>
    <n v="39"/>
    <b v="0"/>
    <s v="music/faith"/>
    <n v="31"/>
    <n v="80.13"/>
    <x v="7"/>
    <x v="14"/>
    <x v="1505"/>
  </r>
  <r>
    <n v="1752"/>
    <x v="1505"/>
    <s v="A little book of calm, in picture form, that will soothe the soul and un-furrow the brow."/>
    <x v="181"/>
    <x v="1436"/>
    <x v="0"/>
    <s v="GB"/>
    <s v="GBP"/>
    <n v="1476425082"/>
    <n v="1473833082"/>
    <b v="0"/>
    <n v="90"/>
    <b v="1"/>
    <s v="photography/photobooks"/>
    <n v="260"/>
    <n v="34.69"/>
    <x v="2"/>
    <x v="3"/>
    <x v="1506"/>
  </r>
  <r>
    <n v="3222"/>
    <x v="1506"/>
    <s v="Shakespeare's classic re-imagined as a spoken and signed production for deaf and hearing audiences"/>
    <x v="60"/>
    <x v="1437"/>
    <x v="0"/>
    <s v="US"/>
    <s v="USD"/>
    <n v="1445722140"/>
    <n v="1443016697"/>
    <b v="1"/>
    <n v="84"/>
    <b v="1"/>
    <s v="theater/plays"/>
    <n v="125"/>
    <n v="37.14"/>
    <x v="6"/>
    <x v="11"/>
    <x v="1507"/>
  </r>
  <r>
    <n v="3616"/>
    <x v="1507"/>
    <s v="A vibrant, gender-inverted film-noir adaptation of Shakespeare's brutal comedy Taming of the Shrew, a visceral physical spectacle."/>
    <x v="60"/>
    <x v="1437"/>
    <x v="0"/>
    <s v="GB"/>
    <s v="GBP"/>
    <n v="1426801664"/>
    <n v="1424213264"/>
    <b v="0"/>
    <n v="45"/>
    <b v="1"/>
    <s v="theater/plays"/>
    <n v="125"/>
    <n v="69.33"/>
    <x v="6"/>
    <x v="11"/>
    <x v="1508"/>
  </r>
  <r>
    <n v="3168"/>
    <x v="1508"/>
    <s v="A dazzling aerial show that brings to life the whimsical and romantic short stories of beloved fantasy author Italo Calvino."/>
    <x v="60"/>
    <x v="1438"/>
    <x v="0"/>
    <s v="US"/>
    <s v="USD"/>
    <n v="1402696800"/>
    <n v="1399948353"/>
    <b v="1"/>
    <n v="61"/>
    <b v="1"/>
    <s v="theater/plays"/>
    <n v="124"/>
    <n v="50.9"/>
    <x v="6"/>
    <x v="11"/>
    <x v="1509"/>
  </r>
  <r>
    <n v="3414"/>
    <x v="1509"/>
    <s v="A new twist on our annual festival of fully-produced plays by member playwrights, performed by a talented ensemble cast!"/>
    <x v="121"/>
    <x v="1438"/>
    <x v="0"/>
    <s v="US"/>
    <s v="USD"/>
    <n v="1480579140"/>
    <n v="1478030325"/>
    <b v="0"/>
    <n v="44"/>
    <b v="1"/>
    <s v="theater/plays"/>
    <n v="104"/>
    <n v="70.569999999999993"/>
    <x v="6"/>
    <x v="11"/>
    <x v="1510"/>
  </r>
  <r>
    <n v="114"/>
    <x v="1510"/>
    <s v="This film explores the complicated nature that exists in all human relationships. A mother and a daughter seek to find happiness."/>
    <x v="121"/>
    <x v="1439"/>
    <x v="0"/>
    <s v="US"/>
    <s v="USD"/>
    <n v="1326436488"/>
    <n v="1321252488"/>
    <b v="0"/>
    <n v="35"/>
    <b v="1"/>
    <s v="film &amp; video/shorts"/>
    <n v="103"/>
    <n v="88.57"/>
    <x v="5"/>
    <x v="27"/>
    <x v="1511"/>
  </r>
  <r>
    <n v="1310"/>
    <x v="1511"/>
    <s v="An essential hoodie that holds all sized smart phones and keep your headphone wires tangle free."/>
    <x v="16"/>
    <x v="1439"/>
    <x v="1"/>
    <s v="US"/>
    <s v="USD"/>
    <n v="1471622450"/>
    <n v="1467734450"/>
    <b v="0"/>
    <n v="24"/>
    <b v="0"/>
    <s v="technology/wearables"/>
    <n v="16"/>
    <n v="129.16999999999999"/>
    <x v="0"/>
    <x v="1"/>
    <x v="1512"/>
  </r>
  <r>
    <n v="2825"/>
    <x v="1512"/>
    <s v="Help Saltmine Theatre Company tell the exciting story of St Nicholas and the importance of gratefulness in their new Christmas show."/>
    <x v="121"/>
    <x v="1439"/>
    <x v="0"/>
    <s v="GB"/>
    <s v="GBP"/>
    <n v="1449255686"/>
    <n v="1446663686"/>
    <b v="0"/>
    <n v="51"/>
    <b v="1"/>
    <s v="theater/plays"/>
    <n v="103"/>
    <n v="60.78"/>
    <x v="6"/>
    <x v="11"/>
    <x v="1513"/>
  </r>
  <r>
    <n v="3696"/>
    <x v="1513"/>
    <s v="We are 10 years old - please help us celebrate the last 10 years and secure our future for the next 10 years."/>
    <x v="151"/>
    <x v="1439"/>
    <x v="0"/>
    <s v="GB"/>
    <s v="GBP"/>
    <n v="1423838916"/>
    <n v="1418654916"/>
    <b v="0"/>
    <n v="78"/>
    <b v="1"/>
    <s v="theater/plays"/>
    <n v="155"/>
    <n v="39.74"/>
    <x v="6"/>
    <x v="11"/>
    <x v="1514"/>
  </r>
  <r>
    <n v="3667"/>
    <x v="1514"/>
    <s v="A short man takes his tall family to court for stealing his height. Help Small Things Theatre take this big story to EdFringe 2015!"/>
    <x v="121"/>
    <x v="1440"/>
    <x v="0"/>
    <s v="GB"/>
    <s v="GBP"/>
    <n v="1437261419"/>
    <n v="1434669419"/>
    <b v="0"/>
    <n v="58"/>
    <b v="1"/>
    <s v="theater/plays"/>
    <n v="103"/>
    <n v="53.36"/>
    <x v="6"/>
    <x v="11"/>
    <x v="1515"/>
  </r>
  <r>
    <n v="3573"/>
    <x v="1515"/>
    <s v="London based theatre makers collaborating to create a new show about the history of HipHop."/>
    <x v="121"/>
    <x v="1441"/>
    <x v="0"/>
    <s v="GB"/>
    <s v="GBP"/>
    <n v="1415440846"/>
    <n v="1412845246"/>
    <b v="0"/>
    <n v="78"/>
    <b v="1"/>
    <s v="theater/plays"/>
    <n v="103"/>
    <n v="39.54"/>
    <x v="6"/>
    <x v="11"/>
    <x v="1516"/>
  </r>
  <r>
    <n v="3595"/>
    <x v="1516"/>
    <s v="A new theatre company staging Will Eno's The Flu Season in Seattle"/>
    <x v="204"/>
    <x v="1442"/>
    <x v="0"/>
    <s v="US"/>
    <s v="USD"/>
    <n v="1426229940"/>
    <n v="1423959123"/>
    <b v="0"/>
    <n v="62"/>
    <b v="1"/>
    <s v="theater/plays"/>
    <n v="119"/>
    <n v="49.69"/>
    <x v="6"/>
    <x v="11"/>
    <x v="1517"/>
  </r>
  <r>
    <n v="3515"/>
    <x v="1517"/>
    <s v="We are casting an all-inclusive production of Shakespeare's Twelfth Night in a non-traditional performance space."/>
    <x v="121"/>
    <x v="1443"/>
    <x v="0"/>
    <s v="US"/>
    <s v="USD"/>
    <n v="1433097171"/>
    <n v="1430505171"/>
    <b v="0"/>
    <n v="46"/>
    <b v="1"/>
    <s v="theater/plays"/>
    <n v="103"/>
    <n v="66.959999999999994"/>
    <x v="6"/>
    <x v="11"/>
    <x v="1518"/>
  </r>
  <r>
    <n v="3625"/>
    <x v="1518"/>
    <s v="Help us run Leithâ€™s acclaimed, year round pub theatre VPT as part of Edinburgh Fringe 2015. Presenting 72 short plays over two weeks."/>
    <x v="121"/>
    <x v="1443"/>
    <x v="0"/>
    <s v="GB"/>
    <s v="GBP"/>
    <n v="1435851577"/>
    <n v="1433259577"/>
    <b v="0"/>
    <n v="78"/>
    <b v="1"/>
    <s v="theater/plays"/>
    <n v="103"/>
    <n v="39.49"/>
    <x v="6"/>
    <x v="11"/>
    <x v="1519"/>
  </r>
  <r>
    <n v="1355"/>
    <x v="1519"/>
    <s v="Sherlock's Home was the most important Sherlock Holmes book of 2012 - about Undershaw - this project is to release language versions."/>
    <x v="60"/>
    <x v="1444"/>
    <x v="0"/>
    <s v="GB"/>
    <s v="GBP"/>
    <n v="1354269600"/>
    <n v="1351663605"/>
    <b v="0"/>
    <n v="121"/>
    <b v="1"/>
    <s v="publishing/nonfiction"/>
    <n v="123"/>
    <n v="25.35"/>
    <x v="1"/>
    <x v="17"/>
    <x v="1520"/>
  </r>
  <r>
    <n v="2181"/>
    <x v="1520"/>
    <s v="Broken Contract is a sci-fi, action/adventure, miniature based game of sci-fi worker insurrection in a dystopian future for 2+ players."/>
    <x v="151"/>
    <x v="1445"/>
    <x v="0"/>
    <s v="US"/>
    <s v="USD"/>
    <n v="1487635653"/>
    <n v="1486426053"/>
    <b v="0"/>
    <n v="53"/>
    <b v="1"/>
    <s v="games/tabletop games"/>
    <n v="153"/>
    <n v="57.77"/>
    <x v="3"/>
    <x v="5"/>
    <x v="1521"/>
  </r>
  <r>
    <n v="3659"/>
    <x v="1521"/>
    <s v="We want you to analyze while we dramatize if people who romanticize can recognize true love in a disguise."/>
    <x v="121"/>
    <x v="1446"/>
    <x v="0"/>
    <s v="US"/>
    <s v="USD"/>
    <n v="1426775940"/>
    <n v="1424414350"/>
    <b v="0"/>
    <n v="13"/>
    <b v="1"/>
    <s v="theater/plays"/>
    <n v="102"/>
    <n v="235.46"/>
    <x v="6"/>
    <x v="11"/>
    <x v="1522"/>
  </r>
  <r>
    <n v="1664"/>
    <x v="1522"/>
    <s v="Korean-American Soprano Grace's Debut Album - coming up in June 2012. Come and be part of this exciting project!"/>
    <x v="60"/>
    <x v="1447"/>
    <x v="0"/>
    <s v="US"/>
    <s v="USD"/>
    <n v="1331870340"/>
    <n v="1328033818"/>
    <b v="0"/>
    <n v="89"/>
    <b v="1"/>
    <s v="music/pop"/>
    <n v="122"/>
    <n v="34.380000000000003"/>
    <x v="7"/>
    <x v="22"/>
    <x v="1523"/>
  </r>
  <r>
    <n v="1014"/>
    <x v="1523"/>
    <s v="CHEMION is an eyewear device that lets you show your creativity to the world."/>
    <x v="26"/>
    <x v="1448"/>
    <x v="1"/>
    <s v="US"/>
    <s v="USD"/>
    <n v="1420070615"/>
    <n v="1415750615"/>
    <b v="0"/>
    <n v="16"/>
    <b v="0"/>
    <s v="technology/wearables"/>
    <n v="31"/>
    <n v="191.25"/>
    <x v="0"/>
    <x v="1"/>
    <x v="1524"/>
  </r>
  <r>
    <n v="3354"/>
    <x v="1524"/>
    <s v="Help Strangeloop Theatre create and support new work by sponsoring our 2015-2016 season."/>
    <x v="121"/>
    <x v="1449"/>
    <x v="0"/>
    <s v="US"/>
    <s v="USD"/>
    <n v="1446091260"/>
    <n v="1443029206"/>
    <b v="0"/>
    <n v="55"/>
    <b v="1"/>
    <s v="theater/plays"/>
    <n v="102"/>
    <n v="55.6"/>
    <x v="6"/>
    <x v="11"/>
    <x v="1525"/>
  </r>
  <r>
    <n v="1390"/>
    <x v="1525"/>
    <s v="Breakout Artist Management will be working with us on a brand new music video and we need your help!"/>
    <x v="124"/>
    <x v="1450"/>
    <x v="0"/>
    <s v="US"/>
    <s v="USD"/>
    <n v="1430154720"/>
    <n v="1427224606"/>
    <b v="0"/>
    <n v="19"/>
    <b v="1"/>
    <s v="music/rock"/>
    <n v="109"/>
    <n v="160.79"/>
    <x v="7"/>
    <x v="15"/>
    <x v="1526"/>
  </r>
  <r>
    <n v="2802"/>
    <x v="1526"/>
    <s v="An honest &amp; inspiring journey with cancer, discovery of self-mortality &amp; celebration of life. Winner of IdeasTap Underbelly Award 2015."/>
    <x v="121"/>
    <x v="1450"/>
    <x v="0"/>
    <s v="GB"/>
    <s v="GBP"/>
    <n v="1438875107"/>
    <n v="1436283107"/>
    <b v="0"/>
    <n v="90"/>
    <b v="1"/>
    <s v="theater/plays"/>
    <n v="102"/>
    <n v="33.94"/>
    <x v="6"/>
    <x v="11"/>
    <x v="1527"/>
  </r>
  <r>
    <n v="3284"/>
    <x v="1527"/>
    <s v="Black Enough is an LSU student-staged performance exploring the effects of white supremacy on the black community."/>
    <x v="121"/>
    <x v="1451"/>
    <x v="0"/>
    <s v="US"/>
    <s v="USD"/>
    <n v="1454047140"/>
    <n v="1452546853"/>
    <b v="0"/>
    <n v="15"/>
    <b v="1"/>
    <s v="theater/plays"/>
    <n v="102"/>
    <n v="203.2"/>
    <x v="6"/>
    <x v="11"/>
    <x v="1528"/>
  </r>
  <r>
    <n v="3672"/>
    <x v="1528"/>
    <s v="1984. An IRA bomb explodes at the Grand Hotel. Years on, the bomber and a victim's daughter meet. The meeting changes both their lives."/>
    <x v="121"/>
    <x v="1452"/>
    <x v="0"/>
    <s v="GB"/>
    <s v="GBP"/>
    <n v="1411771384"/>
    <n v="1409179384"/>
    <b v="0"/>
    <n v="57"/>
    <b v="1"/>
    <s v="theater/plays"/>
    <n v="102"/>
    <n v="53.44"/>
    <x v="6"/>
    <x v="11"/>
    <x v="1529"/>
  </r>
  <r>
    <n v="837"/>
    <x v="1529"/>
    <s v="Take 147 is currently in the process of recording the debut album called, &quot;Nothin' to Lose&quot;."/>
    <x v="60"/>
    <x v="1453"/>
    <x v="0"/>
    <s v="US"/>
    <s v="USD"/>
    <n v="1398988662"/>
    <n v="1396396662"/>
    <b v="0"/>
    <n v="62"/>
    <b v="1"/>
    <s v="music/rock"/>
    <n v="122"/>
    <n v="49.11"/>
    <x v="7"/>
    <x v="15"/>
    <x v="1530"/>
  </r>
  <r>
    <n v="3506"/>
    <x v="1530"/>
    <s v="The Secret is a historical drama about a lawyer who worked for the Spanish Inquisition &amp; crossed the Atlantic with Menendez in 1565."/>
    <x v="121"/>
    <x v="1453"/>
    <x v="0"/>
    <s v="US"/>
    <s v="USD"/>
    <n v="1408815440"/>
    <n v="1404927440"/>
    <b v="0"/>
    <n v="29"/>
    <b v="1"/>
    <s v="theater/plays"/>
    <n v="102"/>
    <n v="105"/>
    <x v="6"/>
    <x v="11"/>
    <x v="1531"/>
  </r>
  <r>
    <n v="4067"/>
    <x v="1531"/>
    <s v="Will Power Troupe is the only US group invited to perform in London's Shakespeare Festival. We need your help to bring the USA to UK!"/>
    <x v="1"/>
    <x v="1453"/>
    <x v="2"/>
    <s v="US"/>
    <s v="USD"/>
    <n v="1443408550"/>
    <n v="1439952550"/>
    <b v="0"/>
    <n v="17"/>
    <b v="0"/>
    <s v="theater/plays"/>
    <n v="61"/>
    <n v="179.12"/>
    <x v="6"/>
    <x v="11"/>
    <x v="1532"/>
  </r>
  <r>
    <n v="405"/>
    <x v="1532"/>
    <s v="Come, join our movie movement.  A new documentary about the healing power of food."/>
    <x v="227"/>
    <x v="1454"/>
    <x v="0"/>
    <s v="US"/>
    <s v="USD"/>
    <n v="1394071339"/>
    <n v="1391479339"/>
    <b v="0"/>
    <n v="55"/>
    <b v="1"/>
    <s v="film &amp; video/documentary"/>
    <n v="108"/>
    <n v="55.2"/>
    <x v="5"/>
    <x v="8"/>
    <x v="1533"/>
  </r>
  <r>
    <n v="337"/>
    <x v="1533"/>
    <s v="A documentary that tells the story of local beekeepers. Specifically one family who turns their annual harvest into a community event."/>
    <x v="121"/>
    <x v="1455"/>
    <x v="0"/>
    <s v="US"/>
    <s v="USD"/>
    <n v="1426298708"/>
    <n v="1423710308"/>
    <b v="1"/>
    <n v="31"/>
    <b v="1"/>
    <s v="film &amp; video/documentary"/>
    <n v="101"/>
    <n v="97.9"/>
    <x v="5"/>
    <x v="8"/>
    <x v="1534"/>
  </r>
  <r>
    <n v="2789"/>
    <x v="1534"/>
    <s v="BNT's Biggest Adventure So Far: Our 2015 full length production!"/>
    <x v="121"/>
    <x v="1456"/>
    <x v="0"/>
    <s v="US"/>
    <s v="USD"/>
    <n v="1426132800"/>
    <n v="1424477934"/>
    <b v="0"/>
    <n v="24"/>
    <b v="1"/>
    <s v="theater/plays"/>
    <n v="101"/>
    <n v="126.46"/>
    <x v="6"/>
    <x v="11"/>
    <x v="1535"/>
  </r>
  <r>
    <n v="3003"/>
    <x v="1535"/>
    <s v="We finally found a place to call home! Help us move in to (and collaborate with) the NEW Fischer Creative Arts Center in Waukesha, WI!"/>
    <x v="121"/>
    <x v="1456"/>
    <x v="0"/>
    <s v="US"/>
    <s v="USD"/>
    <n v="1456811940"/>
    <n v="1454098976"/>
    <b v="0"/>
    <n v="17"/>
    <b v="1"/>
    <s v="theater/spaces"/>
    <n v="101"/>
    <n v="178.53"/>
    <x v="6"/>
    <x v="9"/>
    <x v="1536"/>
  </r>
  <r>
    <n v="3008"/>
    <x v="1536"/>
    <s v="Help fund Silver Spring Stage's HVAC costs for the upcoming year! Don't leave us out in the cold (pun intended)!"/>
    <x v="121"/>
    <x v="1456"/>
    <x v="0"/>
    <s v="US"/>
    <s v="USD"/>
    <n v="1453352719"/>
    <n v="1450760719"/>
    <b v="0"/>
    <n v="26"/>
    <b v="1"/>
    <s v="theater/spaces"/>
    <n v="101"/>
    <n v="116.73"/>
    <x v="6"/>
    <x v="9"/>
    <x v="1537"/>
  </r>
  <r>
    <n v="3174"/>
    <x v="1537"/>
    <s v="This adaptation uses the text of Oâ€™Neill to explore race, and asks the audience if stereotypes impact a characters guilt or innocence."/>
    <x v="121"/>
    <x v="1457"/>
    <x v="0"/>
    <s v="US"/>
    <s v="USD"/>
    <n v="1408999508"/>
    <n v="1407789908"/>
    <b v="1"/>
    <n v="23"/>
    <b v="1"/>
    <s v="theater/plays"/>
    <n v="101"/>
    <n v="131.91"/>
    <x v="6"/>
    <x v="11"/>
    <x v="1538"/>
  </r>
  <r>
    <n v="210"/>
    <x v="1538"/>
    <s v="A tender short film about a young man who needs advice from  someone he had no intention of ever meeting, his biological father."/>
    <x v="32"/>
    <x v="1458"/>
    <x v="2"/>
    <s v="US"/>
    <s v="USD"/>
    <n v="1443675600"/>
    <n v="1441157592"/>
    <b v="0"/>
    <n v="33"/>
    <b v="0"/>
    <s v="film &amp; video/drama"/>
    <n v="25"/>
    <n v="91.82"/>
    <x v="5"/>
    <x v="10"/>
    <x v="1539"/>
  </r>
  <r>
    <n v="3437"/>
    <x v="1539"/>
    <s v="Join people who stutter as they come together to support Stuttering &amp; Alzheimer's organizations. Everyone's voice is heard right now!!"/>
    <x v="121"/>
    <x v="1458"/>
    <x v="0"/>
    <s v="US"/>
    <s v="USD"/>
    <n v="1440003820"/>
    <n v="1437411820"/>
    <b v="0"/>
    <n v="36"/>
    <b v="1"/>
    <s v="theater/plays"/>
    <n v="101"/>
    <n v="84.17"/>
    <x v="6"/>
    <x v="11"/>
    <x v="1540"/>
  </r>
  <r>
    <n v="3467"/>
    <x v="1540"/>
    <s v="Venus in Fur, By David Ives."/>
    <x v="121"/>
    <x v="1458"/>
    <x v="0"/>
    <s v="US"/>
    <s v="USD"/>
    <n v="1426864032"/>
    <n v="1424275632"/>
    <b v="0"/>
    <n v="47"/>
    <b v="1"/>
    <s v="theater/plays"/>
    <n v="101"/>
    <n v="64.47"/>
    <x v="6"/>
    <x v="11"/>
    <x v="1541"/>
  </r>
  <r>
    <n v="2283"/>
    <x v="1541"/>
    <s v="Help California's own Heart to Heart fund their debut full length record! Forever be apart of the the &lt;3 T &lt;3 family! We need you!"/>
    <x v="121"/>
    <x v="1459"/>
    <x v="0"/>
    <s v="US"/>
    <s v="USD"/>
    <n v="1336528804"/>
    <n v="1331348404"/>
    <b v="0"/>
    <n v="48"/>
    <b v="1"/>
    <s v="music/rock"/>
    <n v="101"/>
    <n v="63.03"/>
    <x v="7"/>
    <x v="15"/>
    <x v="1542"/>
  </r>
  <r>
    <n v="1847"/>
    <x v="1542"/>
    <s v="Deathtrap America is touring the country this spring.  Your pledge will help us across the country with Faster Pussycat and QueensrÃ¿che"/>
    <x v="60"/>
    <x v="1460"/>
    <x v="0"/>
    <s v="US"/>
    <s v="USD"/>
    <n v="1429594832"/>
    <n v="1427780432"/>
    <b v="0"/>
    <n v="38"/>
    <b v="1"/>
    <s v="music/rock"/>
    <n v="121"/>
    <n v="79.53"/>
    <x v="7"/>
    <x v="15"/>
    <x v="1543"/>
  </r>
  <r>
    <n v="659"/>
    <x v="1543"/>
    <s v="Sync up your lifestyle"/>
    <x v="121"/>
    <x v="1461"/>
    <x v="0"/>
    <s v="US"/>
    <s v="USD"/>
    <n v="1440339295"/>
    <n v="1437747295"/>
    <b v="0"/>
    <n v="21"/>
    <b v="1"/>
    <s v="technology/wearables"/>
    <n v="101"/>
    <n v="143.66999999999999"/>
    <x v="0"/>
    <x v="1"/>
    <x v="1544"/>
  </r>
  <r>
    <n v="3240"/>
    <x v="1544"/>
    <s v="An inventive (re)telling of Princess Sophia Duleep Singhâ€™s journey, from an aristocratic upbringing to a life of political activism."/>
    <x v="121"/>
    <x v="1461"/>
    <x v="0"/>
    <s v="GB"/>
    <s v="GBP"/>
    <n v="1487286000"/>
    <n v="1484843948"/>
    <b v="0"/>
    <n v="34"/>
    <b v="1"/>
    <s v="theater/plays"/>
    <n v="101"/>
    <n v="88.74"/>
    <x v="6"/>
    <x v="11"/>
    <x v="1545"/>
  </r>
  <r>
    <n v="406"/>
    <x v="1545"/>
    <s v="The Desert River Bends is a short documentary following the alternative lifestyles of three middle-age river guides in Moab UT."/>
    <x v="124"/>
    <x v="1462"/>
    <x v="0"/>
    <s v="US"/>
    <s v="USD"/>
    <n v="1304920740"/>
    <n v="1301975637"/>
    <b v="0"/>
    <n v="35"/>
    <b v="1"/>
    <s v="film &amp; video/documentary"/>
    <n v="108"/>
    <n v="86.16"/>
    <x v="5"/>
    <x v="8"/>
    <x v="1546"/>
  </r>
  <r>
    <n v="10"/>
    <x v="1546"/>
    <s v="Making a reality show casting the real elites of China. They are fun, young, wild, and ambitious. Filmed in Beijing with real risks."/>
    <x v="121"/>
    <x v="1463"/>
    <x v="0"/>
    <s v="US"/>
    <s v="USD"/>
    <n v="1403660279"/>
    <n v="1400636279"/>
    <b v="0"/>
    <n v="19"/>
    <b v="1"/>
    <s v="film &amp; video/television"/>
    <n v="101"/>
    <n v="158.68"/>
    <x v="5"/>
    <x v="16"/>
    <x v="1547"/>
  </r>
  <r>
    <n v="3785"/>
    <x v="1547"/>
    <s v="Chess. Betrayal. Blueberry yoghurts. &quot;Pawn&quot; - a new musical by Oxford students - needs funding to go to the Edinburgh Fringe!"/>
    <x v="151"/>
    <x v="1463"/>
    <x v="0"/>
    <s v="GB"/>
    <s v="GBP"/>
    <n v="1470132180"/>
    <n v="1467040769"/>
    <b v="0"/>
    <n v="30"/>
    <b v="1"/>
    <s v="theater/musical"/>
    <n v="151"/>
    <n v="100.5"/>
    <x v="6"/>
    <x v="19"/>
    <x v="1548"/>
  </r>
  <r>
    <n v="652"/>
    <x v="1548"/>
    <s v="Zossom is a smart phone case with a strap. Forget the days of shattered screens and scratches. The Zossom case keeps your phone safe."/>
    <x v="121"/>
    <x v="1464"/>
    <x v="0"/>
    <s v="US"/>
    <s v="USD"/>
    <n v="1480613650"/>
    <n v="1478018050"/>
    <b v="0"/>
    <n v="28"/>
    <b v="1"/>
    <s v="technology/wearables"/>
    <n v="100"/>
    <n v="107.64"/>
    <x v="0"/>
    <x v="1"/>
    <x v="1549"/>
  </r>
  <r>
    <n v="733"/>
    <x v="1549"/>
    <s v="Sinatra Cookbook is an ebook featuring 12 fantastic example applications built on the Sinatra framework and many well known Ruby gems."/>
    <x v="60"/>
    <x v="1465"/>
    <x v="0"/>
    <s v="GB"/>
    <s v="GBP"/>
    <n v="1387533892"/>
    <n v="1384941892"/>
    <b v="0"/>
    <n v="169"/>
    <b v="1"/>
    <s v="publishing/nonfiction"/>
    <n v="120"/>
    <n v="17.82"/>
    <x v="1"/>
    <x v="17"/>
    <x v="1550"/>
  </r>
  <r>
    <n v="2089"/>
    <x v="1550"/>
    <s v="Little Moses is trying to record their first EP, and we can't do it without your help!"/>
    <x v="60"/>
    <x v="1466"/>
    <x v="0"/>
    <s v="US"/>
    <s v="USD"/>
    <n v="1375408194"/>
    <n v="1372384194"/>
    <b v="0"/>
    <n v="62"/>
    <b v="1"/>
    <s v="music/indie rock"/>
    <n v="120"/>
    <n v="48.55"/>
    <x v="7"/>
    <x v="12"/>
    <x v="1551"/>
  </r>
  <r>
    <n v="3609"/>
    <x v="1551"/>
    <s v="KHOJALY is a new play that gives a voice to refugees the world over, telling the story of the survivors of the 1992 massacre in Khojaly"/>
    <x v="228"/>
    <x v="1467"/>
    <x v="0"/>
    <s v="GB"/>
    <s v="GBP"/>
    <n v="1459378085"/>
    <n v="1456789685"/>
    <b v="0"/>
    <n v="21"/>
    <b v="1"/>
    <s v="theater/plays"/>
    <n v="153"/>
    <n v="143.1"/>
    <x v="6"/>
    <x v="11"/>
    <x v="1552"/>
  </r>
  <r>
    <n v="2560"/>
    <x v="1552"/>
    <s v="New CD of favourite chamber music by Welsh composer Michael Parkin featuring debut recordings by outstanding young musicians."/>
    <x v="121"/>
    <x v="1468"/>
    <x v="0"/>
    <s v="GB"/>
    <s v="GBP"/>
    <n v="1425682174"/>
    <n v="1423090174"/>
    <b v="0"/>
    <n v="21"/>
    <b v="1"/>
    <s v="music/classical music"/>
    <n v="100"/>
    <n v="143"/>
    <x v="7"/>
    <x v="25"/>
    <x v="1553"/>
  </r>
  <r>
    <n v="1824"/>
    <x v="1553"/>
    <s v="cd fund raiser"/>
    <x v="121"/>
    <x v="1469"/>
    <x v="0"/>
    <s v="US"/>
    <s v="USD"/>
    <n v="1389146880"/>
    <n v="1387403967"/>
    <b v="0"/>
    <n v="40"/>
    <b v="1"/>
    <s v="music/rock"/>
    <n v="100"/>
    <n v="75.05"/>
    <x v="7"/>
    <x v="15"/>
    <x v="1554"/>
  </r>
  <r>
    <n v="4048"/>
    <x v="1554"/>
    <s v="The unspoken story of growing up disabled with cerebral palsy and no speech. This inclusive company fights ignorance using dark humour."/>
    <x v="92"/>
    <x v="1470"/>
    <x v="2"/>
    <s v="GB"/>
    <s v="GBP"/>
    <n v="1460373187"/>
    <n v="1457352787"/>
    <b v="0"/>
    <n v="91"/>
    <b v="0"/>
    <s v="theater/plays"/>
    <n v="18"/>
    <n v="32.979999999999997"/>
    <x v="6"/>
    <x v="11"/>
    <x v="1555"/>
  </r>
  <r>
    <n v="166"/>
    <x v="1555"/>
    <s v="A young teen makes a bad decision after joining gang and the film expresses his choices that led him to that point."/>
    <x v="1"/>
    <x v="1471"/>
    <x v="2"/>
    <s v="US"/>
    <s v="USD"/>
    <n v="1484531362"/>
    <n v="1481939362"/>
    <b v="0"/>
    <n v="1"/>
    <b v="0"/>
    <s v="film &amp; video/drama"/>
    <n v="60"/>
    <n v="3000"/>
    <x v="5"/>
    <x v="10"/>
    <x v="1556"/>
  </r>
  <r>
    <n v="1857"/>
    <x v="1556"/>
    <s v="We need to get back to Nashville to record our second record, a full LP this time.  It ain't cheap and we need your help!"/>
    <x v="121"/>
    <x v="1471"/>
    <x v="0"/>
    <s v="US"/>
    <s v="USD"/>
    <n v="1410546413"/>
    <n v="1407954413"/>
    <b v="0"/>
    <n v="22"/>
    <b v="1"/>
    <s v="music/rock"/>
    <n v="100"/>
    <n v="136.36000000000001"/>
    <x v="7"/>
    <x v="15"/>
    <x v="1557"/>
  </r>
  <r>
    <n v="2097"/>
    <x v="1557"/>
    <s v="Engine is ready to record our sophomore release. The songs are written, the musicians are ready. Help us bring this into existence!"/>
    <x v="121"/>
    <x v="1471"/>
    <x v="0"/>
    <s v="US"/>
    <s v="USD"/>
    <n v="1322751735"/>
    <n v="1317564135"/>
    <b v="0"/>
    <n v="38"/>
    <b v="1"/>
    <s v="music/indie rock"/>
    <n v="100"/>
    <n v="78.95"/>
    <x v="7"/>
    <x v="12"/>
    <x v="1558"/>
  </r>
  <r>
    <n v="2830"/>
    <x v="1558"/>
    <s v="Avalon is a new South African Township play and Nakhtik is a  danced political lecture."/>
    <x v="121"/>
    <x v="1471"/>
    <x v="0"/>
    <s v="US"/>
    <s v="USD"/>
    <n v="1399867140"/>
    <n v="1398802148"/>
    <b v="0"/>
    <n v="11"/>
    <b v="1"/>
    <s v="theater/plays"/>
    <n v="100"/>
    <n v="272.73"/>
    <x v="6"/>
    <x v="11"/>
    <x v="1559"/>
  </r>
  <r>
    <n v="3375"/>
    <x v="1559"/>
    <s v="Production of wickedly funny new play for two women, written by iconic songwriter and ex-London's Burning man, Chris Larner"/>
    <x v="121"/>
    <x v="1471"/>
    <x v="0"/>
    <s v="GB"/>
    <s v="GBP"/>
    <n v="1400423973"/>
    <n v="1399387173"/>
    <b v="0"/>
    <n v="17"/>
    <b v="1"/>
    <s v="theater/plays"/>
    <n v="100"/>
    <n v="176.47"/>
    <x v="6"/>
    <x v="11"/>
    <x v="1560"/>
  </r>
  <r>
    <n v="3412"/>
    <x v="1560"/>
    <s v="Rough Haired Pointer present for the first time ever Joe Orton's 'Fred &amp; Madge' at the Hope Theatre, Islington this Sept and Oct"/>
    <x v="121"/>
    <x v="1471"/>
    <x v="0"/>
    <s v="GB"/>
    <s v="GBP"/>
    <n v="1411858862"/>
    <n v="1409266862"/>
    <b v="0"/>
    <n v="26"/>
    <b v="1"/>
    <s v="theater/plays"/>
    <n v="100"/>
    <n v="115.38"/>
    <x v="6"/>
    <x v="11"/>
    <x v="1561"/>
  </r>
  <r>
    <n v="3623"/>
    <x v="1561"/>
    <s v="An original play exploring the complications of romantic relationships in all forms."/>
    <x v="60"/>
    <x v="1471"/>
    <x v="0"/>
    <s v="US"/>
    <s v="USD"/>
    <n v="1406358000"/>
    <n v="1404841270"/>
    <b v="0"/>
    <n v="34"/>
    <b v="1"/>
    <s v="theater/plays"/>
    <n v="120"/>
    <n v="88.24"/>
    <x v="6"/>
    <x v="11"/>
    <x v="1562"/>
  </r>
  <r>
    <n v="3754"/>
    <x v="1562"/>
    <s v="CitÃ© des Arts needs your help in funding their fall production of the hit musical comedy &quot;Little Shop of Horrors.&quot;"/>
    <x v="60"/>
    <x v="1471"/>
    <x v="0"/>
    <s v="US"/>
    <s v="USD"/>
    <n v="1406350740"/>
    <n v="1403125737"/>
    <b v="0"/>
    <n v="27"/>
    <b v="1"/>
    <s v="theater/musical"/>
    <n v="120"/>
    <n v="111.11"/>
    <x v="6"/>
    <x v="19"/>
    <x v="1563"/>
  </r>
  <r>
    <n v="3780"/>
    <x v="1563"/>
    <s v="Melissa Youth OnSTAGE (MYO) provides kids in North Collin County with the very best in youth theatre opportunities."/>
    <x v="60"/>
    <x v="1471"/>
    <x v="0"/>
    <s v="US"/>
    <s v="USD"/>
    <n v="1436817960"/>
    <n v="1433999785"/>
    <b v="0"/>
    <n v="30"/>
    <b v="1"/>
    <s v="theater/musical"/>
    <n v="120"/>
    <n v="100"/>
    <x v="6"/>
    <x v="19"/>
    <x v="1564"/>
  </r>
  <r>
    <n v="498"/>
    <x v="1564"/>
    <s v="AT is an Interactive Animation made for the iPad where the user becomes part of the story. It's a fantastic journey of discovery!"/>
    <x v="229"/>
    <x v="1472"/>
    <x v="2"/>
    <s v="US"/>
    <s v="USD"/>
    <n v="1324664249"/>
    <n v="1321035449"/>
    <b v="0"/>
    <n v="22"/>
    <b v="0"/>
    <s v="film &amp; video/animation"/>
    <n v="5"/>
    <n v="136.09"/>
    <x v="5"/>
    <x v="23"/>
    <x v="1565"/>
  </r>
  <r>
    <n v="3911"/>
    <x v="1565"/>
    <s v="â€˜Ministers of Graceâ€™ imagines what the movie Ghostbusters would be like if written by William Shakespeare."/>
    <x v="36"/>
    <x v="1473"/>
    <x v="2"/>
    <s v="US"/>
    <s v="USD"/>
    <n v="1417033777"/>
    <n v="1414438177"/>
    <b v="0"/>
    <n v="36"/>
    <b v="0"/>
    <s v="theater/plays"/>
    <n v="37"/>
    <n v="83.14"/>
    <x v="6"/>
    <x v="11"/>
    <x v="1566"/>
  </r>
  <r>
    <n v="2274"/>
    <x v="1566"/>
    <s v="Ryubix Manor-A system agnostic (OSR/OGL compatible) haunted house module for 4-8 players, scalable to 20th level. 325 area descriptions"/>
    <x v="60"/>
    <x v="1474"/>
    <x v="0"/>
    <s v="US"/>
    <s v="USD"/>
    <n v="1393156857"/>
    <n v="1390564857"/>
    <b v="0"/>
    <n v="99"/>
    <b v="1"/>
    <s v="games/tabletop games"/>
    <n v="120"/>
    <n v="30.2"/>
    <x v="3"/>
    <x v="5"/>
    <x v="1567"/>
  </r>
  <r>
    <n v="1104"/>
    <x v="1567"/>
    <s v="Street Heroes is a retro 2D side-scrolling multiplayer beat 'em up for Facebook that brings classic arcade fun to a social platform"/>
    <x v="24"/>
    <x v="1475"/>
    <x v="2"/>
    <s v="GB"/>
    <s v="GBP"/>
    <n v="1402480221"/>
    <n v="1399888221"/>
    <b v="0"/>
    <n v="37"/>
    <b v="0"/>
    <s v="games/video games"/>
    <n v="5"/>
    <n v="80.3"/>
    <x v="3"/>
    <x v="18"/>
    <x v="1568"/>
  </r>
  <r>
    <n v="1912"/>
    <x v="1568"/>
    <s v="Finally! Electrical Wiring Testing Made Easy...  Designed by a Professional for Professionals, Homeowners and DIYs, Too!"/>
    <x v="1"/>
    <x v="1476"/>
    <x v="2"/>
    <s v="US"/>
    <s v="USD"/>
    <n v="1433395560"/>
    <n v="1430803560"/>
    <b v="0"/>
    <n v="42"/>
    <b v="0"/>
    <s v="technology/gadgets"/>
    <n v="59"/>
    <n v="70.599999999999994"/>
    <x v="0"/>
    <x v="6"/>
    <x v="1569"/>
  </r>
  <r>
    <n v="1002"/>
    <x v="1569"/>
    <s v="A modern day locket that uses NFC technology to link your precious photos, videos, apps, and more. Choose our design or submit yours."/>
    <x v="29"/>
    <x v="1477"/>
    <x v="1"/>
    <s v="US"/>
    <s v="USD"/>
    <n v="1450331940"/>
    <n v="1447777514"/>
    <b v="0"/>
    <n v="22"/>
    <b v="0"/>
    <s v="technology/wearables"/>
    <n v="30"/>
    <n v="134.55000000000001"/>
    <x v="0"/>
    <x v="1"/>
    <x v="1570"/>
  </r>
  <r>
    <n v="3401"/>
    <x v="1570"/>
    <s v="Support a daring new theatre creation               _x000a_Supportez une audacieuse compagnie internationale et aidez-les Ã  crÃ©er leur piÃ¨ce"/>
    <x v="230"/>
    <x v="1478"/>
    <x v="0"/>
    <s v="GB"/>
    <s v="GBP"/>
    <n v="1438968146"/>
    <n v="1436376146"/>
    <b v="0"/>
    <n v="66"/>
    <b v="1"/>
    <s v="theater/plays"/>
    <n v="102"/>
    <n v="44.76"/>
    <x v="6"/>
    <x v="11"/>
    <x v="1571"/>
  </r>
  <r>
    <n v="2786"/>
    <x v="1571"/>
    <s v="A heart-melting farce about sex, art and the lovelorn lay-abouts of London-town."/>
    <x v="60"/>
    <x v="1479"/>
    <x v="0"/>
    <s v="GB"/>
    <s v="GBP"/>
    <n v="1404913180"/>
    <n v="1403703580"/>
    <b v="0"/>
    <n v="74"/>
    <b v="1"/>
    <s v="theater/plays"/>
    <n v="118"/>
    <n v="39.81"/>
    <x v="6"/>
    <x v="11"/>
    <x v="1572"/>
  </r>
  <r>
    <n v="1191"/>
    <x v="1572"/>
    <s v="A photo journal capturing 30 days of sweetness in Kyoto, Tokyo, and more. Join me to see the cutest &amp; prettiest images of Japan :)"/>
    <x v="205"/>
    <x v="1480"/>
    <x v="0"/>
    <s v="US"/>
    <s v="USD"/>
    <n v="1458480560"/>
    <n v="1455892160"/>
    <b v="0"/>
    <n v="33"/>
    <b v="1"/>
    <s v="photography/photobooks"/>
    <n v="109"/>
    <n v="89.24"/>
    <x v="2"/>
    <x v="3"/>
    <x v="1573"/>
  </r>
  <r>
    <n v="3177"/>
    <x v="1573"/>
    <s v="This one-man play made a splash on the west coast. Help shine a spotlight on this rock &amp; roll spectacle in NEW YORK CITY_x0008_!"/>
    <x v="60"/>
    <x v="1481"/>
    <x v="0"/>
    <s v="US"/>
    <s v="USD"/>
    <n v="1403366409"/>
    <n v="1400774409"/>
    <b v="1"/>
    <n v="51"/>
    <b v="1"/>
    <s v="theater/plays"/>
    <n v="117"/>
    <n v="57.55"/>
    <x v="6"/>
    <x v="11"/>
    <x v="1574"/>
  </r>
  <r>
    <n v="2166"/>
    <x v="1574"/>
    <s v="Drummer John Roccesano (Johnny Rock) produces an album written and performed by friends, recorded and mixed on tape, pressed on vinyl."/>
    <x v="151"/>
    <x v="1482"/>
    <x v="0"/>
    <s v="US"/>
    <s v="USD"/>
    <n v="1417813618"/>
    <n v="1413922018"/>
    <b v="0"/>
    <n v="32"/>
    <b v="1"/>
    <s v="music/rock"/>
    <n v="147"/>
    <n v="91.63"/>
    <x v="7"/>
    <x v="15"/>
    <x v="1575"/>
  </r>
  <r>
    <n v="1926"/>
    <x v="1575"/>
    <s v="Invisible Allies is a collaboration between well known West Coast downtempo aficionado Bluetech and Philadelphia electronic mastermind KiloWatts.  "/>
    <x v="186"/>
    <x v="1483"/>
    <x v="0"/>
    <s v="US"/>
    <s v="USD"/>
    <n v="1288657560"/>
    <n v="1286319256"/>
    <b v="0"/>
    <n v="107"/>
    <b v="1"/>
    <s v="music/indie rock"/>
    <n v="195"/>
    <n v="27.39"/>
    <x v="7"/>
    <x v="12"/>
    <x v="1576"/>
  </r>
  <r>
    <n v="3419"/>
    <x v="1576"/>
    <s v="As part of the 400th anniversary of Shakespeareâ€™s death, AC Productions will present a new production of Hamlet adapted by Peter Reid"/>
    <x v="231"/>
    <x v="1484"/>
    <x v="0"/>
    <s v="IE"/>
    <s v="EUR"/>
    <n v="1459978200"/>
    <n v="1458416585"/>
    <b v="0"/>
    <n v="46"/>
    <b v="1"/>
    <s v="theater/plays"/>
    <n v="107"/>
    <n v="63.7"/>
    <x v="6"/>
    <x v="11"/>
    <x v="1577"/>
  </r>
  <r>
    <n v="306"/>
    <x v="1577"/>
    <s v="A feature-length documentary on the life of Boston escape artist Jason Escape."/>
    <x v="114"/>
    <x v="1485"/>
    <x v="0"/>
    <s v="US"/>
    <s v="USD"/>
    <n v="1363806333"/>
    <n v="1362081933"/>
    <b v="1"/>
    <n v="80"/>
    <b v="1"/>
    <s v="film &amp; video/documentary"/>
    <n v="293"/>
    <n v="36.61"/>
    <x v="5"/>
    <x v="8"/>
    <x v="1578"/>
  </r>
  <r>
    <n v="3705"/>
    <x v="1578"/>
    <s v="The play satirizes the Chicago improvisation scene exposing the rules of the craft and the eccentricities of its participants"/>
    <x v="232"/>
    <x v="1486"/>
    <x v="0"/>
    <s v="US"/>
    <s v="USD"/>
    <n v="1403546400"/>
    <n v="1401714114"/>
    <b v="0"/>
    <n v="35"/>
    <b v="1"/>
    <s v="theater/plays"/>
    <n v="103"/>
    <n v="83.57"/>
    <x v="6"/>
    <x v="11"/>
    <x v="1579"/>
  </r>
  <r>
    <n v="2833"/>
    <x v="1579"/>
    <s v="A new play about exploring outer space"/>
    <x v="205"/>
    <x v="1487"/>
    <x v="0"/>
    <s v="US"/>
    <s v="USD"/>
    <n v="1444528800"/>
    <n v="1442804633"/>
    <b v="0"/>
    <n v="35"/>
    <b v="1"/>
    <s v="theater/plays"/>
    <n v="108"/>
    <n v="83.51"/>
    <x v="6"/>
    <x v="11"/>
    <x v="1580"/>
  </r>
  <r>
    <n v="838"/>
    <x v="1580"/>
    <s v="The Paper Melody wants YOU to be a part of the next chapter! Be a part of the process of our brand new EP and Music Videos!"/>
    <x v="151"/>
    <x v="1488"/>
    <x v="0"/>
    <s v="US"/>
    <s v="USD"/>
    <n v="1326835985"/>
    <n v="1324243985"/>
    <b v="0"/>
    <n v="61"/>
    <b v="1"/>
    <s v="music/rock"/>
    <n v="145"/>
    <n v="47.67"/>
    <x v="7"/>
    <x v="15"/>
    <x v="1581"/>
  </r>
  <r>
    <n v="976"/>
    <x v="1581"/>
    <s v="The Cinnamon II is an AppleÂ® ][ compatible wrist watch. Featuring 32k of memory and a 1 Mhz cpu. It's the ultimate in geek fashion."/>
    <x v="25"/>
    <x v="1489"/>
    <x v="2"/>
    <s v="AU"/>
    <s v="AUD"/>
    <n v="1439515497"/>
    <n v="1435627497"/>
    <b v="0"/>
    <n v="18"/>
    <b v="0"/>
    <s v="technology/wearables"/>
    <n v="2"/>
    <n v="160.5"/>
    <x v="0"/>
    <x v="1"/>
    <x v="1582"/>
  </r>
  <r>
    <n v="2020"/>
    <x v="1582"/>
    <s v="Low Voltage Metal Sensor directly compatible with Arduino type computers for Robotics, &amp; Motor Control, WITHOUT USING MAGNETS!"/>
    <x v="186"/>
    <x v="1490"/>
    <x v="0"/>
    <s v="US"/>
    <s v="USD"/>
    <n v="1400108640"/>
    <n v="1396923624"/>
    <b v="1"/>
    <n v="122"/>
    <b v="1"/>
    <s v="technology/hardware"/>
    <n v="192"/>
    <n v="23.65"/>
    <x v="0"/>
    <x v="0"/>
    <x v="1583"/>
  </r>
  <r>
    <n v="1648"/>
    <x v="1583"/>
    <s v="We've finished recording our debut LP &quot;Wide Awake&quot; and would love to have it pressed on vinyl, but we need your help"/>
    <x v="216"/>
    <x v="1491"/>
    <x v="0"/>
    <s v="US"/>
    <s v="USD"/>
    <n v="1300636482"/>
    <n v="1298048082"/>
    <b v="0"/>
    <n v="90"/>
    <b v="1"/>
    <s v="music/pop"/>
    <n v="125"/>
    <n v="32.01"/>
    <x v="7"/>
    <x v="22"/>
    <x v="1584"/>
  </r>
  <r>
    <n v="3726"/>
    <x v="1584"/>
    <s v="A week of rehearsal culminating in a staged reading of our three-actor adaptation of &quot;Howards End,&quot; for potential producers."/>
    <x v="233"/>
    <x v="1492"/>
    <x v="0"/>
    <s v="US"/>
    <s v="USD"/>
    <n v="1461963600"/>
    <n v="1459567371"/>
    <b v="0"/>
    <n v="46"/>
    <b v="1"/>
    <s v="theater/plays"/>
    <n v="339"/>
    <n v="62.59"/>
    <x v="6"/>
    <x v="11"/>
    <x v="1585"/>
  </r>
  <r>
    <n v="3252"/>
    <x v="1585"/>
    <s v="How do we navigate the boundaries between friendship, sexual intimacy and obsessive desire?"/>
    <x v="234"/>
    <x v="1493"/>
    <x v="0"/>
    <s v="GB"/>
    <s v="GBP"/>
    <n v="1473247240"/>
    <n v="1470655240"/>
    <b v="1"/>
    <n v="50"/>
    <b v="1"/>
    <s v="theater/plays"/>
    <n v="128"/>
    <n v="57.52"/>
    <x v="6"/>
    <x v="11"/>
    <x v="1586"/>
  </r>
  <r>
    <n v="1166"/>
    <x v="1586"/>
    <s v="Making delicious healthy food affordable &amp; accessible to ALL Cincinnati neighborhoods. Locally sourced, seasonally-inspired menu"/>
    <x v="51"/>
    <x v="1494"/>
    <x v="2"/>
    <s v="US"/>
    <s v="USD"/>
    <n v="1435291200"/>
    <n v="1432640342"/>
    <b v="0"/>
    <n v="8"/>
    <b v="0"/>
    <s v="food/food trucks"/>
    <n v="19"/>
    <n v="358.88"/>
    <x v="4"/>
    <x v="29"/>
    <x v="1587"/>
  </r>
  <r>
    <n v="3582"/>
    <x v="1587"/>
    <s v="A contemporary American play touching on the scorching realities of growing up in the Millennial generation."/>
    <x v="114"/>
    <x v="1495"/>
    <x v="0"/>
    <s v="US"/>
    <s v="USD"/>
    <n v="1459822682"/>
    <n v="1458613082"/>
    <b v="0"/>
    <n v="49"/>
    <b v="1"/>
    <s v="theater/plays"/>
    <n v="287"/>
    <n v="58.57"/>
    <x v="6"/>
    <x v="11"/>
    <x v="1588"/>
  </r>
  <r>
    <n v="2832"/>
    <x v="1588"/>
    <s v="Charting the big stuff in life from dance routines to coming out; exploring homophobia, family, friendship &amp; finding your own voice."/>
    <x v="60"/>
    <x v="1496"/>
    <x v="0"/>
    <s v="GB"/>
    <s v="GBP"/>
    <n v="1416780000"/>
    <n v="1414342894"/>
    <b v="0"/>
    <n v="95"/>
    <b v="1"/>
    <s v="theater/plays"/>
    <n v="115"/>
    <n v="30.19"/>
    <x v="6"/>
    <x v="11"/>
    <x v="1589"/>
  </r>
  <r>
    <n v="3777"/>
    <x v="1589"/>
    <s v="This musical adventure is a funny and heartwarming story of Mimi, a rebellious young girl who is spirited to Ghostlynd."/>
    <x v="151"/>
    <x v="1497"/>
    <x v="0"/>
    <s v="US"/>
    <s v="USD"/>
    <n v="1411790400"/>
    <n v="1409884821"/>
    <b v="0"/>
    <n v="59"/>
    <b v="1"/>
    <s v="theater/musical"/>
    <n v="143"/>
    <n v="48.54"/>
    <x v="6"/>
    <x v="19"/>
    <x v="1590"/>
  </r>
  <r>
    <n v="3230"/>
    <x v="1590"/>
    <s v="Recently under fire for its cheeky and contextual revisiting of an ancient comedy, this show has lost funding and needs your support!"/>
    <x v="204"/>
    <x v="1498"/>
    <x v="0"/>
    <s v="US"/>
    <s v="USD"/>
    <n v="1412135940"/>
    <n v="1410840126"/>
    <b v="1"/>
    <n v="37"/>
    <b v="1"/>
    <s v="theater/plays"/>
    <n v="110"/>
    <n v="77.22"/>
    <x v="6"/>
    <x v="11"/>
    <x v="1591"/>
  </r>
  <r>
    <n v="3484"/>
    <x v="1591"/>
    <s v="MACBETH IN THE BASEMENT will premiere at the Capital Fringe Festival in July 2016. A teenage kingâ€™s rise and fall in a vicious game."/>
    <x v="60"/>
    <x v="1499"/>
    <x v="0"/>
    <s v="US"/>
    <s v="USD"/>
    <n v="1466014499"/>
    <n v="1463422499"/>
    <b v="0"/>
    <n v="44"/>
    <b v="1"/>
    <s v="theater/plays"/>
    <n v="114"/>
    <n v="64.91"/>
    <x v="6"/>
    <x v="11"/>
    <x v="1592"/>
  </r>
  <r>
    <n v="1016"/>
    <x v="1592"/>
    <s v="Send an alert for help and find missing people, pets, and valuables with the touch of a button. Get yours today!"/>
    <x v="4"/>
    <x v="1500"/>
    <x v="1"/>
    <s v="US"/>
    <s v="USD"/>
    <n v="1459992856"/>
    <n v="1456108456"/>
    <b v="0"/>
    <n v="38"/>
    <b v="0"/>
    <s v="technology/wearables"/>
    <n v="3"/>
    <n v="74.790000000000006"/>
    <x v="0"/>
    <x v="1"/>
    <x v="1593"/>
  </r>
  <r>
    <n v="1374"/>
    <x v="1593"/>
    <s v="After two successful EPs, Sisters of Murphy is back in the studio to release our first full-length album. We want YOU to be part of it!"/>
    <x v="186"/>
    <x v="1500"/>
    <x v="0"/>
    <s v="US"/>
    <s v="USD"/>
    <n v="1458874388"/>
    <n v="1456285988"/>
    <b v="0"/>
    <n v="66"/>
    <b v="1"/>
    <s v="music/rock"/>
    <n v="189"/>
    <n v="43.06"/>
    <x v="7"/>
    <x v="15"/>
    <x v="1594"/>
  </r>
  <r>
    <n v="1392"/>
    <x v="1594"/>
    <s v="Telesomniac is a rock band from Provo, UT releasing their debut album Thirty-One Flashes in the Dark."/>
    <x v="60"/>
    <x v="1501"/>
    <x v="0"/>
    <s v="US"/>
    <s v="USD"/>
    <n v="1456976586"/>
    <n v="1454298186"/>
    <b v="0"/>
    <n v="104"/>
    <b v="1"/>
    <s v="music/rock"/>
    <n v="114"/>
    <n v="27.32"/>
    <x v="7"/>
    <x v="15"/>
    <x v="1595"/>
  </r>
  <r>
    <n v="2671"/>
    <x v="1595"/>
    <s v="We will build hubs so that teens can use tech to develop business solutions to their communities greatest challenges. Help us!"/>
    <x v="17"/>
    <x v="1502"/>
    <x v="2"/>
    <s v="US"/>
    <s v="USD"/>
    <n v="1419017880"/>
    <n v="1416419916"/>
    <b v="1"/>
    <n v="84"/>
    <b v="0"/>
    <s v="technology/makerspaces"/>
    <n v="11"/>
    <n v="33.76"/>
    <x v="0"/>
    <x v="24"/>
    <x v="1596"/>
  </r>
  <r>
    <n v="803"/>
    <x v="1596"/>
    <s v="We're recording our first single in Nashville this summer and sending it to radio with Shamrock Media Group.  We need your help!!"/>
    <x v="216"/>
    <x v="1503"/>
    <x v="0"/>
    <s v="US"/>
    <s v="USD"/>
    <n v="1306630800"/>
    <n v="1304376478"/>
    <b v="0"/>
    <n v="38"/>
    <b v="1"/>
    <s v="music/rock"/>
    <n v="123"/>
    <n v="74.61"/>
    <x v="7"/>
    <x v="15"/>
    <x v="1597"/>
  </r>
  <r>
    <n v="402"/>
    <x v="1597"/>
    <s v="Help create a new holiday classic -  _x000a_a film that takes us back in time to experience what the apostles witnessed, Jesus Alive Again."/>
    <x v="151"/>
    <x v="1504"/>
    <x v="0"/>
    <s v="US"/>
    <s v="USD"/>
    <n v="1446731817"/>
    <n v="1444913817"/>
    <b v="0"/>
    <n v="43"/>
    <b v="1"/>
    <s v="film &amp; video/documentary"/>
    <n v="142"/>
    <n v="65.88"/>
    <x v="5"/>
    <x v="8"/>
    <x v="1598"/>
  </r>
  <r>
    <n v="1650"/>
    <x v="1598"/>
    <s v="Help me record a CD that uses pop styling to give a fresh sound to ancient wisdom from scripture!"/>
    <x v="151"/>
    <x v="1505"/>
    <x v="0"/>
    <s v="US"/>
    <s v="USD"/>
    <n v="1381314437"/>
    <n v="1378722437"/>
    <b v="0"/>
    <n v="32"/>
    <b v="1"/>
    <s v="music/pop"/>
    <n v="142"/>
    <n v="88.47"/>
    <x v="7"/>
    <x v="22"/>
    <x v="1599"/>
  </r>
  <r>
    <n v="793"/>
    <x v="1599"/>
    <s v="Dead Tree Duo has been fortunate enough to record a full length album at Threshold Studios in NYC!  Now it's time to manufacture them!"/>
    <x v="231"/>
    <x v="1506"/>
    <x v="0"/>
    <s v="US"/>
    <s v="USD"/>
    <n v="1372827540"/>
    <n v="1371491244"/>
    <b v="0"/>
    <n v="32"/>
    <b v="1"/>
    <s v="music/rock"/>
    <n v="103"/>
    <n v="88.33"/>
    <x v="7"/>
    <x v="15"/>
    <x v="1600"/>
  </r>
  <r>
    <n v="4036"/>
    <x v="1600"/>
    <s v="&quot;3 Days In Savannah&quot; explores the issues of love, racism, and regret while reminding us that, &quot;life is a game and love is the prize.&quot;"/>
    <x v="70"/>
    <x v="1507"/>
    <x v="2"/>
    <s v="US"/>
    <s v="USD"/>
    <n v="1404253800"/>
    <n v="1402784964"/>
    <b v="0"/>
    <n v="17"/>
    <b v="0"/>
    <s v="theater/plays"/>
    <n v="47"/>
    <n v="166.06"/>
    <x v="6"/>
    <x v="11"/>
    <x v="1601"/>
  </r>
  <r>
    <n v="3263"/>
    <x v="1601"/>
    <s v="Shakespeare's bloodiest tragedy, performed and produced exclusively by women."/>
    <x v="60"/>
    <x v="1508"/>
    <x v="0"/>
    <s v="US"/>
    <s v="USD"/>
    <n v="1446238800"/>
    <n v="1444220588"/>
    <b v="1"/>
    <n v="68"/>
    <b v="1"/>
    <s v="theater/plays"/>
    <n v="112"/>
    <n v="41.24"/>
    <x v="6"/>
    <x v="11"/>
    <x v="1602"/>
  </r>
  <r>
    <n v="3457"/>
    <x v="1602"/>
    <s v="Robots, Space Battles, Mystery, and Intrigue. Nothing is Impossible..."/>
    <x v="151"/>
    <x v="1509"/>
    <x v="0"/>
    <s v="US"/>
    <s v="USD"/>
    <n v="1423720740"/>
    <n v="1421081857"/>
    <b v="0"/>
    <n v="55"/>
    <b v="1"/>
    <s v="theater/plays"/>
    <n v="140"/>
    <n v="50.98"/>
    <x v="6"/>
    <x v="11"/>
    <x v="1603"/>
  </r>
  <r>
    <n v="2626"/>
    <x v="1603"/>
    <s v="Support the accreditation of our online STEM Mentoring Program with the International Mentoring Association"/>
    <x v="60"/>
    <x v="1510"/>
    <x v="0"/>
    <s v="US"/>
    <s v="USD"/>
    <n v="1433343869"/>
    <n v="1430751869"/>
    <b v="0"/>
    <n v="50"/>
    <b v="1"/>
    <s v="technology/space exploration"/>
    <n v="112"/>
    <n v="56"/>
    <x v="0"/>
    <x v="4"/>
    <x v="1604"/>
  </r>
  <r>
    <n v="2880"/>
    <x v="1604"/>
    <s v="BELIEF leaves res &amp; crosses nations, swims the Atlantic, landing on Isle where Salish meets Gaelic, where humanity transcends barriers"/>
    <x v="32"/>
    <x v="1510"/>
    <x v="2"/>
    <s v="US"/>
    <s v="USD"/>
    <n v="1440090300"/>
    <n v="1436305452"/>
    <b v="0"/>
    <n v="29"/>
    <b v="0"/>
    <s v="theater/plays"/>
    <n v="23"/>
    <n v="96.55"/>
    <x v="6"/>
    <x v="11"/>
    <x v="1605"/>
  </r>
  <r>
    <n v="1669"/>
    <x v="1605"/>
    <s v="Hi guys! I'll be recording a 6-7 song EP this summer and I need your help to make it happen! _x000a_Any support is appreciated!"/>
    <x v="151"/>
    <x v="1511"/>
    <x v="0"/>
    <s v="US"/>
    <s v="USD"/>
    <n v="1464729276"/>
    <n v="1459545276"/>
    <b v="0"/>
    <n v="52"/>
    <b v="1"/>
    <s v="music/pop"/>
    <n v="140"/>
    <n v="53.75"/>
    <x v="7"/>
    <x v="22"/>
    <x v="1606"/>
  </r>
  <r>
    <n v="1864"/>
    <x v="1606"/>
    <s v="Cannons, Power Gloves, and PUNCHING STUFF!  Help Fat Cheeks collect Acorns for upgrades and customize his gear in this Endless Runner"/>
    <x v="115"/>
    <x v="1512"/>
    <x v="2"/>
    <s v="US"/>
    <s v="USD"/>
    <n v="1399223500"/>
    <n v="1396631500"/>
    <b v="0"/>
    <n v="48"/>
    <b v="0"/>
    <s v="games/mobile games"/>
    <n v="43"/>
    <n v="58.08"/>
    <x v="3"/>
    <x v="28"/>
    <x v="1607"/>
  </r>
  <r>
    <n v="3337"/>
    <x v="1607"/>
    <s v="StoneCrabs is thrilled to bring to the UK the first English production of Philipp LÃ¶hleâ€™s play Das Ding (The Thing)."/>
    <x v="60"/>
    <x v="1513"/>
    <x v="0"/>
    <s v="GB"/>
    <s v="GBP"/>
    <n v="1412974800"/>
    <n v="1411109167"/>
    <b v="0"/>
    <n v="34"/>
    <b v="1"/>
    <s v="theater/plays"/>
    <n v="110"/>
    <n v="81.03"/>
    <x v="6"/>
    <x v="11"/>
    <x v="1608"/>
  </r>
  <r>
    <n v="38"/>
    <x v="1608"/>
    <s v="A television show about three brothers from Chicago on a mission to discover and highlight the best breweries in America."/>
    <x v="60"/>
    <x v="1514"/>
    <x v="0"/>
    <s v="US"/>
    <s v="USD"/>
    <n v="1368235344"/>
    <n v="1365643344"/>
    <b v="0"/>
    <n v="66"/>
    <b v="1"/>
    <s v="film &amp; video/television"/>
    <n v="110"/>
    <n v="41.68"/>
    <x v="5"/>
    <x v="16"/>
    <x v="1609"/>
  </r>
  <r>
    <n v="3530"/>
    <x v="1609"/>
    <s v="â€œFar From Fictionâ€ is a powerful play, written by Sally Willis, offering insights into a new understanding of  female psychology."/>
    <x v="231"/>
    <x v="1515"/>
    <x v="0"/>
    <s v="GB"/>
    <s v="GBP"/>
    <n v="1460318400"/>
    <n v="1457881057"/>
    <b v="0"/>
    <n v="22"/>
    <b v="1"/>
    <s v="theater/plays"/>
    <n v="100"/>
    <n v="125"/>
    <x v="6"/>
    <x v="11"/>
    <x v="1610"/>
  </r>
  <r>
    <n v="519"/>
    <x v="1610"/>
    <s v="&quot;When the dream of childhood is stolen... a nightmare is born&quot; A dark animated fantasy film by indie filmmaker M dot Strange."/>
    <x v="235"/>
    <x v="151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</r>
  <r>
    <n v="3311"/>
    <x v="1611"/>
    <s v="Sherlock Holmes's &quot;Case of the Blue Carbuncle&quot; &amp; &quot;Case of the Dying Detective&quot; staged as One Act Plays this December."/>
    <x v="60"/>
    <x v="1516"/>
    <x v="0"/>
    <s v="US"/>
    <s v="USD"/>
    <n v="1445065210"/>
    <n v="1442473210"/>
    <b v="0"/>
    <n v="45"/>
    <b v="1"/>
    <s v="theater/plays"/>
    <n v="110"/>
    <n v="61.02"/>
    <x v="6"/>
    <x v="11"/>
    <x v="1612"/>
  </r>
  <r>
    <n v="720"/>
    <x v="1612"/>
    <s v="Without Utterance, a crushingly intimate literary memoir told from the inside of losing language, self, and world."/>
    <x v="236"/>
    <x v="1517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</r>
  <r>
    <n v="1900"/>
    <x v="1613"/>
    <s v="Angieâ€™s Curse, an Indie Goth/Dark Rock band &amp; local favorite from Ventura, are ready to record a professional CD of all original songs."/>
    <x v="60"/>
    <x v="1518"/>
    <x v="0"/>
    <s v="US"/>
    <s v="USD"/>
    <n v="1349517540"/>
    <n v="1347137731"/>
    <b v="0"/>
    <n v="54"/>
    <b v="1"/>
    <s v="music/indie rock"/>
    <n v="109"/>
    <n v="50.63"/>
    <x v="7"/>
    <x v="12"/>
    <x v="1614"/>
  </r>
  <r>
    <n v="1402"/>
    <x v="1614"/>
    <s v="Help us fund our latest project - a 5 track EP: fast-paced, hard-hitting, female-fronted rock with catchy choruses and lyrics to match!"/>
    <x v="60"/>
    <x v="1519"/>
    <x v="0"/>
    <s v="GB"/>
    <s v="GBP"/>
    <n v="1430439411"/>
    <n v="1425259011"/>
    <b v="0"/>
    <n v="113"/>
    <b v="1"/>
    <s v="music/rock"/>
    <n v="109"/>
    <n v="24.15"/>
    <x v="7"/>
    <x v="15"/>
    <x v="1615"/>
  </r>
  <r>
    <n v="3202"/>
    <x v="1615"/>
    <s v="Falling in love at Christmas should never be a drag! A rocking musical about four lives intersecting at a nightclub at Christmas."/>
    <x v="1"/>
    <x v="1520"/>
    <x v="2"/>
    <s v="US"/>
    <s v="USD"/>
    <n v="1450072740"/>
    <n v="1445027346"/>
    <b v="0"/>
    <n v="25"/>
    <b v="0"/>
    <s v="theater/musical"/>
    <n v="55"/>
    <n v="109.04"/>
    <x v="6"/>
    <x v="19"/>
    <x v="1616"/>
  </r>
  <r>
    <n v="587"/>
    <x v="1616"/>
    <s v="Waitresses.com is an online community devoted to servers around the world. Learn. Connect. Work. Travel. Share._x000a__x000a_Make a pledge today!"/>
    <x v="0"/>
    <x v="1521"/>
    <x v="2"/>
    <s v="CA"/>
    <s v="CAD"/>
    <n v="1429207833"/>
    <n v="1426615833"/>
    <b v="0"/>
    <n v="7"/>
    <b v="0"/>
    <s v="technology/web"/>
    <n v="9"/>
    <n v="389.29"/>
    <x v="0"/>
    <x v="26"/>
    <x v="1617"/>
  </r>
  <r>
    <n v="3183"/>
    <x v="1617"/>
    <s v="Anton Chekhov's The Seagull. An outdoor Amphitheater in Manhattan. Trees. A River. Daybreak."/>
    <x v="60"/>
    <x v="1521"/>
    <x v="0"/>
    <s v="US"/>
    <s v="USD"/>
    <n v="1377284669"/>
    <n v="1375729469"/>
    <b v="1"/>
    <n v="68"/>
    <b v="1"/>
    <s v="theater/plays"/>
    <n v="109"/>
    <n v="40.07"/>
    <x v="6"/>
    <x v="11"/>
    <x v="1618"/>
  </r>
  <r>
    <n v="2147"/>
    <x v="1618"/>
    <s v="A Point and Click Adventure on Steroids."/>
    <x v="21"/>
    <x v="1522"/>
    <x v="2"/>
    <s v="US"/>
    <s v="USD"/>
    <n v="1416125148"/>
    <n v="1413356748"/>
    <b v="0"/>
    <n v="55"/>
    <b v="0"/>
    <s v="games/video games"/>
    <n v="1"/>
    <n v="49.38"/>
    <x v="3"/>
    <x v="18"/>
    <x v="1619"/>
  </r>
  <r>
    <n v="2456"/>
    <x v="1619"/>
    <s v="These beef sticks will make your taste buds dance with happiness. Plus they are healthier than most available today!"/>
    <x v="186"/>
    <x v="1523"/>
    <x v="0"/>
    <s v="US"/>
    <s v="USD"/>
    <n v="1488063839"/>
    <n v="1485471839"/>
    <b v="0"/>
    <n v="67"/>
    <b v="1"/>
    <s v="food/small batch"/>
    <n v="181"/>
    <n v="40.49"/>
    <x v="4"/>
    <x v="7"/>
    <x v="1620"/>
  </r>
  <r>
    <n v="1935"/>
    <x v="1620"/>
    <s v="AM/PM is a 20 song dual-disk album that we're trying to record with your help! AM is a pop album and PM is an ambient/intense album!"/>
    <x v="60"/>
    <x v="1524"/>
    <x v="0"/>
    <s v="US"/>
    <s v="USD"/>
    <n v="1403326740"/>
    <n v="1400106171"/>
    <b v="0"/>
    <n v="50"/>
    <b v="1"/>
    <s v="music/indie rock"/>
    <n v="108"/>
    <n v="54.2"/>
    <x v="7"/>
    <x v="12"/>
    <x v="1621"/>
  </r>
  <r>
    <n v="1601"/>
    <x v="1621"/>
    <s v="We're so close to releasing our long-awaited debut album! A little help will go a long way... let's do this!"/>
    <x v="60"/>
    <x v="1525"/>
    <x v="0"/>
    <s v="US"/>
    <s v="USD"/>
    <n v="1304561633"/>
    <n v="1301969633"/>
    <b v="0"/>
    <n v="56"/>
    <b v="1"/>
    <s v="music/rock"/>
    <n v="108"/>
    <n v="48.33"/>
    <x v="7"/>
    <x v="15"/>
    <x v="1622"/>
  </r>
  <r>
    <n v="2810"/>
    <x v="1622"/>
    <s v="We're remounting the musical that brought down the Bush Administration: A Brief History of the Earth And Everything In It!"/>
    <x v="60"/>
    <x v="1526"/>
    <x v="0"/>
    <s v="US"/>
    <s v="USD"/>
    <n v="1401595140"/>
    <n v="1398828064"/>
    <b v="0"/>
    <n v="57"/>
    <b v="1"/>
    <s v="theater/plays"/>
    <n v="108"/>
    <n v="47.46"/>
    <x v="6"/>
    <x v="11"/>
    <x v="1623"/>
  </r>
  <r>
    <n v="864"/>
    <x v="1623"/>
    <s v="Help to make an album that will stand out in the pantheon of LDS music, an album of the highest musical and artistic standards."/>
    <x v="115"/>
    <x v="1527"/>
    <x v="2"/>
    <s v="US"/>
    <s v="USD"/>
    <n v="1381917540"/>
    <n v="1379990038"/>
    <b v="0"/>
    <n v="79"/>
    <b v="0"/>
    <s v="music/jazz"/>
    <n v="42"/>
    <n v="34.18"/>
    <x v="7"/>
    <x v="33"/>
    <x v="1624"/>
  </r>
  <r>
    <n v="2934"/>
    <x v="1624"/>
    <s v="Powerful community theatre production of Jason Robert Brown's &quot;Songs for a New World&quot; in London, Ontario."/>
    <x v="60"/>
    <x v="1527"/>
    <x v="0"/>
    <s v="CA"/>
    <s v="CAD"/>
    <n v="1402845364"/>
    <n v="1400253364"/>
    <b v="0"/>
    <n v="37"/>
    <b v="1"/>
    <s v="theater/musical"/>
    <n v="108"/>
    <n v="72.97"/>
    <x v="6"/>
    <x v="19"/>
    <x v="1625"/>
  </r>
  <r>
    <n v="3139"/>
    <x v="1625"/>
    <s v="Conoce y apoya el teatro de calidad que se escribe desde los centros penitenciarios, como es el caso de Casa Calabaza, de Maye Moreno."/>
    <x v="6"/>
    <x v="1527"/>
    <x v="3"/>
    <s v="MX"/>
    <s v="MXN"/>
    <n v="1490416380"/>
    <n v="1487485760"/>
    <b v="0"/>
    <n v="6"/>
    <b v="0"/>
    <s v="theater/plays"/>
    <n v="5"/>
    <n v="450"/>
    <x v="6"/>
    <x v="11"/>
    <x v="1626"/>
  </r>
  <r>
    <n v="1199"/>
    <x v="1626"/>
    <s v="There are over 627.295 Syrian refugees in Jordan due to the war. Let me tell you some of their stories with the help of a photobook!"/>
    <x v="237"/>
    <x v="1528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</r>
  <r>
    <n v="1673"/>
    <x v="1627"/>
    <s v="After our exciting mixing session at the Wilco loft, we're ready to master and press vinyl for The Astronomer's newest record!"/>
    <x v="238"/>
    <x v="1529"/>
    <x v="0"/>
    <s v="US"/>
    <s v="USD"/>
    <n v="1425675892"/>
    <n v="1423083892"/>
    <b v="0"/>
    <n v="59"/>
    <b v="1"/>
    <s v="music/pop"/>
    <n v="128"/>
    <n v="45.59"/>
    <x v="7"/>
    <x v="22"/>
    <x v="1628"/>
  </r>
  <r>
    <n v="3503"/>
    <x v="1628"/>
    <s v="A group of Sicilian immigrants in New York struggle to deal with conflict from both within the family and from without."/>
    <x v="60"/>
    <x v="1530"/>
    <x v="0"/>
    <s v="GB"/>
    <s v="GBP"/>
    <n v="1469359728"/>
    <n v="1466767728"/>
    <b v="0"/>
    <n v="38"/>
    <b v="1"/>
    <s v="theater/plays"/>
    <n v="108"/>
    <n v="70.760000000000005"/>
    <x v="6"/>
    <x v="11"/>
    <x v="1629"/>
  </r>
  <r>
    <n v="820"/>
    <x v="1629"/>
    <s v="Wyatt Lowe &amp; the Ottomatics will be hitting the road this June on a North and Southwest Summer 2014 tour!"/>
    <x v="151"/>
    <x v="1531"/>
    <x v="0"/>
    <s v="US"/>
    <s v="USD"/>
    <n v="1402290000"/>
    <n v="1399666342"/>
    <b v="0"/>
    <n v="38"/>
    <b v="1"/>
    <s v="music/rock"/>
    <n v="134"/>
    <n v="70.55"/>
    <x v="7"/>
    <x v="15"/>
    <x v="1630"/>
  </r>
  <r>
    <n v="2940"/>
    <x v="1630"/>
    <s v="We are asking for people to donate to our theater club, the ITAVA Players, a public high school club from Brooklyn, NY."/>
    <x v="60"/>
    <x v="1531"/>
    <x v="0"/>
    <s v="US"/>
    <s v="USD"/>
    <n v="1421606018"/>
    <n v="1418150018"/>
    <b v="0"/>
    <n v="33"/>
    <b v="1"/>
    <s v="theater/musical"/>
    <n v="107"/>
    <n v="81.239999999999995"/>
    <x v="6"/>
    <x v="19"/>
    <x v="1631"/>
  </r>
  <r>
    <n v="1901"/>
    <x v="1631"/>
    <s v="KiddieRail is a height adjustable hand rail of the right size for little children to help them manage the stairs more safely at home."/>
    <x v="239"/>
    <x v="1532"/>
    <x v="2"/>
    <s v="GB"/>
    <s v="GBP"/>
    <n v="1432299600"/>
    <n v="1429707729"/>
    <b v="0"/>
    <n v="25"/>
    <b v="0"/>
    <s v="technology/gadgets"/>
    <n v="3"/>
    <n v="106.8"/>
    <x v="0"/>
    <x v="6"/>
    <x v="1632"/>
  </r>
  <r>
    <n v="3615"/>
    <x v="1632"/>
    <s v="Bob is on the road. Bob is on the run. But from what? Will she make it to her destination and what will she find whens she gets there?"/>
    <x v="60"/>
    <x v="1532"/>
    <x v="0"/>
    <s v="GB"/>
    <s v="GBP"/>
    <n v="1449756896"/>
    <n v="1447164896"/>
    <b v="0"/>
    <n v="72"/>
    <b v="1"/>
    <s v="theater/plays"/>
    <n v="107"/>
    <n v="37.08"/>
    <x v="6"/>
    <x v="11"/>
    <x v="1633"/>
  </r>
  <r>
    <n v="3164"/>
    <x v="1633"/>
    <s v="Better than Shakespeare! Theatre Companyâ€™s inaugural production, â€œMuch Ado About Something.â€ The Something is Aliens."/>
    <x v="60"/>
    <x v="1533"/>
    <x v="0"/>
    <s v="US"/>
    <s v="USD"/>
    <n v="1402341615"/>
    <n v="1399490415"/>
    <b v="1"/>
    <n v="71"/>
    <b v="1"/>
    <s v="theater/plays"/>
    <n v="107"/>
    <n v="37.590000000000003"/>
    <x v="6"/>
    <x v="11"/>
    <x v="1634"/>
  </r>
  <r>
    <n v="2829"/>
    <x v="1634"/>
    <s v="In a visceral new play about family, grief and red meat, Sarah Kosar (Royal Court) asks how far we'd go to connect with those we love."/>
    <x v="60"/>
    <x v="1534"/>
    <x v="0"/>
    <s v="GB"/>
    <s v="GBP"/>
    <n v="1464863118"/>
    <n v="1462443918"/>
    <b v="0"/>
    <n v="76"/>
    <b v="1"/>
    <s v="theater/plays"/>
    <n v="107"/>
    <n v="35.04"/>
    <x v="6"/>
    <x v="11"/>
    <x v="1635"/>
  </r>
  <r>
    <n v="2275"/>
    <x v="1635"/>
    <s v="The aim of this project is to extend our existing Samurai Dwarf range from 6 to 9. The new sculpts will be done by Bob Olley."/>
    <x v="240"/>
    <x v="153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</r>
  <r>
    <n v="3823"/>
    <x v="1636"/>
    <s v="Feed, a new play by Garrett Markgraf (based on the novel by M.T. Anderson), Directed by Anna Marck at Oakland University."/>
    <x v="60"/>
    <x v="1536"/>
    <x v="0"/>
    <s v="US"/>
    <s v="USD"/>
    <n v="1437364740"/>
    <n v="1434405044"/>
    <b v="0"/>
    <n v="41"/>
    <b v="1"/>
    <s v="theater/plays"/>
    <n v="106"/>
    <n v="64.63"/>
    <x v="6"/>
    <x v="11"/>
    <x v="1637"/>
  </r>
  <r>
    <n v="3247"/>
    <x v="1637"/>
    <s v="Open Letter Theatre presents 'Boys' by Ella Hickson, at 2015's Edinburgh Fringe Festival! Four students, one flat, one last party!"/>
    <x v="60"/>
    <x v="1537"/>
    <x v="0"/>
    <s v="GB"/>
    <s v="GBP"/>
    <n v="1436696712"/>
    <n v="1434104712"/>
    <b v="1"/>
    <n v="57"/>
    <b v="1"/>
    <s v="theater/plays"/>
    <n v="106"/>
    <n v="46.43"/>
    <x v="6"/>
    <x v="11"/>
    <x v="1638"/>
  </r>
  <r>
    <n v="1214"/>
    <x v="1638"/>
    <s v="A coffee table book with photographs of nature's splendor from the mystical valley of Lachen in the Eastern recesses of the Himalaya."/>
    <x v="151"/>
    <x v="1538"/>
    <x v="0"/>
    <s v="US"/>
    <s v="USD"/>
    <n v="1433880605"/>
    <n v="1428696605"/>
    <b v="0"/>
    <n v="25"/>
    <b v="1"/>
    <s v="photography/photobooks"/>
    <n v="132"/>
    <n v="105.44"/>
    <x v="2"/>
    <x v="3"/>
    <x v="1639"/>
  </r>
  <r>
    <n v="3328"/>
    <x v="1639"/>
    <s v="&quot;3 Days In Savannah&quot; explores the issues of love, racism, and regret while reminding us that, &quot;life is a game and love is the prize.&quot;"/>
    <x v="159"/>
    <x v="1539"/>
    <x v="0"/>
    <s v="US"/>
    <s v="USD"/>
    <n v="1404522000"/>
    <n v="1404308883"/>
    <b v="0"/>
    <n v="9"/>
    <b v="1"/>
    <s v="theater/plays"/>
    <n v="146"/>
    <n v="292.77999999999997"/>
    <x v="6"/>
    <x v="11"/>
    <x v="1640"/>
  </r>
  <r>
    <n v="1928"/>
    <x v="1640"/>
    <s v="Help us master and release our debut album &quot;The Kaleidoscope Dawn&quot;"/>
    <x v="241"/>
    <x v="1540"/>
    <x v="0"/>
    <s v="US"/>
    <s v="USD"/>
    <n v="1367940794"/>
    <n v="1365348794"/>
    <b v="0"/>
    <n v="34"/>
    <b v="1"/>
    <s v="music/indie rock"/>
    <n v="103"/>
    <n v="77.349999999999994"/>
    <x v="7"/>
    <x v="12"/>
    <x v="1641"/>
  </r>
  <r>
    <n v="2366"/>
    <x v="1641"/>
    <s v="iDEA virtual activities, the perfect way to encourage children and families to get active - physically, socially and mentally."/>
    <x v="17"/>
    <x v="1540"/>
    <x v="1"/>
    <s v="GB"/>
    <s v="GBP"/>
    <n v="1445431533"/>
    <n v="1442839533"/>
    <b v="0"/>
    <n v="27"/>
    <b v="0"/>
    <s v="technology/web"/>
    <n v="11"/>
    <n v="97.41"/>
    <x v="0"/>
    <x v="26"/>
    <x v="1642"/>
  </r>
  <r>
    <n v="3306"/>
    <x v="1642"/>
    <s v="The Shakespeare All-Stars are producing &quot;The Complete Works of William Shakespeare (Abridged)&quot; June 23 - July 3. This time with ladies!"/>
    <x v="186"/>
    <x v="1540"/>
    <x v="0"/>
    <s v="US"/>
    <s v="USD"/>
    <n v="1465527600"/>
    <n v="1462252542"/>
    <b v="0"/>
    <n v="54"/>
    <b v="1"/>
    <s v="theater/plays"/>
    <n v="175"/>
    <n v="48.7"/>
    <x v="6"/>
    <x v="11"/>
    <x v="1643"/>
  </r>
  <r>
    <n v="3550"/>
    <x v="1643"/>
    <s v="MOONFACE explores the formative f***k-ups of adolescence. Fresh, incisive new writing. Monologue, movement and striking naturalism."/>
    <x v="60"/>
    <x v="1541"/>
    <x v="0"/>
    <s v="GB"/>
    <s v="GBP"/>
    <n v="1462224398"/>
    <n v="1459632398"/>
    <b v="0"/>
    <n v="64"/>
    <b v="1"/>
    <s v="theater/plays"/>
    <n v="105"/>
    <n v="40.94"/>
    <x v="6"/>
    <x v="11"/>
    <x v="1644"/>
  </r>
  <r>
    <n v="2475"/>
    <x v="1644"/>
    <s v="Help BRANDTSON and DREAMOVERrecords press their 2004 record, &quot;Send Us A Signal&quot;."/>
    <x v="60"/>
    <x v="1542"/>
    <x v="0"/>
    <s v="US"/>
    <s v="USD"/>
    <n v="1278799200"/>
    <n v="1273647255"/>
    <b v="0"/>
    <n v="81"/>
    <b v="1"/>
    <s v="music/indie rock"/>
    <n v="105"/>
    <n v="32.32"/>
    <x v="7"/>
    <x v="12"/>
    <x v="1645"/>
  </r>
  <r>
    <n v="3654"/>
    <x v="1645"/>
    <s v="Miranda Conquest is Britainâ€™s top celebrity chef. One problem: she canâ€™t cook. A comedy about control, celebrity and kitchen knives."/>
    <x v="186"/>
    <x v="1543"/>
    <x v="0"/>
    <s v="GB"/>
    <s v="GBP"/>
    <n v="1459702800"/>
    <n v="1457690386"/>
    <b v="0"/>
    <n v="38"/>
    <b v="1"/>
    <s v="theater/plays"/>
    <n v="174"/>
    <n v="68.84"/>
    <x v="6"/>
    <x v="11"/>
    <x v="1646"/>
  </r>
  <r>
    <n v="87"/>
    <x v="1646"/>
    <s v="A father without work uses his daughter to con sympathy from strangers... sound familiar?  Help us make this film!"/>
    <x v="60"/>
    <x v="1544"/>
    <x v="0"/>
    <s v="US"/>
    <s v="USD"/>
    <n v="1275529260"/>
    <n v="1274705803"/>
    <b v="0"/>
    <n v="25"/>
    <b v="1"/>
    <s v="film &amp; video/shorts"/>
    <n v="105"/>
    <n v="104.6"/>
    <x v="5"/>
    <x v="27"/>
    <x v="1647"/>
  </r>
  <r>
    <n v="851"/>
    <x v="1647"/>
    <s v="Salut, nous c'est M.F.Crew, on a besoin de vous pour produire notre premier album &quot;First Ride&quot; ! :)"/>
    <x v="151"/>
    <x v="1545"/>
    <x v="0"/>
    <s v="FR"/>
    <s v="EUR"/>
    <n v="1469994300"/>
    <n v="1464815253"/>
    <b v="0"/>
    <n v="70"/>
    <b v="1"/>
    <s v="music/metal"/>
    <n v="130"/>
    <n v="37.270000000000003"/>
    <x v="7"/>
    <x v="20"/>
    <x v="1648"/>
  </r>
  <r>
    <n v="842"/>
    <x v="1648"/>
    <s v="Help fund our new concept album, inspired heavily by Sci-Fi and cosmology. Together, we can make &quot;Frontiers&quot; a great release!"/>
    <x v="60"/>
    <x v="1546"/>
    <x v="0"/>
    <s v="CA"/>
    <s v="CAD"/>
    <n v="1381723140"/>
    <n v="1378735983"/>
    <b v="1"/>
    <n v="39"/>
    <b v="1"/>
    <s v="music/metal"/>
    <n v="104"/>
    <n v="66.87"/>
    <x v="7"/>
    <x v="20"/>
    <x v="1649"/>
  </r>
  <r>
    <n v="3199"/>
    <x v="1649"/>
    <s v="The Milburn Stone Theatre needs your help to bring its high-flying next blockbuster musical, TARZAN, to life!"/>
    <x v="1"/>
    <x v="1546"/>
    <x v="2"/>
    <s v="US"/>
    <s v="USD"/>
    <n v="1410037200"/>
    <n v="1407435418"/>
    <b v="0"/>
    <n v="53"/>
    <b v="0"/>
    <s v="theater/musical"/>
    <n v="52"/>
    <n v="49.21"/>
    <x v="6"/>
    <x v="19"/>
    <x v="1650"/>
  </r>
  <r>
    <n v="975"/>
    <x v="1650"/>
    <s v="Horologic5 creates a case for the Apple Watch that reflects true luxury &amp; style. Check out the Garstin Luxury Case in 38mm/42mm"/>
    <x v="4"/>
    <x v="1547"/>
    <x v="2"/>
    <s v="US"/>
    <s v="USD"/>
    <n v="1467132185"/>
    <n v="1461948185"/>
    <b v="0"/>
    <n v="24"/>
    <b v="0"/>
    <s v="technology/wearables"/>
    <n v="3"/>
    <n v="108.63"/>
    <x v="0"/>
    <x v="1"/>
    <x v="1651"/>
  </r>
  <r>
    <n v="1259"/>
    <x v="1651"/>
    <s v="Falling From One is currently in the studio recording their first CD and they need your help!"/>
    <x v="60"/>
    <x v="1548"/>
    <x v="0"/>
    <s v="US"/>
    <s v="USD"/>
    <n v="1402286340"/>
    <n v="1399504664"/>
    <b v="1"/>
    <n v="96"/>
    <b v="1"/>
    <s v="music/rock"/>
    <n v="104"/>
    <n v="27.15"/>
    <x v="7"/>
    <x v="15"/>
    <x v="1652"/>
  </r>
  <r>
    <n v="3438"/>
    <x v="1652"/>
    <s v="Klippies is the debut play from Johannesburg-born writer Jessica SiÃ¢n, premiering at the Southwark Playhouse, London in May 2015."/>
    <x v="60"/>
    <x v="1549"/>
    <x v="0"/>
    <s v="GB"/>
    <s v="GBP"/>
    <n v="1430600400"/>
    <n v="1428358567"/>
    <b v="0"/>
    <n v="14"/>
    <b v="1"/>
    <s v="theater/plays"/>
    <n v="104"/>
    <n v="186.07"/>
    <x v="6"/>
    <x v="11"/>
    <x v="1653"/>
  </r>
  <r>
    <n v="1893"/>
    <x v="1653"/>
    <s v="Archeology is looking to gain support to release their 7&quot; vinyl single &quot;Hunger&quot; as well as the b-side, &quot;Kings canyon."/>
    <x v="60"/>
    <x v="1550"/>
    <x v="0"/>
    <s v="US"/>
    <s v="USD"/>
    <n v="1302926340"/>
    <n v="1301524585"/>
    <b v="0"/>
    <n v="45"/>
    <b v="1"/>
    <s v="music/indie rock"/>
    <n v="104"/>
    <n v="57.78"/>
    <x v="7"/>
    <x v="12"/>
    <x v="1654"/>
  </r>
  <r>
    <n v="2840"/>
    <x v="1654"/>
    <s v="The world premiere of an astounding new play at Southwark Playhouse exploring slut shaming/cyber bullying &amp; the emotional repercussions"/>
    <x v="60"/>
    <x v="1550"/>
    <x v="0"/>
    <s v="GB"/>
    <s v="GBP"/>
    <n v="1426698000"/>
    <n v="1424825479"/>
    <b v="0"/>
    <n v="132"/>
    <b v="1"/>
    <s v="theater/plays"/>
    <n v="104"/>
    <n v="19.7"/>
    <x v="6"/>
    <x v="11"/>
    <x v="1655"/>
  </r>
  <r>
    <n v="3365"/>
    <x v="1655"/>
    <s v="A dazzling dramatic musical drama that takes place inside a Charm City Church! Help us finance a play that is back by popular demand!"/>
    <x v="60"/>
    <x v="1550"/>
    <x v="0"/>
    <s v="US"/>
    <s v="USD"/>
    <n v="1449973592"/>
    <n v="1447381592"/>
    <b v="0"/>
    <n v="3"/>
    <b v="1"/>
    <s v="theater/plays"/>
    <n v="104"/>
    <n v="866.67"/>
    <x v="6"/>
    <x v="11"/>
    <x v="1656"/>
  </r>
  <r>
    <n v="1360"/>
    <x v="1656"/>
    <s v="So Bad, It's Good! is a guide to finding the best films for your bad movie night."/>
    <x v="186"/>
    <x v="1551"/>
    <x v="0"/>
    <s v="US"/>
    <s v="USD"/>
    <n v="1343943420"/>
    <n v="1341524220"/>
    <b v="0"/>
    <n v="81"/>
    <b v="1"/>
    <s v="publishing/nonfiction"/>
    <n v="173"/>
    <n v="32.07"/>
    <x v="1"/>
    <x v="17"/>
    <x v="1657"/>
  </r>
  <r>
    <n v="376"/>
    <x v="1657"/>
    <s v="A film about the cosmetics industry. Everything you need to know about the ingredients being used and what alternatives are out there."/>
    <x v="242"/>
    <x v="1552"/>
    <x v="0"/>
    <s v="GB"/>
    <s v="GBP"/>
    <n v="1472122316"/>
    <n v="1469443916"/>
    <b v="0"/>
    <n v="48"/>
    <b v="1"/>
    <s v="film &amp; video/documentary"/>
    <n v="106"/>
    <n v="54.08"/>
    <x v="5"/>
    <x v="8"/>
    <x v="1658"/>
  </r>
  <r>
    <n v="3505"/>
    <x v="1658"/>
    <s v="Four myths._x000a_Four writers._x000a_Four new takes._x000a__x000a_The Four Disgracers comes to the stage to launch a new theatre group, Ixion."/>
    <x v="60"/>
    <x v="1553"/>
    <x v="0"/>
    <s v="US"/>
    <s v="USD"/>
    <n v="1399953600"/>
    <n v="1398983245"/>
    <b v="0"/>
    <n v="39"/>
    <b v="1"/>
    <s v="theater/plays"/>
    <n v="104"/>
    <n v="66.510000000000005"/>
    <x v="6"/>
    <x v="11"/>
    <x v="1659"/>
  </r>
  <r>
    <n v="2540"/>
    <x v="1659"/>
    <s v="â€œVladimir in Butterfly Countryâ€ is a chamber opera by composer Ann Callaway and Jaime Robles, which will premiere October 30, 2011."/>
    <x v="60"/>
    <x v="1554"/>
    <x v="0"/>
    <s v="US"/>
    <s v="USD"/>
    <n v="1319904721"/>
    <n v="1314720721"/>
    <b v="0"/>
    <n v="27"/>
    <b v="1"/>
    <s v="music/classical music"/>
    <n v="103"/>
    <n v="95.74"/>
    <x v="7"/>
    <x v="25"/>
    <x v="1660"/>
  </r>
  <r>
    <n v="3278"/>
    <x v="1660"/>
    <s v="This Victorian gothic tragedy tells the untold story of Estella Havisham. Combining puppetry, music and striking digital projections."/>
    <x v="60"/>
    <x v="1554"/>
    <x v="0"/>
    <s v="GB"/>
    <s v="GBP"/>
    <n v="1433017303"/>
    <n v="1430425303"/>
    <b v="1"/>
    <n v="34"/>
    <b v="1"/>
    <s v="theater/plays"/>
    <n v="103"/>
    <n v="76.03"/>
    <x v="6"/>
    <x v="11"/>
    <x v="1661"/>
  </r>
  <r>
    <n v="1507"/>
    <x v="1661"/>
    <s v="This project is for the production of a photobook at the culmination of a photo documentary that is known as &quot;It's Better In The Wind.&quot;"/>
    <x v="181"/>
    <x v="1555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</r>
  <r>
    <n v="3178"/>
    <x v="1662"/>
    <s v="Cutting Off Kate Bush is a one-woman show written &amp; performed by Lucy Benson-Brown, premiering at the Edinburgh Fringe Festival 2014"/>
    <x v="186"/>
    <x v="1556"/>
    <x v="0"/>
    <s v="GB"/>
    <s v="GBP"/>
    <n v="1405521075"/>
    <n v="1402929075"/>
    <b v="1"/>
    <n v="78"/>
    <b v="1"/>
    <s v="theater/plays"/>
    <n v="172"/>
    <n v="33.03"/>
    <x v="6"/>
    <x v="11"/>
    <x v="1663"/>
  </r>
  <r>
    <n v="3264"/>
    <x v="1663"/>
    <s v="The three part comedic saga of Kapow-i GoGo, who saves the world.  Again.  And again."/>
    <x v="60"/>
    <x v="1557"/>
    <x v="0"/>
    <s v="US"/>
    <s v="USD"/>
    <n v="1422482400"/>
    <n v="1421089938"/>
    <b v="1"/>
    <n v="49"/>
    <b v="1"/>
    <s v="theater/plays"/>
    <n v="103"/>
    <n v="52.55"/>
    <x v="6"/>
    <x v="11"/>
    <x v="1664"/>
  </r>
  <r>
    <n v="2933"/>
    <x v="1664"/>
    <s v="An intimate musical about friendship and time, growing up, and coming of age. Music and words that will stay with you for years to come"/>
    <x v="60"/>
    <x v="1558"/>
    <x v="0"/>
    <s v="US"/>
    <s v="USD"/>
    <n v="1465081053"/>
    <n v="1462489053"/>
    <b v="0"/>
    <n v="54"/>
    <b v="1"/>
    <s v="theater/musical"/>
    <n v="103"/>
    <n v="47.57"/>
    <x v="6"/>
    <x v="19"/>
    <x v="1665"/>
  </r>
  <r>
    <n v="3538"/>
    <x v="1665"/>
    <s v="A play about riverside homelessness, inspired by true events. Shows at Brunel Museum, 240 Project and similar community organisations."/>
    <x v="151"/>
    <x v="1558"/>
    <x v="0"/>
    <s v="GB"/>
    <s v="GBP"/>
    <n v="1471428340"/>
    <n v="1469009140"/>
    <b v="0"/>
    <n v="83"/>
    <b v="1"/>
    <s v="theater/plays"/>
    <n v="128"/>
    <n v="30.95"/>
    <x v="6"/>
    <x v="11"/>
    <x v="1666"/>
  </r>
  <r>
    <n v="2315"/>
    <x v="1666"/>
    <s v="Rice invites you to be a part of the creation of their first album and spread their message of love."/>
    <x v="60"/>
    <x v="1559"/>
    <x v="0"/>
    <s v="US"/>
    <s v="USD"/>
    <n v="1336238743"/>
    <n v="1333646743"/>
    <b v="1"/>
    <n v="64"/>
    <b v="1"/>
    <s v="music/indie rock"/>
    <n v="103"/>
    <n v="40.08"/>
    <x v="7"/>
    <x v="12"/>
    <x v="1667"/>
  </r>
  <r>
    <n v="3441"/>
    <x v="1667"/>
    <s v="We are producing the play Bug, by Tracy Letts.  This will be an inspiring show, and a great way to bring help to a great LA charity."/>
    <x v="60"/>
    <x v="1559"/>
    <x v="0"/>
    <s v="US"/>
    <s v="USD"/>
    <n v="1447445820"/>
    <n v="1445077121"/>
    <b v="0"/>
    <n v="43"/>
    <b v="1"/>
    <s v="theater/plays"/>
    <n v="103"/>
    <n v="59.65"/>
    <x v="6"/>
    <x v="11"/>
    <x v="1668"/>
  </r>
  <r>
    <n v="3597"/>
    <x v="1668"/>
    <s v="&quot;I think that I have my own will. I can stop this, I tell myself. But it's not true.&quot;"/>
    <x v="60"/>
    <x v="1559"/>
    <x v="0"/>
    <s v="US"/>
    <s v="USD"/>
    <n v="1456984740"/>
    <n v="1455717790"/>
    <b v="0"/>
    <n v="33"/>
    <b v="1"/>
    <s v="theater/plays"/>
    <n v="103"/>
    <n v="77.73"/>
    <x v="6"/>
    <x v="11"/>
    <x v="1669"/>
  </r>
  <r>
    <n v="2809"/>
    <x v="1669"/>
    <s v="Sugarglass is a Dublin based theatre company committed to international collaboration. 2016 sees the launch of their NYC division."/>
    <x v="60"/>
    <x v="1560"/>
    <x v="0"/>
    <s v="US"/>
    <s v="USD"/>
    <n v="1459348740"/>
    <n v="1458647725"/>
    <b v="0"/>
    <n v="21"/>
    <b v="1"/>
    <s v="theater/plays"/>
    <n v="102"/>
    <n v="121.9"/>
    <x v="6"/>
    <x v="11"/>
    <x v="1670"/>
  </r>
  <r>
    <n v="3268"/>
    <x v="1670"/>
    <s v="EgoPo's The Hairy Ape has been invited to the Provincetown Theater Festival! Help us support our artists on this exciting tour."/>
    <x v="151"/>
    <x v="1560"/>
    <x v="0"/>
    <s v="US"/>
    <s v="USD"/>
    <n v="1472074928"/>
    <n v="1470692528"/>
    <b v="1"/>
    <n v="42"/>
    <b v="1"/>
    <s v="theater/plays"/>
    <n v="128"/>
    <n v="60.95"/>
    <x v="6"/>
    <x v="11"/>
    <x v="1671"/>
  </r>
  <r>
    <n v="3561"/>
    <x v="1671"/>
    <s v="How You Kiss Me Is Not How I Like To Be Kissed_x000a__x000a_a new play by Dan Giles_x000a__x000a_coming to FringeNYC 2015_x000a__x000a_www.howyoukissme.com"/>
    <x v="60"/>
    <x v="1560"/>
    <x v="0"/>
    <s v="US"/>
    <s v="USD"/>
    <n v="1438799760"/>
    <n v="1437236378"/>
    <b v="0"/>
    <n v="54"/>
    <b v="1"/>
    <s v="theater/plays"/>
    <n v="102"/>
    <n v="47.41"/>
    <x v="6"/>
    <x v="11"/>
    <x v="1672"/>
  </r>
  <r>
    <n v="3603"/>
    <x v="1672"/>
    <s v="Help produce &quot;Thank You For Waiting,&quot; a new play that explores friendship, loss, and mental illness, at the 2016 Frigid Festival!"/>
    <x v="186"/>
    <x v="1560"/>
    <x v="0"/>
    <s v="US"/>
    <s v="USD"/>
    <n v="1446759880"/>
    <n v="1444164280"/>
    <b v="0"/>
    <n v="57"/>
    <b v="1"/>
    <s v="theater/plays"/>
    <n v="171"/>
    <n v="44.91"/>
    <x v="6"/>
    <x v="11"/>
    <x v="1673"/>
  </r>
  <r>
    <n v="1347"/>
    <x v="1673"/>
    <s v="Must raise $2,500+ to republish &amp; spread the word about a guide Oprah's Magazine calls &quot;a go-to book for any start-up food company.&quot;"/>
    <x v="60"/>
    <x v="1561"/>
    <x v="0"/>
    <s v="US"/>
    <s v="USD"/>
    <n v="1425741525"/>
    <n v="1423149525"/>
    <b v="0"/>
    <n v="31"/>
    <b v="1"/>
    <s v="publishing/nonfiction"/>
    <n v="102"/>
    <n v="82.42"/>
    <x v="1"/>
    <x v="17"/>
    <x v="1674"/>
  </r>
  <r>
    <n v="3487"/>
    <x v="1674"/>
    <s v="Jericho Creek is an original production by Fledgling Theatre Company which will be performed at The Cockpit Theatre in July 2015"/>
    <x v="151"/>
    <x v="1561"/>
    <x v="0"/>
    <s v="GB"/>
    <s v="GBP"/>
    <n v="1435185252"/>
    <n v="1432593252"/>
    <b v="0"/>
    <n v="66"/>
    <b v="1"/>
    <s v="theater/plays"/>
    <n v="128"/>
    <n v="38.71"/>
    <x v="6"/>
    <x v="11"/>
    <x v="1675"/>
  </r>
  <r>
    <n v="758"/>
    <x v="1675"/>
    <s v="I am publishing my book, Waiting on Humanity and need some finishing funds to do so."/>
    <x v="60"/>
    <x v="1562"/>
    <x v="0"/>
    <s v="US"/>
    <s v="USD"/>
    <n v="1286568268"/>
    <n v="1283976268"/>
    <b v="0"/>
    <n v="19"/>
    <b v="1"/>
    <s v="publishing/nonfiction"/>
    <n v="102"/>
    <n v="134.21"/>
    <x v="1"/>
    <x v="17"/>
    <x v="1676"/>
  </r>
  <r>
    <n v="986"/>
    <x v="1676"/>
    <s v="Amazing heated snow sport gloves; synonymous with quality, fusing innovative heat technology, style, functionality &amp; unique design."/>
    <x v="16"/>
    <x v="1562"/>
    <x v="2"/>
    <s v="GB"/>
    <s v="GBP"/>
    <n v="1452384000"/>
    <n v="1447698300"/>
    <b v="0"/>
    <n v="23"/>
    <b v="0"/>
    <s v="technology/wearables"/>
    <n v="13"/>
    <n v="110.87"/>
    <x v="0"/>
    <x v="1"/>
    <x v="1677"/>
  </r>
  <r>
    <n v="3207"/>
    <x v="1677"/>
    <s v="We are proud to be doing The Last Five Years as our debut! Now, our little company needs your help to make our big dreams come true!"/>
    <x v="120"/>
    <x v="1562"/>
    <x v="2"/>
    <s v="US"/>
    <s v="USD"/>
    <n v="1429767607"/>
    <n v="1424587207"/>
    <b v="0"/>
    <n v="36"/>
    <b v="0"/>
    <s v="theater/musical"/>
    <n v="46"/>
    <n v="70.83"/>
    <x v="6"/>
    <x v="19"/>
    <x v="1678"/>
  </r>
  <r>
    <n v="1295"/>
    <x v="1678"/>
    <s v="We had everything sorted for the Fringe, but now our accommodation and Edinburgh angel have fallen through. We're needing vital help."/>
    <x v="60"/>
    <x v="1563"/>
    <x v="0"/>
    <s v="GB"/>
    <s v="GBP"/>
    <n v="1438189200"/>
    <n v="1435585497"/>
    <b v="0"/>
    <n v="64"/>
    <b v="1"/>
    <s v="theater/plays"/>
    <n v="102"/>
    <n v="39.83"/>
    <x v="6"/>
    <x v="11"/>
    <x v="1679"/>
  </r>
  <r>
    <n v="755"/>
    <x v="1679"/>
    <s v="The hilarious new book about RAGBRAI, America's greatest event that you've never heard of. Crotch lube is entirely optional."/>
    <x v="60"/>
    <x v="1564"/>
    <x v="0"/>
    <s v="US"/>
    <s v="USD"/>
    <n v="1369010460"/>
    <n v="1366381877"/>
    <b v="0"/>
    <n v="68"/>
    <b v="1"/>
    <s v="publishing/nonfiction"/>
    <n v="102"/>
    <n v="37.47"/>
    <x v="1"/>
    <x v="17"/>
    <x v="1680"/>
  </r>
  <r>
    <n v="3592"/>
    <x v="1680"/>
    <s v="Sex. Fish. A COMET THAT DESTROYS THE WORLD. boom a play by Peter Sinn Nachtrieb- Feb 19-21 at The Bridge in NYC."/>
    <x v="151"/>
    <x v="1565"/>
    <x v="0"/>
    <s v="US"/>
    <s v="USD"/>
    <n v="1423630740"/>
    <n v="1418673307"/>
    <b v="0"/>
    <n v="35"/>
    <b v="1"/>
    <s v="theater/plays"/>
    <n v="127"/>
    <n v="72.709999999999994"/>
    <x v="6"/>
    <x v="11"/>
    <x v="1681"/>
  </r>
  <r>
    <n v="860"/>
    <x v="1681"/>
    <s v="â€œThe Odd Couple Quintetâ€ is aptly named, since the Horn and Bassoon are truly an â€˜odd coupleâ€™ to front a jazz group."/>
    <x v="80"/>
    <x v="1566"/>
    <x v="2"/>
    <s v="US"/>
    <s v="USD"/>
    <n v="1385123713"/>
    <n v="1382528113"/>
    <b v="0"/>
    <n v="48"/>
    <b v="0"/>
    <s v="music/jazz"/>
    <n v="18"/>
    <n v="52.92"/>
    <x v="7"/>
    <x v="33"/>
    <x v="1682"/>
  </r>
  <r>
    <n v="1241"/>
    <x v="1682"/>
    <s v="We are non-profit founders creating a forest retreat for the inner city students to record\learn music in an inspirational sanctuary."/>
    <x v="1"/>
    <x v="1567"/>
    <x v="1"/>
    <s v="US"/>
    <s v="USD"/>
    <n v="1414994340"/>
    <n v="1413057980"/>
    <b v="0"/>
    <n v="34"/>
    <b v="0"/>
    <s v="music/world music"/>
    <n v="51"/>
    <n v="74.62"/>
    <x v="7"/>
    <x v="37"/>
    <x v="1683"/>
  </r>
  <r>
    <n v="726"/>
    <x v="1683"/>
    <s v="&quot;60 Days to a Radiating Faith&quot; is a collection of carefully selected Bible verses to encourage those undergoing cancer treatments."/>
    <x v="60"/>
    <x v="1568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</r>
  <r>
    <n v="1641"/>
    <x v="1684"/>
    <s v="Music Video For Upbeat and Inspiring Song - Run For Your Life"/>
    <x v="60"/>
    <x v="1568"/>
    <x v="0"/>
    <s v="US"/>
    <s v="USD"/>
    <n v="1418998744"/>
    <n v="1416406744"/>
    <b v="0"/>
    <n v="26"/>
    <b v="1"/>
    <s v="music/pop"/>
    <n v="101"/>
    <n v="97.5"/>
    <x v="7"/>
    <x v="22"/>
    <x v="1685"/>
  </r>
  <r>
    <n v="2986"/>
    <x v="1685"/>
    <s v="Support the circus arts and help our aerial students work with more height. With your support, we will install beams at 19ft!"/>
    <x v="243"/>
    <x v="1569"/>
    <x v="0"/>
    <s v="GB"/>
    <s v="GBP"/>
    <n v="1462100406"/>
    <n v="1456920006"/>
    <b v="0"/>
    <n v="56"/>
    <b v="1"/>
    <s v="theater/spaces"/>
    <n v="106"/>
    <n v="45.21"/>
    <x v="6"/>
    <x v="9"/>
    <x v="1686"/>
  </r>
  <r>
    <n v="1697"/>
    <x v="1686"/>
    <s v="You can help create an awesome new worship album and in return get exclusive rewards ONLY for backers of this project."/>
    <x v="66"/>
    <x v="1570"/>
    <x v="3"/>
    <s v="US"/>
    <s v="USD"/>
    <n v="1491781648"/>
    <n v="1489193248"/>
    <b v="0"/>
    <n v="22"/>
    <b v="0"/>
    <s v="music/faith"/>
    <n v="20"/>
    <n v="114.82"/>
    <x v="7"/>
    <x v="14"/>
    <x v="1687"/>
  </r>
  <r>
    <n v="3320"/>
    <x v="1687"/>
    <s v="Imaginary Theater Company presents two modern day tall tales about family, resilience and redemption."/>
    <x v="60"/>
    <x v="1571"/>
    <x v="0"/>
    <s v="US"/>
    <s v="USD"/>
    <n v="1466557557"/>
    <n v="1463965557"/>
    <b v="0"/>
    <n v="38"/>
    <b v="1"/>
    <s v="theater/plays"/>
    <n v="101"/>
    <n v="66.45"/>
    <x v="6"/>
    <x v="11"/>
    <x v="1688"/>
  </r>
  <r>
    <n v="3890"/>
    <x v="1688"/>
    <s v="Will Power Troupe is the only US group invited to perform in London's Shakespeare Festival. We need your help to bring the USA to UK!"/>
    <x v="51"/>
    <x v="1572"/>
    <x v="2"/>
    <s v="US"/>
    <s v="USD"/>
    <n v="1439662344"/>
    <n v="1434478344"/>
    <b v="0"/>
    <n v="8"/>
    <b v="0"/>
    <s v="theater/plays"/>
    <n v="17"/>
    <n v="315.5"/>
    <x v="6"/>
    <x v="11"/>
    <x v="1689"/>
  </r>
  <r>
    <n v="765"/>
    <x v="1689"/>
    <s v="To survive, an American socialite must fight with a Mafia boss in the French Resistance, but will his underworld ruin her in the end?"/>
    <x v="40"/>
    <x v="1573"/>
    <x v="2"/>
    <s v="US"/>
    <s v="USD"/>
    <n v="1413723684"/>
    <n v="1411131684"/>
    <b v="0"/>
    <n v="44"/>
    <b v="0"/>
    <s v="publishing/fiction"/>
    <n v="36"/>
    <n v="57.3"/>
    <x v="1"/>
    <x v="35"/>
    <x v="1690"/>
  </r>
  <r>
    <n v="3778"/>
    <x v="1690"/>
    <s v="Sponsor an AVENUE Q puppet for The Barn Players April 2015 production."/>
    <x v="243"/>
    <x v="1573"/>
    <x v="0"/>
    <s v="US"/>
    <s v="USD"/>
    <n v="1423942780"/>
    <n v="1418758780"/>
    <b v="0"/>
    <n v="36"/>
    <b v="1"/>
    <s v="theater/musical"/>
    <n v="105"/>
    <n v="70.03"/>
    <x v="6"/>
    <x v="19"/>
    <x v="1691"/>
  </r>
  <r>
    <n v="3614"/>
    <x v="1118"/>
    <s v="A production of &quot;Gruesome Playground Injuries&quot; by Rajiv Joseph July 24th-August 9th at The Bakery in Denver, CO."/>
    <x v="60"/>
    <x v="1574"/>
    <x v="0"/>
    <s v="US"/>
    <s v="USD"/>
    <n v="1434675616"/>
    <n v="1432083616"/>
    <b v="0"/>
    <n v="71"/>
    <b v="1"/>
    <s v="theater/plays"/>
    <n v="101"/>
    <n v="35.49"/>
    <x v="6"/>
    <x v="11"/>
    <x v="1692"/>
  </r>
  <r>
    <n v="3699"/>
    <x v="1691"/>
    <s v="Tell Me That You Love Me, a new play about the love affair between Actress and Writer, with the novel Arch of Triumph as the backdrop"/>
    <x v="60"/>
    <x v="1574"/>
    <x v="0"/>
    <s v="US"/>
    <s v="USD"/>
    <n v="1413383216"/>
    <n v="1410791216"/>
    <b v="0"/>
    <n v="40"/>
    <b v="1"/>
    <s v="theater/plays"/>
    <n v="101"/>
    <n v="63"/>
    <x v="6"/>
    <x v="11"/>
    <x v="1693"/>
  </r>
  <r>
    <n v="3318"/>
    <x v="1692"/>
    <s v="Help us strengthen and inspire disability arts in Atlantic Canada"/>
    <x v="151"/>
    <x v="1575"/>
    <x v="0"/>
    <s v="CA"/>
    <s v="CAD"/>
    <n v="1460341800"/>
    <n v="1456902893"/>
    <b v="0"/>
    <n v="32"/>
    <b v="1"/>
    <s v="theater/plays"/>
    <n v="126"/>
    <n v="78.5"/>
    <x v="6"/>
    <x v="11"/>
    <x v="1694"/>
  </r>
  <r>
    <n v="792"/>
    <x v="1693"/>
    <s v="Rock n' Roll about the intersection of lies and belief: the Believable Lie."/>
    <x v="60"/>
    <x v="1576"/>
    <x v="0"/>
    <s v="US"/>
    <s v="USD"/>
    <n v="1383861483"/>
    <n v="1381265883"/>
    <b v="0"/>
    <n v="60"/>
    <b v="1"/>
    <s v="music/rock"/>
    <n v="100"/>
    <n v="41.85"/>
    <x v="7"/>
    <x v="15"/>
    <x v="1695"/>
  </r>
  <r>
    <n v="1357"/>
    <x v="1694"/>
    <s v="The search for identity leads one young woman to Mexico, where she follows her grandfather's journey back to America."/>
    <x v="151"/>
    <x v="1577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</r>
  <r>
    <n v="1635"/>
    <x v="1695"/>
    <s v="TWO will be recording their next album, MOUNTAINS, in July and need your help to make their vision a reality. Many perks are available!"/>
    <x v="151"/>
    <x v="1577"/>
    <x v="0"/>
    <s v="US"/>
    <s v="USD"/>
    <n v="1468270261"/>
    <n v="1463086261"/>
    <b v="0"/>
    <n v="37"/>
    <b v="1"/>
    <s v="music/rock"/>
    <n v="125"/>
    <n v="67.73"/>
    <x v="7"/>
    <x v="15"/>
    <x v="1697"/>
  </r>
  <r>
    <n v="1842"/>
    <x v="1696"/>
    <s v="Every time we sit down to rehearse, thoughts of recording a CD excite us! We are ready to do this!  It's time, so read on..."/>
    <x v="151"/>
    <x v="1578"/>
    <x v="0"/>
    <s v="US"/>
    <s v="USD"/>
    <n v="1425275940"/>
    <n v="1422371381"/>
    <b v="0"/>
    <n v="21"/>
    <b v="1"/>
    <s v="music/rock"/>
    <n v="125"/>
    <n v="119.29"/>
    <x v="7"/>
    <x v="15"/>
    <x v="1698"/>
  </r>
  <r>
    <n v="2177"/>
    <x v="1697"/>
    <s v="Stone Horse ~ _x000a_Doing what they do best, laying down honest and _x000a_proper Rock-n-Roll guaranteed to soothe your soul!"/>
    <x v="60"/>
    <x v="1579"/>
    <x v="0"/>
    <s v="US"/>
    <s v="USD"/>
    <n v="1465192867"/>
    <n v="1463032867"/>
    <b v="0"/>
    <n v="38"/>
    <b v="1"/>
    <s v="music/rock"/>
    <n v="100"/>
    <n v="65.87"/>
    <x v="7"/>
    <x v="15"/>
    <x v="1699"/>
  </r>
  <r>
    <n v="2246"/>
    <x v="1698"/>
    <s v="The BESPOKE GEEK is a brand new clothing company from Bletchley, England producing handmade and individual hoodies for geeks."/>
    <x v="60"/>
    <x v="1579"/>
    <x v="0"/>
    <s v="GB"/>
    <s v="GBP"/>
    <n v="1441393210"/>
    <n v="1438801210"/>
    <b v="0"/>
    <n v="57"/>
    <b v="1"/>
    <s v="games/tabletop games"/>
    <n v="100"/>
    <n v="43.91"/>
    <x v="3"/>
    <x v="5"/>
    <x v="1700"/>
  </r>
  <r>
    <n v="2420"/>
    <x v="1699"/>
    <s v="Pangea Cuisines offers authentic hand crafted dishes, utilizing fresh ingredients selected that very morning."/>
    <x v="244"/>
    <x v="1580"/>
    <x v="2"/>
    <s v="US"/>
    <s v="USD"/>
    <n v="1415583695"/>
    <n v="1410396095"/>
    <b v="0"/>
    <n v="36"/>
    <b v="0"/>
    <s v="food/food trucks"/>
    <n v="15"/>
    <n v="69.47"/>
    <x v="4"/>
    <x v="29"/>
    <x v="1701"/>
  </r>
  <r>
    <n v="3312"/>
    <x v="1700"/>
    <s v="Bare Theatre presents one of Shakespeare's most notorious characters in the final chapter of the War of the Roses saga."/>
    <x v="60"/>
    <x v="1580"/>
    <x v="0"/>
    <s v="US"/>
    <s v="USD"/>
    <n v="1478901600"/>
    <n v="1477077946"/>
    <b v="0"/>
    <n v="41"/>
    <b v="1"/>
    <s v="theater/plays"/>
    <n v="100"/>
    <n v="61"/>
    <x v="6"/>
    <x v="11"/>
    <x v="1702"/>
  </r>
  <r>
    <n v="1829"/>
    <x v="1701"/>
    <s v="Everything is set to record are EP except for our finances. Please donate if you can! Any amount is appreciated. "/>
    <x v="186"/>
    <x v="1581"/>
    <x v="0"/>
    <s v="US"/>
    <s v="USD"/>
    <n v="1295647200"/>
    <n v="1291428371"/>
    <b v="0"/>
    <n v="33"/>
    <b v="1"/>
    <s v="music/rock"/>
    <n v="167"/>
    <n v="75.77"/>
    <x v="7"/>
    <x v="15"/>
    <x v="1703"/>
  </r>
  <r>
    <n v="1302"/>
    <x v="1702"/>
    <s v="Boys of a Certain Age is a unique and special show that we're trying to remount in New York City in 2017."/>
    <x v="60"/>
    <x v="1582"/>
    <x v="0"/>
    <s v="US"/>
    <s v="USD"/>
    <n v="1480559011"/>
    <n v="1477963411"/>
    <b v="0"/>
    <n v="50"/>
    <b v="1"/>
    <s v="theater/plays"/>
    <n v="100"/>
    <n v="50"/>
    <x v="6"/>
    <x v="11"/>
    <x v="1704"/>
  </r>
  <r>
    <n v="2095"/>
    <x v="1703"/>
    <s v="This CD celebrates a journey beginning with the death of a father and culminating with the joyous victory expressed in music!"/>
    <x v="60"/>
    <x v="1582"/>
    <x v="0"/>
    <s v="US"/>
    <s v="USD"/>
    <n v="1317576973"/>
    <n v="1312392973"/>
    <b v="0"/>
    <n v="22"/>
    <b v="1"/>
    <s v="music/indie rock"/>
    <n v="100"/>
    <n v="113.64"/>
    <x v="7"/>
    <x v="12"/>
    <x v="1705"/>
  </r>
  <r>
    <n v="2466"/>
    <x v="1704"/>
    <s v="With big dreams and big sounds, Jesse Alexander's Debut album titled &quot;For Once&quot; brings Indie Rock to a whole new level."/>
    <x v="60"/>
    <x v="1582"/>
    <x v="0"/>
    <s v="US"/>
    <s v="USD"/>
    <n v="1368066453"/>
    <n v="1365474453"/>
    <b v="0"/>
    <n v="52"/>
    <b v="1"/>
    <s v="music/indie rock"/>
    <n v="100"/>
    <n v="48.08"/>
    <x v="7"/>
    <x v="12"/>
    <x v="1706"/>
  </r>
  <r>
    <n v="3287"/>
    <x v="1705"/>
    <s v="An inspirational one-man play about crisis, community, and the search for wholeness."/>
    <x v="60"/>
    <x v="1582"/>
    <x v="0"/>
    <s v="CA"/>
    <s v="CAD"/>
    <n v="1448733628"/>
    <n v="1446573628"/>
    <b v="0"/>
    <n v="34"/>
    <b v="1"/>
    <s v="theater/plays"/>
    <n v="100"/>
    <n v="73.53"/>
    <x v="6"/>
    <x v="11"/>
    <x v="1707"/>
  </r>
  <r>
    <n v="3516"/>
    <x v="1706"/>
    <s v="A new play about a lesser known yet pivotal event in American history, about a group of WWI Veterans fighting for their rights."/>
    <x v="60"/>
    <x v="1582"/>
    <x v="0"/>
    <s v="US"/>
    <s v="USD"/>
    <n v="1410145200"/>
    <n v="1407197670"/>
    <b v="0"/>
    <n v="11"/>
    <b v="1"/>
    <s v="theater/plays"/>
    <n v="100"/>
    <n v="227.27"/>
    <x v="6"/>
    <x v="11"/>
    <x v="1708"/>
  </r>
  <r>
    <n v="3544"/>
    <x v="1707"/>
    <s v="Death &amp; Pretzels presents the world premiere of Paul Pasulka's Gruoch, or Lady Macbeth"/>
    <x v="60"/>
    <x v="1582"/>
    <x v="0"/>
    <s v="US"/>
    <s v="USD"/>
    <n v="1425758257"/>
    <n v="1423166257"/>
    <b v="0"/>
    <n v="24"/>
    <b v="1"/>
    <s v="theater/plays"/>
    <n v="100"/>
    <n v="104.17"/>
    <x v="6"/>
    <x v="11"/>
    <x v="1709"/>
  </r>
  <r>
    <n v="3774"/>
    <x v="1708"/>
    <s v="Mabel Moon and her co-pilot Silvertoes are coming to earth in the form of a 35 minute interactive and educational musical adventure  !"/>
    <x v="60"/>
    <x v="1582"/>
    <x v="0"/>
    <s v="CA"/>
    <s v="CAD"/>
    <n v="1428606055"/>
    <n v="1427223655"/>
    <b v="0"/>
    <n v="25"/>
    <b v="1"/>
    <s v="theater/musical"/>
    <n v="100"/>
    <n v="100"/>
    <x v="6"/>
    <x v="19"/>
    <x v="1710"/>
  </r>
  <r>
    <n v="4040"/>
    <x v="1709"/>
    <s v="This nationally published book, set in the 70â€™s, tells the untold story of singers and a friendly reunion visit turning bad."/>
    <x v="36"/>
    <x v="1582"/>
    <x v="2"/>
    <s v="US"/>
    <s v="USD"/>
    <n v="1437188400"/>
    <n v="1432100004"/>
    <b v="0"/>
    <n v="2"/>
    <b v="0"/>
    <s v="theater/plays"/>
    <n v="31"/>
    <n v="1250"/>
    <x v="6"/>
    <x v="11"/>
    <x v="1711"/>
  </r>
  <r>
    <n v="2670"/>
    <x v="1710"/>
    <s v="A revolution in the rapidly growing container housing space. Transportable, expandable, green and versatile. A global game-changer."/>
    <x v="245"/>
    <x v="1583"/>
    <x v="2"/>
    <s v="AU"/>
    <s v="AUD"/>
    <n v="1406593780"/>
    <n v="1404174580"/>
    <b v="1"/>
    <n v="60"/>
    <b v="0"/>
    <s v="technology/makerspaces"/>
    <n v="6"/>
    <n v="41.58"/>
    <x v="0"/>
    <x v="24"/>
    <x v="1712"/>
  </r>
  <r>
    <n v="3937"/>
    <x v="1711"/>
    <s v="Support the artists of the new play FEVER: a story of love, friendship and sonnets. Donate to help us develop this production!"/>
    <x v="246"/>
    <x v="1584"/>
    <x v="2"/>
    <s v="US"/>
    <s v="USD"/>
    <n v="1468249760"/>
    <n v="1465830560"/>
    <b v="0"/>
    <n v="10"/>
    <b v="0"/>
    <s v="theater/plays"/>
    <n v="86"/>
    <n v="248.5"/>
    <x v="6"/>
    <x v="11"/>
    <x v="1713"/>
  </r>
  <r>
    <n v="945"/>
    <x v="1712"/>
    <s v="Make your watch Smart ! CT Band is an ultra-thin, high-tech smart watch-strap awarded twice at CES 2017 las vegas"/>
    <x v="4"/>
    <x v="1585"/>
    <x v="2"/>
    <s v="FR"/>
    <s v="EUR"/>
    <n v="1487462340"/>
    <n v="1482958626"/>
    <b v="0"/>
    <n v="16"/>
    <b v="0"/>
    <s v="technology/wearables"/>
    <n v="2"/>
    <n v="155.25"/>
    <x v="0"/>
    <x v="1"/>
    <x v="1714"/>
  </r>
  <r>
    <n v="1570"/>
    <x v="1713"/>
    <s v="A Coloring Book of Breathtaking Beauties_x000a_To Calm the Heart and Soul"/>
    <x v="70"/>
    <x v="1585"/>
    <x v="1"/>
    <s v="US"/>
    <s v="USD"/>
    <n v="1460140282"/>
    <n v="1457551882"/>
    <b v="0"/>
    <n v="52"/>
    <b v="0"/>
    <s v="publishing/art books"/>
    <n v="41"/>
    <n v="47.77"/>
    <x v="1"/>
    <x v="32"/>
    <x v="1715"/>
  </r>
  <r>
    <n v="3105"/>
    <x v="1714"/>
    <s v="My hope is to raise $5845 and replace old stained and mismatched border curtains, cyclorama curtain, and backdrop."/>
    <x v="247"/>
    <x v="1586"/>
    <x v="2"/>
    <s v="US"/>
    <s v="USD"/>
    <n v="1413694800"/>
    <n v="1408986916"/>
    <b v="0"/>
    <n v="31"/>
    <b v="0"/>
    <s v="theater/spaces"/>
    <n v="42"/>
    <n v="79.87"/>
    <x v="6"/>
    <x v="9"/>
    <x v="1716"/>
  </r>
  <r>
    <n v="690"/>
    <x v="1715"/>
    <s v="A radiation shield for your fitness tracker, smartwatch or other wearable smart device"/>
    <x v="16"/>
    <x v="1587"/>
    <x v="2"/>
    <s v="US"/>
    <s v="USD"/>
    <n v="1473400800"/>
    <n v="1469718841"/>
    <b v="0"/>
    <n v="34"/>
    <b v="0"/>
    <s v="technology/wearables"/>
    <n v="12"/>
    <n v="72.59"/>
    <x v="0"/>
    <x v="1"/>
    <x v="1717"/>
  </r>
  <r>
    <n v="2218"/>
    <x v="1716"/>
    <s v="Help Idiot Stare press their next album to CD. Over 40 minutes of intense industrial rock that you're going to want to own!"/>
    <x v="151"/>
    <x v="1588"/>
    <x v="0"/>
    <s v="US"/>
    <s v="USD"/>
    <n v="1346198400"/>
    <n v="1344281383"/>
    <b v="0"/>
    <n v="76"/>
    <b v="1"/>
    <s v="music/electronic music"/>
    <n v="123"/>
    <n v="32.32"/>
    <x v="7"/>
    <x v="13"/>
    <x v="1718"/>
  </r>
  <r>
    <n v="1221"/>
    <x v="1717"/>
    <s v="Photography book exploring the community of Oldham Athletic Football Club, their relation to the town and the theatre of football."/>
    <x v="200"/>
    <x v="1589"/>
    <x v="0"/>
    <s v="GB"/>
    <s v="GBP"/>
    <n v="1480809600"/>
    <n v="1478431488"/>
    <b v="0"/>
    <n v="103"/>
    <b v="1"/>
    <s v="photography/photobooks"/>
    <n v="111"/>
    <n v="23.8"/>
    <x v="2"/>
    <x v="3"/>
    <x v="1719"/>
  </r>
  <r>
    <n v="892"/>
    <x v="1718"/>
    <s v="ADCA would like to complete the production of its debut CD, in order to bring the joys of chamber music to its fans, new and old."/>
    <x v="70"/>
    <x v="1590"/>
    <x v="2"/>
    <s v="US"/>
    <s v="USD"/>
    <n v="1280635200"/>
    <n v="1273121283"/>
    <b v="0"/>
    <n v="17"/>
    <b v="0"/>
    <s v="music/indie rock"/>
    <n v="41"/>
    <n v="143.82"/>
    <x v="7"/>
    <x v="12"/>
    <x v="1720"/>
  </r>
  <r>
    <n v="3290"/>
    <x v="1719"/>
    <s v="Pregnancy. Viagra. Murder. Nutella. What more could you want?_x000a__x000a_Help get JunkBox Theatre to Edinburgh Fringe 2017!"/>
    <x v="151"/>
    <x v="1591"/>
    <x v="0"/>
    <s v="GB"/>
    <s v="GBP"/>
    <n v="1489234891"/>
    <n v="1486642891"/>
    <b v="0"/>
    <n v="72"/>
    <b v="1"/>
    <s v="theater/plays"/>
    <n v="121"/>
    <n v="33.67"/>
    <x v="6"/>
    <x v="11"/>
    <x v="1721"/>
  </r>
  <r>
    <n v="1931"/>
    <x v="1720"/>
    <s v="We're an indie rock band from Clearwater, FL headed back into the studio to finish our latest EP."/>
    <x v="151"/>
    <x v="1592"/>
    <x v="0"/>
    <s v="US"/>
    <s v="USD"/>
    <n v="1337657400"/>
    <n v="1336512309"/>
    <b v="0"/>
    <n v="50"/>
    <b v="1"/>
    <s v="music/indie rock"/>
    <n v="121"/>
    <n v="48.24"/>
    <x v="7"/>
    <x v="12"/>
    <x v="1722"/>
  </r>
  <r>
    <n v="537"/>
    <x v="1721"/>
    <s v="Transforming bystanders into anti-bullies since 2012 thru inclusive learning environments.  Together we can take back our classrooms."/>
    <x v="151"/>
    <x v="1593"/>
    <x v="0"/>
    <s v="US"/>
    <s v="USD"/>
    <n v="1446665191"/>
    <n v="1444069591"/>
    <b v="0"/>
    <n v="59"/>
    <b v="1"/>
    <s v="theater/plays"/>
    <n v="121"/>
    <n v="40.85"/>
    <x v="6"/>
    <x v="11"/>
    <x v="1723"/>
  </r>
  <r>
    <n v="1245"/>
    <x v="1722"/>
    <s v="Smokey Folk is a folk rock band with a vaudeville twist! We have 18 original songs and want to record an album. Help us out!"/>
    <x v="151"/>
    <x v="1594"/>
    <x v="0"/>
    <s v="US"/>
    <s v="USD"/>
    <n v="1402755834"/>
    <n v="1400163834"/>
    <b v="1"/>
    <n v="17"/>
    <b v="1"/>
    <s v="music/rock"/>
    <n v="120"/>
    <n v="141.47"/>
    <x v="7"/>
    <x v="15"/>
    <x v="1724"/>
  </r>
  <r>
    <n v="2827"/>
    <x v="1723"/>
    <s v="We are Capital J Theater Company and are looking to create the first production of an Alumni Theater Series at The Pennington School!"/>
    <x v="151"/>
    <x v="1594"/>
    <x v="0"/>
    <s v="US"/>
    <s v="USD"/>
    <n v="1464971400"/>
    <n v="1462379066"/>
    <b v="0"/>
    <n v="23"/>
    <b v="1"/>
    <s v="theater/plays"/>
    <n v="120"/>
    <n v="104.57"/>
    <x v="6"/>
    <x v="11"/>
    <x v="1725"/>
  </r>
  <r>
    <n v="2838"/>
    <x v="1724"/>
    <s v="You like things that are funny. You (secretly) like murder. So why not support the NYC return of this hilarious whodunit?"/>
    <x v="151"/>
    <x v="1594"/>
    <x v="0"/>
    <s v="US"/>
    <s v="USD"/>
    <n v="1407967200"/>
    <n v="1406039696"/>
    <b v="0"/>
    <n v="54"/>
    <b v="1"/>
    <s v="theater/plays"/>
    <n v="120"/>
    <n v="44.54"/>
    <x v="6"/>
    <x v="11"/>
    <x v="1726"/>
  </r>
  <r>
    <n v="1689"/>
    <x v="1725"/>
    <s v="Praising the Living God in the second half of life."/>
    <x v="243"/>
    <x v="1595"/>
    <x v="3"/>
    <s v="US"/>
    <s v="USD"/>
    <n v="1489700230"/>
    <n v="1487111830"/>
    <b v="0"/>
    <n v="14"/>
    <b v="0"/>
    <s v="music/faith"/>
    <n v="100"/>
    <n v="171.43"/>
    <x v="7"/>
    <x v="14"/>
    <x v="1727"/>
  </r>
  <r>
    <n v="3555"/>
    <x v="1726"/>
    <s v="Baby Living Room is a project created by Spazio Farma Mestre for children: free theatre for kids as sustainable education for families"/>
    <x v="243"/>
    <x v="1595"/>
    <x v="0"/>
    <s v="IT"/>
    <s v="EUR"/>
    <n v="1479382594"/>
    <n v="1476786994"/>
    <b v="0"/>
    <n v="14"/>
    <b v="1"/>
    <s v="theater/plays"/>
    <n v="100"/>
    <n v="171.43"/>
    <x v="6"/>
    <x v="11"/>
    <x v="1728"/>
  </r>
  <r>
    <n v="813"/>
    <x v="1727"/>
    <s v="A pre order campaign to fund the pressing of our second full length vinyl LP"/>
    <x v="186"/>
    <x v="1596"/>
    <x v="0"/>
    <s v="US"/>
    <s v="USD"/>
    <n v="1342825365"/>
    <n v="1340233365"/>
    <b v="0"/>
    <n v="96"/>
    <b v="1"/>
    <s v="music/rock"/>
    <n v="160"/>
    <n v="25"/>
    <x v="7"/>
    <x v="15"/>
    <x v="1729"/>
  </r>
  <r>
    <n v="1692"/>
    <x v="1728"/>
    <s v="After 3 years.....It's time for some new music! Album #2 is in motion and I can't wait to share it with all of you!"/>
    <x v="1"/>
    <x v="1597"/>
    <x v="3"/>
    <s v="US"/>
    <s v="USD"/>
    <n v="1490572740"/>
    <n v="1487734667"/>
    <b v="0"/>
    <n v="15"/>
    <b v="0"/>
    <s v="music/faith"/>
    <n v="48"/>
    <n v="159.33000000000001"/>
    <x v="7"/>
    <x v="14"/>
    <x v="1730"/>
  </r>
  <r>
    <n v="3347"/>
    <x v="1729"/>
    <s v="The Hope Theatre is fundraising for their second in-house show, the London premiere of Sea Life by Lucy Catherine opening 24th May 2016"/>
    <x v="151"/>
    <x v="1598"/>
    <x v="0"/>
    <s v="GB"/>
    <s v="GBP"/>
    <n v="1462741200"/>
    <n v="1461503654"/>
    <b v="0"/>
    <n v="22"/>
    <b v="1"/>
    <s v="theater/plays"/>
    <n v="119"/>
    <n v="108.59"/>
    <x v="6"/>
    <x v="11"/>
    <x v="1731"/>
  </r>
  <r>
    <n v="72"/>
    <x v="1730"/>
    <s v="A young man forced to live back home after an automobile accident leaves him to rediscover what it means to be a part of his family."/>
    <x v="200"/>
    <x v="1599"/>
    <x v="0"/>
    <s v="US"/>
    <s v="USD"/>
    <n v="1352937600"/>
    <n v="1351210481"/>
    <b v="0"/>
    <n v="41"/>
    <b v="1"/>
    <s v="film &amp; video/shorts"/>
    <n v="108"/>
    <n v="58.17"/>
    <x v="5"/>
    <x v="27"/>
    <x v="1732"/>
  </r>
  <r>
    <n v="66"/>
    <x v="1731"/>
    <s v="A dark comedy set in the '60s about clinical depression and one night stands."/>
    <x v="151"/>
    <x v="1600"/>
    <x v="0"/>
    <s v="US"/>
    <s v="USD"/>
    <n v="1468873420"/>
    <n v="1466281420"/>
    <b v="0"/>
    <n v="26"/>
    <b v="1"/>
    <s v="film &amp; video/shorts"/>
    <n v="119"/>
    <n v="91.23"/>
    <x v="5"/>
    <x v="27"/>
    <x v="1733"/>
  </r>
  <r>
    <n v="23"/>
    <x v="1732"/>
    <s v="Lois and Berlin are the Lucy and Ricky of reality. You will go on  journey to reinvent beauty from the inside out. Be the star !"/>
    <x v="151"/>
    <x v="1601"/>
    <x v="0"/>
    <s v="US"/>
    <s v="USD"/>
    <n v="1430407200"/>
    <n v="1428086501"/>
    <b v="0"/>
    <n v="23"/>
    <b v="1"/>
    <s v="film &amp; video/television"/>
    <n v="119"/>
    <n v="103.04"/>
    <x v="5"/>
    <x v="16"/>
    <x v="1734"/>
  </r>
  <r>
    <n v="3010"/>
    <x v="1733"/>
    <s v="STC &amp; the Sheboygan Area School District are working tirelessly to renovate our 30-year-old sound system. Help us sound better for you!"/>
    <x v="186"/>
    <x v="1601"/>
    <x v="0"/>
    <s v="US"/>
    <s v="USD"/>
    <n v="1424548719"/>
    <n v="1419364719"/>
    <b v="0"/>
    <n v="15"/>
    <b v="1"/>
    <s v="theater/spaces"/>
    <n v="158"/>
    <n v="158"/>
    <x v="6"/>
    <x v="9"/>
    <x v="1735"/>
  </r>
  <r>
    <n v="2845"/>
    <x v="1734"/>
    <s v="The Maderati: A bitingly witty absurdest comedy, which pokes wickedly perceptive fun at NY artist lifestyle."/>
    <x v="82"/>
    <x v="1602"/>
    <x v="2"/>
    <s v="US"/>
    <s v="USD"/>
    <n v="1433723033"/>
    <n v="1428539033"/>
    <b v="0"/>
    <n v="39"/>
    <b v="0"/>
    <s v="theater/plays"/>
    <n v="32"/>
    <n v="60.67"/>
    <x v="6"/>
    <x v="11"/>
    <x v="1736"/>
  </r>
  <r>
    <n v="105"/>
    <x v="1735"/>
    <s v="Single Parent Date Night is a comedic short film about two single parents trying to reentering the dating pool."/>
    <x v="200"/>
    <x v="160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</r>
  <r>
    <n v="3148"/>
    <x v="1736"/>
    <s v="Help fund The Aurora Project, an immersive science fiction epic."/>
    <x v="159"/>
    <x v="1604"/>
    <x v="0"/>
    <s v="US"/>
    <s v="USD"/>
    <n v="1412136000"/>
    <n v="1410278284"/>
    <b v="1"/>
    <n v="57"/>
    <b v="1"/>
    <s v="theater/plays"/>
    <n v="131"/>
    <n v="41.42"/>
    <x v="6"/>
    <x v="11"/>
    <x v="1738"/>
  </r>
  <r>
    <n v="889"/>
    <x v="1737"/>
    <s v="I have finally decided to follow my dream. I want to be a professional musician. This is the project that with get me there."/>
    <x v="17"/>
    <x v="1605"/>
    <x v="2"/>
    <s v="US"/>
    <s v="USD"/>
    <n v="1412534943"/>
    <n v="1409942943"/>
    <b v="0"/>
    <n v="32"/>
    <b v="0"/>
    <s v="music/indie rock"/>
    <n v="9"/>
    <n v="73.760000000000005"/>
    <x v="7"/>
    <x v="12"/>
    <x v="1739"/>
  </r>
  <r>
    <n v="3803"/>
    <x v="1738"/>
    <s v="A fully orchestrated concept album of Benjamin Button the Musical!"/>
    <x v="32"/>
    <x v="1606"/>
    <x v="2"/>
    <s v="US"/>
    <s v="USD"/>
    <n v="1457133568"/>
    <n v="1454541568"/>
    <b v="0"/>
    <n v="40"/>
    <b v="0"/>
    <s v="theater/musical"/>
    <n v="20"/>
    <n v="58.95"/>
    <x v="6"/>
    <x v="19"/>
    <x v="1740"/>
  </r>
  <r>
    <n v="1801"/>
    <x v="1739"/>
    <s v="Get involved in Come, Bring, Punish, a new photo book by Ewen Spencer, documenting the European Ballroom scene and the life around it"/>
    <x v="92"/>
    <x v="1607"/>
    <x v="2"/>
    <s v="GB"/>
    <s v="GBP"/>
    <n v="1450181400"/>
    <n v="1447429868"/>
    <b v="1"/>
    <n v="37"/>
    <b v="0"/>
    <s v="photography/photobooks"/>
    <n v="14"/>
    <n v="63.65"/>
    <x v="2"/>
    <x v="3"/>
    <x v="1741"/>
  </r>
  <r>
    <n v="2106"/>
    <x v="1740"/>
    <s v="We're recording a new full length album! So stoked for this project. We've been preparing for it for over a year. It's our best yet!"/>
    <x v="200"/>
    <x v="1607"/>
    <x v="0"/>
    <s v="US"/>
    <s v="USD"/>
    <n v="1359176974"/>
    <n v="1356584974"/>
    <b v="0"/>
    <n v="44"/>
    <b v="1"/>
    <s v="music/indie rock"/>
    <n v="107"/>
    <n v="53.52"/>
    <x v="7"/>
    <x v="12"/>
    <x v="1742"/>
  </r>
  <r>
    <n v="2927"/>
    <x v="1741"/>
    <s v="They're Creepy, They're Kooky, And They're coming to Tuscaloosa this October! Help Us Bring the World of The Addams Family To Life!"/>
    <x v="159"/>
    <x v="1607"/>
    <x v="0"/>
    <s v="US"/>
    <s v="USD"/>
    <n v="1405400400"/>
    <n v="1402934629"/>
    <b v="0"/>
    <n v="21"/>
    <b v="1"/>
    <s v="theater/musical"/>
    <n v="131"/>
    <n v="112.14"/>
    <x v="6"/>
    <x v="19"/>
    <x v="1743"/>
  </r>
  <r>
    <n v="835"/>
    <x v="1742"/>
    <s v="Help composer and musician Samuel B. Lupowitz release his first solo piano rock effort featuring the hard-grooving Ego Band."/>
    <x v="151"/>
    <x v="1608"/>
    <x v="0"/>
    <s v="US"/>
    <s v="USD"/>
    <n v="1337396400"/>
    <n v="1333709958"/>
    <b v="0"/>
    <n v="40"/>
    <b v="1"/>
    <s v="music/rock"/>
    <n v="117"/>
    <n v="58.63"/>
    <x v="7"/>
    <x v="15"/>
    <x v="1744"/>
  </r>
  <r>
    <n v="1246"/>
    <x v="1743"/>
    <s v="Candy Warpop, Las Vegas' female-fronted alt-punk rock monster, is raising money to fund the production of their first music video."/>
    <x v="151"/>
    <x v="1609"/>
    <x v="0"/>
    <s v="US"/>
    <s v="USD"/>
    <n v="1323136949"/>
    <n v="1319245349"/>
    <b v="1"/>
    <n v="31"/>
    <b v="1"/>
    <s v="music/rock"/>
    <n v="117"/>
    <n v="75.48"/>
    <x v="7"/>
    <x v="15"/>
    <x v="1745"/>
  </r>
  <r>
    <n v="1627"/>
    <x v="1744"/>
    <s v="River of Thorns is a recording duo based in southeast Michigan.  We're releasing a great sounding cd recorded in a tiny home studio!"/>
    <x v="151"/>
    <x v="1609"/>
    <x v="0"/>
    <s v="US"/>
    <s v="USD"/>
    <n v="1353905940"/>
    <n v="1351011489"/>
    <b v="0"/>
    <n v="38"/>
    <b v="1"/>
    <s v="music/rock"/>
    <n v="117"/>
    <n v="61.58"/>
    <x v="7"/>
    <x v="15"/>
    <x v="1746"/>
  </r>
  <r>
    <n v="1987"/>
    <x v="1745"/>
    <s v="A collection of images that depicts the beauty and diversity within Ethiopia"/>
    <x v="120"/>
    <x v="1610"/>
    <x v="2"/>
    <s v="GB"/>
    <s v="GBP"/>
    <n v="1425223276"/>
    <n v="1422631276"/>
    <b v="0"/>
    <n v="28"/>
    <b v="0"/>
    <s v="photography/people"/>
    <n v="42"/>
    <n v="83.43"/>
    <x v="2"/>
    <x v="36"/>
    <x v="1747"/>
  </r>
  <r>
    <n v="3767"/>
    <x v="1746"/>
    <s v="A ragtag crew collaborating on a live performance for the first time, with music as their medium and NYC as their inspiration."/>
    <x v="151"/>
    <x v="1611"/>
    <x v="0"/>
    <s v="US"/>
    <s v="USD"/>
    <n v="1425185940"/>
    <n v="1423960097"/>
    <b v="0"/>
    <n v="56"/>
    <b v="1"/>
    <s v="theater/musical"/>
    <n v="117"/>
    <n v="41.7"/>
    <x v="6"/>
    <x v="19"/>
    <x v="1748"/>
  </r>
  <r>
    <n v="2553"/>
    <x v="1747"/>
    <s v="Help me be one of the first to record these beautiful songs and arrangements by 18-19th century masters of the classical guitar."/>
    <x v="186"/>
    <x v="1612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</r>
  <r>
    <n v="3152"/>
    <x v="1748"/>
    <s v="'Gilead' is an original theatre piece inspired by Margaret Atwood's 'The Handmaid's Tale'. (Brighton Fringe 2014)"/>
    <x v="200"/>
    <x v="1613"/>
    <x v="0"/>
    <s v="GB"/>
    <s v="GBP"/>
    <n v="1383425367"/>
    <n v="1380833367"/>
    <b v="1"/>
    <n v="67"/>
    <b v="1"/>
    <s v="theater/plays"/>
    <n v="106"/>
    <n v="34.79"/>
    <x v="6"/>
    <x v="11"/>
    <x v="1750"/>
  </r>
  <r>
    <n v="67"/>
    <x v="1749"/>
    <s v="The Ordination Mass of five Dominicans friars to the priesthood at the historic Saint Dominicâ€™s Church in Washington DC."/>
    <x v="151"/>
    <x v="1614"/>
    <x v="0"/>
    <s v="US"/>
    <s v="USD"/>
    <n v="1342360804"/>
    <n v="1339768804"/>
    <b v="0"/>
    <n v="20"/>
    <b v="1"/>
    <s v="film &amp; video/shorts"/>
    <n v="116"/>
    <n v="116.25"/>
    <x v="5"/>
    <x v="27"/>
    <x v="1751"/>
  </r>
  <r>
    <n v="2463"/>
    <x v="1750"/>
    <s v="Emma Ate The Lion's debut full length album"/>
    <x v="151"/>
    <x v="1614"/>
    <x v="0"/>
    <s v="US"/>
    <s v="USD"/>
    <n v="1366138800"/>
    <n v="1362710425"/>
    <b v="0"/>
    <n v="75"/>
    <b v="1"/>
    <s v="music/indie rock"/>
    <n v="116"/>
    <n v="31"/>
    <x v="7"/>
    <x v="12"/>
    <x v="1752"/>
  </r>
  <r>
    <n v="3313"/>
    <x v="1751"/>
    <s v="A modern reworking of Shakespeare's histories and tragedies in iambic pentameter to talk of death, love, and race."/>
    <x v="151"/>
    <x v="1615"/>
    <x v="0"/>
    <s v="US"/>
    <s v="USD"/>
    <n v="1453856400"/>
    <n v="1452664317"/>
    <b v="0"/>
    <n v="29"/>
    <b v="1"/>
    <s v="theater/plays"/>
    <n v="116"/>
    <n v="80.03"/>
    <x v="6"/>
    <x v="11"/>
    <x v="1753"/>
  </r>
  <r>
    <n v="697"/>
    <x v="1752"/>
    <s v="Glasses, not for you but your virtual reality headset. Prescription lens adapters, lenses and more to make your VR experiences better."/>
    <x v="1"/>
    <x v="1616"/>
    <x v="2"/>
    <s v="DE"/>
    <s v="EUR"/>
    <n v="1454502789"/>
    <n v="1453206789"/>
    <b v="0"/>
    <n v="114"/>
    <b v="0"/>
    <s v="technology/wearables"/>
    <n v="46"/>
    <n v="20.34"/>
    <x v="0"/>
    <x v="1"/>
    <x v="1754"/>
  </r>
  <r>
    <n v="1922"/>
    <x v="1753"/>
    <s v="Low Weather's debut album is halfway finished.  With your help and your help alone we can record the rest!"/>
    <x v="151"/>
    <x v="1617"/>
    <x v="0"/>
    <s v="US"/>
    <s v="USD"/>
    <n v="1386828507"/>
    <n v="1384236507"/>
    <b v="0"/>
    <n v="64"/>
    <b v="1"/>
    <s v="music/indie rock"/>
    <n v="116"/>
    <n v="36.11"/>
    <x v="7"/>
    <x v="12"/>
    <x v="1755"/>
  </r>
  <r>
    <n v="3448"/>
    <x v="1754"/>
    <s v="The Mount-- a new play based off the life of Edith Wharton-- is having its premiere reading AT the real Mount in Lenox, MA!"/>
    <x v="238"/>
    <x v="1618"/>
    <x v="0"/>
    <s v="US"/>
    <s v="USD"/>
    <n v="1418784689"/>
    <n v="1416192689"/>
    <b v="0"/>
    <n v="45"/>
    <b v="1"/>
    <s v="theater/plays"/>
    <n v="110"/>
    <n v="51.22"/>
    <x v="6"/>
    <x v="11"/>
    <x v="1756"/>
  </r>
  <r>
    <n v="3172"/>
    <x v="1755"/>
    <s v="Outcry Theatre needs your help to produce Carlos Murillo's play &quot;Dark Play&quot; for the 2012 Dallas fringe festival, Out of the Loop."/>
    <x v="151"/>
    <x v="1619"/>
    <x v="0"/>
    <s v="US"/>
    <s v="USD"/>
    <n v="1329240668"/>
    <n v="1326648668"/>
    <b v="1"/>
    <n v="29"/>
    <b v="1"/>
    <s v="theater/plays"/>
    <n v="115"/>
    <n v="79.31"/>
    <x v="6"/>
    <x v="11"/>
    <x v="1757"/>
  </r>
  <r>
    <n v="4105"/>
    <x v="1756"/>
    <s v="Buscamos finalizar el proceso de producciÃ³n de un espectÃ¡culo de payaso y con Ã©l, activar espacios pÃºblicos para la escena clown."/>
    <x v="248"/>
    <x v="1619"/>
    <x v="2"/>
    <s v="MX"/>
    <s v="MXN"/>
    <n v="1482711309"/>
    <n v="1479860109"/>
    <b v="0"/>
    <n v="6"/>
    <b v="0"/>
    <s v="theater/plays"/>
    <n v="7"/>
    <n v="383.33"/>
    <x v="6"/>
    <x v="11"/>
    <x v="1758"/>
  </r>
  <r>
    <n v="2254"/>
    <x v="1757"/>
    <s v="A dexterity microgame by father/daughter team, Jason and Claire Kotarski. Make 100 project."/>
    <x v="207"/>
    <x v="1620"/>
    <x v="0"/>
    <s v="US"/>
    <s v="USD"/>
    <n v="1485271968"/>
    <n v="1484667168"/>
    <b v="0"/>
    <n v="197"/>
    <b v="1"/>
    <s v="games/tabletop games"/>
    <n v="460"/>
    <n v="11.67"/>
    <x v="3"/>
    <x v="5"/>
    <x v="1759"/>
  </r>
  <r>
    <n v="1022"/>
    <x v="1758"/>
    <s v="Help get four new bootlegs onto vinyl in the second installment of my series!"/>
    <x v="151"/>
    <x v="1621"/>
    <x v="0"/>
    <s v="US"/>
    <s v="USD"/>
    <n v="1431876677"/>
    <n v="1429284677"/>
    <b v="1"/>
    <n v="74"/>
    <b v="1"/>
    <s v="music/electronic music"/>
    <n v="115"/>
    <n v="31.05"/>
    <x v="7"/>
    <x v="13"/>
    <x v="1760"/>
  </r>
  <r>
    <n v="970"/>
    <x v="1759"/>
    <s v="Stainless Steel Modular Ring with screw on bezels for WiFi + Bluetooth + NFC Wireless modules with open source IOS and Android Apps"/>
    <x v="1"/>
    <x v="1622"/>
    <x v="2"/>
    <s v="CA"/>
    <s v="CAD"/>
    <n v="1485147540"/>
    <n v="1481951853"/>
    <b v="0"/>
    <n v="14"/>
    <b v="0"/>
    <s v="technology/wearables"/>
    <n v="46"/>
    <n v="164"/>
    <x v="0"/>
    <x v="1"/>
    <x v="1761"/>
  </r>
  <r>
    <n v="1575"/>
    <x v="1760"/>
    <s v="A stunning, limited-edition photography book displaying the colorful and exotic marine life in the waters along the Channel Islands"/>
    <x v="26"/>
    <x v="1623"/>
    <x v="1"/>
    <s v="US"/>
    <s v="USD"/>
    <n v="1404909296"/>
    <n v="1402317296"/>
    <b v="0"/>
    <n v="35"/>
    <b v="0"/>
    <s v="publishing/art books"/>
    <n v="23"/>
    <n v="65.459999999999994"/>
    <x v="1"/>
    <x v="32"/>
    <x v="1762"/>
  </r>
  <r>
    <n v="3924"/>
    <x v="1761"/>
    <s v="Help Comedy Illusionist Reggie Rice spread the magic of laughter as he takes his award-winning illusion show to a town near you!"/>
    <x v="51"/>
    <x v="1624"/>
    <x v="2"/>
    <s v="US"/>
    <s v="USD"/>
    <n v="1403823722"/>
    <n v="1401231722"/>
    <b v="0"/>
    <n v="40"/>
    <b v="0"/>
    <s v="theater/plays"/>
    <n v="15"/>
    <n v="57.25"/>
    <x v="6"/>
    <x v="11"/>
    <x v="1763"/>
  </r>
  <r>
    <n v="3570"/>
    <x v="1762"/>
    <s v="Theatre Machine presents an all-new adaptation of Maxim Gorky's classic of Russian theatre, The Lower Depths."/>
    <x v="151"/>
    <x v="1625"/>
    <x v="0"/>
    <s v="US"/>
    <s v="USD"/>
    <n v="1420009200"/>
    <n v="1417593483"/>
    <b v="0"/>
    <n v="26"/>
    <b v="1"/>
    <s v="theater/plays"/>
    <n v="114"/>
    <n v="87.96"/>
    <x v="6"/>
    <x v="11"/>
    <x v="1764"/>
  </r>
  <r>
    <n v="1767"/>
    <x v="1763"/>
    <s v="A photographic search for the true meaning of pride for ones country during the World Cup"/>
    <x v="1"/>
    <x v="1626"/>
    <x v="2"/>
    <s v="US"/>
    <s v="USD"/>
    <n v="1407080884"/>
    <n v="1404488884"/>
    <b v="1"/>
    <n v="39"/>
    <b v="0"/>
    <s v="photography/photobooks"/>
    <n v="46"/>
    <n v="58.62"/>
    <x v="2"/>
    <x v="3"/>
    <x v="1765"/>
  </r>
  <r>
    <n v="800"/>
    <x v="1764"/>
    <s v="Scotland's premier classic rock and metal festival, 3 days, 3-4 stages, family friendly,  for people of all ages"/>
    <x v="186"/>
    <x v="1627"/>
    <x v="0"/>
    <s v="GB"/>
    <s v="GBP"/>
    <n v="1410431054"/>
    <n v="1407839054"/>
    <b v="0"/>
    <n v="56"/>
    <b v="1"/>
    <s v="music/rock"/>
    <n v="152"/>
    <n v="40.75"/>
    <x v="7"/>
    <x v="15"/>
    <x v="1766"/>
  </r>
  <r>
    <n v="2623"/>
    <x v="1765"/>
    <s v="We have designed an antimatter thruster capable of reaching the nearest star.  A plan for antimatter fuel production is now needed."/>
    <x v="151"/>
    <x v="1628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</r>
  <r>
    <n v="63"/>
    <x v="1766"/>
    <s v="The Attic is my first short film.  Please help me with post production and distribution so that I can let it out into the world"/>
    <x v="151"/>
    <x v="1629"/>
    <x v="0"/>
    <s v="US"/>
    <s v="USD"/>
    <n v="1388206740"/>
    <n v="1386194013"/>
    <b v="0"/>
    <n v="64"/>
    <b v="1"/>
    <s v="film &amp; video/shorts"/>
    <n v="114"/>
    <n v="35.47"/>
    <x v="5"/>
    <x v="27"/>
    <x v="1768"/>
  </r>
  <r>
    <n v="2101"/>
    <x v="1767"/>
    <s v="Hey everyone, we are back with our first full length release, &quot;The Bite And The Boogie&quot; and we need your help to get it printed!"/>
    <x v="151"/>
    <x v="1630"/>
    <x v="0"/>
    <s v="US"/>
    <s v="USD"/>
    <n v="1329104114"/>
    <n v="1323920114"/>
    <b v="0"/>
    <n v="44"/>
    <b v="1"/>
    <s v="music/indie rock"/>
    <n v="113"/>
    <n v="51.48"/>
    <x v="7"/>
    <x v="12"/>
    <x v="1769"/>
  </r>
  <r>
    <n v="3478"/>
    <x v="1768"/>
    <s v="Bare Theatre takes on Shakespeare's most notorious &quot;problem play,&quot; which asks how far we are willing to go to do what is right."/>
    <x v="151"/>
    <x v="1631"/>
    <x v="0"/>
    <s v="US"/>
    <s v="USD"/>
    <n v="1426539600"/>
    <n v="1424296822"/>
    <b v="0"/>
    <n v="57"/>
    <b v="1"/>
    <s v="theater/plays"/>
    <n v="113"/>
    <n v="39.6"/>
    <x v="6"/>
    <x v="11"/>
    <x v="1770"/>
  </r>
  <r>
    <n v="714"/>
    <x v="1769"/>
    <s v="The Prep Packs Survival Belt allows you to carry all of the essentials for outdoor survival inside your belt buckle"/>
    <x v="51"/>
    <x v="1632"/>
    <x v="2"/>
    <s v="US"/>
    <s v="USD"/>
    <n v="1488308082"/>
    <n v="1483124082"/>
    <b v="0"/>
    <n v="28"/>
    <b v="0"/>
    <s v="technology/wearables"/>
    <n v="15"/>
    <n v="80.319999999999993"/>
    <x v="0"/>
    <x v="1"/>
    <x v="1771"/>
  </r>
  <r>
    <n v="3170"/>
    <x v="1770"/>
    <s v="An emotionally-charged journey through the history of black women in America told in reverse."/>
    <x v="151"/>
    <x v="1633"/>
    <x v="0"/>
    <s v="US"/>
    <s v="USD"/>
    <n v="1404273600"/>
    <n v="1401414944"/>
    <b v="1"/>
    <n v="71"/>
    <b v="1"/>
    <s v="theater/plays"/>
    <n v="112"/>
    <n v="31.62"/>
    <x v="6"/>
    <x v="11"/>
    <x v="1772"/>
  </r>
  <r>
    <n v="71"/>
    <x v="1771"/>
    <s v="A comedic tale about the duality of man set in a trailer park needs your help with sound design and getting it into film festivals"/>
    <x v="159"/>
    <x v="1634"/>
    <x v="0"/>
    <s v="US"/>
    <s v="USD"/>
    <n v="1338186657"/>
    <n v="1333002657"/>
    <b v="0"/>
    <n v="32"/>
    <b v="1"/>
    <s v="film &amp; video/shorts"/>
    <n v="124"/>
    <n v="69.72"/>
    <x v="5"/>
    <x v="27"/>
    <x v="1773"/>
  </r>
  <r>
    <n v="801"/>
    <x v="1772"/>
    <s v="ALL WE WANT TO DO IS DRIVE AROUND AMERICA AND PLAY A BUNCH OF SHOWS, BUT WE DON'T HAVE ANY MONEY..."/>
    <x v="151"/>
    <x v="1635"/>
    <x v="0"/>
    <s v="US"/>
    <s v="USD"/>
    <n v="1309547120"/>
    <n v="1306955120"/>
    <b v="0"/>
    <n v="51"/>
    <b v="1"/>
    <s v="music/rock"/>
    <n v="112"/>
    <n v="43.73"/>
    <x v="7"/>
    <x v="15"/>
    <x v="1774"/>
  </r>
  <r>
    <n v="211"/>
    <x v="1773"/>
    <s v="The Heart of a Woman and The Heart of a Man is a feature film written by Jennie Marie Pacelli, based on real people and true events"/>
    <x v="1"/>
    <x v="1636"/>
    <x v="2"/>
    <s v="US"/>
    <s v="USD"/>
    <n v="1442634617"/>
    <n v="1440042617"/>
    <b v="0"/>
    <n v="12"/>
    <b v="0"/>
    <s v="film &amp; video/drama"/>
    <n v="45"/>
    <n v="185.83"/>
    <x v="5"/>
    <x v="10"/>
    <x v="1775"/>
  </r>
  <r>
    <n v="783"/>
    <x v="1774"/>
    <s v="The Red Masque will be heading into the studio in late April to begin recording their new album, tentatively titled &quot;Mythalogue&quot;."/>
    <x v="186"/>
    <x v="1637"/>
    <x v="0"/>
    <s v="US"/>
    <s v="USD"/>
    <n v="1335564000"/>
    <n v="1332182049"/>
    <b v="0"/>
    <n v="35"/>
    <b v="1"/>
    <s v="music/rock"/>
    <n v="148"/>
    <n v="63.49"/>
    <x v="7"/>
    <x v="15"/>
    <x v="1776"/>
  </r>
  <r>
    <n v="2464"/>
    <x v="1775"/>
    <s v="The Enemy Feathers are passing the proverbial hat to see if we can raise enough money to complete Our NEW EP"/>
    <x v="151"/>
    <x v="1637"/>
    <x v="0"/>
    <s v="CA"/>
    <s v="CAD"/>
    <n v="1443641340"/>
    <n v="1441143397"/>
    <b v="0"/>
    <n v="43"/>
    <b v="1"/>
    <s v="music/indie rock"/>
    <n v="111"/>
    <n v="51.67"/>
    <x v="7"/>
    <x v="12"/>
    <x v="1777"/>
  </r>
  <r>
    <n v="3657"/>
    <x v="1776"/>
    <s v="Vi mindes 400-Ã¥ret for Shakespeares dÃ¸d ved at producere en forestilling, som indeholder alt det, som vi kender Shakespeare for."/>
    <x v="151"/>
    <x v="1638"/>
    <x v="0"/>
    <s v="DK"/>
    <s v="DKK"/>
    <n v="1464817320"/>
    <n v="1462806419"/>
    <b v="0"/>
    <n v="20"/>
    <b v="1"/>
    <s v="theater/plays"/>
    <n v="111"/>
    <n v="110.75"/>
    <x v="6"/>
    <x v="11"/>
    <x v="1778"/>
  </r>
  <r>
    <n v="3355"/>
    <x v="1777"/>
    <s v="Help get Jelly Beans to the Theatre503 stage. An important piece of new writing by Dan Pick, produced by Kuleshov Theatre"/>
    <x v="249"/>
    <x v="1639"/>
    <x v="0"/>
    <s v="GB"/>
    <s v="GBP"/>
    <n v="1462879020"/>
    <n v="1461941527"/>
    <b v="0"/>
    <n v="15"/>
    <b v="1"/>
    <s v="theater/plays"/>
    <n v="126"/>
    <n v="147.33000000000001"/>
    <x v="6"/>
    <x v="11"/>
    <x v="1779"/>
  </r>
  <r>
    <n v="3556"/>
    <x v="1778"/>
    <s v="'Immortal', a play about five English Air Bombers in WW2, is an exciting first project for the brand new Production Company, GreanTea."/>
    <x v="200"/>
    <x v="1639"/>
    <x v="0"/>
    <s v="GB"/>
    <s v="GBP"/>
    <n v="1408289724"/>
    <n v="1403105724"/>
    <b v="0"/>
    <n v="20"/>
    <b v="1"/>
    <s v="theater/plays"/>
    <n v="100"/>
    <n v="110.5"/>
    <x v="6"/>
    <x v="11"/>
    <x v="1780"/>
  </r>
  <r>
    <n v="1646"/>
    <x v="1779"/>
    <s v="Album 3 funds.We have 13 amazing songs ready to go . a fantastic engineer to mix them, James Aparicio(Depeche Mode/Liars.We need you xx"/>
    <x v="151"/>
    <x v="1640"/>
    <x v="0"/>
    <s v="GB"/>
    <s v="GBP"/>
    <n v="1408039860"/>
    <n v="1405248503"/>
    <b v="0"/>
    <n v="83"/>
    <b v="1"/>
    <s v="music/pop"/>
    <n v="110"/>
    <n v="26.55"/>
    <x v="7"/>
    <x v="22"/>
    <x v="1781"/>
  </r>
  <r>
    <n v="3679"/>
    <x v="1780"/>
    <s v="Bert V. Royal makes a strong statement about drug use, suicide, teen violence, rebellion and sexual identity in this powerful play."/>
    <x v="151"/>
    <x v="1641"/>
    <x v="0"/>
    <s v="US"/>
    <s v="USD"/>
    <n v="1404190740"/>
    <n v="1401214581"/>
    <b v="0"/>
    <n v="30"/>
    <b v="1"/>
    <s v="theater/plays"/>
    <n v="110"/>
    <n v="73.400000000000006"/>
    <x v="6"/>
    <x v="11"/>
    <x v="1782"/>
  </r>
  <r>
    <n v="185"/>
    <x v="1781"/>
    <s v="Love has no boundaries!"/>
    <x v="13"/>
    <x v="1642"/>
    <x v="2"/>
    <s v="NO"/>
    <s v="NOK"/>
    <n v="1471557139"/>
    <n v="1468965139"/>
    <b v="0"/>
    <n v="10"/>
    <b v="0"/>
    <s v="film &amp; video/drama"/>
    <n v="6"/>
    <n v="220"/>
    <x v="5"/>
    <x v="10"/>
    <x v="1783"/>
  </r>
  <r>
    <n v="1479"/>
    <x v="1782"/>
    <s v="A former intelligence analyst/government transparency advocate talks to his colleagues about the past year's NSA revelations."/>
    <x v="250"/>
    <x v="1643"/>
    <x v="0"/>
    <s v="US"/>
    <s v="USD"/>
    <n v="1399694340"/>
    <n v="1398448389"/>
    <b v="1"/>
    <n v="71"/>
    <b v="1"/>
    <s v="publishing/radio &amp; podcasts"/>
    <n v="137"/>
    <n v="30.96"/>
    <x v="1"/>
    <x v="2"/>
    <x v="1784"/>
  </r>
  <r>
    <n v="1726"/>
    <x v="1783"/>
    <s v="Amanda Joy Hall's sophomore album, &quot;Every Day&quot;. Release expected July 2014"/>
    <x v="115"/>
    <x v="1644"/>
    <x v="2"/>
    <s v="US"/>
    <s v="USD"/>
    <n v="1403906664"/>
    <n v="1401401064"/>
    <b v="0"/>
    <n v="16"/>
    <b v="0"/>
    <s v="music/faith"/>
    <n v="34"/>
    <n v="137.25"/>
    <x v="7"/>
    <x v="14"/>
    <x v="1785"/>
  </r>
  <r>
    <n v="109"/>
    <x v="1784"/>
    <s v="This video may be bigger than you and it may be bigger than me but, itâ€™s not bigger than you and me! Can you dig it?"/>
    <x v="114"/>
    <x v="1645"/>
    <x v="0"/>
    <s v="US"/>
    <s v="USD"/>
    <n v="1298680630"/>
    <n v="1296088630"/>
    <b v="0"/>
    <n v="47"/>
    <b v="1"/>
    <s v="film &amp; video/shorts"/>
    <n v="220"/>
    <n v="46.7"/>
    <x v="5"/>
    <x v="27"/>
    <x v="1786"/>
  </r>
  <r>
    <n v="3432"/>
    <x v="1785"/>
    <s v="Bare Theatre stages A.R. Gurney's Pulitzer Finalist script about a relationship spanning a lifetime and long distance."/>
    <x v="151"/>
    <x v="1646"/>
    <x v="0"/>
    <s v="US"/>
    <s v="USD"/>
    <n v="1454709600"/>
    <n v="1452520614"/>
    <b v="0"/>
    <n v="42"/>
    <b v="1"/>
    <s v="theater/plays"/>
    <n v="110"/>
    <n v="52.21"/>
    <x v="6"/>
    <x v="11"/>
    <x v="1787"/>
  </r>
  <r>
    <n v="2203"/>
    <x v="1786"/>
    <s v="The Invisible City is a project built &amp; powered by my fans. A full video and audio experience that I hope to merge into a live show."/>
    <x v="151"/>
    <x v="1647"/>
    <x v="0"/>
    <s v="CA"/>
    <s v="CAD"/>
    <n v="1443127082"/>
    <n v="1440535082"/>
    <b v="0"/>
    <n v="50"/>
    <b v="1"/>
    <s v="music/electronic music"/>
    <n v="110"/>
    <n v="43.82"/>
    <x v="7"/>
    <x v="13"/>
    <x v="1788"/>
  </r>
  <r>
    <n v="3812"/>
    <x v="1787"/>
    <s v="We are raising funds for our local theatre group &quot;The Stage Door&quot;. Funding required for lighting, stage equipment and productions."/>
    <x v="151"/>
    <x v="1647"/>
    <x v="0"/>
    <s v="CA"/>
    <s v="CAD"/>
    <n v="1433131140"/>
    <n v="1429120908"/>
    <b v="0"/>
    <n v="11"/>
    <b v="1"/>
    <s v="theater/plays"/>
    <n v="110"/>
    <n v="199.18"/>
    <x v="6"/>
    <x v="11"/>
    <x v="1789"/>
  </r>
  <r>
    <n v="1798"/>
    <x v="1788"/>
    <s v="A photographic series on Mexican cowboys that I want to have published as a fine art book that will also include cowboy poetry."/>
    <x v="76"/>
    <x v="1648"/>
    <x v="2"/>
    <s v="US"/>
    <s v="USD"/>
    <n v="1454572233"/>
    <n v="1449388233"/>
    <b v="1"/>
    <n v="37"/>
    <b v="0"/>
    <s v="photography/photobooks"/>
    <n v="14"/>
    <n v="58.97"/>
    <x v="2"/>
    <x v="3"/>
    <x v="1790"/>
  </r>
  <r>
    <n v="3176"/>
    <x v="1789"/>
    <s v="Romeo and Juliet at Moody's Pub is an adapted, 90-minute version of Shakespeare's classic tragedy, performed for free in a restaurant"/>
    <x v="236"/>
    <x v="1648"/>
    <x v="0"/>
    <s v="US"/>
    <s v="USD"/>
    <n v="1376838000"/>
    <n v="1374531631"/>
    <b v="1"/>
    <n v="55"/>
    <b v="1"/>
    <s v="theater/plays"/>
    <n v="115"/>
    <n v="39.67"/>
    <x v="6"/>
    <x v="11"/>
    <x v="1791"/>
  </r>
  <r>
    <n v="1038"/>
    <x v="1790"/>
    <s v="My first solo record in 10 years. Six new electronic/synthpop songs PLUS an acoustic version of the album you can only get here."/>
    <x v="186"/>
    <x v="1649"/>
    <x v="0"/>
    <s v="US"/>
    <s v="USD"/>
    <n v="1458362023"/>
    <n v="1455773623"/>
    <b v="0"/>
    <n v="61"/>
    <b v="1"/>
    <s v="music/electronic music"/>
    <n v="145"/>
    <n v="35.74"/>
    <x v="7"/>
    <x v="13"/>
    <x v="1792"/>
  </r>
  <r>
    <n v="1742"/>
    <x v="1791"/>
    <s v="Clark &amp; Addison: A Wrigley Field Photography Book that would be the perfect addition to your sports collection, office or coffee table!"/>
    <x v="151"/>
    <x v="1650"/>
    <x v="0"/>
    <s v="US"/>
    <s v="USD"/>
    <n v="1483822800"/>
    <n v="1481058170"/>
    <b v="0"/>
    <n v="34"/>
    <b v="1"/>
    <s v="photography/photobooks"/>
    <n v="109"/>
    <n v="63.97"/>
    <x v="2"/>
    <x v="3"/>
    <x v="1793"/>
  </r>
  <r>
    <n v="3430"/>
    <x v="1792"/>
    <s v="We need support for our play so we can promote awareness of kidney diseases and the effect it has on sufferers and their families."/>
    <x v="151"/>
    <x v="1651"/>
    <x v="0"/>
    <s v="GB"/>
    <s v="GBP"/>
    <n v="1406760101"/>
    <n v="1404168101"/>
    <b v="0"/>
    <n v="72"/>
    <b v="1"/>
    <s v="theater/plays"/>
    <n v="109"/>
    <n v="30.15"/>
    <x v="6"/>
    <x v="11"/>
    <x v="1794"/>
  </r>
  <r>
    <n v="3296"/>
    <x v="1793"/>
    <s v="A dark theatrical comedy about four actors recording a warped radio version of Lewis Carroll's 'Alice's Adventures in Wonderland'."/>
    <x v="186"/>
    <x v="1652"/>
    <x v="0"/>
    <s v="GB"/>
    <s v="GBP"/>
    <n v="1448229600"/>
    <n v="1446401372"/>
    <b v="0"/>
    <n v="47"/>
    <b v="1"/>
    <s v="theater/plays"/>
    <n v="144"/>
    <n v="45.98"/>
    <x v="6"/>
    <x v="11"/>
    <x v="1795"/>
  </r>
  <r>
    <n v="3697"/>
    <x v="1794"/>
    <s v="With your support this one-man show will tour various theatres in the UK - it's a story of hero worship and love beyond the grave."/>
    <x v="151"/>
    <x v="1653"/>
    <x v="0"/>
    <s v="GB"/>
    <s v="GBP"/>
    <n v="1462878648"/>
    <n v="1461064248"/>
    <b v="0"/>
    <n v="30"/>
    <b v="1"/>
    <s v="theater/plays"/>
    <n v="108"/>
    <n v="72"/>
    <x v="6"/>
    <x v="11"/>
    <x v="1796"/>
  </r>
  <r>
    <n v="48"/>
    <x v="1795"/>
    <s v="With future neo-London as a backdrop to this new independent TV pilot, we investigate the bad and the corrupt that rule London."/>
    <x v="151"/>
    <x v="1654"/>
    <x v="0"/>
    <s v="GB"/>
    <s v="GBP"/>
    <n v="1425211200"/>
    <n v="1422534260"/>
    <b v="0"/>
    <n v="38"/>
    <b v="1"/>
    <s v="film &amp; video/television"/>
    <n v="108"/>
    <n v="56.82"/>
    <x v="5"/>
    <x v="16"/>
    <x v="1797"/>
  </r>
  <r>
    <n v="1764"/>
    <x v="1796"/>
    <s v="Individual sportspeople are masters of their own destiny. This book is a gritty behind the scenes look at boxers striving for success"/>
    <x v="14"/>
    <x v="1655"/>
    <x v="2"/>
    <s v="GB"/>
    <s v="GBP"/>
    <n v="1407065979"/>
    <n v="1404560379"/>
    <b v="1"/>
    <n v="39"/>
    <b v="0"/>
    <s v="photography/photobooks"/>
    <n v="20"/>
    <n v="55.28"/>
    <x v="2"/>
    <x v="3"/>
    <x v="1798"/>
  </r>
  <r>
    <n v="2826"/>
    <x v="1797"/>
    <s v="Mickey &amp; Worm is a Noir stage experience, written by Santa Paula playwright John McKinley and back again on tour by popular demand!"/>
    <x v="151"/>
    <x v="1656"/>
    <x v="0"/>
    <s v="US"/>
    <s v="USD"/>
    <n v="1436511600"/>
    <n v="1434415812"/>
    <b v="0"/>
    <n v="19"/>
    <b v="1"/>
    <s v="theater/plays"/>
    <n v="108"/>
    <n v="113.42"/>
    <x v="6"/>
    <x v="11"/>
    <x v="1799"/>
  </r>
  <r>
    <n v="2107"/>
    <x v="1798"/>
    <s v="ACKER, an instrumental noise-rock band from Central Illinois, is raising funds to record a new album and release it on vinyl."/>
    <x v="151"/>
    <x v="1657"/>
    <x v="0"/>
    <s v="US"/>
    <s v="USD"/>
    <n v="1415815393"/>
    <n v="1413997393"/>
    <b v="0"/>
    <n v="58"/>
    <b v="1"/>
    <s v="music/indie rock"/>
    <n v="108"/>
    <n v="37.15"/>
    <x v="7"/>
    <x v="12"/>
    <x v="1800"/>
  </r>
  <r>
    <n v="1096"/>
    <x v="1799"/>
    <s v="In BUGSPEED COLLIDER, you're a bug with a black belt.  Fight to the top in 4-Beetle Local Multi, and a Full-Scale 1-Beetle Adventure!"/>
    <x v="32"/>
    <x v="1658"/>
    <x v="2"/>
    <s v="US"/>
    <s v="USD"/>
    <n v="1412393400"/>
    <n v="1409747154"/>
    <b v="0"/>
    <n v="29"/>
    <b v="0"/>
    <s v="games/video games"/>
    <n v="18"/>
    <n v="74.209999999999994"/>
    <x v="3"/>
    <x v="18"/>
    <x v="1801"/>
  </r>
  <r>
    <n v="2792"/>
    <x v="1800"/>
    <s v="Homeless and hopeless, this prequel tells the story of a Colorado youth who leans on her friends when family leaves her behind."/>
    <x v="151"/>
    <x v="1658"/>
    <x v="0"/>
    <s v="US"/>
    <s v="USD"/>
    <n v="1439357559"/>
    <n v="1435469559"/>
    <b v="0"/>
    <n v="24"/>
    <b v="1"/>
    <s v="theater/plays"/>
    <n v="108"/>
    <n v="89.67"/>
    <x v="6"/>
    <x v="11"/>
    <x v="1802"/>
  </r>
  <r>
    <n v="824"/>
    <x v="1801"/>
    <s v="Hi Ho Silver Oh is going on a West Coast tour! We'll be starting in Santa Barbara, and spreading our tunes all the way to Seattle and back."/>
    <x v="250"/>
    <x v="1659"/>
    <x v="0"/>
    <s v="US"/>
    <s v="USD"/>
    <n v="1271573940"/>
    <n v="1268459318"/>
    <b v="0"/>
    <n v="54"/>
    <b v="1"/>
    <s v="music/rock"/>
    <n v="134"/>
    <n v="39.82"/>
    <x v="7"/>
    <x v="15"/>
    <x v="1803"/>
  </r>
  <r>
    <n v="2555"/>
    <x v="1802"/>
    <s v="At Brevard Music Center, a foremost summer music study program, I will compose a new work for large chamber ensemble for performance."/>
    <x v="151"/>
    <x v="1660"/>
    <x v="0"/>
    <s v="US"/>
    <s v="USD"/>
    <n v="1338219793"/>
    <n v="1335541393"/>
    <b v="0"/>
    <n v="35"/>
    <b v="1"/>
    <s v="music/classical music"/>
    <n v="107"/>
    <n v="61.34"/>
    <x v="7"/>
    <x v="25"/>
    <x v="1804"/>
  </r>
  <r>
    <n v="2292"/>
    <x v="1803"/>
    <s v="Aiding Contra in the telling of the &quot;Blue Planet Chronicles&quot;, a concept about the history of our beautiful home; Planet Earth!"/>
    <x v="151"/>
    <x v="1661"/>
    <x v="0"/>
    <s v="US"/>
    <s v="USD"/>
    <n v="1334767476"/>
    <n v="1332175476"/>
    <b v="0"/>
    <n v="46"/>
    <b v="1"/>
    <s v="music/rock"/>
    <n v="107"/>
    <n v="46.63"/>
    <x v="7"/>
    <x v="15"/>
    <x v="1805"/>
  </r>
  <r>
    <n v="3817"/>
    <x v="1804"/>
    <s v="Using 9 actors, TWIST focuses on the horror and unjust in 1837 London.  Think Peter and the Starcatcher meets American Horror Story."/>
    <x v="151"/>
    <x v="1662"/>
    <x v="0"/>
    <s v="US"/>
    <s v="USD"/>
    <n v="1445659140"/>
    <n v="1444236216"/>
    <b v="0"/>
    <n v="20"/>
    <b v="1"/>
    <s v="theater/plays"/>
    <n v="107"/>
    <n v="107.25"/>
    <x v="6"/>
    <x v="11"/>
    <x v="1806"/>
  </r>
  <r>
    <n v="2468"/>
    <x v="1805"/>
    <s v="Please donate, support &amp; share this project so that I may be able to record my new EP this fall!"/>
    <x v="151"/>
    <x v="1663"/>
    <x v="0"/>
    <s v="US"/>
    <s v="USD"/>
    <n v="1351400400"/>
    <n v="1348285321"/>
    <b v="0"/>
    <n v="58"/>
    <b v="1"/>
    <s v="music/indie rock"/>
    <n v="107"/>
    <n v="36.97"/>
    <x v="7"/>
    <x v="12"/>
    <x v="1807"/>
  </r>
  <r>
    <n v="1655"/>
    <x v="1806"/>
    <s v="Berklee College of Music student, Meg Porter needs YOUR help to fund her very first EP!"/>
    <x v="186"/>
    <x v="1664"/>
    <x v="0"/>
    <s v="US"/>
    <s v="USD"/>
    <n v="1333648820"/>
    <n v="1331060420"/>
    <b v="0"/>
    <n v="48"/>
    <b v="1"/>
    <s v="music/pop"/>
    <n v="143"/>
    <n v="44.65"/>
    <x v="7"/>
    <x v="22"/>
    <x v="1808"/>
  </r>
  <r>
    <n v="3407"/>
    <x v="1807"/>
    <s v="Biddy is 24. Biddy is a hopeless romantic. Biddy always wanted to be a vegan. Find out what happens_x000a_when Biddy gets sectioned."/>
    <x v="151"/>
    <x v="1665"/>
    <x v="0"/>
    <s v="GB"/>
    <s v="GBP"/>
    <n v="1404641289"/>
    <n v="1402049289"/>
    <b v="0"/>
    <n v="67"/>
    <b v="1"/>
    <s v="theater/plays"/>
    <n v="107"/>
    <n v="31.97"/>
    <x v="6"/>
    <x v="11"/>
    <x v="1809"/>
  </r>
  <r>
    <n v="647"/>
    <x v="1808"/>
    <s v="Wengash Silver underwear: 100% pure silver. Block cell phone, wifi and microwave radiation, protect your reproductive organs and sperm"/>
    <x v="151"/>
    <x v="1666"/>
    <x v="0"/>
    <s v="CA"/>
    <s v="CAD"/>
    <n v="1458235549"/>
    <n v="1455647149"/>
    <b v="0"/>
    <n v="17"/>
    <b v="1"/>
    <s v="technology/wearables"/>
    <n v="107"/>
    <n v="125.94"/>
    <x v="0"/>
    <x v="1"/>
    <x v="1810"/>
  </r>
  <r>
    <n v="3480"/>
    <x v="1809"/>
    <s v="Georgia is a play that looks at the taboo topic of rape in a relationship.  It's a play about perspectives and various viewpoints."/>
    <x v="186"/>
    <x v="1667"/>
    <x v="0"/>
    <s v="US"/>
    <s v="USD"/>
    <n v="1436562000"/>
    <n v="1434440227"/>
    <b v="0"/>
    <n v="13"/>
    <b v="1"/>
    <s v="theater/plays"/>
    <n v="143"/>
    <n v="164.62"/>
    <x v="6"/>
    <x v="11"/>
    <x v="1811"/>
  </r>
  <r>
    <n v="3548"/>
    <x v="1810"/>
    <s v="We're putting together a production of THE UNDERSTUDY by Theresa Rebeck and hope you'll help us share this story."/>
    <x v="238"/>
    <x v="1667"/>
    <x v="0"/>
    <s v="US"/>
    <s v="USD"/>
    <n v="1457139600"/>
    <n v="1455230214"/>
    <b v="0"/>
    <n v="13"/>
    <b v="1"/>
    <s v="theater/plays"/>
    <n v="102"/>
    <n v="164.62"/>
    <x v="6"/>
    <x v="11"/>
    <x v="1812"/>
  </r>
  <r>
    <n v="15"/>
    <x v="1811"/>
    <s v="Cien&amp;Cia es un proyecto transmedia para televisiÃ³n; la finalidad de la venta de camisetas es financiar el reality (Factual)."/>
    <x v="151"/>
    <x v="1668"/>
    <x v="0"/>
    <s v="ES"/>
    <s v="EUR"/>
    <n v="1443384840"/>
    <n v="1441790658"/>
    <b v="0"/>
    <n v="98"/>
    <b v="1"/>
    <s v="film &amp; video/television"/>
    <n v="107"/>
    <n v="21.76"/>
    <x v="5"/>
    <x v="16"/>
    <x v="1813"/>
  </r>
  <r>
    <n v="1889"/>
    <x v="1812"/>
    <s v="Sweeping epic melodies. I want to incorporate all my influences into one album I have been writing for 90 days now and ready to record!"/>
    <x v="151"/>
    <x v="1668"/>
    <x v="0"/>
    <s v="US"/>
    <s v="USD"/>
    <n v="1363024946"/>
    <n v="1359140546"/>
    <b v="0"/>
    <n v="44"/>
    <b v="1"/>
    <s v="music/indie rock"/>
    <n v="107"/>
    <n v="48.45"/>
    <x v="7"/>
    <x v="12"/>
    <x v="1814"/>
  </r>
  <r>
    <n v="207"/>
    <x v="1813"/>
    <s v="To avoid bankruptcy, Vincent, a passionate young entrepreneur embarks  on an illicit affair in order to save his dream business."/>
    <x v="80"/>
    <x v="1669"/>
    <x v="2"/>
    <s v="CA"/>
    <s v="CAD"/>
    <n v="1420346638"/>
    <n v="1417754638"/>
    <b v="0"/>
    <n v="13"/>
    <b v="0"/>
    <s v="film &amp; video/drama"/>
    <n v="15"/>
    <n v="163.85"/>
    <x v="5"/>
    <x v="10"/>
    <x v="1815"/>
  </r>
  <r>
    <n v="2111"/>
    <x v="1814"/>
    <s v="We are a small community of people in Boston intending to make every moment a time to find love and give love.  We need your help!"/>
    <x v="151"/>
    <x v="1669"/>
    <x v="0"/>
    <s v="US"/>
    <s v="USD"/>
    <n v="1313370000"/>
    <n v="1307594625"/>
    <b v="0"/>
    <n v="39"/>
    <b v="1"/>
    <s v="music/indie rock"/>
    <n v="107"/>
    <n v="54.62"/>
    <x v="7"/>
    <x v="12"/>
    <x v="1816"/>
  </r>
  <r>
    <n v="3848"/>
    <x v="1815"/>
    <s v="A Carnegie Mellon capstone play based on a woman's life as she slips from reality due to the degenerative effect of Alzheimer's Disease"/>
    <x v="109"/>
    <x v="1670"/>
    <x v="2"/>
    <s v="US"/>
    <s v="USD"/>
    <n v="1445196989"/>
    <n v="1442604989"/>
    <b v="1"/>
    <n v="43"/>
    <b v="0"/>
    <s v="theater/plays"/>
    <n v="16"/>
    <n v="49.51"/>
    <x v="6"/>
    <x v="11"/>
    <x v="1817"/>
  </r>
  <r>
    <n v="3257"/>
    <x v="1816"/>
    <s v="A week long run of Tennessee Williams's 'Hello From Bertha' &amp; '27 Wagons Full of Cotton' to raise awareness of Abuse &amp; Prostitution."/>
    <x v="151"/>
    <x v="1671"/>
    <x v="0"/>
    <s v="GB"/>
    <s v="GBP"/>
    <n v="1487769952"/>
    <n v="1485177952"/>
    <b v="0"/>
    <n v="41"/>
    <b v="1"/>
    <s v="theater/plays"/>
    <n v="106"/>
    <n v="51.85"/>
    <x v="6"/>
    <x v="11"/>
    <x v="1818"/>
  </r>
  <r>
    <n v="3813"/>
    <x v="1817"/>
    <s v="A comedic play about hillbilly vampires and the absurdity of judging by appearances. Wanna live forever? Better watch what you drink."/>
    <x v="238"/>
    <x v="1672"/>
    <x v="0"/>
    <s v="US"/>
    <s v="USD"/>
    <n v="1465940580"/>
    <n v="1462603021"/>
    <b v="0"/>
    <n v="27"/>
    <b v="1"/>
    <s v="theater/plays"/>
    <n v="101"/>
    <n v="78.52"/>
    <x v="6"/>
    <x v="11"/>
    <x v="1819"/>
  </r>
  <r>
    <n v="1552"/>
    <x v="1818"/>
    <s v="Help me spend this fall capturing autumnâ€™s spectacular season in detail so I can create high quality images for home dÃ©cor."/>
    <x v="202"/>
    <x v="1673"/>
    <x v="2"/>
    <s v="US"/>
    <s v="USD"/>
    <n v="1412135940"/>
    <n v="1410366708"/>
    <b v="0"/>
    <n v="16"/>
    <b v="0"/>
    <s v="photography/nature"/>
    <n v="49"/>
    <n v="132.19"/>
    <x v="2"/>
    <x v="38"/>
    <x v="1820"/>
  </r>
  <r>
    <n v="3849"/>
    <x v="1819"/>
    <s v="Bayerische KomÃ¶die im Schaustellermillieu vor historischem Hintergrund des Oktoberfestes von Winfried Frey. UrauffÃ¼hrung September 2015"/>
    <x v="0"/>
    <x v="1674"/>
    <x v="2"/>
    <s v="DE"/>
    <s v="EUR"/>
    <n v="1434047084"/>
    <n v="1431455084"/>
    <b v="1"/>
    <n v="28"/>
    <b v="0"/>
    <s v="theater/plays"/>
    <n v="7"/>
    <n v="75.459999999999994"/>
    <x v="6"/>
    <x v="11"/>
    <x v="1821"/>
  </r>
  <r>
    <n v="2132"/>
    <x v="1820"/>
    <s v="Fight your way to dominate the universe. Be the first to try our engaging cross-platform mmo-strategy and bring it closer to reality."/>
    <x v="4"/>
    <x v="1675"/>
    <x v="2"/>
    <s v="US"/>
    <s v="USD"/>
    <n v="1391427692"/>
    <n v="1388835692"/>
    <b v="0"/>
    <n v="99"/>
    <b v="0"/>
    <s v="games/video games"/>
    <n v="2"/>
    <n v="21.34"/>
    <x v="3"/>
    <x v="18"/>
    <x v="1822"/>
  </r>
  <r>
    <n v="1283"/>
    <x v="1821"/>
    <s v="Our 3rd album is halfway complete, but we need your help to record, mix and master the final product!"/>
    <x v="114"/>
    <x v="1676"/>
    <x v="0"/>
    <s v="US"/>
    <s v="USD"/>
    <n v="1362974400"/>
    <n v="1360948389"/>
    <b v="1"/>
    <n v="22"/>
    <b v="1"/>
    <s v="music/rock"/>
    <n v="211"/>
    <n v="95.93"/>
    <x v="7"/>
    <x v="15"/>
    <x v="1823"/>
  </r>
  <r>
    <n v="3499"/>
    <x v="1822"/>
    <s v="Figure 8 Troupe's debut performance! A stunning piece of theatre written by premier female playwright Maria Irene Fornes."/>
    <x v="151"/>
    <x v="1677"/>
    <x v="0"/>
    <s v="US"/>
    <s v="USD"/>
    <n v="1435733940"/>
    <n v="1431046325"/>
    <b v="0"/>
    <n v="35"/>
    <b v="1"/>
    <s v="theater/plays"/>
    <n v="106"/>
    <n v="60.29"/>
    <x v="6"/>
    <x v="11"/>
    <x v="1824"/>
  </r>
  <r>
    <n v="2972"/>
    <x v="1823"/>
    <s v="A group of artists. A mythical art piece. A harrowing quest. And some margaritas."/>
    <x v="151"/>
    <x v="1678"/>
    <x v="0"/>
    <s v="US"/>
    <s v="USD"/>
    <n v="1480899600"/>
    <n v="1479609520"/>
    <b v="0"/>
    <n v="17"/>
    <b v="1"/>
    <s v="theater/plays"/>
    <n v="105"/>
    <n v="123.94"/>
    <x v="6"/>
    <x v="11"/>
    <x v="1825"/>
  </r>
  <r>
    <n v="3081"/>
    <x v="1824"/>
    <s v="Help! is a full scale mobile theatrical musical bringing a Gospel revival through a story of love and hope to communities world wide."/>
    <x v="11"/>
    <x v="1679"/>
    <x v="2"/>
    <s v="US"/>
    <s v="USD"/>
    <n v="1442722891"/>
    <n v="1440130891"/>
    <b v="0"/>
    <n v="5"/>
    <b v="0"/>
    <s v="theater/spaces"/>
    <n v="0"/>
    <n v="420.6"/>
    <x v="6"/>
    <x v="9"/>
    <x v="1826"/>
  </r>
  <r>
    <n v="3161"/>
    <x v="1825"/>
    <s v="Iâ€™ll Be Right Back presents a story of murder and corruption. Faustus is a modern re-imagining of Christopher Marloweâ€™s classic tale."/>
    <x v="151"/>
    <x v="1680"/>
    <x v="0"/>
    <s v="GB"/>
    <s v="GBP"/>
    <n v="1413377522"/>
    <n v="1410785522"/>
    <b v="1"/>
    <n v="74"/>
    <b v="1"/>
    <s v="theater/plays"/>
    <n v="105"/>
    <n v="28.41"/>
    <x v="6"/>
    <x v="11"/>
    <x v="1827"/>
  </r>
  <r>
    <n v="3814"/>
    <x v="1826"/>
    <s v="Wax Wings is proud to be presenting the premiere of EYES. SHUT DOOR OPEN, a new play by Boston playwright Cassie M. Seinuk."/>
    <x v="186"/>
    <x v="1680"/>
    <x v="0"/>
    <s v="US"/>
    <s v="USD"/>
    <n v="1427860740"/>
    <n v="1424727712"/>
    <b v="0"/>
    <n v="34"/>
    <b v="1"/>
    <s v="theater/plays"/>
    <n v="140"/>
    <n v="61.82"/>
    <x v="6"/>
    <x v="11"/>
    <x v="1828"/>
  </r>
  <r>
    <n v="1825"/>
    <x v="1827"/>
    <s v="Eurisko is trying to release our full length entitled &quot;Wild Animal!&quot; Money raised will go towards studio time, mixing, and mastering."/>
    <x v="151"/>
    <x v="1681"/>
    <x v="0"/>
    <s v="US"/>
    <s v="USD"/>
    <n v="1373572903"/>
    <n v="1371585703"/>
    <b v="0"/>
    <n v="50"/>
    <b v="1"/>
    <s v="music/rock"/>
    <n v="105"/>
    <n v="42.02"/>
    <x v="7"/>
    <x v="15"/>
    <x v="1829"/>
  </r>
  <r>
    <n v="2534"/>
    <x v="1828"/>
    <s v="A premiere performance of my composition &quot;Songs of Yes&quot; by CUBE Contemporary Chamber Ensemble, June 11, 2010 at the Merit School of Music in Chicago."/>
    <x v="151"/>
    <x v="1682"/>
    <x v="0"/>
    <s v="US"/>
    <s v="USD"/>
    <n v="1262325600"/>
    <n v="1257871712"/>
    <b v="0"/>
    <n v="14"/>
    <b v="1"/>
    <s v="music/classical music"/>
    <n v="105"/>
    <n v="150"/>
    <x v="7"/>
    <x v="25"/>
    <x v="1830"/>
  </r>
  <r>
    <n v="2645"/>
    <x v="1829"/>
    <s v="Phase one of a small winged reentry craft. This phase will be testing the supersonic stability of a small craft traveling at 1,800kph"/>
    <x v="16"/>
    <x v="1682"/>
    <x v="1"/>
    <s v="AU"/>
    <s v="AUD"/>
    <n v="1415481203"/>
    <n v="1412885603"/>
    <b v="1"/>
    <n v="23"/>
    <b v="0"/>
    <s v="technology/space exploration"/>
    <n v="11"/>
    <n v="91.3"/>
    <x v="0"/>
    <x v="4"/>
    <x v="1831"/>
  </r>
  <r>
    <n v="3386"/>
    <x v="1830"/>
    <s v="Stories from the Bronx make for an uncommon play. Help us finish funding this production, supported by the Kevin Spacey Foundation."/>
    <x v="151"/>
    <x v="1682"/>
    <x v="0"/>
    <s v="US"/>
    <s v="USD"/>
    <n v="1417620506"/>
    <n v="1415028506"/>
    <b v="0"/>
    <n v="41"/>
    <b v="1"/>
    <s v="theater/plays"/>
    <n v="105"/>
    <n v="51.22"/>
    <x v="6"/>
    <x v="11"/>
    <x v="1832"/>
  </r>
  <r>
    <n v="3708"/>
    <x v="1831"/>
    <s v="Dear Stone Theater Company brings its inaugural production of Much Ado About Nothing to Logan Square, Chicago. Thanks for watching!"/>
    <x v="251"/>
    <x v="1682"/>
    <x v="0"/>
    <s v="US"/>
    <s v="USD"/>
    <n v="1404444286"/>
    <n v="1403234686"/>
    <b v="0"/>
    <n v="39"/>
    <b v="1"/>
    <s v="theater/plays"/>
    <n v="300"/>
    <n v="53.85"/>
    <x v="6"/>
    <x v="11"/>
    <x v="1833"/>
  </r>
  <r>
    <n v="2307"/>
    <x v="1832"/>
    <s v="Printing, copywriting, and album art for my first record. It's 100% ready to listen we just need some help to get it out there."/>
    <x v="252"/>
    <x v="1683"/>
    <x v="0"/>
    <s v="US"/>
    <s v="USD"/>
    <n v="1336245328"/>
    <n v="1333653333"/>
    <b v="1"/>
    <n v="75"/>
    <b v="1"/>
    <s v="music/indie rock"/>
    <n v="107"/>
    <n v="27.94"/>
    <x v="7"/>
    <x v="12"/>
    <x v="1834"/>
  </r>
  <r>
    <n v="3566"/>
    <x v="1833"/>
    <s v="A &quot;bold, subversive and very funny&quot; clown cookery show about searching for self worth in a cheesecake - VAULT Festival &amp; Tour 2015"/>
    <x v="151"/>
    <x v="1684"/>
    <x v="0"/>
    <s v="GB"/>
    <s v="GBP"/>
    <n v="1422015083"/>
    <n v="1419423083"/>
    <b v="0"/>
    <n v="38"/>
    <b v="1"/>
    <s v="theater/plays"/>
    <n v="105"/>
    <n v="55.13"/>
    <x v="6"/>
    <x v="11"/>
    <x v="1835"/>
  </r>
  <r>
    <n v="1298"/>
    <x v="1834"/>
    <s v="A play that raises awareness for mental health and explores the psychological effects childhood abuse can have on an adult."/>
    <x v="151"/>
    <x v="1685"/>
    <x v="0"/>
    <s v="GB"/>
    <s v="GBP"/>
    <n v="1461860432"/>
    <n v="1459268432"/>
    <b v="0"/>
    <n v="33"/>
    <b v="1"/>
    <s v="theater/plays"/>
    <n v="105"/>
    <n v="63.42"/>
    <x v="6"/>
    <x v="11"/>
    <x v="1836"/>
  </r>
  <r>
    <n v="3601"/>
    <x v="1835"/>
    <s v="New play 'Pink Confetti' by Paul Roberts at The Courtyard Theatre produced by Etch and directed by Oliver Dawe."/>
    <x v="151"/>
    <x v="1686"/>
    <x v="0"/>
    <s v="GB"/>
    <s v="GBP"/>
    <n v="1421452682"/>
    <n v="1418860682"/>
    <b v="0"/>
    <n v="53"/>
    <b v="1"/>
    <s v="theater/plays"/>
    <n v="104"/>
    <n v="39.380000000000003"/>
    <x v="6"/>
    <x v="11"/>
    <x v="1837"/>
  </r>
  <r>
    <n v="3303"/>
    <x v="1836"/>
    <s v="VisiÃ³n Latino Theatre Company was founded by three young latino professionals sharing the stories of everyday latinos."/>
    <x v="159"/>
    <x v="1687"/>
    <x v="0"/>
    <s v="US"/>
    <s v="USD"/>
    <n v="1427553484"/>
    <n v="1424533084"/>
    <b v="0"/>
    <n v="35"/>
    <b v="1"/>
    <s v="theater/plays"/>
    <n v="116"/>
    <n v="59.6"/>
    <x v="6"/>
    <x v="11"/>
    <x v="1838"/>
  </r>
  <r>
    <n v="2770"/>
    <x v="1837"/>
    <s v="A story about two friends who part ways because they are different, then reunite after learning they both are made of atoms."/>
    <x v="16"/>
    <x v="1688"/>
    <x v="2"/>
    <s v="US"/>
    <s v="USD"/>
    <n v="1395158130"/>
    <n v="1392569730"/>
    <b v="0"/>
    <n v="33"/>
    <b v="0"/>
    <s v="publishing/children's books"/>
    <n v="10"/>
    <n v="63.1"/>
    <x v="1"/>
    <x v="39"/>
    <x v="1839"/>
  </r>
  <r>
    <n v="64"/>
    <x v="1838"/>
    <s v="At the dawn of the New Millennium, a group of teenagers battle the Y2K bug to save humanity from boredom. The 2nd film by and/or."/>
    <x v="181"/>
    <x v="1689"/>
    <x v="0"/>
    <s v="US"/>
    <s v="USD"/>
    <n v="1373243181"/>
    <n v="1370651181"/>
    <b v="0"/>
    <n v="24"/>
    <b v="1"/>
    <s v="film &amp; video/shorts"/>
    <n v="173"/>
    <n v="86.67"/>
    <x v="5"/>
    <x v="27"/>
    <x v="1840"/>
  </r>
  <r>
    <n v="1244"/>
    <x v="1839"/>
    <s v="THEATRUM MUNDI releases DEBUT ALBUM! Pre-order &quot;The Eyes of the Realm&quot; and help make it happen!"/>
    <x v="151"/>
    <x v="1690"/>
    <x v="0"/>
    <s v="US"/>
    <s v="USD"/>
    <n v="1366664400"/>
    <n v="1363981723"/>
    <b v="1"/>
    <n v="45"/>
    <b v="1"/>
    <s v="music/rock"/>
    <n v="104"/>
    <n v="46.13"/>
    <x v="7"/>
    <x v="15"/>
    <x v="1841"/>
  </r>
  <r>
    <n v="3477"/>
    <x v="1840"/>
    <s v="8 ten-minute plays, written, directed, rehearsed, and fully produced in only 24 hours! Are we crazy? You bet we are!"/>
    <x v="159"/>
    <x v="1690"/>
    <x v="0"/>
    <s v="US"/>
    <s v="USD"/>
    <n v="1431831600"/>
    <n v="1430761243"/>
    <b v="0"/>
    <n v="39"/>
    <b v="1"/>
    <s v="theater/plays"/>
    <n v="115"/>
    <n v="53.23"/>
    <x v="6"/>
    <x v="11"/>
    <x v="1842"/>
  </r>
  <r>
    <n v="754"/>
    <x v="1841"/>
    <s v="A book about a couples first year of marriage. Read the inspirational story of how God helped them overcome cancer, amputation and more"/>
    <x v="151"/>
    <x v="1691"/>
    <x v="0"/>
    <s v="US"/>
    <s v="USD"/>
    <n v="1357408721"/>
    <n v="1354816721"/>
    <b v="0"/>
    <n v="49"/>
    <b v="1"/>
    <s v="publishing/nonfiction"/>
    <n v="104"/>
    <n v="42.35"/>
    <x v="1"/>
    <x v="17"/>
    <x v="1843"/>
  </r>
  <r>
    <n v="3379"/>
    <x v="1842"/>
    <s v="A play by Alexei Arbuzov about the lives of three teenagers during the Nazi siege of Leningrad, 1942, in a new adaptation by Nick Dear."/>
    <x v="151"/>
    <x v="1692"/>
    <x v="0"/>
    <s v="GB"/>
    <s v="GBP"/>
    <n v="1440630000"/>
    <n v="1439122800"/>
    <b v="0"/>
    <n v="38"/>
    <b v="1"/>
    <s v="theater/plays"/>
    <n v="104"/>
    <n v="54.55"/>
    <x v="6"/>
    <x v="11"/>
    <x v="1844"/>
  </r>
  <r>
    <n v="1165"/>
    <x v="1843"/>
    <s v="Join us in transforming Dreamy Creations truck into a food truck so we can bring you the most delicious cupcakes to your neighborhood!"/>
    <x v="26"/>
    <x v="1693"/>
    <x v="2"/>
    <s v="US"/>
    <s v="USD"/>
    <n v="1404623330"/>
    <n v="1401685730"/>
    <b v="0"/>
    <n v="25"/>
    <b v="0"/>
    <s v="food/food trucks"/>
    <n v="21"/>
    <n v="82.82"/>
    <x v="4"/>
    <x v="29"/>
    <x v="1845"/>
  </r>
  <r>
    <n v="144"/>
    <x v="1844"/>
    <s v="A film about a collapsing food industry, a lonely farmer and a lonely botanist needs your help to finish post-production!"/>
    <x v="82"/>
    <x v="1694"/>
    <x v="1"/>
    <s v="CA"/>
    <s v="CAD"/>
    <n v="1428945472"/>
    <n v="1423765072"/>
    <b v="0"/>
    <n v="37"/>
    <b v="0"/>
    <s v="film &amp; video/science fiction"/>
    <n v="28"/>
    <n v="55.95"/>
    <x v="5"/>
    <x v="21"/>
    <x v="1846"/>
  </r>
  <r>
    <n v="3195"/>
    <x v="1845"/>
    <s v="Emerson Sings is the first cabaret to celebrate the work of up and coming musical theater composers who are alumni of Emerson College."/>
    <x v="113"/>
    <x v="1694"/>
    <x v="2"/>
    <s v="US"/>
    <s v="USD"/>
    <n v="1423750542"/>
    <n v="1421158542"/>
    <b v="0"/>
    <n v="39"/>
    <b v="0"/>
    <s v="theater/musical"/>
    <n v="59"/>
    <n v="53.08"/>
    <x v="6"/>
    <x v="19"/>
    <x v="1847"/>
  </r>
  <r>
    <n v="383"/>
    <x v="1846"/>
    <s v="An independent documentary web series about storm chasing in tornado alley that features the chase team TornadoRaiders.com"/>
    <x v="253"/>
    <x v="1695"/>
    <x v="0"/>
    <s v="US"/>
    <s v="USD"/>
    <n v="1400467759"/>
    <n v="1398480559"/>
    <b v="0"/>
    <n v="48"/>
    <b v="1"/>
    <s v="film &amp; video/documentary"/>
    <n v="207"/>
    <n v="43.02"/>
    <x v="5"/>
    <x v="8"/>
    <x v="1848"/>
  </r>
  <r>
    <n v="2485"/>
    <x v="1847"/>
    <s v="We're trying to fund a fall tour to Dallas,  where we will record our debut album with Grammy award-winning producer, Stuart Sikes."/>
    <x v="151"/>
    <x v="1695"/>
    <x v="0"/>
    <s v="US"/>
    <s v="USD"/>
    <n v="1318463879"/>
    <n v="1315439879"/>
    <b v="0"/>
    <n v="41"/>
    <b v="1"/>
    <s v="music/indie rock"/>
    <n v="103"/>
    <n v="50.37"/>
    <x v="7"/>
    <x v="12"/>
    <x v="1849"/>
  </r>
  <r>
    <n v="3535"/>
    <x v="1848"/>
    <s v="On the 60th anniversary of Twelve Angry Men, 12 female writers create 12 short pieces about what makes them angry."/>
    <x v="151"/>
    <x v="1696"/>
    <x v="0"/>
    <s v="GB"/>
    <s v="GBP"/>
    <n v="1443808800"/>
    <n v="1441120910"/>
    <b v="0"/>
    <n v="46"/>
    <b v="1"/>
    <s v="theater/plays"/>
    <n v="103"/>
    <n v="44.85"/>
    <x v="6"/>
    <x v="11"/>
    <x v="1850"/>
  </r>
  <r>
    <n v="3280"/>
    <x v="1849"/>
    <s v="Support CPS students' travel to North Carolina to interview community members and produce the documentary play, Greensboro: A Requiem."/>
    <x v="151"/>
    <x v="1697"/>
    <x v="0"/>
    <s v="US"/>
    <s v="USD"/>
    <n v="1433134800"/>
    <n v="1430158198"/>
    <b v="0"/>
    <n v="30"/>
    <b v="1"/>
    <s v="theater/plays"/>
    <n v="103"/>
    <n v="68.67"/>
    <x v="6"/>
    <x v="11"/>
    <x v="1851"/>
  </r>
  <r>
    <n v="3465"/>
    <x v="1850"/>
    <s v="Family Duels is a tragicomedy about family, filth, fraud and fornication. Please help us bring Crooked Tree to the Camden Fringe."/>
    <x v="151"/>
    <x v="1697"/>
    <x v="0"/>
    <s v="GB"/>
    <s v="GBP"/>
    <n v="1439136000"/>
    <n v="1436972472"/>
    <b v="0"/>
    <n v="36"/>
    <b v="1"/>
    <s v="theater/plays"/>
    <n v="103"/>
    <n v="57.22"/>
    <x v="6"/>
    <x v="11"/>
    <x v="1852"/>
  </r>
  <r>
    <n v="3876"/>
    <x v="1851"/>
    <s v="Hopefully a successful Campaign will bring this original musical back to the stage for performances on 26th, 27th and 28th May 2016."/>
    <x v="254"/>
    <x v="1698"/>
    <x v="1"/>
    <s v="GB"/>
    <s v="GBP"/>
    <n v="1454425128"/>
    <n v="1451833128"/>
    <b v="0"/>
    <n v="46"/>
    <b v="0"/>
    <s v="theater/musical"/>
    <n v="53"/>
    <n v="44.76"/>
    <x v="6"/>
    <x v="19"/>
    <x v="1853"/>
  </r>
  <r>
    <n v="817"/>
    <x v="1852"/>
    <s v="Dead Fish Handshake is a rock band based out of New Jersey. We are in the process of raising funds for our second record."/>
    <x v="186"/>
    <x v="1699"/>
    <x v="0"/>
    <s v="US"/>
    <s v="USD"/>
    <n v="1331441940"/>
    <n v="1326810211"/>
    <b v="0"/>
    <n v="23"/>
    <b v="1"/>
    <s v="music/rock"/>
    <n v="137"/>
    <n v="89.42"/>
    <x v="7"/>
    <x v="15"/>
    <x v="1854"/>
  </r>
  <r>
    <n v="1301"/>
    <x v="1853"/>
    <s v="The Attic Theater Company presents John Patrick Shanley's THE DREAMER EXAMINES HIS PILLOW, the first official revival since 1986"/>
    <x v="151"/>
    <x v="1700"/>
    <x v="0"/>
    <s v="US"/>
    <s v="USD"/>
    <n v="1437447600"/>
    <n v="1436551178"/>
    <b v="0"/>
    <n v="29"/>
    <b v="1"/>
    <s v="theater/plays"/>
    <n v="103"/>
    <n v="70.86"/>
    <x v="6"/>
    <x v="11"/>
    <x v="1855"/>
  </r>
  <r>
    <n v="3428"/>
    <x v="1854"/>
    <s v="The WORLD PREMIERE of Neil Smith's beautiful and thrilling new version of Strindberg's modern masterpiece - CREDITORS."/>
    <x v="151"/>
    <x v="1700"/>
    <x v="0"/>
    <s v="GB"/>
    <s v="GBP"/>
    <n v="1425142800"/>
    <n v="1422983847"/>
    <b v="0"/>
    <n v="51"/>
    <b v="1"/>
    <s v="theater/plays"/>
    <n v="103"/>
    <n v="40.29"/>
    <x v="6"/>
    <x v="11"/>
    <x v="1856"/>
  </r>
  <r>
    <n v="1839"/>
    <x v="1855"/>
    <s v="The King of Mars, a Chicago rock band, needs your help funding their first EP! Visit us at thekingofmars.com for more."/>
    <x v="114"/>
    <x v="1701"/>
    <x v="0"/>
    <s v="US"/>
    <s v="USD"/>
    <n v="1475342382"/>
    <n v="1472750382"/>
    <b v="0"/>
    <n v="45"/>
    <b v="1"/>
    <s v="music/rock"/>
    <n v="205"/>
    <n v="45.62"/>
    <x v="7"/>
    <x v="15"/>
    <x v="1857"/>
  </r>
  <r>
    <n v="2644"/>
    <x v="1856"/>
    <s v="A historic manned launch into near space by 3 brave pilots to capture the 2017 total solar eclipse in virtual reality."/>
    <x v="4"/>
    <x v="1701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</r>
  <r>
    <n v="1921"/>
    <x v="1857"/>
    <s v="The Fine Spirits are making an album, but we need your help!"/>
    <x v="186"/>
    <x v="1702"/>
    <x v="0"/>
    <s v="US"/>
    <s v="USD"/>
    <n v="1342243143"/>
    <n v="1339651143"/>
    <b v="0"/>
    <n v="38"/>
    <b v="1"/>
    <s v="music/indie rock"/>
    <n v="137"/>
    <n v="54"/>
    <x v="7"/>
    <x v="12"/>
    <x v="1859"/>
  </r>
  <r>
    <n v="535"/>
    <x v="1858"/>
    <s v="Weâ€™re producing a Northern Brexit sci-fi play for VAULT festival 2017 and we need your help!"/>
    <x v="151"/>
    <x v="1703"/>
    <x v="0"/>
    <s v="GB"/>
    <s v="GBP"/>
    <n v="1483707905"/>
    <n v="1481115905"/>
    <b v="0"/>
    <n v="59"/>
    <b v="1"/>
    <s v="theater/plays"/>
    <n v="103"/>
    <n v="34.75"/>
    <x v="6"/>
    <x v="11"/>
    <x v="1860"/>
  </r>
  <r>
    <n v="2788"/>
    <x v="1859"/>
    <s v="MOVING FORWARD! WE HAVE REACHED GOAL BUT HAVE MORE TIME!! PLEASE CONSIDER PLEDGING."/>
    <x v="151"/>
    <x v="1703"/>
    <x v="0"/>
    <s v="US"/>
    <s v="USD"/>
    <n v="1469811043"/>
    <n v="1467219043"/>
    <b v="0"/>
    <n v="20"/>
    <b v="1"/>
    <s v="theater/plays"/>
    <n v="103"/>
    <n v="102.5"/>
    <x v="6"/>
    <x v="11"/>
    <x v="1861"/>
  </r>
  <r>
    <n v="2791"/>
    <x v="1860"/>
    <s v="A one act play, one act cabaret focusing on various social issues to remind us that when we come together, beautiful things can happen."/>
    <x v="151"/>
    <x v="1703"/>
    <x v="0"/>
    <s v="US"/>
    <s v="USD"/>
    <n v="1473393600"/>
    <n v="1470778559"/>
    <b v="0"/>
    <n v="28"/>
    <b v="1"/>
    <s v="theater/plays"/>
    <n v="103"/>
    <n v="73.209999999999994"/>
    <x v="6"/>
    <x v="11"/>
    <x v="1862"/>
  </r>
  <r>
    <n v="3678"/>
    <x v="1861"/>
    <s v="The Ugly Collective takes Some big Some bang to the Underbelly Venues at the Edinburgh Fringe!"/>
    <x v="151"/>
    <x v="1703"/>
    <x v="0"/>
    <s v="GB"/>
    <s v="GBP"/>
    <n v="1433076298"/>
    <n v="1430052298"/>
    <b v="0"/>
    <n v="31"/>
    <b v="1"/>
    <s v="theater/plays"/>
    <n v="103"/>
    <n v="66.13"/>
    <x v="6"/>
    <x v="11"/>
    <x v="1863"/>
  </r>
  <r>
    <n v="3225"/>
    <x v="1862"/>
    <s v="Bare Theatre brings one of Shakespeare's most accessible early comedies to life free to the public across the NC Triangle"/>
    <x v="151"/>
    <x v="1704"/>
    <x v="0"/>
    <s v="US"/>
    <s v="USD"/>
    <n v="1464987600"/>
    <n v="1463145938"/>
    <b v="1"/>
    <n v="39"/>
    <b v="1"/>
    <s v="theater/plays"/>
    <n v="102"/>
    <n v="52.49"/>
    <x v="6"/>
    <x v="11"/>
    <x v="1864"/>
  </r>
  <r>
    <n v="3837"/>
    <x v="1863"/>
    <s v="A high-flying French farce with the thrust of a well-tuned jet engine"/>
    <x v="151"/>
    <x v="1705"/>
    <x v="0"/>
    <s v="GB"/>
    <s v="GBP"/>
    <n v="1435947758"/>
    <n v="1432837358"/>
    <b v="0"/>
    <n v="17"/>
    <b v="1"/>
    <s v="theater/plays"/>
    <n v="102"/>
    <n v="120.12"/>
    <x v="6"/>
    <x v="11"/>
    <x v="1865"/>
  </r>
  <r>
    <n v="3472"/>
    <x v="1864"/>
    <s v="Raising funds for Dandelion Theatre's Chicago production of 'Body Awareness' by the Pulitzer Prize-winning playwright Annie Baker."/>
    <x v="151"/>
    <x v="1706"/>
    <x v="0"/>
    <s v="US"/>
    <s v="USD"/>
    <n v="1415253540"/>
    <n v="1413432331"/>
    <b v="0"/>
    <n v="23"/>
    <b v="1"/>
    <s v="theater/plays"/>
    <n v="102"/>
    <n v="88.74"/>
    <x v="6"/>
    <x v="11"/>
    <x v="1866"/>
  </r>
  <r>
    <n v="788"/>
    <x v="1865"/>
    <s v="With all of our money going towards our new full-length album and merch, we need your help so we don't end up stranded on tour."/>
    <x v="114"/>
    <x v="1707"/>
    <x v="0"/>
    <s v="US"/>
    <s v="USD"/>
    <n v="1341633540"/>
    <n v="1338336588"/>
    <b v="0"/>
    <n v="34"/>
    <b v="1"/>
    <s v="music/rock"/>
    <n v="204"/>
    <n v="59.85"/>
    <x v="7"/>
    <x v="15"/>
    <x v="1867"/>
  </r>
  <r>
    <n v="1841"/>
    <x v="1866"/>
    <s v="Hard Rock with a Positive Message. Help us fund, release and promote our debut EP!"/>
    <x v="151"/>
    <x v="1708"/>
    <x v="0"/>
    <s v="US"/>
    <s v="USD"/>
    <n v="1400561940"/>
    <n v="1397679445"/>
    <b v="0"/>
    <n v="40"/>
    <b v="1"/>
    <s v="music/rock"/>
    <n v="102"/>
    <n v="50.88"/>
    <x v="7"/>
    <x v="15"/>
    <x v="1868"/>
  </r>
  <r>
    <n v="3782"/>
    <x v="1867"/>
    <s v="No Horizon.  A unique musical inspired by the remarkable, forgotten story of Nicholas Saunderson - a tale of passion and aspiration."/>
    <x v="151"/>
    <x v="1708"/>
    <x v="0"/>
    <s v="GB"/>
    <s v="GBP"/>
    <n v="1469401200"/>
    <n v="1466887297"/>
    <b v="0"/>
    <n v="27"/>
    <b v="1"/>
    <s v="theater/musical"/>
    <n v="102"/>
    <n v="75.37"/>
    <x v="6"/>
    <x v="19"/>
    <x v="1869"/>
  </r>
  <r>
    <n v="1285"/>
    <x v="1868"/>
    <s v="The world premiere of hysterically funny and heartbreaking story about family, unconditional love and facing the unfaceable"/>
    <x v="151"/>
    <x v="1709"/>
    <x v="0"/>
    <s v="GB"/>
    <s v="GBP"/>
    <n v="1434808775"/>
    <n v="1433512775"/>
    <b v="0"/>
    <n v="63"/>
    <b v="1"/>
    <s v="theater/plays"/>
    <n v="102"/>
    <n v="32.270000000000003"/>
    <x v="6"/>
    <x v="11"/>
    <x v="1870"/>
  </r>
  <r>
    <n v="407"/>
    <x v="1869"/>
    <s v="The story of the 1886 Haymarket Riot explored through the history of the Haymarket Police Memorial Statue."/>
    <x v="151"/>
    <x v="1710"/>
    <x v="0"/>
    <s v="US"/>
    <s v="USD"/>
    <n v="1321739650"/>
    <n v="1316552050"/>
    <b v="0"/>
    <n v="22"/>
    <b v="1"/>
    <s v="film &amp; video/documentary"/>
    <n v="102"/>
    <n v="92.32"/>
    <x v="5"/>
    <x v="8"/>
    <x v="1871"/>
  </r>
  <r>
    <n v="2912"/>
    <x v="1870"/>
    <s v="Set in Iceland, Fair Play is a a dark comedy- a play within a play. An extravaganza, fueled by Absinthe, and touched by the Surreal."/>
    <x v="255"/>
    <x v="1711"/>
    <x v="2"/>
    <s v="US"/>
    <s v="USD"/>
    <n v="1452827374"/>
    <n v="1450235374"/>
    <b v="0"/>
    <n v="26"/>
    <b v="0"/>
    <s v="theater/plays"/>
    <n v="14"/>
    <n v="78.08"/>
    <x v="6"/>
    <x v="11"/>
    <x v="1872"/>
  </r>
  <r>
    <n v="3713"/>
    <x v="1871"/>
    <s v="Matt Fotis's play, Nights on the Couch, was accepted to the 28th Annual Strawberry One Act Festival! Show your support!"/>
    <x v="151"/>
    <x v="1711"/>
    <x v="0"/>
    <s v="US"/>
    <s v="USD"/>
    <n v="1465062166"/>
    <n v="1463334166"/>
    <b v="0"/>
    <n v="19"/>
    <b v="1"/>
    <s v="theater/plays"/>
    <n v="102"/>
    <n v="106.84"/>
    <x v="6"/>
    <x v="11"/>
    <x v="1873"/>
  </r>
  <r>
    <n v="1314"/>
    <x v="1872"/>
    <s v="CulBox is an Open Source wrist watch for Arduino with built in Bluetooth and bunch of Hi-Tech sensors and tons of features for Makers"/>
    <x v="256"/>
    <x v="1712"/>
    <x v="1"/>
    <s v="US"/>
    <s v="USD"/>
    <n v="1477065860"/>
    <n v="1471881860"/>
    <b v="0"/>
    <n v="11"/>
    <b v="0"/>
    <s v="technology/wearables"/>
    <n v="1"/>
    <n v="184.36"/>
    <x v="0"/>
    <x v="1"/>
    <x v="1874"/>
  </r>
  <r>
    <n v="40"/>
    <x v="1873"/>
    <s v="There is a cooking show in production that needs your help, a show about using local ingredients to create simple and elegant meals."/>
    <x v="151"/>
    <x v="1713"/>
    <x v="0"/>
    <s v="US"/>
    <s v="USD"/>
    <n v="1403150400"/>
    <n v="1401426488"/>
    <b v="0"/>
    <n v="16"/>
    <b v="1"/>
    <s v="film &amp; video/television"/>
    <n v="101"/>
    <n v="126.69"/>
    <x v="5"/>
    <x v="16"/>
    <x v="1875"/>
  </r>
  <r>
    <n v="3519"/>
    <x v="1874"/>
    <s v="Bookstory is a tiny puppet musical with some very big ideas that tells the story of the story in the digital age"/>
    <x v="151"/>
    <x v="1713"/>
    <x v="0"/>
    <s v="GB"/>
    <s v="GBP"/>
    <n v="1425478950"/>
    <n v="1422886950"/>
    <b v="0"/>
    <n v="28"/>
    <b v="1"/>
    <s v="theater/plays"/>
    <n v="101"/>
    <n v="72.39"/>
    <x v="6"/>
    <x v="11"/>
    <x v="1876"/>
  </r>
  <r>
    <n v="1261"/>
    <x v="1875"/>
    <s v="We just recorded a stellar EP and we're trying to put it out on vinyl.  Can you help these punx out?"/>
    <x v="151"/>
    <x v="1714"/>
    <x v="0"/>
    <s v="US"/>
    <s v="USD"/>
    <n v="1390983227"/>
    <n v="1388391227"/>
    <b v="1"/>
    <n v="52"/>
    <b v="1"/>
    <s v="music/rock"/>
    <n v="101"/>
    <n v="38.94"/>
    <x v="7"/>
    <x v="15"/>
    <x v="1877"/>
  </r>
  <r>
    <n v="1856"/>
    <x v="1876"/>
    <s v="We are an independent band who needs your help for the production of our new album, so we can share our music with you lovely people :)"/>
    <x v="151"/>
    <x v="1714"/>
    <x v="0"/>
    <s v="US"/>
    <s v="USD"/>
    <n v="1405715472"/>
    <n v="1403901072"/>
    <b v="0"/>
    <n v="38"/>
    <b v="1"/>
    <s v="music/rock"/>
    <n v="101"/>
    <n v="53.29"/>
    <x v="7"/>
    <x v="15"/>
    <x v="1878"/>
  </r>
  <r>
    <n v="3809"/>
    <x v="1877"/>
    <s v="The story of two women trying to produce their own version of Chekhov's The Seagull with limited resources and unfettered enthusiasm."/>
    <x v="151"/>
    <x v="1714"/>
    <x v="0"/>
    <s v="GB"/>
    <s v="GBP"/>
    <n v="1406761200"/>
    <n v="1402403907"/>
    <b v="0"/>
    <n v="38"/>
    <b v="1"/>
    <s v="theater/plays"/>
    <n v="101"/>
    <n v="53.29"/>
    <x v="6"/>
    <x v="11"/>
    <x v="1879"/>
  </r>
  <r>
    <n v="3839"/>
    <x v="1878"/>
    <s v="A futuristic and absurd style play, produced by Colectivo El Pozo, where the characters make a crucial decision. Written by R Dorantes."/>
    <x v="151"/>
    <x v="1714"/>
    <x v="0"/>
    <s v="US"/>
    <s v="USD"/>
    <n v="1438226724"/>
    <n v="1433042724"/>
    <b v="0"/>
    <n v="32"/>
    <b v="1"/>
    <s v="theater/plays"/>
    <n v="101"/>
    <n v="63.28"/>
    <x v="6"/>
    <x v="11"/>
    <x v="1880"/>
  </r>
  <r>
    <n v="1284"/>
    <x v="1879"/>
    <s v="â€œFree Jujube Brownâ€ by Psalmayene 24 is coming home to NYC and we need YOUR support of this moving and inspiring piece"/>
    <x v="151"/>
    <x v="1715"/>
    <x v="0"/>
    <s v="US"/>
    <s v="USD"/>
    <n v="1483203540"/>
    <n v="1481175482"/>
    <b v="0"/>
    <n v="31"/>
    <b v="1"/>
    <s v="theater/plays"/>
    <n v="101"/>
    <n v="65.16"/>
    <x v="6"/>
    <x v="11"/>
    <x v="1881"/>
  </r>
  <r>
    <n v="1441"/>
    <x v="1880"/>
    <s v="Guru Granth Sahib; User Friendly. A book which captures the essence of the Guru Granth Sahib in modern English and also made digital."/>
    <x v="256"/>
    <x v="1715"/>
    <x v="2"/>
    <s v="GB"/>
    <s v="GBP"/>
    <n v="1441995769"/>
    <n v="1436811769"/>
    <b v="0"/>
    <n v="3"/>
    <b v="0"/>
    <s v="publishing/translations"/>
    <n v="1"/>
    <n v="673.33"/>
    <x v="1"/>
    <x v="31"/>
    <x v="1882"/>
  </r>
  <r>
    <n v="1826"/>
    <x v="1881"/>
    <s v="Hear your favorite Bear Ghost in eargasmic quality!"/>
    <x v="151"/>
    <x v="1715"/>
    <x v="0"/>
    <s v="US"/>
    <s v="USD"/>
    <n v="1392675017"/>
    <n v="1390083017"/>
    <b v="0"/>
    <n v="38"/>
    <b v="1"/>
    <s v="music/rock"/>
    <n v="101"/>
    <n v="53.16"/>
    <x v="7"/>
    <x v="15"/>
    <x v="1883"/>
  </r>
  <r>
    <n v="3357"/>
    <x v="1882"/>
    <s v="Two strangers on a bridge in the dead of night, a game of dominoes, and a value ready meal - by upcoming HighTide Escalator Playwright."/>
    <x v="151"/>
    <x v="1715"/>
    <x v="0"/>
    <s v="GB"/>
    <s v="GBP"/>
    <n v="1406887310"/>
    <n v="1404295310"/>
    <b v="0"/>
    <n v="21"/>
    <b v="1"/>
    <s v="theater/plays"/>
    <n v="101"/>
    <n v="96.19"/>
    <x v="6"/>
    <x v="11"/>
    <x v="1884"/>
  </r>
  <r>
    <n v="3474"/>
    <x v="1883"/>
    <s v="Help us get actor-writer Ian Bonar's debut play - a hilarious, heartbreaking story of grief and loss - to the 2016 Edinburgh Fringe."/>
    <x v="151"/>
    <x v="1715"/>
    <x v="0"/>
    <s v="GB"/>
    <s v="GBP"/>
    <n v="1469016131"/>
    <n v="1466424131"/>
    <b v="0"/>
    <n v="39"/>
    <b v="1"/>
    <s v="theater/plays"/>
    <n v="101"/>
    <n v="51.79"/>
    <x v="6"/>
    <x v="11"/>
    <x v="1885"/>
  </r>
  <r>
    <n v="3618"/>
    <x v="1884"/>
    <s v="The play yet to be described as &quot;A surefire Edinburgh Fringe Festival Cult Hit&quot;. Coming to the Underbelly, Edinburgh, 5th-30th August."/>
    <x v="151"/>
    <x v="1715"/>
    <x v="0"/>
    <s v="GB"/>
    <s v="GBP"/>
    <n v="1433343850"/>
    <n v="1430751850"/>
    <b v="0"/>
    <n v="56"/>
    <b v="1"/>
    <s v="theater/plays"/>
    <n v="101"/>
    <n v="36.07"/>
    <x v="6"/>
    <x v="11"/>
    <x v="1886"/>
  </r>
  <r>
    <n v="1651"/>
    <x v="1885"/>
    <s v="Pop/Alternative/Classical/Electronic artist Dakota Lillie is making a music video for the opening track on his album &quot;The Dream&quot;"/>
    <x v="151"/>
    <x v="1716"/>
    <x v="0"/>
    <s v="US"/>
    <s v="USD"/>
    <n v="1303801140"/>
    <n v="1300916220"/>
    <b v="0"/>
    <n v="20"/>
    <b v="1"/>
    <s v="music/pop"/>
    <n v="101"/>
    <n v="100.75"/>
    <x v="7"/>
    <x v="22"/>
    <x v="1887"/>
  </r>
  <r>
    <n v="2119"/>
    <x v="1886"/>
    <s v="big long now is recording our debut album and we are looking for help mastering and pressing it to vinyl"/>
    <x v="151"/>
    <x v="1716"/>
    <x v="0"/>
    <s v="US"/>
    <s v="USD"/>
    <n v="1345086445"/>
    <n v="1342494445"/>
    <b v="0"/>
    <n v="22"/>
    <b v="1"/>
    <s v="music/indie rock"/>
    <n v="101"/>
    <n v="91.59"/>
    <x v="7"/>
    <x v="12"/>
    <x v="1888"/>
  </r>
  <r>
    <n v="3520"/>
    <x v="1887"/>
    <s v="Help us to bring &quot;Protocols&quot; at the 2015 Camden Fringe. The most controversial play of the year."/>
    <x v="151"/>
    <x v="1716"/>
    <x v="0"/>
    <s v="GB"/>
    <s v="GBP"/>
    <n v="1441547220"/>
    <n v="1439322412"/>
    <b v="0"/>
    <n v="21"/>
    <b v="1"/>
    <s v="theater/plays"/>
    <n v="101"/>
    <n v="95.95"/>
    <x v="6"/>
    <x v="11"/>
    <x v="1889"/>
  </r>
  <r>
    <n v="3594"/>
    <x v="1888"/>
    <s v="An adaptation that realizes the internal struggle of Ibsenâ€™s most renowned protagonist as she traverses a claustrophobic social world"/>
    <x v="250"/>
    <x v="1716"/>
    <x v="0"/>
    <s v="US"/>
    <s v="USD"/>
    <n v="1472952982"/>
    <n v="1470792982"/>
    <b v="0"/>
    <n v="36"/>
    <b v="1"/>
    <s v="theater/plays"/>
    <n v="126"/>
    <n v="55.97"/>
    <x v="6"/>
    <x v="11"/>
    <x v="1890"/>
  </r>
  <r>
    <n v="3727"/>
    <x v="1889"/>
    <s v="It's exactly what you think it is: a historical parody of your favorite sitcom about a bar and its psychiatrist spinoff!"/>
    <x v="151"/>
    <x v="1716"/>
    <x v="0"/>
    <s v="US"/>
    <s v="USD"/>
    <n v="1476939300"/>
    <n v="1474273294"/>
    <b v="0"/>
    <n v="33"/>
    <b v="1"/>
    <s v="theater/plays"/>
    <n v="101"/>
    <n v="61.06"/>
    <x v="6"/>
    <x v="11"/>
    <x v="1891"/>
  </r>
  <r>
    <n v="1671"/>
    <x v="1890"/>
    <s v="I am seeking funding in order to help take my music from a hobby to a career."/>
    <x v="151"/>
    <x v="1717"/>
    <x v="0"/>
    <s v="US"/>
    <s v="USD"/>
    <n v="1470056614"/>
    <n v="1467464614"/>
    <b v="0"/>
    <n v="77"/>
    <b v="1"/>
    <s v="music/pop"/>
    <n v="101"/>
    <n v="26.15"/>
    <x v="7"/>
    <x v="22"/>
    <x v="1892"/>
  </r>
  <r>
    <n v="1634"/>
    <x v="1891"/>
    <s v="Recording Debut  Album w/ Producer Ikey Owens from Free Moral Agents/ The Mars Volta"/>
    <x v="151"/>
    <x v="1718"/>
    <x v="0"/>
    <s v="US"/>
    <s v="USD"/>
    <n v="1306994340"/>
    <n v="1303706001"/>
    <b v="0"/>
    <n v="32"/>
    <b v="1"/>
    <s v="music/rock"/>
    <n v="101"/>
    <n v="62.81"/>
    <x v="7"/>
    <x v="15"/>
    <x v="1893"/>
  </r>
  <r>
    <n v="3653"/>
    <x v="1892"/>
    <s v="ALLIE is a new dark comedy play which will premiere at the Edinburgh Festival Fringe 2015. Written and produced by Ruaraidh Murray."/>
    <x v="151"/>
    <x v="1718"/>
    <x v="0"/>
    <s v="GB"/>
    <s v="GBP"/>
    <n v="1438764207"/>
    <n v="1436172207"/>
    <b v="0"/>
    <n v="33"/>
    <b v="1"/>
    <s v="theater/plays"/>
    <n v="101"/>
    <n v="60.91"/>
    <x v="6"/>
    <x v="11"/>
    <x v="1894"/>
  </r>
  <r>
    <n v="2110"/>
    <x v="1893"/>
    <s v="Brent Brown's breakout new album! Requires help from the record label... You!"/>
    <x v="151"/>
    <x v="1719"/>
    <x v="0"/>
    <s v="US"/>
    <s v="USD"/>
    <n v="1401253140"/>
    <n v="1398873969"/>
    <b v="0"/>
    <n v="38"/>
    <b v="1"/>
    <s v="music/indie rock"/>
    <n v="100"/>
    <n v="52.82"/>
    <x v="7"/>
    <x v="12"/>
    <x v="1895"/>
  </r>
  <r>
    <n v="748"/>
    <x v="1894"/>
    <s v="Peace on Earth begins with birth. Educating pregnant women to create a more peaceful world is what this book is all about."/>
    <x v="151"/>
    <x v="1720"/>
    <x v="0"/>
    <s v="US"/>
    <s v="USD"/>
    <n v="1407701966"/>
    <n v="1405109966"/>
    <b v="0"/>
    <n v="44"/>
    <b v="1"/>
    <s v="publishing/nonfiction"/>
    <n v="100"/>
    <n v="45.57"/>
    <x v="1"/>
    <x v="17"/>
    <x v="1896"/>
  </r>
  <r>
    <n v="2429"/>
    <x v="1895"/>
    <s v="Den tÃ¸ffeste foodtrucken i gata, bbq, ribs, briskets, pulled pork, frites, pickle, alt laget i en spesialbygd rÃ¸ykovn i bussen, av meg."/>
    <x v="257"/>
    <x v="1720"/>
    <x v="2"/>
    <s v="NO"/>
    <s v="NOK"/>
    <n v="1486313040"/>
    <n v="1483131966"/>
    <b v="0"/>
    <n v="4"/>
    <b v="0"/>
    <s v="food/food trucks"/>
    <n v="1"/>
    <n v="501.25"/>
    <x v="4"/>
    <x v="29"/>
    <x v="1897"/>
  </r>
  <r>
    <n v="3373"/>
    <x v="1896"/>
    <s v="The Rules is a brand new black-comedy, serial-killer-romance debuting at the Edinburgh Fringe this August and we need your help!"/>
    <x v="151"/>
    <x v="1720"/>
    <x v="0"/>
    <s v="GB"/>
    <s v="GBP"/>
    <n v="1437235200"/>
    <n v="1435177840"/>
    <b v="0"/>
    <n v="30"/>
    <b v="1"/>
    <s v="theater/plays"/>
    <n v="100"/>
    <n v="66.83"/>
    <x v="6"/>
    <x v="11"/>
    <x v="1898"/>
  </r>
  <r>
    <n v="3775"/>
    <x v="1897"/>
    <s v="Travis Kent joins forces with some of today's brightest contemporary composers for an evening full of firsts at 54 Below."/>
    <x v="151"/>
    <x v="1720"/>
    <x v="0"/>
    <s v="US"/>
    <s v="USD"/>
    <n v="1428552000"/>
    <n v="1426199843"/>
    <b v="0"/>
    <n v="14"/>
    <b v="1"/>
    <s v="theater/musical"/>
    <n v="100"/>
    <n v="143.21"/>
    <x v="6"/>
    <x v="19"/>
    <x v="1899"/>
  </r>
  <r>
    <n v="20"/>
    <x v="1898"/>
    <s v="Help us reach our goal &amp; pay the drama dept that is performing the hard read, which is set for October 2015."/>
    <x v="151"/>
    <x v="1721"/>
    <x v="0"/>
    <s v="US"/>
    <s v="USD"/>
    <n v="1442167912"/>
    <n v="1436983912"/>
    <b v="0"/>
    <n v="25"/>
    <b v="1"/>
    <s v="film &amp; video/television"/>
    <n v="100"/>
    <n v="80.16"/>
    <x v="5"/>
    <x v="16"/>
    <x v="1900"/>
  </r>
  <r>
    <n v="533"/>
    <x v="1899"/>
    <s v="New writing â€¢ Twisty-turny magical realist retro sci-fi â€¢ Human lives â€¢ Storytelling â€¢ The slope our society slips down..."/>
    <x v="151"/>
    <x v="1721"/>
    <x v="0"/>
    <s v="GB"/>
    <s v="GBP"/>
    <n v="1463394365"/>
    <n v="1461320765"/>
    <b v="0"/>
    <n v="17"/>
    <b v="1"/>
    <s v="theater/plays"/>
    <n v="100"/>
    <n v="117.88"/>
    <x v="6"/>
    <x v="11"/>
    <x v="1901"/>
  </r>
  <r>
    <n v="3159"/>
    <x v="1900"/>
    <s v="WAXWING is an exciting new world premiere of mythic (perhaps even apocalyptic!) proportions."/>
    <x v="186"/>
    <x v="1722"/>
    <x v="0"/>
    <s v="US"/>
    <s v="USD"/>
    <n v="1326927600"/>
    <n v="1323221761"/>
    <b v="1"/>
    <n v="52"/>
    <b v="1"/>
    <s v="theater/plays"/>
    <n v="133"/>
    <n v="38.5"/>
    <x v="6"/>
    <x v="11"/>
    <x v="1902"/>
  </r>
  <r>
    <n v="883"/>
    <x v="1901"/>
    <s v="Seeking supporters to help me break the 15 year streak since my last record.  Dana Lawrence Music is ready to go back into the studio!"/>
    <x v="1"/>
    <x v="1723"/>
    <x v="2"/>
    <s v="US"/>
    <s v="USD"/>
    <n v="1456957635"/>
    <n v="1451773635"/>
    <b v="0"/>
    <n v="24"/>
    <b v="0"/>
    <s v="music/indie rock"/>
    <n v="40"/>
    <n v="83.38"/>
    <x v="7"/>
    <x v="12"/>
    <x v="1903"/>
  </r>
  <r>
    <n v="3216"/>
    <x v="1902"/>
    <s v="Brute (winner of the 2015 IdeasTap Underbelly Award) is new writing based on the true story of a rather twisted, horrible schoolgirl."/>
    <x v="151"/>
    <x v="1723"/>
    <x v="0"/>
    <s v="GB"/>
    <s v="GBP"/>
    <n v="1436625000"/>
    <n v="1433934371"/>
    <b v="1"/>
    <n v="35"/>
    <b v="1"/>
    <s v="theater/plays"/>
    <n v="100"/>
    <n v="57.17"/>
    <x v="6"/>
    <x v="11"/>
    <x v="1904"/>
  </r>
  <r>
    <n v="1603"/>
    <x v="1903"/>
    <s v="An exercise in the wild and dangerous world of solo musicianship by Maxwell D Feinstein."/>
    <x v="151"/>
    <x v="1724"/>
    <x v="0"/>
    <s v="US"/>
    <s v="USD"/>
    <n v="1327723459"/>
    <n v="1322539459"/>
    <b v="0"/>
    <n v="30"/>
    <b v="1"/>
    <s v="music/rock"/>
    <n v="100"/>
    <n v="66.69"/>
    <x v="7"/>
    <x v="15"/>
    <x v="1905"/>
  </r>
  <r>
    <n v="41"/>
    <x v="1904"/>
    <s v="A TV series that takes place in a high school setting with religions,morals,&amp; ethics as a guiding message for students &amp; their families"/>
    <x v="151"/>
    <x v="1725"/>
    <x v="0"/>
    <s v="US"/>
    <s v="USD"/>
    <n v="1412516354"/>
    <n v="1409924354"/>
    <b v="0"/>
    <n v="19"/>
    <b v="1"/>
    <s v="film &amp; video/television"/>
    <n v="100"/>
    <n v="105.26"/>
    <x v="5"/>
    <x v="16"/>
    <x v="1906"/>
  </r>
  <r>
    <n v="44"/>
    <x v="1905"/>
    <s v="The Creator of the hit FOX show THE BOURBON LOUNGE brings you BIG WHISKEY. A new travel show exploring whiskey like you've never seen."/>
    <x v="151"/>
    <x v="1725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</r>
  <r>
    <n v="1619"/>
    <x v="1906"/>
    <s v="Creating a live show experience that does justice to the musicianship and time spent rehearsing.  Help us weave this sonic tapestry!"/>
    <x v="186"/>
    <x v="1725"/>
    <x v="0"/>
    <s v="US"/>
    <s v="USD"/>
    <n v="1410755286"/>
    <n v="1408940886"/>
    <b v="0"/>
    <n v="23"/>
    <b v="1"/>
    <s v="music/rock"/>
    <n v="133"/>
    <n v="86.96"/>
    <x v="7"/>
    <x v="15"/>
    <x v="1908"/>
  </r>
  <r>
    <n v="2207"/>
    <x v="1907"/>
    <s v="Each piece has a story behind it. Not of some life drama but of an experience you live whilst listening; Happiness evoking"/>
    <x v="151"/>
    <x v="1725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</r>
  <r>
    <n v="2473"/>
    <x v="1908"/>
    <s v="Wrote some new songs and it turned into an album. I even have a title already, &quot;Oh My Soul&quot;. Would love your support!"/>
    <x v="151"/>
    <x v="1725"/>
    <x v="0"/>
    <s v="US"/>
    <s v="USD"/>
    <n v="1352573869"/>
    <n v="1349978269"/>
    <b v="0"/>
    <n v="47"/>
    <b v="1"/>
    <s v="music/indie rock"/>
    <n v="100"/>
    <n v="42.55"/>
    <x v="7"/>
    <x v="12"/>
    <x v="1910"/>
  </r>
  <r>
    <n v="2480"/>
    <x v="1909"/>
    <s v="We are a band from Long Beach, Ca looking to record our first EP. Any little bit counts and your support would mean the world to us!"/>
    <x v="151"/>
    <x v="1725"/>
    <x v="0"/>
    <s v="US"/>
    <s v="USD"/>
    <n v="1444516084"/>
    <n v="1439332084"/>
    <b v="0"/>
    <n v="8"/>
    <b v="1"/>
    <s v="music/indie rock"/>
    <n v="100"/>
    <n v="250"/>
    <x v="7"/>
    <x v="12"/>
    <x v="1911"/>
  </r>
  <r>
    <n v="2937"/>
    <x v="1910"/>
    <s v="UCAS is a new British musical premiering at the Edinburgh Fringe Festival 2014."/>
    <x v="186"/>
    <x v="1725"/>
    <x v="0"/>
    <s v="GB"/>
    <s v="GBP"/>
    <n v="1405249113"/>
    <n v="1402657113"/>
    <b v="0"/>
    <n v="55"/>
    <b v="1"/>
    <s v="theater/musical"/>
    <n v="133"/>
    <n v="36.36"/>
    <x v="6"/>
    <x v="19"/>
    <x v="1912"/>
  </r>
  <r>
    <n v="3385"/>
    <x v="1911"/>
    <s v="An Equity Reading of a new play; Intimate drama about a family dealing with consequence of actions after a school shooting."/>
    <x v="151"/>
    <x v="1725"/>
    <x v="0"/>
    <s v="US"/>
    <s v="USD"/>
    <n v="1418244552"/>
    <n v="1415652552"/>
    <b v="0"/>
    <n v="15"/>
    <b v="1"/>
    <s v="theater/plays"/>
    <n v="100"/>
    <n v="133.33000000000001"/>
    <x v="6"/>
    <x v="11"/>
    <x v="1913"/>
  </r>
  <r>
    <n v="3403"/>
    <x v="1912"/>
    <s v="Two worlds, one bond - no turning back._x000a_A dark comedy about domestic abuse and the power of an unlikely friendship"/>
    <x v="151"/>
    <x v="1725"/>
    <x v="0"/>
    <s v="GB"/>
    <s v="GBP"/>
    <n v="1435230324"/>
    <n v="1432638324"/>
    <b v="0"/>
    <n v="17"/>
    <b v="1"/>
    <s v="theater/plays"/>
    <n v="100"/>
    <n v="117.65"/>
    <x v="6"/>
    <x v="11"/>
    <x v="1914"/>
  </r>
  <r>
    <n v="3431"/>
    <x v="1913"/>
    <s v="Our 1st full season!  We need your help to fund costumes, sets, props &amp; help bringing these wonderful shows to the stage!"/>
    <x v="151"/>
    <x v="1725"/>
    <x v="0"/>
    <s v="US"/>
    <s v="USD"/>
    <n v="1408383153"/>
    <n v="1405791153"/>
    <b v="0"/>
    <n v="21"/>
    <b v="1"/>
    <s v="theater/plays"/>
    <n v="100"/>
    <n v="95.24"/>
    <x v="6"/>
    <x v="11"/>
    <x v="1915"/>
  </r>
  <r>
    <n v="3445"/>
    <x v="1914"/>
    <s v="Rehearsal &amp; development of our first project as Axon Theatre: &quot;The Star-Spangled Girl&quot; in South Wales."/>
    <x v="151"/>
    <x v="1725"/>
    <x v="0"/>
    <s v="GB"/>
    <s v="GBP"/>
    <n v="1445604236"/>
    <n v="1443185036"/>
    <b v="0"/>
    <n v="31"/>
    <b v="1"/>
    <s v="theater/plays"/>
    <n v="100"/>
    <n v="64.52"/>
    <x v="6"/>
    <x v="11"/>
    <x v="1916"/>
  </r>
  <r>
    <n v="3627"/>
    <x v="1915"/>
    <s v="One Shot Theatre Company is an organization that promotes youth theatre for social change, putting on shows that open a social dialogue"/>
    <x v="151"/>
    <x v="1725"/>
    <x v="0"/>
    <s v="US"/>
    <s v="USD"/>
    <n v="1463803140"/>
    <n v="1459446487"/>
    <b v="0"/>
    <n v="29"/>
    <b v="1"/>
    <s v="theater/plays"/>
    <n v="100"/>
    <n v="68.97"/>
    <x v="6"/>
    <x v="11"/>
    <x v="1917"/>
  </r>
  <r>
    <n v="3770"/>
    <x v="1916"/>
    <s v="The incredible story of woman's fight to clear her brother from the charge of cowardice in the Great War, brought to life musically"/>
    <x v="151"/>
    <x v="1725"/>
    <x v="0"/>
    <s v="GB"/>
    <s v="GBP"/>
    <n v="1434234010"/>
    <n v="1431642010"/>
    <b v="0"/>
    <n v="20"/>
    <b v="1"/>
    <s v="theater/musical"/>
    <n v="100"/>
    <n v="100"/>
    <x v="6"/>
    <x v="19"/>
    <x v="1918"/>
  </r>
  <r>
    <n v="2204"/>
    <x v="1917"/>
    <s v="A professional pressing of the new (and greatest) Mirror Kisses album on beautiful white vinyl. Backers hear it first!"/>
    <x v="186"/>
    <x v="1726"/>
    <x v="0"/>
    <s v="US"/>
    <s v="USD"/>
    <n v="1362814119"/>
    <n v="1360222119"/>
    <b v="0"/>
    <n v="73"/>
    <b v="1"/>
    <s v="music/electronic music"/>
    <n v="133"/>
    <n v="27.3"/>
    <x v="7"/>
    <x v="13"/>
    <x v="1919"/>
  </r>
  <r>
    <n v="1784"/>
    <x v="1918"/>
    <s v="I want to publish my first photo book and make prints based on a series of rooftop cityscapes I took in 2014 of the city that I love."/>
    <x v="1"/>
    <x v="1727"/>
    <x v="2"/>
    <s v="US"/>
    <s v="USD"/>
    <n v="1422674700"/>
    <n v="1419954240"/>
    <b v="1"/>
    <n v="33"/>
    <b v="0"/>
    <s v="photography/photobooks"/>
    <n v="40"/>
    <n v="60.24"/>
    <x v="2"/>
    <x v="3"/>
    <x v="1920"/>
  </r>
  <r>
    <n v="913"/>
    <x v="1919"/>
    <s v="Faith Monah is an unique Gospel-Jazz singer who scats and swings the Word of God. She is ready to record her FIRST jazzy Gospel album."/>
    <x v="0"/>
    <x v="1728"/>
    <x v="2"/>
    <s v="US"/>
    <s v="USD"/>
    <n v="1336188019"/>
    <n v="1333596019"/>
    <b v="0"/>
    <n v="24"/>
    <b v="0"/>
    <s v="music/jazz"/>
    <n v="7"/>
    <n v="82.58"/>
    <x v="7"/>
    <x v="33"/>
    <x v="1921"/>
  </r>
  <r>
    <n v="2622"/>
    <x v="1920"/>
    <s v="University team from Pisa in collaboration with ESA, creating an innovative heat transfer device that will be tested into space."/>
    <x v="186"/>
    <x v="1729"/>
    <x v="0"/>
    <s v="IT"/>
    <s v="EUR"/>
    <n v="1483120216"/>
    <n v="1479232216"/>
    <b v="0"/>
    <n v="74"/>
    <b v="1"/>
    <s v="technology/space exploration"/>
    <n v="131"/>
    <n v="26.59"/>
    <x v="0"/>
    <x v="4"/>
    <x v="1922"/>
  </r>
  <r>
    <n v="1714"/>
    <x v="1921"/>
    <s v="Change the world. Music should be more fun, positive, and compassionate. What goes into your ears is important- same for your kids."/>
    <x v="17"/>
    <x v="1730"/>
    <x v="2"/>
    <s v="US"/>
    <s v="USD"/>
    <n v="1430517761"/>
    <n v="1427925761"/>
    <b v="0"/>
    <n v="17"/>
    <b v="0"/>
    <s v="music/faith"/>
    <n v="8"/>
    <n v="115.71"/>
    <x v="7"/>
    <x v="14"/>
    <x v="1923"/>
  </r>
  <r>
    <n v="3383"/>
    <x v="1922"/>
    <s v="Art imitates life: This prophetic 1960 satire follows presidential candidates who stop at nothing to capture their party's nomination."/>
    <x v="249"/>
    <x v="1731"/>
    <x v="0"/>
    <s v="US"/>
    <s v="USD"/>
    <n v="1466707620"/>
    <n v="1464979620"/>
    <b v="0"/>
    <n v="30"/>
    <b v="1"/>
    <s v="theater/plays"/>
    <n v="112"/>
    <n v="65.17"/>
    <x v="6"/>
    <x v="11"/>
    <x v="1924"/>
  </r>
  <r>
    <n v="3271"/>
    <x v="1923"/>
    <s v="A razor sharp satire to darken your Christmas."/>
    <x v="186"/>
    <x v="1732"/>
    <x v="0"/>
    <s v="GB"/>
    <s v="GBP"/>
    <n v="1414927775"/>
    <n v="1412332175"/>
    <b v="1"/>
    <n v="51"/>
    <b v="1"/>
    <s v="theater/plays"/>
    <n v="130"/>
    <n v="38.24"/>
    <x v="6"/>
    <x v="11"/>
    <x v="1925"/>
  </r>
  <r>
    <n v="830"/>
    <x v="1924"/>
    <s v="We're making a high energy, fist pumpin', pelvis-thrusting new Rock n Roll album and we'd love for you to be a part of it."/>
    <x v="159"/>
    <x v="1733"/>
    <x v="0"/>
    <s v="US"/>
    <s v="USD"/>
    <n v="1363952225"/>
    <n v="1361363825"/>
    <b v="0"/>
    <n v="32"/>
    <b v="1"/>
    <s v="music/rock"/>
    <n v="108"/>
    <n v="60.66"/>
    <x v="7"/>
    <x v="15"/>
    <x v="1926"/>
  </r>
  <r>
    <n v="26"/>
    <x v="1925"/>
    <s v="Highlighting Sicily's points of light: its extraordinary people. Editing phase is now underway!!!"/>
    <x v="258"/>
    <x v="1734"/>
    <x v="0"/>
    <s v="US"/>
    <s v="USD"/>
    <n v="1408278144"/>
    <n v="1404822144"/>
    <b v="0"/>
    <n v="19"/>
    <b v="1"/>
    <s v="film &amp; video/television"/>
    <n v="155"/>
    <n v="102.11"/>
    <x v="5"/>
    <x v="16"/>
    <x v="1927"/>
  </r>
  <r>
    <n v="1226"/>
    <x v="1926"/>
    <s v="Pavlo will be independently filming his second full length PBS Special and DVD in May with director George Veras"/>
    <x v="6"/>
    <x v="1735"/>
    <x v="1"/>
    <s v="US"/>
    <s v="USD"/>
    <n v="1398042000"/>
    <n v="1395089981"/>
    <b v="0"/>
    <n v="40"/>
    <b v="0"/>
    <s v="music/world music"/>
    <n v="4"/>
    <n v="48.43"/>
    <x v="7"/>
    <x v="37"/>
    <x v="1928"/>
  </r>
  <r>
    <n v="1672"/>
    <x v="1927"/>
    <s v="Sweet, sweet harmonies from Portland Oregon's premiere high school women's a cappella group."/>
    <x v="259"/>
    <x v="1736"/>
    <x v="0"/>
    <s v="US"/>
    <s v="USD"/>
    <n v="1338824730"/>
    <n v="1336232730"/>
    <b v="0"/>
    <n v="49"/>
    <b v="1"/>
    <s v="music/pop"/>
    <n v="113"/>
    <n v="39.18"/>
    <x v="7"/>
    <x v="22"/>
    <x v="1929"/>
  </r>
  <r>
    <n v="3042"/>
    <x v="1928"/>
    <s v="Hope Mill Theatre is a brand new Fringe Theatre in the heart of Manchester city - bringing a diverse programme of entertainment!"/>
    <x v="186"/>
    <x v="1736"/>
    <x v="0"/>
    <s v="GB"/>
    <s v="GBP"/>
    <n v="1444149047"/>
    <n v="1441557047"/>
    <b v="0"/>
    <n v="37"/>
    <b v="1"/>
    <s v="theater/spaces"/>
    <n v="128"/>
    <n v="51.89"/>
    <x v="6"/>
    <x v="9"/>
    <x v="1930"/>
  </r>
  <r>
    <n v="3479"/>
    <x v="1929"/>
    <s v="A new comedy about what happened to a band of foolhardy actors when the Puritans closed the theatres in the 1640s."/>
    <x v="186"/>
    <x v="1737"/>
    <x v="0"/>
    <s v="GB"/>
    <s v="GBP"/>
    <n v="1403382680"/>
    <n v="1400790680"/>
    <b v="0"/>
    <n v="56"/>
    <b v="1"/>
    <s v="theater/plays"/>
    <n v="128"/>
    <n v="34.25"/>
    <x v="6"/>
    <x v="11"/>
    <x v="1931"/>
  </r>
  <r>
    <n v="2495"/>
    <x v="1930"/>
    <s v="World-class musicians pay tribute to Kenny Childers, one of Indiana's best songwriters. MFT is pressing the album on double vinyl."/>
    <x v="186"/>
    <x v="1738"/>
    <x v="0"/>
    <s v="US"/>
    <s v="USD"/>
    <n v="1339022575"/>
    <n v="1336430575"/>
    <b v="0"/>
    <n v="42"/>
    <b v="1"/>
    <s v="music/indie rock"/>
    <n v="128"/>
    <n v="45.55"/>
    <x v="7"/>
    <x v="12"/>
    <x v="1932"/>
  </r>
  <r>
    <n v="499"/>
    <x v="1931"/>
    <s v="A Feature Length Animated Film Noir Musical with a modern twist. _x000d__x000a_Animation and music melded into edge-of-your-seat entertainment."/>
    <x v="16"/>
    <x v="1739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</r>
  <r>
    <n v="2883"/>
    <x v="1932"/>
    <s v="Ticket sales benefit Bedford Hills Maximum Security Prison, Women's College Program Library. Presented by Theater For The New City."/>
    <x v="26"/>
    <x v="1740"/>
    <x v="2"/>
    <s v="US"/>
    <s v="USD"/>
    <n v="1454734740"/>
    <n v="1451684437"/>
    <b v="0"/>
    <n v="5"/>
    <b v="0"/>
    <s v="theater/plays"/>
    <n v="19"/>
    <n v="381.6"/>
    <x v="6"/>
    <x v="11"/>
    <x v="1934"/>
  </r>
  <r>
    <n v="2675"/>
    <x v="1933"/>
    <s v="We are working to establish a collaborative work-space with the goal of creating a community of knowledge, design, and creativity."/>
    <x v="17"/>
    <x v="1741"/>
    <x v="2"/>
    <s v="US"/>
    <s v="USD"/>
    <n v="1415655289"/>
    <n v="1413059689"/>
    <b v="1"/>
    <n v="29"/>
    <b v="0"/>
    <s v="technology/makerspaces"/>
    <n v="8"/>
    <n v="65.41"/>
    <x v="0"/>
    <x v="24"/>
    <x v="1935"/>
  </r>
  <r>
    <n v="985"/>
    <x v="1934"/>
    <s v="Make your heart shine and watch it work! Cardiglow tracks improvements, times intervals and translates heart rate into color."/>
    <x v="0"/>
    <x v="1742"/>
    <x v="2"/>
    <s v="DE"/>
    <s v="EUR"/>
    <n v="1451602800"/>
    <n v="1449011610"/>
    <b v="0"/>
    <n v="23"/>
    <b v="0"/>
    <s v="technology/wearables"/>
    <n v="6"/>
    <n v="82.09"/>
    <x v="0"/>
    <x v="1"/>
    <x v="1936"/>
  </r>
  <r>
    <n v="2619"/>
    <x v="1935"/>
    <s v="Help a fine art photographer continue her project about space exploration, Mars, and the scientists who are going to make it possible!"/>
    <x v="114"/>
    <x v="1743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</r>
  <r>
    <n v="2314"/>
    <x v="1936"/>
    <s v="Eliot &amp; Eads, an Americana rock band of St. Louis natives, is recording an album about the heartland. Help them complete the record!"/>
    <x v="181"/>
    <x v="1744"/>
    <x v="0"/>
    <s v="US"/>
    <s v="USD"/>
    <n v="1339074857"/>
    <n v="1336482857"/>
    <b v="1"/>
    <n v="50"/>
    <b v="1"/>
    <s v="music/indie rock"/>
    <n v="157"/>
    <n v="37.67"/>
    <x v="7"/>
    <x v="12"/>
    <x v="1938"/>
  </r>
  <r>
    <n v="1470"/>
    <x v="1937"/>
    <s v="Carlos Mena presents the CASAMENA Radio Hour Vol 1, a  2-CD Mix and Compilation featuring new and unreleased Deep and Afro house."/>
    <x v="186"/>
    <x v="1745"/>
    <x v="0"/>
    <s v="US"/>
    <s v="USD"/>
    <n v="1356724263"/>
    <n v="1354909863"/>
    <b v="1"/>
    <n v="81"/>
    <b v="1"/>
    <s v="publishing/radio &amp; podcasts"/>
    <n v="125"/>
    <n v="23.17"/>
    <x v="1"/>
    <x v="2"/>
    <x v="1939"/>
  </r>
  <r>
    <n v="1773"/>
    <x v="1938"/>
    <s v="True Faith is a book about the true story of Ed Stilley and his promise to God to make instruments and give them to children for free."/>
    <x v="0"/>
    <x v="1745"/>
    <x v="2"/>
    <s v="US"/>
    <s v="USD"/>
    <n v="1421691298"/>
    <n v="1417803298"/>
    <b v="1"/>
    <n v="19"/>
    <b v="0"/>
    <s v="photography/photobooks"/>
    <n v="6"/>
    <n v="98.79"/>
    <x v="2"/>
    <x v="3"/>
    <x v="1940"/>
  </r>
  <r>
    <n v="438"/>
    <x v="1939"/>
    <s v="As Smyton pushes himself to become respected, he unlocks secrets about himself and the world around him."/>
    <x v="16"/>
    <x v="1746"/>
    <x v="2"/>
    <s v="US"/>
    <s v="USD"/>
    <n v="1447830958"/>
    <n v="1445235358"/>
    <b v="0"/>
    <n v="11"/>
    <b v="0"/>
    <s v="film &amp; video/animation"/>
    <n v="9"/>
    <n v="170.55"/>
    <x v="5"/>
    <x v="23"/>
    <x v="1941"/>
  </r>
  <r>
    <n v="1289"/>
    <x v="1940"/>
    <s v="A chilling original Edwardian Comedy of errors and foolishness made for the Patrick Henry College stage."/>
    <x v="186"/>
    <x v="1746"/>
    <x v="0"/>
    <s v="US"/>
    <s v="USD"/>
    <n v="1483499645"/>
    <n v="1480907645"/>
    <b v="0"/>
    <n v="52"/>
    <b v="1"/>
    <s v="theater/plays"/>
    <n v="125"/>
    <n v="36.08"/>
    <x v="6"/>
    <x v="11"/>
    <x v="1942"/>
  </r>
  <r>
    <n v="2636"/>
    <x v="1941"/>
    <s v="Real-time high-altitude weather balloon tracking using amateur radios - capturing stunning near-space visuals - now with more science!"/>
    <x v="114"/>
    <x v="1747"/>
    <x v="0"/>
    <s v="US"/>
    <s v="USD"/>
    <n v="1476579600"/>
    <n v="1474641914"/>
    <b v="0"/>
    <n v="50"/>
    <b v="1"/>
    <s v="technology/space exploration"/>
    <n v="187"/>
    <n v="37.46"/>
    <x v="0"/>
    <x v="4"/>
    <x v="1943"/>
  </r>
  <r>
    <n v="2835"/>
    <x v="1942"/>
    <s v="A celebratory community theatre project about the Focus E15 Occupation of empty council homes on Carpenters Estate."/>
    <x v="114"/>
    <x v="1748"/>
    <x v="0"/>
    <s v="GB"/>
    <s v="GBP"/>
    <n v="1449273600"/>
    <n v="1446742417"/>
    <b v="0"/>
    <n v="93"/>
    <b v="1"/>
    <s v="theater/plays"/>
    <n v="187"/>
    <n v="20.12"/>
    <x v="6"/>
    <x v="11"/>
    <x v="1944"/>
  </r>
  <r>
    <n v="1292"/>
    <x v="1943"/>
    <s v="Empty Deck presents the most exciting unknown contemporary Scandinavian plays in co-production with The Other Room Theatre, Cardiff."/>
    <x v="259"/>
    <x v="1749"/>
    <x v="0"/>
    <s v="GB"/>
    <s v="GBP"/>
    <n v="1444172340"/>
    <n v="1441822828"/>
    <b v="0"/>
    <n v="52"/>
    <b v="1"/>
    <s v="theater/plays"/>
    <n v="110"/>
    <n v="35.96"/>
    <x v="6"/>
    <x v="11"/>
    <x v="1945"/>
  </r>
  <r>
    <n v="128"/>
    <x v="1944"/>
    <s v="A Science Fiction film filled with entertainment and Excitement"/>
    <x v="4"/>
    <x v="1750"/>
    <x v="1"/>
    <s v="US"/>
    <s v="USD"/>
    <n v="1476941293"/>
    <n v="1473917293"/>
    <b v="0"/>
    <n v="6"/>
    <b v="0"/>
    <s v="film &amp; video/science fiction"/>
    <n v="2"/>
    <n v="311.17"/>
    <x v="5"/>
    <x v="21"/>
    <x v="1946"/>
  </r>
  <r>
    <n v="3030"/>
    <x v="1945"/>
    <s v="Guilford Center Stage is a new project bringing theater to our 1896 Grange; we need to purchase simple theater lighting for our stage."/>
    <x v="249"/>
    <x v="1750"/>
    <x v="0"/>
    <s v="US"/>
    <s v="USD"/>
    <n v="1442426171"/>
    <n v="1439834171"/>
    <b v="0"/>
    <n v="41"/>
    <b v="1"/>
    <s v="theater/spaces"/>
    <n v="107"/>
    <n v="45.54"/>
    <x v="6"/>
    <x v="9"/>
    <x v="1947"/>
  </r>
  <r>
    <n v="665"/>
    <x v="1946"/>
    <s v="Culbox is an Open Source Wrist Watch for Arduino with built in Bluetooth and bunch of Hi-Tech sensors and tons of features for Makers"/>
    <x v="26"/>
    <x v="1751"/>
    <x v="2"/>
    <s v="US"/>
    <s v="USD"/>
    <n v="1484327061"/>
    <n v="1479143061"/>
    <b v="0"/>
    <n v="12"/>
    <b v="0"/>
    <s v="technology/wearables"/>
    <n v="19"/>
    <n v="155.33000000000001"/>
    <x v="0"/>
    <x v="1"/>
    <x v="1948"/>
  </r>
  <r>
    <n v="3728"/>
    <x v="1947"/>
    <s v="Bare Bones Shakespeare's first season will start with a DFW school touring show: Romeo and Juliet."/>
    <x v="16"/>
    <x v="1752"/>
    <x v="2"/>
    <s v="US"/>
    <s v="USD"/>
    <n v="1439957176"/>
    <n v="1437365176"/>
    <b v="0"/>
    <n v="31"/>
    <b v="0"/>
    <s v="theater/plays"/>
    <n v="9"/>
    <n v="60.06"/>
    <x v="6"/>
    <x v="11"/>
    <x v="1949"/>
  </r>
  <r>
    <n v="789"/>
    <x v="1948"/>
    <s v="Reluctant Hero is getting ready to record their next EP titled All As One! Studio dates are set for January 18th-22nd! Let's work!"/>
    <x v="259"/>
    <x v="1753"/>
    <x v="0"/>
    <s v="US"/>
    <s v="USD"/>
    <n v="1358755140"/>
    <n v="1357187280"/>
    <b v="0"/>
    <n v="14"/>
    <b v="1"/>
    <s v="music/rock"/>
    <n v="109"/>
    <n v="132.86000000000001"/>
    <x v="7"/>
    <x v="15"/>
    <x v="1950"/>
  </r>
  <r>
    <n v="3707"/>
    <x v="1949"/>
    <s v="Support this collection of new plays by Kansas City writers and the artists who are bringing it to life!"/>
    <x v="114"/>
    <x v="1753"/>
    <x v="0"/>
    <s v="US"/>
    <s v="USD"/>
    <n v="1469165160"/>
    <n v="1467335378"/>
    <b v="0"/>
    <n v="23"/>
    <b v="1"/>
    <s v="theater/plays"/>
    <n v="186"/>
    <n v="80.87"/>
    <x v="6"/>
    <x v="11"/>
    <x v="1951"/>
  </r>
  <r>
    <n v="3443"/>
    <x v="1950"/>
    <s v="A new play about dual-faced identities in the gay community, particularly among those who are deaf and those living with HIV."/>
    <x v="114"/>
    <x v="1754"/>
    <x v="0"/>
    <s v="US"/>
    <s v="USD"/>
    <n v="1410266146"/>
    <n v="1407674146"/>
    <b v="0"/>
    <n v="45"/>
    <b v="1"/>
    <s v="theater/plays"/>
    <n v="186"/>
    <n v="41.22"/>
    <x v="6"/>
    <x v="11"/>
    <x v="1952"/>
  </r>
  <r>
    <n v="1837"/>
    <x v="1951"/>
    <s v="Shady Grady &amp; The Nobodies is a band from Chicago, IL that fuse James Brown, Pink Floyd &amp; Jimi Hendrix into 1 - www.shadygradymusic.com"/>
    <x v="260"/>
    <x v="1755"/>
    <x v="0"/>
    <s v="US"/>
    <s v="USD"/>
    <n v="1332029335"/>
    <n v="1326848935"/>
    <b v="0"/>
    <n v="30"/>
    <b v="1"/>
    <s v="music/rock"/>
    <n v="307"/>
    <n v="61.37"/>
    <x v="7"/>
    <x v="15"/>
    <x v="1953"/>
  </r>
  <r>
    <n v="2008"/>
    <x v="1952"/>
    <s v="The smartCaster is an automatic roto-casting machine running off of open source electronics with plans that will be freely available."/>
    <x v="261"/>
    <x v="1756"/>
    <x v="0"/>
    <s v="US"/>
    <s v="USD"/>
    <n v="1316442622"/>
    <n v="1312641022"/>
    <b v="1"/>
    <n v="41"/>
    <b v="1"/>
    <s v="technology/hardware"/>
    <n v="117"/>
    <n v="44.85"/>
    <x v="0"/>
    <x v="0"/>
    <x v="1954"/>
  </r>
  <r>
    <n v="3710"/>
    <x v="1953"/>
    <s v="A comedy about, life, death, men, women, and the power of a good Kegel."/>
    <x v="262"/>
    <x v="1757"/>
    <x v="0"/>
    <s v="US"/>
    <s v="USD"/>
    <n v="1428068988"/>
    <n v="1425908988"/>
    <b v="0"/>
    <n v="27"/>
    <b v="1"/>
    <s v="theater/plays"/>
    <n v="141"/>
    <n v="67.959999999999994"/>
    <x v="6"/>
    <x v="11"/>
    <x v="1955"/>
  </r>
  <r>
    <n v="3571"/>
    <x v="1954"/>
    <s v="Support Kuleshovâ€™s first full length production; help to build the set and bring a fierce and important new play to life"/>
    <x v="186"/>
    <x v="1758"/>
    <x v="0"/>
    <s v="GB"/>
    <s v="GBP"/>
    <n v="1414701413"/>
    <n v="1412109413"/>
    <b v="0"/>
    <n v="25"/>
    <b v="1"/>
    <s v="theater/plays"/>
    <n v="122"/>
    <n v="73.239999999999995"/>
    <x v="6"/>
    <x v="11"/>
    <x v="1956"/>
  </r>
  <r>
    <n v="481"/>
    <x v="1955"/>
    <s v="The year is 2043. Test subject David Beck has been augmented with psychokinetic abilities. He uses his newfound gifts to thwart evil."/>
    <x v="0"/>
    <x v="1759"/>
    <x v="2"/>
    <s v="US"/>
    <s v="USD"/>
    <n v="1349885289"/>
    <n v="1347293289"/>
    <b v="0"/>
    <n v="21"/>
    <b v="0"/>
    <s v="film &amp; video/animation"/>
    <n v="6"/>
    <n v="87.14"/>
    <x v="5"/>
    <x v="23"/>
    <x v="1957"/>
  </r>
  <r>
    <n v="3270"/>
    <x v="1956"/>
    <s v="Once again Smoke &amp; Oakum Theatre is heading up to the Edinburgh Festival with its latest show, 'Cornermen'. Welcome to our Kickstarter!"/>
    <x v="159"/>
    <x v="1759"/>
    <x v="0"/>
    <s v="GB"/>
    <s v="GBP"/>
    <n v="1436705265"/>
    <n v="1434113265"/>
    <b v="1"/>
    <n v="30"/>
    <b v="1"/>
    <s v="theater/plays"/>
    <n v="102"/>
    <n v="61"/>
    <x v="6"/>
    <x v="11"/>
    <x v="1958"/>
  </r>
  <r>
    <n v="3100"/>
    <x v="1957"/>
    <s v="Friends for Change, a group of girls between the ages of 12 and 18 are building an outdoor Amphitheater as a gift to our community!"/>
    <x v="32"/>
    <x v="1760"/>
    <x v="2"/>
    <s v="US"/>
    <s v="USD"/>
    <n v="1413816975"/>
    <n v="1411224975"/>
    <b v="0"/>
    <n v="13"/>
    <b v="0"/>
    <s v="theater/spaces"/>
    <n v="15"/>
    <n v="140.54"/>
    <x v="6"/>
    <x v="9"/>
    <x v="1959"/>
  </r>
  <r>
    <n v="3810"/>
    <x v="1958"/>
    <s v="Theater students of UMass present a large-scale theater collaboration that will revolutionize the way you see Shakespeare."/>
    <x v="186"/>
    <x v="1761"/>
    <x v="0"/>
    <s v="US"/>
    <s v="USD"/>
    <n v="1426965758"/>
    <n v="1424377358"/>
    <b v="0"/>
    <n v="26"/>
    <b v="1"/>
    <s v="theater/plays"/>
    <n v="122"/>
    <n v="70.23"/>
    <x v="6"/>
    <x v="11"/>
    <x v="1960"/>
  </r>
  <r>
    <n v="2595"/>
    <x v="1959"/>
    <s v="Looking to put the best baked goods in Bowling Green on wheels"/>
    <x v="51"/>
    <x v="1762"/>
    <x v="2"/>
    <s v="US"/>
    <s v="USD"/>
    <n v="1487915500"/>
    <n v="1485323500"/>
    <b v="0"/>
    <n v="19"/>
    <b v="0"/>
    <s v="food/food trucks"/>
    <n v="12"/>
    <n v="96.05"/>
    <x v="4"/>
    <x v="29"/>
    <x v="1961"/>
  </r>
  <r>
    <n v="1080"/>
    <x v="1960"/>
    <s v="A fantasy action RPG which follows an elven ex-slave on a journey of magic, revenge, intrigue, and deceit."/>
    <x v="16"/>
    <x v="1763"/>
    <x v="2"/>
    <s v="US"/>
    <s v="USD"/>
    <n v="1399778333"/>
    <n v="1397186333"/>
    <b v="0"/>
    <n v="98"/>
    <b v="0"/>
    <s v="games/video games"/>
    <n v="9"/>
    <n v="18.579999999999998"/>
    <x v="3"/>
    <x v="18"/>
    <x v="1962"/>
  </r>
  <r>
    <n v="3706"/>
    <x v="1961"/>
    <s v="Our original dramatic adaption of this Mozart opera is staged to create visually stunning fun with live music."/>
    <x v="186"/>
    <x v="1764"/>
    <x v="0"/>
    <s v="US"/>
    <s v="USD"/>
    <n v="1410558949"/>
    <n v="1409262949"/>
    <b v="0"/>
    <n v="13"/>
    <b v="1"/>
    <s v="theater/plays"/>
    <n v="121"/>
    <n v="140"/>
    <x v="6"/>
    <x v="11"/>
    <x v="1963"/>
  </r>
  <r>
    <n v="1473"/>
    <x v="1962"/>
    <s v="Public Radio Project"/>
    <x v="186"/>
    <x v="1765"/>
    <x v="0"/>
    <s v="US"/>
    <s v="USD"/>
    <n v="1330644639"/>
    <n v="1328052639"/>
    <b v="1"/>
    <n v="47"/>
    <b v="1"/>
    <s v="publishing/radio &amp; podcasts"/>
    <n v="121"/>
    <n v="38.46"/>
    <x v="1"/>
    <x v="2"/>
    <x v="1964"/>
  </r>
  <r>
    <n v="3275"/>
    <x v="1963"/>
    <s v="The Whitelisted Theatre Company is a non-profit arts organization dedicated to producing the most relevant European plays in NYC."/>
    <x v="159"/>
    <x v="1766"/>
    <x v="0"/>
    <s v="US"/>
    <s v="USD"/>
    <n v="1423456200"/>
    <n v="1421183271"/>
    <b v="1"/>
    <n v="12"/>
    <b v="1"/>
    <s v="theater/plays"/>
    <n v="100"/>
    <n v="150.41999999999999"/>
    <x v="6"/>
    <x v="11"/>
    <x v="1965"/>
  </r>
  <r>
    <n v="1098"/>
    <x v="1964"/>
    <s v="Kick, Punch... Fireball is an FPS type arena game set inside the fantasy world."/>
    <x v="17"/>
    <x v="1767"/>
    <x v="2"/>
    <s v="US"/>
    <s v="USD"/>
    <n v="1397413095"/>
    <n v="1394821095"/>
    <b v="0"/>
    <n v="22"/>
    <b v="0"/>
    <s v="games/video games"/>
    <n v="7"/>
    <n v="81.95"/>
    <x v="3"/>
    <x v="18"/>
    <x v="1966"/>
  </r>
  <r>
    <n v="1639"/>
    <x v="1965"/>
    <s v="We've written the music and now it's time to record. We're excited to work with Nic at Different Fur studios but we need your help!"/>
    <x v="159"/>
    <x v="1768"/>
    <x v="0"/>
    <s v="US"/>
    <s v="USD"/>
    <n v="1330789165"/>
    <n v="1328197165"/>
    <b v="0"/>
    <n v="19"/>
    <b v="1"/>
    <s v="music/rock"/>
    <n v="100"/>
    <n v="94.74"/>
    <x v="7"/>
    <x v="15"/>
    <x v="1967"/>
  </r>
  <r>
    <n v="3196"/>
    <x v="1966"/>
    <s v="Help five college students as they journey to bring their groundbreaking new musical &quot;Our Modern Lives&quot; to Broadway!"/>
    <x v="263"/>
    <x v="1768"/>
    <x v="2"/>
    <s v="US"/>
    <s v="USD"/>
    <n v="1438437600"/>
    <n v="1433254875"/>
    <b v="0"/>
    <n v="6"/>
    <b v="0"/>
    <s v="theater/musical"/>
    <n v="0"/>
    <n v="300"/>
    <x v="6"/>
    <x v="19"/>
    <x v="1968"/>
  </r>
  <r>
    <n v="3690"/>
    <x v="1967"/>
    <s v="A play honoring the lives and legacies of the activists and those remembered at the 1992 ACT UP Ashes Action at The White House"/>
    <x v="186"/>
    <x v="1768"/>
    <x v="0"/>
    <s v="US"/>
    <s v="USD"/>
    <n v="1417101683"/>
    <n v="1414506083"/>
    <b v="0"/>
    <n v="31"/>
    <b v="1"/>
    <s v="theater/plays"/>
    <n v="120"/>
    <n v="58.06"/>
    <x v="6"/>
    <x v="11"/>
    <x v="1969"/>
  </r>
  <r>
    <n v="3816"/>
    <x v="1968"/>
    <s v="A new play by Brandon Taitt._x000a_Presented by The Theatre Cosmic. _x000a_Premiering in August at the 2014 Minnesota Fringe Festival"/>
    <x v="186"/>
    <x v="1769"/>
    <x v="0"/>
    <s v="US"/>
    <s v="USD"/>
    <n v="1405614823"/>
    <n v="1403022823"/>
    <b v="0"/>
    <n v="37"/>
    <b v="1"/>
    <s v="theater/plays"/>
    <n v="119"/>
    <n v="48.34"/>
    <x v="6"/>
    <x v="11"/>
    <x v="1970"/>
  </r>
  <r>
    <n v="3854"/>
    <x v="1969"/>
    <s v="A play dedicated to the 100th anniversary of the Armenian Genocide."/>
    <x v="14"/>
    <x v="1770"/>
    <x v="2"/>
    <s v="US"/>
    <s v="USD"/>
    <n v="1431206058"/>
    <n v="1428614058"/>
    <b v="0"/>
    <n v="20"/>
    <b v="0"/>
    <s v="theater/plays"/>
    <n v="16"/>
    <n v="89.4"/>
    <x v="6"/>
    <x v="11"/>
    <x v="1971"/>
  </r>
  <r>
    <n v="156"/>
    <x v="1970"/>
    <s v="A short science-fiction film about an underground network of human-animal hybrids &amp; their struggle with oppression &amp; marginalization."/>
    <x v="23"/>
    <x v="1771"/>
    <x v="1"/>
    <s v="CA"/>
    <s v="CAD"/>
    <n v="1407034796"/>
    <n v="1401850796"/>
    <b v="0"/>
    <n v="15"/>
    <b v="0"/>
    <s v="film &amp; video/science fiction"/>
    <n v="5"/>
    <n v="119"/>
    <x v="5"/>
    <x v="21"/>
    <x v="1972"/>
  </r>
  <r>
    <n v="1263"/>
    <x v="1971"/>
    <s v="A fresh batch of chaos from Toledo, Ohio's reggae-rockers, Tropic Bombs!"/>
    <x v="186"/>
    <x v="1771"/>
    <x v="0"/>
    <s v="US"/>
    <s v="USD"/>
    <n v="1396054800"/>
    <n v="1393034470"/>
    <b v="1"/>
    <n v="41"/>
    <b v="1"/>
    <s v="music/rock"/>
    <n v="119"/>
    <n v="43.54"/>
    <x v="7"/>
    <x v="15"/>
    <x v="1973"/>
  </r>
  <r>
    <n v="3943"/>
    <x v="1972"/>
    <s v="Field Trip Theatre has  commissioned Alexandra Petri to write a world premiere play set in DC , &quot;The Scrum&quot;,"/>
    <x v="1"/>
    <x v="1772"/>
    <x v="2"/>
    <s v="US"/>
    <s v="USD"/>
    <n v="1446483000"/>
    <n v="1443811268"/>
    <b v="0"/>
    <n v="13"/>
    <b v="0"/>
    <s v="theater/plays"/>
    <n v="36"/>
    <n v="137.08000000000001"/>
    <x v="6"/>
    <x v="11"/>
    <x v="1974"/>
  </r>
  <r>
    <n v="966"/>
    <x v="1973"/>
    <s v="ICE SHIRT; running, multi-sport, cycling, &amp; athletic wear shirts that hold melting ice to cool you on hot days."/>
    <x v="32"/>
    <x v="1773"/>
    <x v="2"/>
    <s v="US"/>
    <s v="USD"/>
    <n v="1475766932"/>
    <n v="1473174932"/>
    <b v="0"/>
    <n v="30"/>
    <b v="0"/>
    <s v="technology/wearables"/>
    <n v="15"/>
    <n v="59.2"/>
    <x v="0"/>
    <x v="1"/>
    <x v="1975"/>
  </r>
  <r>
    <n v="1678"/>
    <x v="1974"/>
    <s v="Help me make an amazing music video so that I can take my music to the next level and get a manager!"/>
    <x v="186"/>
    <x v="1773"/>
    <x v="0"/>
    <s v="US"/>
    <s v="USD"/>
    <n v="1391718671"/>
    <n v="1390509071"/>
    <b v="0"/>
    <n v="49"/>
    <b v="1"/>
    <s v="music/pop"/>
    <n v="118"/>
    <n v="36.24"/>
    <x v="7"/>
    <x v="22"/>
    <x v="1976"/>
  </r>
  <r>
    <n v="2603"/>
    <x v="1975"/>
    <s v="I will be building a mock space station and simulate living on Mars for two weeks."/>
    <x v="249"/>
    <x v="1773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</r>
  <r>
    <n v="1609"/>
    <x v="1976"/>
    <s v="Still the Sky's Limit is finishing their first full length album and going on a full US tour, and WE NEED YOUR HELP!"/>
    <x v="186"/>
    <x v="1774"/>
    <x v="0"/>
    <s v="US"/>
    <s v="USD"/>
    <n v="1320220800"/>
    <n v="1315612909"/>
    <b v="0"/>
    <n v="4"/>
    <b v="1"/>
    <s v="music/rock"/>
    <n v="118"/>
    <n v="443.75"/>
    <x v="7"/>
    <x v="15"/>
    <x v="1978"/>
  </r>
  <r>
    <n v="2117"/>
    <x v="1977"/>
    <s v="Our next album is being mastered and we want your help to release it by putting your name down for a pre-sale copy and awesome merch!"/>
    <x v="181"/>
    <x v="1775"/>
    <x v="0"/>
    <s v="US"/>
    <s v="USD"/>
    <n v="1445921940"/>
    <n v="1444699549"/>
    <b v="0"/>
    <n v="35"/>
    <b v="1"/>
    <s v="music/indie rock"/>
    <n v="148"/>
    <n v="50.66"/>
    <x v="7"/>
    <x v="12"/>
    <x v="1979"/>
  </r>
  <r>
    <n v="1688"/>
    <x v="1978"/>
    <s v="Professionally recording a worship and contemporary Christian music album that connects to people and connects their heart to God."/>
    <x v="38"/>
    <x v="1776"/>
    <x v="3"/>
    <s v="US"/>
    <s v="USD"/>
    <n v="1491738594"/>
    <n v="1489150194"/>
    <b v="0"/>
    <n v="7"/>
    <b v="0"/>
    <s v="music/faith"/>
    <n v="44"/>
    <n v="253.14"/>
    <x v="7"/>
    <x v="14"/>
    <x v="1980"/>
  </r>
  <r>
    <n v="2517"/>
    <x v="1979"/>
    <s v="KICK START US! Chef-driven dining experience offering a multi-course tasteful and playful menu that hems in familiar seasonal comfort."/>
    <x v="53"/>
    <x v="1777"/>
    <x v="2"/>
    <s v="CA"/>
    <s v="CAD"/>
    <n v="1426788930"/>
    <n v="1424200530"/>
    <b v="0"/>
    <n v="33"/>
    <b v="0"/>
    <s v="food/restaurants"/>
    <n v="10"/>
    <n v="53.55"/>
    <x v="4"/>
    <x v="40"/>
    <x v="1981"/>
  </r>
  <r>
    <n v="3370"/>
    <x v="1980"/>
    <s v="I'm Alright. A story of young women, told by young women, for the world."/>
    <x v="186"/>
    <x v="1778"/>
    <x v="0"/>
    <s v="US"/>
    <s v="USD"/>
    <n v="1481961600"/>
    <n v="1479283285"/>
    <b v="0"/>
    <n v="26"/>
    <b v="1"/>
    <s v="theater/plays"/>
    <n v="118"/>
    <n v="67.92"/>
    <x v="6"/>
    <x v="11"/>
    <x v="1982"/>
  </r>
  <r>
    <n v="3633"/>
    <x v="1981"/>
    <s v="SMOKEY AND THE BANDIT: THE MUSICAL_x000a_The classic film, characters and music you love, on stage, LIVE!"/>
    <x v="1"/>
    <x v="1779"/>
    <x v="2"/>
    <s v="US"/>
    <s v="USD"/>
    <n v="1479517200"/>
    <n v="1475765867"/>
    <b v="0"/>
    <n v="31"/>
    <b v="0"/>
    <s v="theater/musical"/>
    <n v="35"/>
    <n v="56.84"/>
    <x v="6"/>
    <x v="19"/>
    <x v="1983"/>
  </r>
  <r>
    <n v="3098"/>
    <x v="1982"/>
    <s v="A magical space, full of fairytale favorites, designed to make each individual have a unique experience; children's dreams made real."/>
    <x v="264"/>
    <x v="1780"/>
    <x v="2"/>
    <s v="US"/>
    <s v="USD"/>
    <n v="1454890620"/>
    <n v="1450724449"/>
    <b v="0"/>
    <n v="27"/>
    <b v="0"/>
    <s v="theater/spaces"/>
    <n v="4"/>
    <n v="65.11"/>
    <x v="6"/>
    <x v="9"/>
    <x v="1984"/>
  </r>
  <r>
    <n v="2214"/>
    <x v="1983"/>
    <s v="Join this Kickstarter project today to assist Spiff in converting his analog recordings from the 80's to digital!"/>
    <x v="260"/>
    <x v="1781"/>
    <x v="0"/>
    <s v="US"/>
    <s v="USD"/>
    <n v="1391713248"/>
    <n v="1389121248"/>
    <b v="0"/>
    <n v="24"/>
    <b v="1"/>
    <s v="music/electronic music"/>
    <n v="293"/>
    <n v="73.13"/>
    <x v="7"/>
    <x v="13"/>
    <x v="1985"/>
  </r>
  <r>
    <n v="2745"/>
    <x v="1984"/>
    <s v="A spunky little girl, driven by a love of pumpkin pie, overcomes her fears and serendipitiously discovers what she'll be for Halloween"/>
    <x v="36"/>
    <x v="1782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</r>
  <r>
    <n v="2175"/>
    <x v="1985"/>
    <s v="Trying to get the last bit of money together to finish recording the first full length Repulsur album, &quot;The After School Special&quot;."/>
    <x v="251"/>
    <x v="1783"/>
    <x v="0"/>
    <s v="US"/>
    <s v="USD"/>
    <n v="1469059986"/>
    <n v="1468455186"/>
    <b v="0"/>
    <n v="26"/>
    <b v="1"/>
    <s v="music/rock"/>
    <n v="250"/>
    <n v="67.31"/>
    <x v="7"/>
    <x v="15"/>
    <x v="1987"/>
  </r>
  <r>
    <n v="1328"/>
    <x v="1986"/>
    <s v="Hydrate Edge is the first wearable that provides real-time, continuous hydration feedback. This is the new hydration gold standard."/>
    <x v="35"/>
    <x v="1784"/>
    <x v="1"/>
    <s v="US"/>
    <s v="USD"/>
    <n v="1476458734"/>
    <n v="1472570734"/>
    <b v="0"/>
    <n v="15"/>
    <b v="0"/>
    <s v="technology/wearables"/>
    <n v="2"/>
    <n v="116.53"/>
    <x v="0"/>
    <x v="1"/>
    <x v="1988"/>
  </r>
  <r>
    <n v="4010"/>
    <x v="1987"/>
    <s v="JUNTO Productions is proud to present our first production, the premiere of The Connection, a play by Jeffrey Paul."/>
    <x v="165"/>
    <x v="1785"/>
    <x v="2"/>
    <s v="US"/>
    <s v="USD"/>
    <n v="1414348166"/>
    <n v="1412879366"/>
    <b v="0"/>
    <n v="38"/>
    <b v="0"/>
    <s v="theater/plays"/>
    <n v="24"/>
    <n v="45.84"/>
    <x v="6"/>
    <x v="11"/>
    <x v="1989"/>
  </r>
  <r>
    <n v="2705"/>
    <x v="1988"/>
    <s v="Help light the lights at the historic Fischer Theatre in Danville, IL."/>
    <x v="265"/>
    <x v="1786"/>
    <x v="3"/>
    <s v="US"/>
    <s v="USD"/>
    <n v="1490389158"/>
    <n v="1486504758"/>
    <b v="0"/>
    <n v="8"/>
    <b v="0"/>
    <s v="theater/spaces"/>
    <n v="11"/>
    <n v="217.38"/>
    <x v="6"/>
    <x v="9"/>
    <x v="1990"/>
  </r>
  <r>
    <n v="858"/>
    <x v="1989"/>
    <s v="The album is written &amp; sounding epic, dark &amp; heavy! We now need your help to fund the release &amp; some spiffing limited edition merch!"/>
    <x v="181"/>
    <x v="1787"/>
    <x v="0"/>
    <s v="GB"/>
    <s v="GBP"/>
    <n v="1429138740"/>
    <n v="1426528418"/>
    <b v="0"/>
    <n v="76"/>
    <b v="1"/>
    <s v="music/metal"/>
    <n v="144"/>
    <n v="22.74"/>
    <x v="7"/>
    <x v="20"/>
    <x v="1991"/>
  </r>
  <r>
    <n v="96"/>
    <x v="1990"/>
    <s v="Danny is a defenseman for his high school hockey team. This is a day in his life: school, hockey, girls and his next-door neighbor, Ken Daneyko."/>
    <x v="186"/>
    <x v="1788"/>
    <x v="0"/>
    <s v="US"/>
    <s v="USD"/>
    <n v="1280631600"/>
    <n v="1274889241"/>
    <b v="0"/>
    <n v="34"/>
    <b v="1"/>
    <s v="film &amp; video/shorts"/>
    <n v="115"/>
    <n v="50.59"/>
    <x v="5"/>
    <x v="27"/>
    <x v="1992"/>
  </r>
  <r>
    <n v="3097"/>
    <x v="1991"/>
    <s v="The Bunker makes theatre with purpose: We provide ambitious artists a home in which to share their work with adventurous audiences."/>
    <x v="26"/>
    <x v="1789"/>
    <x v="2"/>
    <s v="GB"/>
    <s v="GBP"/>
    <n v="1475848800"/>
    <n v="1474027501"/>
    <b v="0"/>
    <n v="42"/>
    <b v="0"/>
    <s v="theater/spaces"/>
    <n v="17"/>
    <n v="40.83"/>
    <x v="6"/>
    <x v="9"/>
    <x v="1993"/>
  </r>
  <r>
    <n v="526"/>
    <x v="1992"/>
    <s v="We have a brand new play. We urgently need your help to fund our production, which opens at Theatre503 on August 18th."/>
    <x v="186"/>
    <x v="1790"/>
    <x v="0"/>
    <s v="GB"/>
    <s v="GBP"/>
    <n v="1438966800"/>
    <n v="1436278344"/>
    <b v="0"/>
    <n v="23"/>
    <b v="1"/>
    <s v="theater/plays"/>
    <n v="114"/>
    <n v="74.349999999999994"/>
    <x v="6"/>
    <x v="11"/>
    <x v="1994"/>
  </r>
  <r>
    <n v="1820"/>
    <x v="1993"/>
    <s v="An Iconic look at one of California's oldest beach communities, photographed in Monochrome, on a c1947 medium format 6x6cm Box Camera."/>
    <x v="93"/>
    <x v="1791"/>
    <x v="2"/>
    <s v="US"/>
    <s v="USD"/>
    <n v="1427850090"/>
    <n v="1425261690"/>
    <b v="0"/>
    <n v="8"/>
    <b v="0"/>
    <s v="photography/photobooks"/>
    <n v="7"/>
    <n v="213.38"/>
    <x v="2"/>
    <x v="3"/>
    <x v="1995"/>
  </r>
  <r>
    <n v="2668"/>
    <x v="1994"/>
    <s v="Creativity on the go! |_x000a_CrÃ©ativitÃ© en mouvement !"/>
    <x v="114"/>
    <x v="1791"/>
    <x v="0"/>
    <s v="CA"/>
    <s v="CAD"/>
    <n v="1447079520"/>
    <n v="1443449265"/>
    <b v="0"/>
    <n v="28"/>
    <b v="1"/>
    <s v="technology/makerspaces"/>
    <n v="171"/>
    <n v="60.96"/>
    <x v="0"/>
    <x v="24"/>
    <x v="1996"/>
  </r>
  <r>
    <n v="1327"/>
    <x v="1995"/>
    <s v="CyClip is a way to mount the Apple Watch to your handlebars; ideal for navigation, notifications, and music control on the fly."/>
    <x v="42"/>
    <x v="1792"/>
    <x v="1"/>
    <s v="US"/>
    <s v="USD"/>
    <n v="1432916235"/>
    <n v="1430324235"/>
    <b v="0"/>
    <n v="41"/>
    <b v="0"/>
    <s v="technology/wearables"/>
    <n v="4"/>
    <n v="41.59"/>
    <x v="0"/>
    <x v="1"/>
    <x v="1997"/>
  </r>
  <r>
    <n v="3417"/>
    <x v="1996"/>
    <s v="Fury Theatre is bringing Mamet's powerful play, Oleanna, to life!  Help us get ahead of funding so we can keep theater affordable."/>
    <x v="259"/>
    <x v="1793"/>
    <x v="0"/>
    <s v="US"/>
    <s v="USD"/>
    <n v="1414284180"/>
    <n v="1410558948"/>
    <b v="0"/>
    <n v="45"/>
    <b v="1"/>
    <s v="theater/plays"/>
    <n v="100"/>
    <n v="37.78"/>
    <x v="6"/>
    <x v="11"/>
    <x v="1998"/>
  </r>
  <r>
    <n v="110"/>
    <x v="1997"/>
    <s v="Lee, an awkward teenager with sound-blocking earlids, must confront his self-isolation after a girl moves in next door."/>
    <x v="262"/>
    <x v="1794"/>
    <x v="0"/>
    <s v="US"/>
    <s v="USD"/>
    <n v="1384408740"/>
    <n v="1381445253"/>
    <b v="0"/>
    <n v="26"/>
    <b v="1"/>
    <s v="film &amp; video/shorts"/>
    <n v="131"/>
    <n v="65.38"/>
    <x v="5"/>
    <x v="27"/>
    <x v="1999"/>
  </r>
  <r>
    <n v="2682"/>
    <x v="1998"/>
    <s v="Gourmet Toast is the culinary combination, neigh, perfection of America's most under-utilized snack: Toast."/>
    <x v="70"/>
    <x v="1795"/>
    <x v="2"/>
    <s v="US"/>
    <s v="USD"/>
    <n v="1416635940"/>
    <n v="1413838540"/>
    <b v="0"/>
    <n v="20"/>
    <b v="0"/>
    <s v="food/food trucks"/>
    <n v="28"/>
    <n v="84.9"/>
    <x v="4"/>
    <x v="29"/>
    <x v="2000"/>
  </r>
  <r>
    <n v="1802"/>
    <x v="1999"/>
    <s v="Inner Darkness turned into a photobook. Personal work i shot during my recovery...in Berlin."/>
    <x v="113"/>
    <x v="1796"/>
    <x v="2"/>
    <s v="DE"/>
    <s v="EUR"/>
    <n v="1435442340"/>
    <n v="1433416830"/>
    <b v="1"/>
    <n v="18"/>
    <b v="0"/>
    <s v="photography/photobooks"/>
    <n v="48"/>
    <n v="94.28"/>
    <x v="2"/>
    <x v="3"/>
    <x v="2001"/>
  </r>
  <r>
    <n v="3847"/>
    <x v="2000"/>
    <s v="The production of the original play &quot;Madame X&quot; by Amanda Davison. Inspired by the painting by John Singer Sargent."/>
    <x v="149"/>
    <x v="1796"/>
    <x v="2"/>
    <s v="US"/>
    <s v="USD"/>
    <n v="1437283391"/>
    <n v="1433395391"/>
    <b v="1"/>
    <n v="9"/>
    <b v="0"/>
    <s v="theater/plays"/>
    <n v="16"/>
    <n v="188.56"/>
    <x v="6"/>
    <x v="11"/>
    <x v="2002"/>
  </r>
  <r>
    <n v="1243"/>
    <x v="2001"/>
    <s v="California's premier Latino cultural festival - music, theatre, film, workshops, visual arts, cuisine and more!"/>
    <x v="32"/>
    <x v="1797"/>
    <x v="1"/>
    <s v="US"/>
    <s v="USD"/>
    <n v="1310158800"/>
    <n v="1304888771"/>
    <b v="0"/>
    <n v="38"/>
    <b v="0"/>
    <s v="music/world music"/>
    <n v="14"/>
    <n v="44.5"/>
    <x v="7"/>
    <x v="37"/>
    <x v="2003"/>
  </r>
  <r>
    <n v="3498"/>
    <x v="2002"/>
    <s v="This solo show has the power to profoundly impact new mothers and those that love them and to educate &amp; change how we support them."/>
    <x v="266"/>
    <x v="1798"/>
    <x v="0"/>
    <s v="CA"/>
    <s v="CAD"/>
    <n v="1464471840"/>
    <n v="1459309704"/>
    <b v="0"/>
    <n v="42"/>
    <b v="1"/>
    <s v="theater/plays"/>
    <n v="102"/>
    <n v="40.24"/>
    <x v="6"/>
    <x v="11"/>
    <x v="2004"/>
  </r>
  <r>
    <n v="650"/>
    <x v="2003"/>
    <s v="This project is designed to obtain flash drive bracelets with a child's information on it for parents to wear in case of emergencies"/>
    <x v="186"/>
    <x v="1799"/>
    <x v="0"/>
    <s v="US"/>
    <s v="USD"/>
    <n v="1418953984"/>
    <n v="1413766384"/>
    <b v="0"/>
    <n v="48"/>
    <b v="1"/>
    <s v="technology/wearables"/>
    <n v="112"/>
    <n v="35.130000000000003"/>
    <x v="0"/>
    <x v="1"/>
    <x v="2005"/>
  </r>
  <r>
    <n v="3314"/>
    <x v="2004"/>
    <s v="I want to add a new perspective to the cycling safety debate by taking my play THE WHITE BIKE to the Edinburgh Festival of Cycling"/>
    <x v="267"/>
    <x v="1799"/>
    <x v="0"/>
    <s v="GB"/>
    <s v="GBP"/>
    <n v="1431115500"/>
    <n v="1428733511"/>
    <b v="0"/>
    <n v="58"/>
    <b v="1"/>
    <s v="theater/plays"/>
    <n v="211"/>
    <n v="29.07"/>
    <x v="6"/>
    <x v="11"/>
    <x v="2006"/>
  </r>
  <r>
    <n v="3497"/>
    <x v="2005"/>
    <s v="We've been invited to the San Diego International Fringe Festival. Can you help us get there? Special performances in SLC and OREM."/>
    <x v="268"/>
    <x v="1799"/>
    <x v="0"/>
    <s v="US"/>
    <s v="USD"/>
    <n v="1464904800"/>
    <n v="1463852904"/>
    <b v="0"/>
    <n v="49"/>
    <b v="1"/>
    <s v="theater/plays"/>
    <n v="109"/>
    <n v="34.409999999999997"/>
    <x v="6"/>
    <x v="11"/>
    <x v="2007"/>
  </r>
  <r>
    <n v="989"/>
    <x v="2006"/>
    <s v="The most useful phone charger you will ever buy"/>
    <x v="26"/>
    <x v="1800"/>
    <x v="2"/>
    <s v="US"/>
    <s v="USD"/>
    <n v="1475101495"/>
    <n v="1472509495"/>
    <b v="0"/>
    <n v="32"/>
    <b v="0"/>
    <s v="technology/wearables"/>
    <n v="17"/>
    <n v="52.41"/>
    <x v="0"/>
    <x v="1"/>
    <x v="2008"/>
  </r>
  <r>
    <n v="1506"/>
    <x v="2007"/>
    <s v="A photographic book consisting of 36 colour photographs that explore Holden Lane High School in its final state."/>
    <x v="186"/>
    <x v="1801"/>
    <x v="0"/>
    <s v="GB"/>
    <s v="GBP"/>
    <n v="1406227904"/>
    <n v="1403635904"/>
    <b v="1"/>
    <n v="43"/>
    <b v="1"/>
    <s v="photography/photobooks"/>
    <n v="111"/>
    <n v="38.86"/>
    <x v="2"/>
    <x v="3"/>
    <x v="2009"/>
  </r>
  <r>
    <n v="3528"/>
    <x v="2008"/>
    <s v="pluck. productions present their first four-week run - the world premiere of David K. Barnes' BIRTHDAY SUIT at the Old Red Lion."/>
    <x v="266"/>
    <x v="1802"/>
    <x v="0"/>
    <s v="GB"/>
    <s v="GBP"/>
    <n v="1484740918"/>
    <n v="1483012918"/>
    <b v="0"/>
    <n v="37"/>
    <b v="1"/>
    <s v="theater/plays"/>
    <n v="101"/>
    <n v="45.11"/>
    <x v="6"/>
    <x v="11"/>
    <x v="2010"/>
  </r>
  <r>
    <n v="3722"/>
    <x v="2009"/>
    <s v="Un psychiatre reÃ§oit une patiente souffrant d'amnÃ©sie, de mythomanie et de nymphomanie. S'en suit une cascade d'Ã©vÃ©nements drolatiques."/>
    <x v="186"/>
    <x v="1803"/>
    <x v="0"/>
    <s v="CA"/>
    <s v="CAD"/>
    <n v="1455231540"/>
    <n v="1452614847"/>
    <b v="0"/>
    <n v="35"/>
    <b v="1"/>
    <s v="theater/plays"/>
    <n v="111"/>
    <n v="47.66"/>
    <x v="6"/>
    <x v="11"/>
    <x v="2011"/>
  </r>
  <r>
    <n v="35"/>
    <x v="2010"/>
    <s v="Why Adam? is an independent TV show that explores concepts of basic science in everyday life."/>
    <x v="114"/>
    <x v="1804"/>
    <x v="0"/>
    <s v="US"/>
    <s v="USD"/>
    <n v="1430179200"/>
    <n v="1428130814"/>
    <b v="0"/>
    <n v="28"/>
    <b v="1"/>
    <s v="film &amp; video/television"/>
    <n v="167"/>
    <n v="59.46"/>
    <x v="5"/>
    <x v="16"/>
    <x v="2012"/>
  </r>
  <r>
    <n v="2082"/>
    <x v="2011"/>
    <s v="Local bay area band looking to share our vision with people, looking to create something we are proud of, no more bedroom recordings!"/>
    <x v="186"/>
    <x v="1805"/>
    <x v="0"/>
    <s v="US"/>
    <s v="USD"/>
    <n v="1322106796"/>
    <n v="1316919196"/>
    <b v="0"/>
    <n v="38"/>
    <b v="1"/>
    <s v="music/indie rock"/>
    <n v="111"/>
    <n v="43.71"/>
    <x v="7"/>
    <x v="12"/>
    <x v="2013"/>
  </r>
  <r>
    <n v="3251"/>
    <x v="2012"/>
    <s v="Self-Titled: A Live (Theatrical) Mixtape. An evening of short plays and music inspired by the works of Jimi, Aretha, Sting and Rufus!"/>
    <x v="186"/>
    <x v="1805"/>
    <x v="0"/>
    <s v="US"/>
    <s v="USD"/>
    <n v="1434907966"/>
    <n v="1432315966"/>
    <b v="1"/>
    <n v="20"/>
    <b v="1"/>
    <s v="theater/plays"/>
    <n v="111"/>
    <n v="83.05"/>
    <x v="6"/>
    <x v="11"/>
    <x v="2014"/>
  </r>
  <r>
    <n v="2667"/>
    <x v="2013"/>
    <s v="Websmith Studio is a makerspace where the people most impacted by broken systems are empowered to think, build, and own the solution."/>
    <x v="186"/>
    <x v="1806"/>
    <x v="0"/>
    <s v="US"/>
    <s v="USD"/>
    <n v="1455142416"/>
    <n v="1452550416"/>
    <b v="0"/>
    <n v="18"/>
    <b v="1"/>
    <s v="technology/makerspaces"/>
    <n v="111"/>
    <n v="92.22"/>
    <x v="0"/>
    <x v="24"/>
    <x v="2015"/>
  </r>
  <r>
    <n v="3485"/>
    <x v="2014"/>
    <s v="We're trying to get our play, &quot;An Evening With Sarah Pettyfer,&quot; to the  Orlando Fringe Festival. The only thing is...we need your help!"/>
    <x v="266"/>
    <x v="1806"/>
    <x v="0"/>
    <s v="US"/>
    <s v="USD"/>
    <n v="1454431080"/>
    <n v="1451839080"/>
    <b v="0"/>
    <n v="30"/>
    <b v="1"/>
    <s v="theater/plays"/>
    <n v="101"/>
    <n v="55.33"/>
    <x v="6"/>
    <x v="11"/>
    <x v="2016"/>
  </r>
  <r>
    <n v="769"/>
    <x v="2015"/>
    <s v="Over a year of dedication has produced amazing photos and stirring words. The last step is to help those words appear in a printed book"/>
    <x v="38"/>
    <x v="1807"/>
    <x v="2"/>
    <s v="US"/>
    <s v="USD"/>
    <n v="1388102094"/>
    <n v="1385510094"/>
    <b v="0"/>
    <n v="52"/>
    <b v="0"/>
    <s v="publishing/fiction"/>
    <n v="41"/>
    <n v="31.85"/>
    <x v="1"/>
    <x v="35"/>
    <x v="2017"/>
  </r>
  <r>
    <n v="1925"/>
    <x v="2016"/>
    <s v="The Freakniks are making their psychedelic freak-folk debut studio album and they need your help."/>
    <x v="186"/>
    <x v="1808"/>
    <x v="0"/>
    <s v="US"/>
    <s v="USD"/>
    <n v="1381449600"/>
    <n v="1379540288"/>
    <b v="0"/>
    <n v="52"/>
    <b v="1"/>
    <s v="music/indie rock"/>
    <n v="110"/>
    <n v="31.83"/>
    <x v="7"/>
    <x v="12"/>
    <x v="2018"/>
  </r>
  <r>
    <n v="2776"/>
    <x v="2017"/>
    <s v="A young girlâ€™s journey into a world of superheroesâ€”exploring love, compassion and acceptance with mystical creatures from far away."/>
    <x v="22"/>
    <x v="1808"/>
    <x v="2"/>
    <s v="US"/>
    <s v="USD"/>
    <n v="1434092876"/>
    <n v="1431414476"/>
    <b v="0"/>
    <n v="36"/>
    <b v="0"/>
    <s v="publishing/children's books"/>
    <n v="8"/>
    <n v="45.97"/>
    <x v="1"/>
    <x v="39"/>
    <x v="2019"/>
  </r>
  <r>
    <n v="79"/>
    <x v="2018"/>
    <s v="A short film about life, achieving your dreams, and overcoming hardship. We all have our mountain to climb."/>
    <x v="262"/>
    <x v="1809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</r>
  <r>
    <n v="3518"/>
    <x v="2019"/>
    <s v="One play.  Two theaters.  See the story from both sides and then decide for yourself - who are the BEASTS OF BAVERLY GROVE?"/>
    <x v="186"/>
    <x v="1810"/>
    <x v="0"/>
    <s v="US"/>
    <s v="USD"/>
    <n v="1412259660"/>
    <n v="1410461299"/>
    <b v="0"/>
    <n v="33"/>
    <b v="1"/>
    <s v="theater/plays"/>
    <n v="110"/>
    <n v="50.02"/>
    <x v="6"/>
    <x v="11"/>
    <x v="2021"/>
  </r>
  <r>
    <n v="3346"/>
    <x v="2020"/>
    <s v="Tempest opens Feb. 25. Please support Shakespeare, the arts and community youth theater! Be a part of something special!"/>
    <x v="186"/>
    <x v="1811"/>
    <x v="0"/>
    <s v="US"/>
    <s v="USD"/>
    <n v="1424910910"/>
    <n v="1424306110"/>
    <b v="0"/>
    <n v="18"/>
    <b v="1"/>
    <s v="theater/plays"/>
    <n v="110"/>
    <n v="91.67"/>
    <x v="6"/>
    <x v="11"/>
    <x v="2022"/>
  </r>
  <r>
    <n v="3244"/>
    <x v="2021"/>
    <s v="'Time Please' is a black comedy set in a failing public house in a run-down part of town, where things are about to get messy."/>
    <x v="250"/>
    <x v="1812"/>
    <x v="0"/>
    <s v="GB"/>
    <s v="GBP"/>
    <n v="1480613982"/>
    <n v="1478018382"/>
    <b v="0"/>
    <n v="69"/>
    <b v="1"/>
    <s v="theater/plays"/>
    <n v="103"/>
    <n v="23.87"/>
    <x v="6"/>
    <x v="11"/>
    <x v="2023"/>
  </r>
  <r>
    <n v="1790"/>
    <x v="2022"/>
    <s v="70 years of incredible photography sits patiently in old film sheet boxes, waiting for a return to relevance."/>
    <x v="248"/>
    <x v="1813"/>
    <x v="2"/>
    <s v="US"/>
    <s v="USD"/>
    <n v="1423152678"/>
    <n v="1420560678"/>
    <b v="1"/>
    <n v="15"/>
    <b v="0"/>
    <s v="photography/photobooks"/>
    <n v="5"/>
    <n v="109.07"/>
    <x v="2"/>
    <x v="3"/>
    <x v="2024"/>
  </r>
  <r>
    <n v="2965"/>
    <x v="2023"/>
    <s v="Marina's mother has disappeared at sea.  Everyone believes she has drowned.  But Marina believes her mother has become a mermaid."/>
    <x v="186"/>
    <x v="1814"/>
    <x v="0"/>
    <s v="US"/>
    <s v="USD"/>
    <n v="1436290233"/>
    <n v="1433698233"/>
    <b v="0"/>
    <n v="39"/>
    <b v="1"/>
    <s v="theater/plays"/>
    <n v="109"/>
    <n v="41.92"/>
    <x v="6"/>
    <x v="11"/>
    <x v="2025"/>
  </r>
  <r>
    <n v="2139"/>
    <x v="2024"/>
    <s v="An adventuring RPG with ghosts, mysteries, and flexible gameplay paths, Manorkept is a game that promises an unforgettable experience."/>
    <x v="0"/>
    <x v="1815"/>
    <x v="2"/>
    <s v="US"/>
    <s v="USD"/>
    <n v="1478196008"/>
    <n v="1475604008"/>
    <b v="0"/>
    <n v="56"/>
    <b v="0"/>
    <s v="games/video games"/>
    <n v="5"/>
    <n v="29.04"/>
    <x v="3"/>
    <x v="18"/>
    <x v="2026"/>
  </r>
  <r>
    <n v="1286"/>
    <x v="2025"/>
    <s v="A touring production of FRED's modern adaptation of the classic Victorian comic novel, reaching out to new audiences."/>
    <x v="186"/>
    <x v="1816"/>
    <x v="0"/>
    <s v="GB"/>
    <s v="GBP"/>
    <n v="1424181600"/>
    <n v="1423041227"/>
    <b v="0"/>
    <n v="20"/>
    <b v="1"/>
    <s v="theater/plays"/>
    <n v="108"/>
    <n v="81.25"/>
    <x v="6"/>
    <x v="11"/>
    <x v="2027"/>
  </r>
  <r>
    <n v="2969"/>
    <x v="2026"/>
    <s v="A poignant &amp; hilarious tale of Charlie Brown &amp; friends navigating high school. A fresh take on the off Broadway hit by YYC artists."/>
    <x v="114"/>
    <x v="1816"/>
    <x v="0"/>
    <s v="CA"/>
    <s v="CAD"/>
    <n v="1430693460"/>
    <n v="1428087153"/>
    <b v="0"/>
    <n v="17"/>
    <b v="1"/>
    <s v="theater/plays"/>
    <n v="163"/>
    <n v="95.59"/>
    <x v="6"/>
    <x v="11"/>
    <x v="2028"/>
  </r>
  <r>
    <n v="3610"/>
    <x v="2027"/>
    <s v="The Florence Company premieres its first stage play at the Chelsea Theatre in London with an original piece of writing"/>
    <x v="114"/>
    <x v="1817"/>
    <x v="0"/>
    <s v="GB"/>
    <s v="GBP"/>
    <n v="1439806936"/>
    <n v="1437214936"/>
    <b v="0"/>
    <n v="31"/>
    <b v="1"/>
    <s v="theater/plays"/>
    <n v="162"/>
    <n v="52.35"/>
    <x v="6"/>
    <x v="11"/>
    <x v="2029"/>
  </r>
  <r>
    <n v="3439"/>
    <x v="2028"/>
    <s v="Help a small theater produce an original adaptation of Lewis Carroll's classic story."/>
    <x v="181"/>
    <x v="1818"/>
    <x v="0"/>
    <s v="US"/>
    <s v="USD"/>
    <n v="1453179540"/>
    <n v="1452030730"/>
    <b v="0"/>
    <n v="18"/>
    <b v="1"/>
    <s v="theater/plays"/>
    <n v="135"/>
    <n v="89.79"/>
    <x v="6"/>
    <x v="11"/>
    <x v="2030"/>
  </r>
  <r>
    <n v="2814"/>
    <x v="2029"/>
    <s v="Stitching is a play exploring how a couple cope with the loss of their child. It will run for a month at The Drayton Arms Theatre."/>
    <x v="186"/>
    <x v="1819"/>
    <x v="0"/>
    <s v="GB"/>
    <s v="GBP"/>
    <n v="1431164115"/>
    <n v="1428572115"/>
    <b v="0"/>
    <n v="64"/>
    <b v="1"/>
    <s v="theater/plays"/>
    <n v="108"/>
    <n v="25.25"/>
    <x v="6"/>
    <x v="11"/>
    <x v="2031"/>
  </r>
  <r>
    <n v="2179"/>
    <x v="2030"/>
    <s v="Woodhouse is making an EP!  If you are a fan of whiskey and loud guitars, contribute to the cause!"/>
    <x v="114"/>
    <x v="1820"/>
    <x v="0"/>
    <s v="US"/>
    <s v="USD"/>
    <n v="1428725192"/>
    <n v="1426133192"/>
    <b v="0"/>
    <n v="21"/>
    <b v="1"/>
    <s v="music/rock"/>
    <n v="161"/>
    <n v="76.86"/>
    <x v="7"/>
    <x v="15"/>
    <x v="2032"/>
  </r>
  <r>
    <n v="2549"/>
    <x v="2031"/>
    <s v="A new opera in English by Mike Christie to be premiÃ¨red at the Arcola Theatre, London UK from 14th-17th August 2013."/>
    <x v="269"/>
    <x v="1820"/>
    <x v="0"/>
    <s v="GB"/>
    <s v="GBP"/>
    <n v="1370019600"/>
    <n v="1366999870"/>
    <b v="0"/>
    <n v="37"/>
    <b v="1"/>
    <s v="music/classical music"/>
    <n v="103"/>
    <n v="43.62"/>
    <x v="7"/>
    <x v="25"/>
    <x v="2033"/>
  </r>
  <r>
    <n v="2289"/>
    <x v="2032"/>
    <s v="Blind Man Deaf Boy is a Folk Punk band from Denver, we need money to get ourselves a van and take it on tour around the west coast."/>
    <x v="186"/>
    <x v="1821"/>
    <x v="0"/>
    <s v="US"/>
    <s v="USD"/>
    <n v="1386372120"/>
    <n v="1382659060"/>
    <b v="0"/>
    <n v="25"/>
    <b v="1"/>
    <s v="music/rock"/>
    <n v="107"/>
    <n v="64.44"/>
    <x v="7"/>
    <x v="15"/>
    <x v="2034"/>
  </r>
  <r>
    <n v="3231"/>
    <x v="2033"/>
    <s v="Help us reach our &quot;stretch goal&quot; of $2000! We are an adult group specializing in adapting works of fiction for the stage."/>
    <x v="114"/>
    <x v="1822"/>
    <x v="0"/>
    <s v="US"/>
    <s v="USD"/>
    <n v="1460846347"/>
    <n v="1458254347"/>
    <b v="0"/>
    <n v="28"/>
    <b v="1"/>
    <s v="theater/plays"/>
    <n v="161"/>
    <n v="57.5"/>
    <x v="6"/>
    <x v="11"/>
    <x v="2035"/>
  </r>
  <r>
    <n v="2952"/>
    <x v="2034"/>
    <s v="Mountain Haven transforms a former disused Mt Laguna Church into space for celebrations, events, learning, conferences, retreats &amp; more"/>
    <x v="16"/>
    <x v="1823"/>
    <x v="1"/>
    <s v="US"/>
    <s v="USD"/>
    <n v="1476676800"/>
    <n v="1473957239"/>
    <b v="0"/>
    <n v="8"/>
    <b v="0"/>
    <s v="theater/spaces"/>
    <n v="8"/>
    <n v="200.63"/>
    <x v="6"/>
    <x v="9"/>
    <x v="2036"/>
  </r>
  <r>
    <n v="2999"/>
    <x v="2035"/>
    <s v="Restless Artists' Theatre is building risers and installing better lighting for our patrons.  We need to purchase raw materials."/>
    <x v="270"/>
    <x v="1823"/>
    <x v="0"/>
    <s v="US"/>
    <s v="USD"/>
    <n v="1488333600"/>
    <n v="1487094360"/>
    <b v="0"/>
    <n v="20"/>
    <b v="1"/>
    <s v="theater/spaces"/>
    <n v="119"/>
    <n v="80.25"/>
    <x v="6"/>
    <x v="9"/>
    <x v="2037"/>
  </r>
  <r>
    <n v="738"/>
    <x v="2036"/>
    <s v="The true story of a child's struggle with hunger, poverty, and war in El Salvador."/>
    <x v="186"/>
    <x v="1824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</r>
  <r>
    <n v="3330"/>
    <x v="2037"/>
    <s v="&quot;Tissue&quot; is a play about Breast Cancer. Produced by MonkeyBond theatre co.ltd to raise awareness for Breast cancer."/>
    <x v="186"/>
    <x v="1825"/>
    <x v="0"/>
    <s v="GB"/>
    <s v="GBP"/>
    <n v="1427919468"/>
    <n v="1425331068"/>
    <b v="0"/>
    <n v="69"/>
    <b v="1"/>
    <s v="theater/plays"/>
    <n v="106"/>
    <n v="23.1"/>
    <x v="6"/>
    <x v="11"/>
    <x v="2039"/>
  </r>
  <r>
    <n v="99"/>
    <x v="2038"/>
    <s v="A feminist tale of two girls finally giving a &quot;Nice Guy&quot; what he truly deserves. Also, dancing!"/>
    <x v="186"/>
    <x v="1826"/>
    <x v="0"/>
    <s v="US"/>
    <s v="USD"/>
    <n v="1390426799"/>
    <n v="1387834799"/>
    <b v="0"/>
    <n v="39"/>
    <b v="1"/>
    <s v="film &amp; video/shorts"/>
    <n v="106"/>
    <n v="40.78"/>
    <x v="5"/>
    <x v="27"/>
    <x v="2040"/>
  </r>
  <r>
    <n v="3393"/>
    <x v="2039"/>
    <s v="hiSTORYstage presents a film noir-style comedy mystery with a Shakespearean twist performed as a 1944 radio drama."/>
    <x v="186"/>
    <x v="1827"/>
    <x v="0"/>
    <s v="US"/>
    <s v="USD"/>
    <n v="1415234760"/>
    <n v="1413065230"/>
    <b v="0"/>
    <n v="44"/>
    <b v="1"/>
    <s v="theater/plays"/>
    <n v="106"/>
    <n v="36.07"/>
    <x v="6"/>
    <x v="11"/>
    <x v="2041"/>
  </r>
  <r>
    <n v="1585"/>
    <x v="2040"/>
    <s v="We've explored some of the most amazing places in New Zealand and can't think of a better way to share our experiences than a photo :)"/>
    <x v="151"/>
    <x v="1828"/>
    <x v="2"/>
    <s v="CA"/>
    <s v="CAD"/>
    <n v="1482663600"/>
    <n v="1480800568"/>
    <b v="0"/>
    <n v="12"/>
    <b v="0"/>
    <s v="photography/places"/>
    <n v="79"/>
    <n v="131.66999999999999"/>
    <x v="2"/>
    <x v="34"/>
    <x v="2042"/>
  </r>
  <r>
    <n v="3949"/>
    <x v="2041"/>
    <s v="A brilliant project making a huge difference : a play about Climate Change and a series of panels on environmental and community issues"/>
    <x v="26"/>
    <x v="1829"/>
    <x v="2"/>
    <s v="AU"/>
    <s v="AUD"/>
    <n v="1423623221"/>
    <n v="1421031221"/>
    <b v="0"/>
    <n v="32"/>
    <b v="0"/>
    <s v="theater/plays"/>
    <n v="16"/>
    <n v="49.28"/>
    <x v="6"/>
    <x v="11"/>
    <x v="2043"/>
  </r>
  <r>
    <n v="1618"/>
    <x v="2042"/>
    <s v="Janus Word combines hard rock with melodic acoustic music for a unique and awesome sound."/>
    <x v="186"/>
    <x v="1830"/>
    <x v="0"/>
    <s v="US"/>
    <s v="USD"/>
    <n v="1362757335"/>
    <n v="1359301335"/>
    <b v="0"/>
    <n v="27"/>
    <b v="1"/>
    <s v="music/rock"/>
    <n v="105"/>
    <n v="58.37"/>
    <x v="7"/>
    <x v="15"/>
    <x v="2044"/>
  </r>
  <r>
    <n v="810"/>
    <x v="2043"/>
    <s v="Please help us reach both a short term and lifetime goal! We can't do this without your help. thank you a ton from all of us at P.T.R.."/>
    <x v="186"/>
    <x v="1831"/>
    <x v="0"/>
    <s v="US"/>
    <s v="USD"/>
    <n v="1346462462"/>
    <n v="1343870462"/>
    <b v="0"/>
    <n v="27"/>
    <b v="1"/>
    <s v="music/rock"/>
    <n v="105"/>
    <n v="58.33"/>
    <x v="7"/>
    <x v="15"/>
    <x v="2045"/>
  </r>
  <r>
    <n v="928"/>
    <x v="2044"/>
    <s v="A real Motown Backup singer on 22 gold and platinum albums headlines her own Jazz CD of Motown songs."/>
    <x v="72"/>
    <x v="1831"/>
    <x v="2"/>
    <s v="US"/>
    <s v="USD"/>
    <n v="1353196800"/>
    <n v="1348864913"/>
    <b v="0"/>
    <n v="28"/>
    <b v="0"/>
    <s v="music/jazz"/>
    <n v="11"/>
    <n v="56.25"/>
    <x v="7"/>
    <x v="33"/>
    <x v="2046"/>
  </r>
  <r>
    <n v="1455"/>
    <x v="2045"/>
    <s v="The teachings of Tulku Sanjay Tsering, the body, speech and mind emanation of the esteemed 20th century Dzogchen Master Khenpo Ngaga"/>
    <x v="51"/>
    <x v="1831"/>
    <x v="1"/>
    <s v="US"/>
    <s v="USD"/>
    <n v="1409924340"/>
    <n v="1405181320"/>
    <b v="0"/>
    <n v="7"/>
    <b v="0"/>
    <s v="publishing/translations"/>
    <n v="11"/>
    <n v="225"/>
    <x v="1"/>
    <x v="31"/>
    <x v="2047"/>
  </r>
  <r>
    <n v="3353"/>
    <x v="2046"/>
    <s v="A new spoken word play, written by Paul Hewitt, in 3 parts about love and fate, inspired by the Ruba'iyat of Omar Khayyam."/>
    <x v="207"/>
    <x v="1831"/>
    <x v="0"/>
    <s v="GB"/>
    <s v="GBP"/>
    <n v="1462230000"/>
    <n v="1461061350"/>
    <b v="0"/>
    <n v="44"/>
    <b v="1"/>
    <s v="theater/plays"/>
    <n v="315"/>
    <n v="35.799999999999997"/>
    <x v="6"/>
    <x v="11"/>
    <x v="2048"/>
  </r>
  <r>
    <n v="200"/>
    <x v="2047"/>
    <s v="A film dedicated to an AAF Pilot's struggle to survive behind enemy lines during WWII."/>
    <x v="70"/>
    <x v="1832"/>
    <x v="2"/>
    <s v="US"/>
    <s v="USD"/>
    <n v="1410746403"/>
    <n v="1408154403"/>
    <b v="0"/>
    <n v="18"/>
    <b v="0"/>
    <s v="film &amp; video/drama"/>
    <n v="26"/>
    <n v="87.31"/>
    <x v="5"/>
    <x v="10"/>
    <x v="2049"/>
  </r>
  <r>
    <n v="2381"/>
    <x v="2048"/>
    <s v="Social Media Platform for the Marijuana Industry to create professionalism and a stable lasting market."/>
    <x v="271"/>
    <x v="1833"/>
    <x v="1"/>
    <s v="US"/>
    <s v="USD"/>
    <n v="1428704848"/>
    <n v="1426112848"/>
    <b v="0"/>
    <n v="7"/>
    <b v="0"/>
    <s v="technology/web"/>
    <n v="2"/>
    <n v="224.43"/>
    <x v="0"/>
    <x v="26"/>
    <x v="2050"/>
  </r>
  <r>
    <n v="77"/>
    <x v="2049"/>
    <s v="A short film about a boy searching for companionship in a hermit crab he finds on the beach."/>
    <x v="272"/>
    <x v="1834"/>
    <x v="0"/>
    <s v="US"/>
    <s v="USD"/>
    <n v="1337569140"/>
    <n v="1332991717"/>
    <b v="0"/>
    <n v="26"/>
    <b v="1"/>
    <s v="film &amp; video/shorts"/>
    <n v="393"/>
    <n v="60.38"/>
    <x v="5"/>
    <x v="27"/>
    <x v="2051"/>
  </r>
  <r>
    <n v="2701"/>
    <x v="2050"/>
    <s v="We have been working extra hard to get our new training space ready and with a little extra help we hope to dream big for the future!"/>
    <x v="166"/>
    <x v="1834"/>
    <x v="3"/>
    <s v="IE"/>
    <s v="EUR"/>
    <n v="1491586534"/>
    <n v="1488911734"/>
    <b v="0"/>
    <n v="46"/>
    <b v="0"/>
    <s v="theater/spaces"/>
    <n v="46"/>
    <n v="34.130000000000003"/>
    <x v="6"/>
    <x v="9"/>
    <x v="2052"/>
  </r>
  <r>
    <n v="3543"/>
    <x v="2051"/>
    <s v="A circus theater show. An escaped carousel horse and a beautiful wire dancer let the fantasies run wild."/>
    <x v="186"/>
    <x v="1834"/>
    <x v="0"/>
    <s v="DE"/>
    <s v="EUR"/>
    <n v="1435255659"/>
    <n v="1432663659"/>
    <b v="0"/>
    <n v="29"/>
    <b v="1"/>
    <s v="theater/plays"/>
    <n v="105"/>
    <n v="54.14"/>
    <x v="6"/>
    <x v="11"/>
    <x v="2053"/>
  </r>
  <r>
    <n v="529"/>
    <x v="2052"/>
    <s v="Snowglobe Theatre, a new Montreal company, will be presenting Shakespeare's &quot;Much Ado about Nothing&quot; at Mainline Theatre in January"/>
    <x v="181"/>
    <x v="1835"/>
    <x v="0"/>
    <s v="CA"/>
    <s v="CAD"/>
    <n v="1484110800"/>
    <n v="1482281094"/>
    <b v="0"/>
    <n v="18"/>
    <b v="1"/>
    <s v="theater/plays"/>
    <n v="130"/>
    <n v="86.94"/>
    <x v="6"/>
    <x v="11"/>
    <x v="2054"/>
  </r>
  <r>
    <n v="3396"/>
    <x v="2053"/>
    <s v="&quot;Rainbowtown&quot; is a new play for kids. Help us bring it to the Main Line during the 2014 Philadelphia Fringe Festival!"/>
    <x v="186"/>
    <x v="1835"/>
    <x v="0"/>
    <s v="US"/>
    <s v="USD"/>
    <n v="1401595140"/>
    <n v="1399286589"/>
    <b v="0"/>
    <n v="28"/>
    <b v="1"/>
    <s v="theater/plays"/>
    <n v="104"/>
    <n v="55.89"/>
    <x v="6"/>
    <x v="11"/>
    <x v="2055"/>
  </r>
  <r>
    <n v="1354"/>
    <x v="2054"/>
    <s v="Raising awareness of childhood cancer by publishing my diary of Andrew's diagnosis and his journey to remission 1235 days later."/>
    <x v="181"/>
    <x v="1836"/>
    <x v="0"/>
    <s v="GB"/>
    <s v="GBP"/>
    <n v="1465672979"/>
    <n v="1463080979"/>
    <b v="0"/>
    <n v="64"/>
    <b v="1"/>
    <s v="publishing/nonfiction"/>
    <n v="130"/>
    <n v="24.42"/>
    <x v="1"/>
    <x v="17"/>
    <x v="2056"/>
  </r>
  <r>
    <n v="2290"/>
    <x v="2055"/>
    <s v="American Standard needs your help pressing their debut EP. Be involved in the artistic process and receive swag in return!"/>
    <x v="186"/>
    <x v="1837"/>
    <x v="0"/>
    <s v="US"/>
    <s v="USD"/>
    <n v="1259686800"/>
    <n v="1252908330"/>
    <b v="0"/>
    <n v="29"/>
    <b v="1"/>
    <s v="music/rock"/>
    <n v="104"/>
    <n v="53.83"/>
    <x v="7"/>
    <x v="15"/>
    <x v="2057"/>
  </r>
  <r>
    <n v="2003"/>
    <x v="2056"/>
    <s v="velosynth is an open-source bicycle interaction synthesizer. it interprets the speed and acceleration of a bicycle into expressive audio feedback."/>
    <x v="207"/>
    <x v="1838"/>
    <x v="0"/>
    <s v="US"/>
    <s v="USD"/>
    <n v="1278111600"/>
    <n v="1276830052"/>
    <b v="1"/>
    <n v="17"/>
    <b v="1"/>
    <s v="technology/hardware"/>
    <n v="312"/>
    <n v="91.76"/>
    <x v="0"/>
    <x v="0"/>
    <x v="2058"/>
  </r>
  <r>
    <n v="3388"/>
    <x v="2057"/>
    <s v="ICONS is a unique new play about the Amazon warrior women from Greek myth and re-imagines them from a contemporary female perspective."/>
    <x v="186"/>
    <x v="1839"/>
    <x v="0"/>
    <s v="GB"/>
    <s v="GBP"/>
    <n v="1434625441"/>
    <n v="1432033441"/>
    <b v="0"/>
    <n v="45"/>
    <b v="1"/>
    <s v="theater/plays"/>
    <n v="104"/>
    <n v="34.6"/>
    <x v="6"/>
    <x v="11"/>
    <x v="2059"/>
  </r>
  <r>
    <n v="1370"/>
    <x v="2058"/>
    <s v="Songs about the first year of parenthood, often inappropriate for children"/>
    <x v="186"/>
    <x v="1840"/>
    <x v="0"/>
    <s v="US"/>
    <s v="USD"/>
    <n v="1381881890"/>
    <n v="1380585890"/>
    <b v="0"/>
    <n v="20"/>
    <b v="1"/>
    <s v="music/rock"/>
    <n v="104"/>
    <n v="77.75"/>
    <x v="7"/>
    <x v="15"/>
    <x v="2060"/>
  </r>
  <r>
    <n v="2324"/>
    <x v="2059"/>
    <s v="A city centre shop selling great locally made food with room to chat and learn about eachother."/>
    <x v="82"/>
    <x v="1840"/>
    <x v="3"/>
    <s v="GB"/>
    <s v="GBP"/>
    <n v="1490559285"/>
    <n v="1487970885"/>
    <b v="0"/>
    <n v="61"/>
    <b v="0"/>
    <s v="food/small batch"/>
    <n v="21"/>
    <n v="25.49"/>
    <x v="4"/>
    <x v="7"/>
    <x v="2061"/>
  </r>
  <r>
    <n v="2087"/>
    <x v="2060"/>
    <s v="Support Joy Shannon and the Beauty Marks record their 4th studio album &quot;Out of My Dreams and Into My Arms&quot; and create a music video!"/>
    <x v="186"/>
    <x v="1841"/>
    <x v="0"/>
    <s v="US"/>
    <s v="USD"/>
    <n v="1315457658"/>
    <n v="1312865658"/>
    <b v="0"/>
    <n v="25"/>
    <b v="1"/>
    <s v="music/indie rock"/>
    <n v="104"/>
    <n v="62.12"/>
    <x v="7"/>
    <x v="12"/>
    <x v="2062"/>
  </r>
  <r>
    <n v="742"/>
    <x v="2061"/>
    <s v="Thats right &quot;My Life As Julia Robertsâ€¦Snapshots Of A Life&quot; is going on the road! The first book tour! With Author Liane Langford!"/>
    <x v="273"/>
    <x v="1842"/>
    <x v="0"/>
    <s v="US"/>
    <s v="USD"/>
    <n v="1395435712"/>
    <n v="1392847312"/>
    <b v="0"/>
    <n v="23"/>
    <b v="1"/>
    <s v="publishing/nonfiction"/>
    <n v="111"/>
    <n v="67.39"/>
    <x v="1"/>
    <x v="17"/>
    <x v="2063"/>
  </r>
  <r>
    <n v="3118"/>
    <x v="2062"/>
    <s v="a magical place for all kind of people, like a fairytaile in all colours"/>
    <x v="62"/>
    <x v="1842"/>
    <x v="2"/>
    <s v="SE"/>
    <s v="SEK"/>
    <n v="1467473723"/>
    <n v="1465832123"/>
    <b v="0"/>
    <n v="2"/>
    <b v="0"/>
    <s v="theater/spaces"/>
    <n v="0"/>
    <n v="775"/>
    <x v="6"/>
    <x v="9"/>
    <x v="2064"/>
  </r>
  <r>
    <n v="3783"/>
    <x v="2063"/>
    <s v="Help fund Doro &amp; Diega's journey to the Orlando Fringe 2016. A brand new choose-your-own adventure musical!"/>
    <x v="181"/>
    <x v="1843"/>
    <x v="0"/>
    <s v="US"/>
    <s v="USD"/>
    <n v="1458057600"/>
    <n v="1455938520"/>
    <b v="0"/>
    <n v="24"/>
    <b v="1"/>
    <s v="theater/musical"/>
    <n v="129"/>
    <n v="64.459999999999994"/>
    <x v="6"/>
    <x v="19"/>
    <x v="2065"/>
  </r>
  <r>
    <n v="940"/>
    <x v="2064"/>
    <s v="The 1st club in your bag should be between your ears!  Light up Your Brain Power. Play Smarter. Swing the LUMIC Band.."/>
    <x v="99"/>
    <x v="1844"/>
    <x v="2"/>
    <s v="US"/>
    <s v="USD"/>
    <n v="1439251926"/>
    <n v="1435363926"/>
    <b v="0"/>
    <n v="14"/>
    <b v="0"/>
    <s v="technology/wearables"/>
    <n v="17"/>
    <n v="110.29"/>
    <x v="0"/>
    <x v="1"/>
    <x v="2066"/>
  </r>
  <r>
    <n v="2279"/>
    <x v="2065"/>
    <s v="The Zombie Apocalypse has begun! Fortunately, YOU have your priorities straight. What could be more important than Geocaching?"/>
    <x v="114"/>
    <x v="1845"/>
    <x v="0"/>
    <s v="US"/>
    <s v="USD"/>
    <n v="1423022400"/>
    <n v="1421436099"/>
    <b v="0"/>
    <n v="32"/>
    <b v="1"/>
    <s v="games/tabletop games"/>
    <n v="154"/>
    <n v="48.06"/>
    <x v="3"/>
    <x v="5"/>
    <x v="2067"/>
  </r>
  <r>
    <n v="2093"/>
    <x v="2066"/>
    <s v="Help Lift The Decade record their debut full length album with with Ace Enders! (The Early November, I Can Make A Mess)"/>
    <x v="186"/>
    <x v="1846"/>
    <x v="0"/>
    <s v="US"/>
    <s v="USD"/>
    <n v="1356211832"/>
    <n v="1351024232"/>
    <b v="0"/>
    <n v="23"/>
    <b v="1"/>
    <s v="music/indie rock"/>
    <n v="102"/>
    <n v="66.83"/>
    <x v="7"/>
    <x v="12"/>
    <x v="2068"/>
  </r>
  <r>
    <n v="3390"/>
    <x v="2067"/>
    <s v="1140 Productions adapts Shakespeare's 'Romeo and Juliet' for a contemporary audience. It's a raw, melancholic spin on the classic tale."/>
    <x v="186"/>
    <x v="1847"/>
    <x v="0"/>
    <s v="US"/>
    <s v="USD"/>
    <n v="1405017345"/>
    <n v="1403721345"/>
    <b v="0"/>
    <n v="22"/>
    <b v="1"/>
    <s v="theater/plays"/>
    <n v="102"/>
    <n v="69.819999999999993"/>
    <x v="6"/>
    <x v="11"/>
    <x v="2069"/>
  </r>
  <r>
    <n v="382"/>
    <x v="2068"/>
    <s v="I went to Philadelphia to find out if The 99% Declaration could take the ideas of OccupyWallSt. and make change from within the system."/>
    <x v="260"/>
    <x v="1848"/>
    <x v="0"/>
    <s v="US"/>
    <s v="USD"/>
    <n v="1346950900"/>
    <n v="1345741300"/>
    <b v="0"/>
    <n v="22"/>
    <b v="1"/>
    <s v="film &amp; video/documentary"/>
    <n v="256"/>
    <n v="69.77"/>
    <x v="5"/>
    <x v="8"/>
    <x v="2070"/>
  </r>
  <r>
    <n v="3758"/>
    <x v="2069"/>
    <s v="LUIGI'S LADIES: an original one-woman musical comedy"/>
    <x v="186"/>
    <x v="1848"/>
    <x v="0"/>
    <s v="US"/>
    <s v="USD"/>
    <n v="1400475600"/>
    <n v="1397819938"/>
    <b v="0"/>
    <n v="26"/>
    <b v="1"/>
    <s v="theater/musical"/>
    <n v="102"/>
    <n v="59.04"/>
    <x v="6"/>
    <x v="19"/>
    <x v="2071"/>
  </r>
  <r>
    <n v="3349"/>
    <x v="2070"/>
    <s v="In this ninety-minute adaptation of the classic Shakespeare play, a cast of nine women asks the question: What even is virginity anyway"/>
    <x v="114"/>
    <x v="1849"/>
    <x v="0"/>
    <s v="US"/>
    <s v="USD"/>
    <n v="1465837200"/>
    <n v="1463971172"/>
    <b v="0"/>
    <n v="14"/>
    <b v="1"/>
    <s v="theater/plays"/>
    <n v="153"/>
    <n v="109.57"/>
    <x v="6"/>
    <x v="11"/>
    <x v="2072"/>
  </r>
  <r>
    <n v="1787"/>
    <x v="2071"/>
    <s v="Raising awareness to the effects of global warming through photographs of the high mountains of Peru."/>
    <x v="26"/>
    <x v="1850"/>
    <x v="2"/>
    <s v="US"/>
    <s v="USD"/>
    <n v="1428158637"/>
    <n v="1425570237"/>
    <b v="1"/>
    <n v="24"/>
    <b v="0"/>
    <s v="photography/photobooks"/>
    <n v="15"/>
    <n v="63.88"/>
    <x v="2"/>
    <x v="3"/>
    <x v="2073"/>
  </r>
  <r>
    <n v="3452"/>
    <x v="2072"/>
    <s v="hiSTORYstage presents Eric Overmyer's story of three 19th century women on a journey through time, and space, all the way to 1955!"/>
    <x v="114"/>
    <x v="1851"/>
    <x v="0"/>
    <s v="US"/>
    <s v="USD"/>
    <n v="1406087940"/>
    <n v="1404141626"/>
    <b v="0"/>
    <n v="37"/>
    <b v="1"/>
    <s v="theater/plays"/>
    <n v="153"/>
    <n v="41.41"/>
    <x v="6"/>
    <x v="11"/>
    <x v="2074"/>
  </r>
  <r>
    <n v="660"/>
    <x v="2073"/>
    <s v="A revolutionary way to bring running science to everyday people and help runners of all levels achieve a more natural and enjoyable run"/>
    <x v="6"/>
    <x v="1852"/>
    <x v="2"/>
    <s v="US"/>
    <s v="USD"/>
    <n v="1415558879"/>
    <n v="1412963279"/>
    <b v="0"/>
    <n v="18"/>
    <b v="0"/>
    <s v="technology/wearables"/>
    <n v="3"/>
    <n v="84.94"/>
    <x v="0"/>
    <x v="1"/>
    <x v="2075"/>
  </r>
  <r>
    <n v="3551"/>
    <x v="2074"/>
    <s v="UASPA is a performing arts high school producing its 2014 Theatre Showcase featuring our strongest performances and original work."/>
    <x v="186"/>
    <x v="1853"/>
    <x v="0"/>
    <s v="US"/>
    <s v="USD"/>
    <n v="1400796420"/>
    <n v="1398342170"/>
    <b v="0"/>
    <n v="25"/>
    <b v="1"/>
    <s v="theater/plays"/>
    <n v="102"/>
    <n v="61.1"/>
    <x v="6"/>
    <x v="11"/>
    <x v="2076"/>
  </r>
  <r>
    <n v="1424"/>
    <x v="2075"/>
    <s v="A short book of practical mantras that can be used every day of the week. Mantras are cogwheels of universal engines."/>
    <x v="82"/>
    <x v="1854"/>
    <x v="2"/>
    <s v="US"/>
    <s v="USD"/>
    <n v="1479233602"/>
    <n v="1478106802"/>
    <b v="0"/>
    <n v="14"/>
    <b v="0"/>
    <s v="publishing/translations"/>
    <n v="20"/>
    <n v="109.07"/>
    <x v="1"/>
    <x v="31"/>
    <x v="2077"/>
  </r>
  <r>
    <n v="3324"/>
    <x v="2076"/>
    <s v="The play tells the story of Jim and Doyler and their friendship on the brink of Irish independence."/>
    <x v="186"/>
    <x v="1855"/>
    <x v="0"/>
    <s v="IE"/>
    <s v="EUR"/>
    <n v="1465135190"/>
    <n v="1463925590"/>
    <b v="0"/>
    <n v="10"/>
    <b v="1"/>
    <s v="theater/plays"/>
    <n v="102"/>
    <n v="152.5"/>
    <x v="6"/>
    <x v="11"/>
    <x v="2078"/>
  </r>
  <r>
    <n v="1844"/>
    <x v="2077"/>
    <s v="We are working hard to get into the recording studio and finally release a full-length album...but we need your help getting there!"/>
    <x v="186"/>
    <x v="1856"/>
    <x v="0"/>
    <s v="US"/>
    <s v="USD"/>
    <n v="1307761200"/>
    <n v="1304464914"/>
    <b v="0"/>
    <n v="20"/>
    <b v="1"/>
    <s v="music/rock"/>
    <n v="101"/>
    <n v="76.05"/>
    <x v="7"/>
    <x v="15"/>
    <x v="2079"/>
  </r>
  <r>
    <n v="3356"/>
    <x v="2078"/>
    <s v="30 days to raise Â£1500 - to run drama workshops about the plays themes with girls (aged 13-18) who are in need! GIRL POWER!"/>
    <x v="186"/>
    <x v="1856"/>
    <x v="0"/>
    <s v="GB"/>
    <s v="GBP"/>
    <n v="1468611272"/>
    <n v="1466019272"/>
    <b v="0"/>
    <n v="27"/>
    <b v="1"/>
    <s v="theater/plays"/>
    <n v="101"/>
    <n v="56.33"/>
    <x v="6"/>
    <x v="11"/>
    <x v="2080"/>
  </r>
  <r>
    <n v="934"/>
    <x v="2079"/>
    <s v="Ground Effect is my first solo EP project intended to help promote Fusion and creative music music in Saskatchewan and Canada."/>
    <x v="1"/>
    <x v="1857"/>
    <x v="2"/>
    <s v="CA"/>
    <s v="CAD"/>
    <n v="1399183200"/>
    <n v="1396633284"/>
    <b v="0"/>
    <n v="30"/>
    <b v="0"/>
    <s v="music/jazz"/>
    <n v="30"/>
    <n v="50.67"/>
    <x v="7"/>
    <x v="33"/>
    <x v="2081"/>
  </r>
  <r>
    <n v="3511"/>
    <x v="2080"/>
    <s v="The world premiere of the first full-length play by Eve Leigh, at the intimate Finborough Theatre in London."/>
    <x v="186"/>
    <x v="1858"/>
    <x v="0"/>
    <s v="GB"/>
    <s v="GBP"/>
    <n v="1415385000"/>
    <n v="1413406695"/>
    <b v="0"/>
    <n v="19"/>
    <b v="1"/>
    <s v="theater/plays"/>
    <n v="101"/>
    <n v="79.89"/>
    <x v="6"/>
    <x v="11"/>
    <x v="2082"/>
  </r>
  <r>
    <n v="2494"/>
    <x v="2081"/>
    <s v="Multi-Instrumentalist Ace Waters' new double album with 2+hours of music needs to be professionally made and replicated."/>
    <x v="186"/>
    <x v="1859"/>
    <x v="0"/>
    <s v="US"/>
    <s v="USD"/>
    <n v="1337786944"/>
    <n v="1335194944"/>
    <b v="0"/>
    <n v="39"/>
    <b v="1"/>
    <s v="music/indie rock"/>
    <n v="101"/>
    <n v="38.85"/>
    <x v="7"/>
    <x v="12"/>
    <x v="2083"/>
  </r>
  <r>
    <n v="253"/>
    <x v="2082"/>
    <s v="A so-called â€œJig Showâ€ innovates music and theatre and gives birth to entertainment icons that would one day write American pop culture"/>
    <x v="186"/>
    <x v="1860"/>
    <x v="0"/>
    <s v="US"/>
    <s v="USD"/>
    <n v="1329320235"/>
    <n v="1326728235"/>
    <b v="1"/>
    <n v="7"/>
    <b v="1"/>
    <s v="film &amp; video/documentary"/>
    <n v="101"/>
    <n v="215.86"/>
    <x v="5"/>
    <x v="8"/>
    <x v="2084"/>
  </r>
  <r>
    <n v="17"/>
    <x v="2083"/>
    <s v="Uplifting English sitcom, a love letter to youthful exuberance that proves once and for all that none of us are ready for real life."/>
    <x v="186"/>
    <x v="1861"/>
    <x v="0"/>
    <s v="GB"/>
    <s v="GBP"/>
    <n v="1415126022"/>
    <n v="1412530422"/>
    <b v="0"/>
    <n v="36"/>
    <b v="1"/>
    <s v="film &amp; video/television"/>
    <n v="101"/>
    <n v="41.94"/>
    <x v="5"/>
    <x v="16"/>
    <x v="2085"/>
  </r>
  <r>
    <n v="1377"/>
    <x v="2084"/>
    <s v="Stereo Jo is set to release a 5 song EP. Your donation will directly help w/ recording, design, production, &amp; duplication. Thank You :)"/>
    <x v="262"/>
    <x v="1861"/>
    <x v="0"/>
    <s v="US"/>
    <s v="USD"/>
    <n v="1486095060"/>
    <n v="1484198170"/>
    <b v="0"/>
    <n v="31"/>
    <b v="1"/>
    <s v="music/rock"/>
    <n v="116"/>
    <n v="48.71"/>
    <x v="7"/>
    <x v="15"/>
    <x v="2086"/>
  </r>
  <r>
    <n v="3501"/>
    <x v="2085"/>
    <s v="'Pig' by Alex Oates is an urgent and dark comedy with live music that discusses the vital issue of the state of our police force."/>
    <x v="186"/>
    <x v="1861"/>
    <x v="0"/>
    <s v="GB"/>
    <s v="GBP"/>
    <n v="1441995595"/>
    <n v="1439835595"/>
    <b v="0"/>
    <n v="42"/>
    <b v="1"/>
    <s v="theater/plays"/>
    <n v="101"/>
    <n v="35.950000000000003"/>
    <x v="6"/>
    <x v="11"/>
    <x v="2087"/>
  </r>
  <r>
    <n v="3658"/>
    <x v="2086"/>
    <s v="Life is hard when your own imaginary friend can't make time for you."/>
    <x v="186"/>
    <x v="1861"/>
    <x v="0"/>
    <s v="US"/>
    <s v="USD"/>
    <n v="1404273540"/>
    <n v="1400272580"/>
    <b v="0"/>
    <n v="20"/>
    <b v="1"/>
    <s v="theater/plays"/>
    <n v="101"/>
    <n v="75.5"/>
    <x v="6"/>
    <x v="11"/>
    <x v="2088"/>
  </r>
  <r>
    <n v="85"/>
    <x v="2087"/>
    <s v="A short film by Melissa Woodrow &amp; Mark Janiak about seeking forgiveness, embracing the past and memories with a loved one."/>
    <x v="181"/>
    <x v="1862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</r>
  <r>
    <n v="3076"/>
    <x v="2088"/>
    <s v="Helping female comedians get in their 10,000 Hours of practice!"/>
    <x v="26"/>
    <x v="1862"/>
    <x v="2"/>
    <s v="US"/>
    <s v="USD"/>
    <n v="1444405123"/>
    <n v="1439221123"/>
    <b v="0"/>
    <n v="50"/>
    <b v="0"/>
    <s v="theater/spaces"/>
    <n v="15"/>
    <n v="30.12"/>
    <x v="6"/>
    <x v="9"/>
    <x v="2090"/>
  </r>
  <r>
    <n v="3701"/>
    <x v="2089"/>
    <s v="Part-silent film, part-thriller, Dog Show sees four actors play a community of dogs and their owners. One autumn, a killer strikes."/>
    <x v="186"/>
    <x v="1863"/>
    <x v="0"/>
    <s v="GB"/>
    <s v="GBP"/>
    <n v="1433422793"/>
    <n v="1430830793"/>
    <b v="0"/>
    <n v="39"/>
    <b v="1"/>
    <s v="theater/plays"/>
    <n v="100"/>
    <n v="38.590000000000003"/>
    <x v="6"/>
    <x v="11"/>
    <x v="2091"/>
  </r>
  <r>
    <n v="2295"/>
    <x v="2090"/>
    <s v="The second full length album by SHADOWRAPTR is nearly complete. We just need a little boost to get us there. Think of the children."/>
    <x v="181"/>
    <x v="1864"/>
    <x v="0"/>
    <s v="US"/>
    <s v="USD"/>
    <n v="1359240856"/>
    <n v="1356648856"/>
    <b v="0"/>
    <n v="34"/>
    <b v="1"/>
    <s v="music/rock"/>
    <n v="125"/>
    <n v="44.21"/>
    <x v="7"/>
    <x v="15"/>
    <x v="2092"/>
  </r>
  <r>
    <n v="1602"/>
    <x v="2091"/>
    <s v="We need the help of fans of both music and film alike to help us create our collective vision for this song."/>
    <x v="186"/>
    <x v="1865"/>
    <x v="0"/>
    <s v="US"/>
    <s v="USD"/>
    <n v="1318633200"/>
    <n v="1314947317"/>
    <b v="0"/>
    <n v="32"/>
    <b v="1"/>
    <s v="music/rock"/>
    <n v="100"/>
    <n v="46.95"/>
    <x v="7"/>
    <x v="15"/>
    <x v="2093"/>
  </r>
  <r>
    <n v="2286"/>
    <x v="2092"/>
    <s v="Arson In The Suburbs is ready to release its FIRST three song E.P. and looking to raise funds to get back in the studio! RnFnR!"/>
    <x v="186"/>
    <x v="1866"/>
    <x v="0"/>
    <s v="US"/>
    <s v="USD"/>
    <n v="1378439940"/>
    <n v="1376003254"/>
    <b v="0"/>
    <n v="14"/>
    <b v="1"/>
    <s v="music/rock"/>
    <n v="100"/>
    <n v="107.21"/>
    <x v="7"/>
    <x v="15"/>
    <x v="2094"/>
  </r>
  <r>
    <n v="2487"/>
    <x v="2093"/>
    <s v="Raise enough money to fund the copyright cost for the full length indie rock record we spent the year recording."/>
    <x v="186"/>
    <x v="1867"/>
    <x v="0"/>
    <s v="US"/>
    <s v="USD"/>
    <n v="1338083997"/>
    <n v="1335491997"/>
    <b v="0"/>
    <n v="38"/>
    <b v="1"/>
    <s v="music/indie rock"/>
    <n v="100"/>
    <n v="39.49"/>
    <x v="7"/>
    <x v="12"/>
    <x v="2095"/>
  </r>
  <r>
    <n v="3578"/>
    <x v="2094"/>
    <s v="An unsparing, slightly surreal look at the effects of the private rented sector on two young women. Based on real events."/>
    <x v="186"/>
    <x v="1868"/>
    <x v="0"/>
    <s v="GB"/>
    <s v="GBP"/>
    <n v="1462037777"/>
    <n v="1459445777"/>
    <b v="0"/>
    <n v="37"/>
    <b v="1"/>
    <s v="theater/plays"/>
    <n v="100"/>
    <n v="40.549999999999997"/>
    <x v="6"/>
    <x v="11"/>
    <x v="2096"/>
  </r>
  <r>
    <n v="855"/>
    <x v="2095"/>
    <s v="AtteroTerra's &quot;Pray for Apocalypse&quot; is fully completed, and only being held up by funding."/>
    <x v="274"/>
    <x v="1869"/>
    <x v="0"/>
    <s v="US"/>
    <s v="USD"/>
    <n v="1469329217"/>
    <n v="1466737217"/>
    <b v="0"/>
    <n v="47"/>
    <b v="1"/>
    <s v="music/metal"/>
    <n v="103"/>
    <n v="31.91"/>
    <x v="7"/>
    <x v="20"/>
    <x v="2097"/>
  </r>
  <r>
    <n v="3031"/>
    <x v="2096"/>
    <s v="Blue Thyme Nights is the production of Am I Blue by Beth Henley &amp; Thymus Vulgaris by Lanford  Wilson._x000a__x000a_Artwork by Charlotte Ager"/>
    <x v="186"/>
    <x v="1869"/>
    <x v="0"/>
    <s v="US"/>
    <s v="USD"/>
    <n v="1476479447"/>
    <n v="1471295447"/>
    <b v="0"/>
    <n v="29"/>
    <b v="1"/>
    <s v="theater/spaces"/>
    <n v="100"/>
    <n v="51.72"/>
    <x v="6"/>
    <x v="9"/>
    <x v="2098"/>
  </r>
  <r>
    <n v="3227"/>
    <x v="2097"/>
    <s v="a colder water than here is a new play by Matt Jones and directed by Lily McLeish that will be perfomed at VAULT Festival from 1-5 Feb"/>
    <x v="181"/>
    <x v="1869"/>
    <x v="0"/>
    <s v="GB"/>
    <s v="GBP"/>
    <n v="1484687436"/>
    <n v="1482095436"/>
    <b v="0"/>
    <n v="30"/>
    <b v="1"/>
    <s v="theater/plays"/>
    <n v="125"/>
    <n v="50"/>
    <x v="6"/>
    <x v="11"/>
    <x v="2099"/>
  </r>
  <r>
    <n v="3427"/>
    <x v="2098"/>
    <s v="A new play developed in collaboration with graduating theatre makers, premiering at the Edinburgh Fringe Festival 2014."/>
    <x v="186"/>
    <x v="1869"/>
    <x v="0"/>
    <s v="GB"/>
    <s v="GBP"/>
    <n v="1404314952"/>
    <n v="1401722952"/>
    <b v="0"/>
    <n v="29"/>
    <b v="1"/>
    <s v="theater/plays"/>
    <n v="100"/>
    <n v="51.72"/>
    <x v="6"/>
    <x v="11"/>
    <x v="2100"/>
  </r>
  <r>
    <n v="3493"/>
    <x v="2099"/>
    <s v="We need your help purchasing a stage for our production of the Wizard of Oz! This program is helping children with autism. Thank you!"/>
    <x v="186"/>
    <x v="1869"/>
    <x v="0"/>
    <s v="US"/>
    <s v="USD"/>
    <n v="1408252260"/>
    <n v="1406580436"/>
    <b v="0"/>
    <n v="29"/>
    <b v="1"/>
    <s v="theater/plays"/>
    <n v="100"/>
    <n v="51.72"/>
    <x v="6"/>
    <x v="11"/>
    <x v="2101"/>
  </r>
  <r>
    <n v="3581"/>
    <x v="2100"/>
    <s v="An extraordinary, punchy and provocative new play, providing a voice for women to address their sexuality and self worth. #EDFREAK"/>
    <x v="186"/>
    <x v="1869"/>
    <x v="0"/>
    <s v="GB"/>
    <s v="GBP"/>
    <n v="1406719110"/>
    <n v="1405509510"/>
    <b v="0"/>
    <n v="45"/>
    <b v="1"/>
    <s v="theater/plays"/>
    <n v="100"/>
    <n v="33.33"/>
    <x v="6"/>
    <x v="11"/>
    <x v="2102"/>
  </r>
  <r>
    <n v="3764"/>
    <x v="2101"/>
    <s v="Talented, hard-working performers for Into the Woods JR need your help in renting microphones for our show!"/>
    <x v="186"/>
    <x v="1869"/>
    <x v="0"/>
    <s v="US"/>
    <s v="USD"/>
    <n v="1464482160"/>
    <n v="1462824832"/>
    <b v="0"/>
    <n v="27"/>
    <b v="1"/>
    <s v="theater/musical"/>
    <n v="100"/>
    <n v="55.56"/>
    <x v="6"/>
    <x v="19"/>
    <x v="2103"/>
  </r>
  <r>
    <n v="3870"/>
    <x v="2102"/>
    <s v="M,L,S&amp;R it's a sexy rock/pop musical confronting contemporary gay issues with an all male cast singing and dancing to top 40 songs."/>
    <x v="26"/>
    <x v="1869"/>
    <x v="1"/>
    <s v="US"/>
    <s v="USD"/>
    <n v="1404360478"/>
    <n v="1401768478"/>
    <b v="0"/>
    <n v="10"/>
    <b v="0"/>
    <s v="theater/musical"/>
    <n v="15"/>
    <n v="150"/>
    <x v="6"/>
    <x v="19"/>
    <x v="2104"/>
  </r>
  <r>
    <n v="2156"/>
    <x v="2103"/>
    <s v="Captain and manage your ship along with your crew in this deep space adventure! (PC/Linux/Mac)"/>
    <x v="275"/>
    <x v="1870"/>
    <x v="2"/>
    <s v="US"/>
    <s v="USD"/>
    <n v="1379363406"/>
    <n v="1375475406"/>
    <b v="0"/>
    <n v="83"/>
    <b v="0"/>
    <s v="games/video games"/>
    <n v="3"/>
    <n v="17.989999999999998"/>
    <x v="3"/>
    <x v="18"/>
    <x v="2105"/>
  </r>
  <r>
    <n v="980"/>
    <x v="2104"/>
    <s v="Jayster devices and Jayster app both use Bluetooth Smart technology to provide the most user-friendly system for finding lost valuables"/>
    <x v="26"/>
    <x v="1871"/>
    <x v="2"/>
    <s v="US"/>
    <s v="USD"/>
    <n v="1417387322"/>
    <n v="1413495722"/>
    <b v="0"/>
    <n v="31"/>
    <b v="0"/>
    <s v="technology/wearables"/>
    <n v="15"/>
    <n v="47.94"/>
    <x v="0"/>
    <x v="1"/>
    <x v="2106"/>
  </r>
  <r>
    <n v="81"/>
    <x v="2105"/>
    <s v="An elderly woman in rural Maine is haunted by figures seeking a sacrifice, but there are more forces at work than mere ghosts."/>
    <x v="150"/>
    <x v="1872"/>
    <x v="0"/>
    <s v="US"/>
    <s v="USD"/>
    <n v="1342234920"/>
    <n v="1341892127"/>
    <b v="0"/>
    <n v="28"/>
    <b v="1"/>
    <s v="film &amp; video/shorts"/>
    <n v="198"/>
    <n v="53.04"/>
    <x v="5"/>
    <x v="27"/>
    <x v="2107"/>
  </r>
  <r>
    <n v="676"/>
    <x v="2106"/>
    <s v="Having a baby or looking for the perfect gift for a baby shower?_x000a_Discover NapTime, a silent baby monitor that improves your sleep."/>
    <x v="4"/>
    <x v="1873"/>
    <x v="2"/>
    <s v="CA"/>
    <s v="CAD"/>
    <n v="1423333581"/>
    <n v="1420741581"/>
    <b v="0"/>
    <n v="24"/>
    <b v="0"/>
    <s v="technology/wearables"/>
    <n v="1"/>
    <n v="61.29"/>
    <x v="0"/>
    <x v="1"/>
    <x v="2108"/>
  </r>
  <r>
    <n v="2632"/>
    <x v="2107"/>
    <s v="Students from 3 universities are designing a dual stage rocket to test experimental rocket technology."/>
    <x v="276"/>
    <x v="1874"/>
    <x v="0"/>
    <s v="US"/>
    <s v="USD"/>
    <n v="1464485339"/>
    <n v="1462325339"/>
    <b v="0"/>
    <n v="42"/>
    <b v="1"/>
    <s v="technology/space exploration"/>
    <n v="137"/>
    <n v="34.9"/>
    <x v="0"/>
    <x v="4"/>
    <x v="2109"/>
  </r>
  <r>
    <n v="196"/>
    <x v="2108"/>
    <s v="A moving short film about a retired female boxer who develops a relationship with a young journalist who idolises her"/>
    <x v="113"/>
    <x v="1875"/>
    <x v="2"/>
    <s v="GB"/>
    <s v="GBP"/>
    <n v="1444510800"/>
    <n v="1442062898"/>
    <b v="0"/>
    <n v="19"/>
    <b v="0"/>
    <s v="film &amp; video/drama"/>
    <n v="42"/>
    <n v="77.11"/>
    <x v="5"/>
    <x v="10"/>
    <x v="2110"/>
  </r>
  <r>
    <n v="1228"/>
    <x v="2109"/>
    <s v="Kat is partnering with Kickstarter to raise the funds to complete her first solo World music CD &quot;Gypsy&quot;!"/>
    <x v="1"/>
    <x v="1875"/>
    <x v="1"/>
    <s v="US"/>
    <s v="USD"/>
    <n v="1317231008"/>
    <n v="1312047008"/>
    <b v="0"/>
    <n v="24"/>
    <b v="0"/>
    <s v="music/world music"/>
    <n v="29"/>
    <n v="61.04"/>
    <x v="7"/>
    <x v="37"/>
    <x v="2111"/>
  </r>
  <r>
    <n v="3902"/>
    <x v="2110"/>
    <s v="Love, Sex and Apps is a double bill exploring the way in which we are both connected and disconnected with those around us."/>
    <x v="121"/>
    <x v="1875"/>
    <x v="2"/>
    <s v="GB"/>
    <s v="GBP"/>
    <n v="1479125642"/>
    <n v="1476962042"/>
    <b v="0"/>
    <n v="31"/>
    <b v="0"/>
    <s v="theater/plays"/>
    <n v="49"/>
    <n v="47.26"/>
    <x v="6"/>
    <x v="11"/>
    <x v="2112"/>
  </r>
  <r>
    <n v="608"/>
    <x v="2111"/>
    <s v="A website that hosts virtual desktops. Simply log in and the cloud will enhance the power of your local computer or smart device"/>
    <x v="25"/>
    <x v="1876"/>
    <x v="1"/>
    <s v="US"/>
    <s v="USD"/>
    <n v="1434405980"/>
    <n v="1431813980"/>
    <b v="0"/>
    <n v="5"/>
    <b v="0"/>
    <s v="technology/web"/>
    <n v="1"/>
    <n v="292.2"/>
    <x v="0"/>
    <x v="26"/>
    <x v="2113"/>
  </r>
  <r>
    <n v="3771"/>
    <x v="2112"/>
    <s v="I would like to make a demo recording of six songs from COME OUT SWINGIN'!"/>
    <x v="114"/>
    <x v="1877"/>
    <x v="0"/>
    <s v="US"/>
    <s v="USD"/>
    <n v="1463529600"/>
    <n v="1462307652"/>
    <b v="0"/>
    <n v="38"/>
    <b v="1"/>
    <s v="theater/musical"/>
    <n v="146"/>
    <n v="38.42"/>
    <x v="6"/>
    <x v="19"/>
    <x v="2114"/>
  </r>
  <r>
    <n v="266"/>
    <x v="2113"/>
    <s v="The Eventful Life of Al Hawkes is a documentary film about New England country music, told through the story of a Maine record label and its founder."/>
    <x v="114"/>
    <x v="1878"/>
    <x v="0"/>
    <s v="US"/>
    <s v="USD"/>
    <n v="1271994660"/>
    <n v="1264565507"/>
    <b v="1"/>
    <n v="36"/>
    <b v="1"/>
    <s v="film &amp; video/documentary"/>
    <n v="146"/>
    <n v="40.42"/>
    <x v="5"/>
    <x v="8"/>
    <x v="2115"/>
  </r>
  <r>
    <n v="1862"/>
    <x v="2114"/>
    <s v="Purple Fishing is an online game and social media platform for Trump Supporters and Critics to have fun finding common ground."/>
    <x v="53"/>
    <x v="1878"/>
    <x v="2"/>
    <s v="US"/>
    <s v="USD"/>
    <n v="1488958200"/>
    <n v="1484912974"/>
    <b v="0"/>
    <n v="16"/>
    <b v="0"/>
    <s v="games/mobile games"/>
    <n v="8"/>
    <n v="90.94"/>
    <x v="3"/>
    <x v="28"/>
    <x v="2116"/>
  </r>
  <r>
    <n v="1898"/>
    <x v="2115"/>
    <s v="We are heading into the studio to create the most soulfully orchestrated Indie Pop masterpiece mankind has ever witnessed."/>
    <x v="114"/>
    <x v="1879"/>
    <x v="0"/>
    <s v="US"/>
    <s v="USD"/>
    <n v="1454349600"/>
    <n v="1451277473"/>
    <b v="0"/>
    <n v="21"/>
    <b v="1"/>
    <s v="music/indie rock"/>
    <n v="145"/>
    <n v="68.81"/>
    <x v="7"/>
    <x v="12"/>
    <x v="2117"/>
  </r>
  <r>
    <n v="1132"/>
    <x v="2116"/>
    <s v="One is a simple mobile game about exploring the connections between all living things. Featuring hand-painted art."/>
    <x v="26"/>
    <x v="1880"/>
    <x v="2"/>
    <s v="CA"/>
    <s v="CAD"/>
    <n v="1483238771"/>
    <n v="1480646771"/>
    <b v="0"/>
    <n v="13"/>
    <b v="0"/>
    <s v="games/mobile games"/>
    <n v="14"/>
    <n v="110.62"/>
    <x v="3"/>
    <x v="28"/>
    <x v="2118"/>
  </r>
  <r>
    <n v="3180"/>
    <x v="2117"/>
    <s v="A new tale of witches, fairies, cat-hunters and and bone-boilers from London theatre company Broken Glass."/>
    <x v="181"/>
    <x v="1881"/>
    <x v="0"/>
    <s v="GB"/>
    <s v="GBP"/>
    <n v="1403258049"/>
    <n v="1400666049"/>
    <b v="1"/>
    <n v="45"/>
    <b v="1"/>
    <s v="theater/plays"/>
    <n v="120"/>
    <n v="31.93"/>
    <x v="6"/>
    <x v="11"/>
    <x v="2119"/>
  </r>
  <r>
    <n v="823"/>
    <x v="2118"/>
    <s v="Eyes For Fire is finally ready to release their Debut Album but we need YOU to help us put the final touches on it."/>
    <x v="267"/>
    <x v="1882"/>
    <x v="0"/>
    <s v="US"/>
    <s v="USD"/>
    <n v="1427062852"/>
    <n v="1424474452"/>
    <b v="0"/>
    <n v="33"/>
    <b v="1"/>
    <s v="music/rock"/>
    <n v="180"/>
    <n v="43.52"/>
    <x v="7"/>
    <x v="15"/>
    <x v="2120"/>
  </r>
  <r>
    <n v="2625"/>
    <x v="2119"/>
    <s v="We are two upper sixth-form students specialized in physics who wanna take some majestic pictures from stratosphere - about 35km high"/>
    <x v="277"/>
    <x v="1883"/>
    <x v="0"/>
    <s v="DE"/>
    <s v="EUR"/>
    <n v="1478723208"/>
    <n v="1476559608"/>
    <b v="0"/>
    <n v="52"/>
    <b v="1"/>
    <s v="technology/space exploration"/>
    <n v="956"/>
    <n v="27.58"/>
    <x v="0"/>
    <x v="4"/>
    <x v="2121"/>
  </r>
  <r>
    <n v="1105"/>
    <x v="2120"/>
    <s v="Nightmare Zombies is the first Oculus Rift Only immersive zombie simulator in the Post-Apocalypse urban environment of New York City."/>
    <x v="278"/>
    <x v="1884"/>
    <x v="2"/>
    <s v="US"/>
    <s v="USD"/>
    <n v="1395627327"/>
    <n v="1393038927"/>
    <b v="0"/>
    <n v="20"/>
    <b v="0"/>
    <s v="games/video games"/>
    <n v="0"/>
    <n v="71.55"/>
    <x v="3"/>
    <x v="18"/>
    <x v="2122"/>
  </r>
  <r>
    <n v="415"/>
    <x v="2121"/>
    <s v="Two Canadians document their comic misadventures South of the border seeking the American Dream, trivial pursuits and giant breakfasts!"/>
    <x v="273"/>
    <x v="1885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</r>
  <r>
    <n v="1983"/>
    <x v="2122"/>
    <s v="A vegan photographer bringing Hawaii to the tipping point of plant pure wisdom, featuring the most influential early adopters."/>
    <x v="248"/>
    <x v="1886"/>
    <x v="2"/>
    <s v="US"/>
    <s v="USD"/>
    <n v="1472799600"/>
    <n v="1470874618"/>
    <b v="0"/>
    <n v="16"/>
    <b v="0"/>
    <s v="photography/people"/>
    <n v="4"/>
    <n v="88.69"/>
    <x v="2"/>
    <x v="36"/>
    <x v="2124"/>
  </r>
  <r>
    <n v="1781"/>
    <x v="2123"/>
    <s v="A photobook of the US presidential election from a citizen's point of view, showing the major conventions, rallies, and election day."/>
    <x v="120"/>
    <x v="1887"/>
    <x v="2"/>
    <s v="US"/>
    <s v="USD"/>
    <n v="1473950945"/>
    <n v="1471272545"/>
    <b v="1"/>
    <n v="24"/>
    <b v="0"/>
    <s v="photography/photobooks"/>
    <n v="26"/>
    <n v="59.04"/>
    <x v="2"/>
    <x v="3"/>
    <x v="2125"/>
  </r>
  <r>
    <n v="554"/>
    <x v="2124"/>
    <s v="grplife helps non-profit and community groups engage their members while upholding an attitude of responsibility for their information"/>
    <x v="279"/>
    <x v="1888"/>
    <x v="2"/>
    <s v="US"/>
    <s v="USD"/>
    <n v="1413735972"/>
    <n v="1411143972"/>
    <b v="0"/>
    <n v="22"/>
    <b v="0"/>
    <s v="technology/web"/>
    <n v="37"/>
    <n v="64.36"/>
    <x v="0"/>
    <x v="26"/>
    <x v="2126"/>
  </r>
  <r>
    <n v="2523"/>
    <x v="2125"/>
    <s v="PATER NOSTER (2003) by Thomas Oboe Lee, scored for baritone solo and string quartet.  Hauntingly beautiful, yet never performed."/>
    <x v="280"/>
    <x v="1889"/>
    <x v="0"/>
    <s v="US"/>
    <s v="USD"/>
    <n v="1416270292"/>
    <n v="1413674692"/>
    <b v="0"/>
    <n v="26"/>
    <b v="1"/>
    <s v="music/classical music"/>
    <n v="156"/>
    <n v="54.15"/>
    <x v="7"/>
    <x v="25"/>
    <x v="2127"/>
  </r>
  <r>
    <n v="1695"/>
    <x v="2126"/>
    <s v="We are the Preacher's Daughters &amp; recording a HYMNS CD with our unique vocal duo &amp; interwoven Cello. Hymns in a fresh, beautiful way."/>
    <x v="32"/>
    <x v="1890"/>
    <x v="3"/>
    <s v="US"/>
    <s v="USD"/>
    <n v="1491786000"/>
    <n v="1488847514"/>
    <b v="0"/>
    <n v="23"/>
    <b v="0"/>
    <s v="music/faith"/>
    <n v="12"/>
    <n v="61.09"/>
    <x v="7"/>
    <x v="14"/>
    <x v="2128"/>
  </r>
  <r>
    <n v="2778"/>
    <x v="2127"/>
    <s v="Mariah is an illustrated story of a girl and a tiny Mermaid._x000a_Make  your own Mermaid Doll with the included knitting or sewing pattern!"/>
    <x v="120"/>
    <x v="1890"/>
    <x v="2"/>
    <s v="US"/>
    <s v="USD"/>
    <n v="1409009306"/>
    <n v="1406417306"/>
    <b v="0"/>
    <n v="15"/>
    <b v="0"/>
    <s v="publishing/children's books"/>
    <n v="26"/>
    <n v="93.67"/>
    <x v="1"/>
    <x v="39"/>
    <x v="2129"/>
  </r>
  <r>
    <n v="950"/>
    <x v="2128"/>
    <s v="Rider worn tail light brake light. Adheres to virtually any coat, jacket or vest. Stays on even when you get off."/>
    <x v="1"/>
    <x v="1891"/>
    <x v="2"/>
    <s v="CA"/>
    <s v="CAD"/>
    <n v="1453053661"/>
    <n v="1450461661"/>
    <b v="0"/>
    <n v="24"/>
    <b v="0"/>
    <s v="technology/wearables"/>
    <n v="28"/>
    <n v="58.42"/>
    <x v="0"/>
    <x v="1"/>
    <x v="2130"/>
  </r>
  <r>
    <n v="3833"/>
    <x v="2129"/>
    <s v="Get more kids to love Shakespeare by developing the fun &amp; effective Shakespeare is Boffo! course as an replicable program for teachers."/>
    <x v="181"/>
    <x v="1892"/>
    <x v="0"/>
    <s v="CA"/>
    <s v="CAD"/>
    <n v="1417460940"/>
    <n v="1416516972"/>
    <b v="0"/>
    <n v="20"/>
    <b v="1"/>
    <s v="theater/plays"/>
    <n v="117"/>
    <n v="70"/>
    <x v="6"/>
    <x v="11"/>
    <x v="2131"/>
  </r>
  <r>
    <n v="1903"/>
    <x v="2130"/>
    <s v="A cool smart laser pointer for presenting professionals. Unique by design, widest functional coverage for both IOS and Android."/>
    <x v="121"/>
    <x v="1893"/>
    <x v="2"/>
    <s v="US"/>
    <s v="USD"/>
    <n v="1485541791"/>
    <n v="1480357791"/>
    <b v="0"/>
    <n v="41"/>
    <b v="0"/>
    <s v="technology/gadgets"/>
    <n v="47"/>
    <n v="34.1"/>
    <x v="0"/>
    <x v="6"/>
    <x v="2132"/>
  </r>
  <r>
    <n v="1717"/>
    <x v="2131"/>
    <s v="Our first record created to reach, inspire, and ultimately express the love of Jesus to our generation."/>
    <x v="281"/>
    <x v="1894"/>
    <x v="2"/>
    <s v="US"/>
    <s v="USD"/>
    <n v="1461211200"/>
    <n v="1459467238"/>
    <b v="0"/>
    <n v="41"/>
    <b v="0"/>
    <s v="music/faith"/>
    <n v="43"/>
    <n v="34.020000000000003"/>
    <x v="7"/>
    <x v="14"/>
    <x v="2133"/>
  </r>
  <r>
    <n v="3522"/>
    <x v="2132"/>
    <s v="New show with 2 performers and an original score, bringing the true story of this forgotten WW1 heroine to audiences in the southwest."/>
    <x v="282"/>
    <x v="1894"/>
    <x v="0"/>
    <s v="GB"/>
    <s v="GBP"/>
    <n v="1442311560"/>
    <n v="1439924246"/>
    <b v="0"/>
    <n v="34"/>
    <b v="1"/>
    <s v="theater/plays"/>
    <n v="100"/>
    <n v="41.03"/>
    <x v="6"/>
    <x v="11"/>
    <x v="2134"/>
  </r>
  <r>
    <n v="828"/>
    <x v="2133"/>
    <s v="Our new CD comes out July 3. We have self-financed the project with money from our shows but now need additional funding for video."/>
    <x v="262"/>
    <x v="1895"/>
    <x v="0"/>
    <s v="US"/>
    <s v="USD"/>
    <n v="1340641440"/>
    <n v="1339549982"/>
    <b v="0"/>
    <n v="38"/>
    <b v="1"/>
    <s v="music/rock"/>
    <n v="107"/>
    <n v="36.61"/>
    <x v="7"/>
    <x v="15"/>
    <x v="2135"/>
  </r>
  <r>
    <n v="2282"/>
    <x v="2134"/>
    <s v="Sage King is recording his debut album and wants YOU to be a part of the creation process"/>
    <x v="150"/>
    <x v="1896"/>
    <x v="0"/>
    <s v="US"/>
    <s v="USD"/>
    <n v="1452744686"/>
    <n v="1447560686"/>
    <b v="0"/>
    <n v="12"/>
    <b v="1"/>
    <s v="music/rock"/>
    <n v="185"/>
    <n v="115.83"/>
    <x v="7"/>
    <x v="15"/>
    <x v="2136"/>
  </r>
  <r>
    <n v="715"/>
    <x v="2135"/>
    <s v="Mouse^3 is the next generation of input devices. With cursor control and customized gesture recognition, its applications are endless!"/>
    <x v="283"/>
    <x v="1897"/>
    <x v="2"/>
    <s v="US"/>
    <s v="USD"/>
    <n v="1446693040"/>
    <n v="1443233440"/>
    <b v="0"/>
    <n v="12"/>
    <b v="0"/>
    <s v="technology/wearables"/>
    <n v="5"/>
    <n v="115.75"/>
    <x v="0"/>
    <x v="1"/>
    <x v="2137"/>
  </r>
  <r>
    <n v="126"/>
    <x v="2136"/>
    <s v="A man learns the undiscovered laws of nature hidden in acts of weather &amp; light phenomena. He soon realizes these acts can be harnessed."/>
    <x v="17"/>
    <x v="1898"/>
    <x v="1"/>
    <s v="US"/>
    <s v="USD"/>
    <n v="1433988000"/>
    <n v="1431353337"/>
    <b v="0"/>
    <n v="13"/>
    <b v="0"/>
    <s v="film &amp; video/science fiction"/>
    <n v="6"/>
    <n v="106.69"/>
    <x v="5"/>
    <x v="21"/>
    <x v="2138"/>
  </r>
  <r>
    <n v="3923"/>
    <x v="2137"/>
    <s v="Eleanor Roosevelt: Passionate campaigner for human rights, champion for peace, staunch supporter of FDR's policies, betrayed wife."/>
    <x v="135"/>
    <x v="1899"/>
    <x v="2"/>
    <s v="GB"/>
    <s v="GBP"/>
    <n v="1428622271"/>
    <n v="1426203071"/>
    <b v="0"/>
    <n v="17"/>
    <b v="0"/>
    <s v="theater/plays"/>
    <n v="12"/>
    <n v="81.41"/>
    <x v="6"/>
    <x v="11"/>
    <x v="2139"/>
  </r>
  <r>
    <n v="3669"/>
    <x v="2138"/>
    <s v="Prowl Theatre Company is brand new. We are putting on our first play 'Sexual perversity in Chicago', from the 10th to the 16th August"/>
    <x v="114"/>
    <x v="1900"/>
    <x v="0"/>
    <s v="GB"/>
    <s v="GBP"/>
    <n v="1434039137"/>
    <n v="1431447137"/>
    <b v="0"/>
    <n v="17"/>
    <b v="1"/>
    <s v="theater/plays"/>
    <n v="138"/>
    <n v="81.290000000000006"/>
    <x v="6"/>
    <x v="11"/>
    <x v="2140"/>
  </r>
  <r>
    <n v="932"/>
    <x v="2139"/>
    <s v="Help me to create my 3rd album, a Christmas CD with 16 Holiday/Original favorites!"/>
    <x v="118"/>
    <x v="1901"/>
    <x v="2"/>
    <s v="US"/>
    <s v="USD"/>
    <n v="1363990545"/>
    <n v="1360106145"/>
    <b v="0"/>
    <n v="30"/>
    <b v="0"/>
    <s v="music/jazz"/>
    <n v="15"/>
    <n v="46.03"/>
    <x v="7"/>
    <x v="33"/>
    <x v="2141"/>
  </r>
  <r>
    <n v="1675"/>
    <x v="2140"/>
    <s v="The Great Party is releasing their debut album. Here's your chance to be a part of it!"/>
    <x v="114"/>
    <x v="1902"/>
    <x v="0"/>
    <s v="US"/>
    <s v="USD"/>
    <n v="1318802580"/>
    <n v="1316194540"/>
    <b v="0"/>
    <n v="34"/>
    <b v="1"/>
    <s v="music/pop"/>
    <n v="137"/>
    <n v="40.42"/>
    <x v="7"/>
    <x v="22"/>
    <x v="2142"/>
  </r>
  <r>
    <n v="2994"/>
    <x v="2141"/>
    <s v="Help the hosts of the infamous St. Michael sustain and create epic boat parties through Halloween and into 2015"/>
    <x v="284"/>
    <x v="1903"/>
    <x v="0"/>
    <s v="GB"/>
    <s v="GBP"/>
    <n v="1412335772"/>
    <n v="1409743772"/>
    <b v="0"/>
    <n v="59"/>
    <b v="1"/>
    <s v="theater/spaces"/>
    <n v="458"/>
    <n v="23.28"/>
    <x v="6"/>
    <x v="9"/>
    <x v="2143"/>
  </r>
  <r>
    <n v="787"/>
    <x v="2142"/>
    <s v="We've made our goal with your help. Thanks so much! This is a great time to pre-purchase the album and get some extra perks."/>
    <x v="181"/>
    <x v="1904"/>
    <x v="0"/>
    <s v="US"/>
    <s v="USD"/>
    <n v="1383318226"/>
    <n v="1380726226"/>
    <b v="0"/>
    <n v="17"/>
    <b v="1"/>
    <s v="music/rock"/>
    <n v="114"/>
    <n v="80.59"/>
    <x v="7"/>
    <x v="15"/>
    <x v="2144"/>
  </r>
  <r>
    <n v="103"/>
    <x v="2143"/>
    <s v="Three friends in their twenties are trying to do the impossible - have fun on a casual Friday night."/>
    <x v="262"/>
    <x v="1905"/>
    <x v="0"/>
    <s v="GB"/>
    <s v="GBP"/>
    <n v="1394220030"/>
    <n v="1392232830"/>
    <b v="0"/>
    <n v="49"/>
    <b v="1"/>
    <s v="film &amp; video/shorts"/>
    <n v="105"/>
    <n v="27.9"/>
    <x v="5"/>
    <x v="27"/>
    <x v="2145"/>
  </r>
  <r>
    <n v="557"/>
    <x v="2144"/>
    <s v="The world's first interactive global domestic violence platform which connects victims, NGO's, policy-makers and researchers."/>
    <x v="25"/>
    <x v="1906"/>
    <x v="2"/>
    <s v="DE"/>
    <s v="EUR"/>
    <n v="1480721803"/>
    <n v="1478126203"/>
    <b v="0"/>
    <n v="20"/>
    <b v="0"/>
    <s v="technology/web"/>
    <n v="1"/>
    <n v="68.3"/>
    <x v="0"/>
    <x v="26"/>
    <x v="2146"/>
  </r>
  <r>
    <n v="1033"/>
    <x v="2145"/>
    <s v="Daughter Vision - an electro synthwave band from USA - present 8 remixes of their stunning songs. Some synthpop - some darker. Join us!"/>
    <x v="285"/>
    <x v="1906"/>
    <x v="0"/>
    <s v="GB"/>
    <s v="GBP"/>
    <n v="1481564080"/>
    <n v="1479144880"/>
    <b v="0"/>
    <n v="27"/>
    <b v="1"/>
    <s v="music/electronic music"/>
    <n v="103"/>
    <n v="50.59"/>
    <x v="7"/>
    <x v="13"/>
    <x v="2147"/>
  </r>
  <r>
    <n v="3449"/>
    <x v="2146"/>
    <s v="Help us produce this original play! The play will be presented at the LSTFI July 12-14. Follow us on Facebook."/>
    <x v="267"/>
    <x v="1907"/>
    <x v="0"/>
    <s v="US"/>
    <s v="USD"/>
    <n v="1468036800"/>
    <n v="1465607738"/>
    <b v="0"/>
    <n v="20"/>
    <b v="1"/>
    <s v="theater/plays"/>
    <n v="171"/>
    <n v="68.25"/>
    <x v="6"/>
    <x v="11"/>
    <x v="2148"/>
  </r>
  <r>
    <n v="2469"/>
    <x v="2147"/>
    <s v="All the music for my EP of cello-fusion originals is complete. All I need now is your help to get it mastered &amp; pressed to CD &amp; vinyl!"/>
    <x v="181"/>
    <x v="1908"/>
    <x v="0"/>
    <s v="US"/>
    <s v="USD"/>
    <n v="1297160329"/>
    <n v="1295000329"/>
    <b v="0"/>
    <n v="47"/>
    <b v="1"/>
    <s v="music/indie rock"/>
    <n v="114"/>
    <n v="29.02"/>
    <x v="7"/>
    <x v="12"/>
    <x v="2149"/>
  </r>
  <r>
    <n v="2918"/>
    <x v="2148"/>
    <s v="A meta-theatrical retelling of Chekhov's Three Sisters, framed with Civil War Hymns, Dance, and wild theatricality."/>
    <x v="1"/>
    <x v="1909"/>
    <x v="2"/>
    <s v="US"/>
    <s v="USD"/>
    <n v="1446131207"/>
    <n v="1443712007"/>
    <b v="0"/>
    <n v="20"/>
    <b v="0"/>
    <s v="theater/plays"/>
    <n v="27"/>
    <n v="68.099999999999994"/>
    <x v="6"/>
    <x v="11"/>
    <x v="2150"/>
  </r>
  <r>
    <n v="2558"/>
    <x v="2149"/>
    <s v="The Hopkins Sinfonia is looking for your support to run our 2015 Season made up of five concerts."/>
    <x v="258"/>
    <x v="1910"/>
    <x v="0"/>
    <s v="AU"/>
    <s v="AUD"/>
    <n v="1430488740"/>
    <n v="1427747906"/>
    <b v="0"/>
    <n v="18"/>
    <b v="1"/>
    <s v="music/classical music"/>
    <n v="109"/>
    <n v="75.61"/>
    <x v="7"/>
    <x v="25"/>
    <x v="2151"/>
  </r>
  <r>
    <n v="2102"/>
    <x v="2150"/>
    <s v="The Guru is basement parties, lake swimming, a smile shared between reunited friends, and the doe-eyed innocence of youth."/>
    <x v="114"/>
    <x v="1911"/>
    <x v="0"/>
    <s v="US"/>
    <s v="USD"/>
    <n v="1304628648"/>
    <n v="1302036648"/>
    <b v="0"/>
    <n v="38"/>
    <b v="1"/>
    <s v="music/indie rock"/>
    <n v="136"/>
    <n v="35.79"/>
    <x v="7"/>
    <x v="12"/>
    <x v="2152"/>
  </r>
  <r>
    <n v="2834"/>
    <x v="2151"/>
    <s v="Thank You For Smoking. A play about love, 5 trillion cigarettes and how the Flintstones earned the tobacco industry millions."/>
    <x v="267"/>
    <x v="1911"/>
    <x v="0"/>
    <s v="GB"/>
    <s v="GBP"/>
    <n v="1422658930"/>
    <n v="1421362930"/>
    <b v="0"/>
    <n v="21"/>
    <b v="1"/>
    <s v="theater/plays"/>
    <n v="170"/>
    <n v="64.760000000000005"/>
    <x v="6"/>
    <x v="11"/>
    <x v="2153"/>
  </r>
  <r>
    <n v="78"/>
    <x v="2152"/>
    <s v="We reached our limits. Next steps are : 3 more shooting days + postproduction + cut + sound._x000a__x000a_We want to go to Cannes !_x000a__x000a_With you !"/>
    <x v="286"/>
    <x v="1912"/>
    <x v="0"/>
    <s v="FR"/>
    <s v="EUR"/>
    <n v="1472751121"/>
    <n v="1471887121"/>
    <b v="0"/>
    <n v="35"/>
    <b v="1"/>
    <s v="film &amp; video/shorts"/>
    <n v="2702"/>
    <n v="38.6"/>
    <x v="5"/>
    <x v="27"/>
    <x v="2154"/>
  </r>
  <r>
    <n v="877"/>
    <x v="2153"/>
    <s v="The Saxidentals are a Laie, HI based saxophone quartet. We have been playing gigs all around Laie and would love to make a music video!"/>
    <x v="151"/>
    <x v="1912"/>
    <x v="2"/>
    <s v="US"/>
    <s v="USD"/>
    <n v="1387479360"/>
    <n v="1384887360"/>
    <b v="0"/>
    <n v="29"/>
    <b v="0"/>
    <s v="music/jazz"/>
    <n v="68"/>
    <n v="46.59"/>
    <x v="7"/>
    <x v="33"/>
    <x v="2155"/>
  </r>
  <r>
    <n v="1884"/>
    <x v="2154"/>
    <s v="Glad Hearts Latest Album, Twenty Two, Pressed In A Very Limited Edition On Beautiful Vinyl With Accompanying Digital Download"/>
    <x v="114"/>
    <x v="1912"/>
    <x v="0"/>
    <s v="US"/>
    <s v="USD"/>
    <n v="1354017600"/>
    <n v="1350967535"/>
    <b v="0"/>
    <n v="26"/>
    <b v="1"/>
    <s v="music/indie rock"/>
    <n v="135"/>
    <n v="51.96"/>
    <x v="7"/>
    <x v="12"/>
    <x v="2156"/>
  </r>
  <r>
    <n v="2118"/>
    <x v="2155"/>
    <s v="PORCHES.  and Documentarians tour from New York to San Francisco and back."/>
    <x v="114"/>
    <x v="1913"/>
    <x v="0"/>
    <s v="US"/>
    <s v="USD"/>
    <n v="1311538136"/>
    <n v="1308946136"/>
    <b v="0"/>
    <n v="17"/>
    <b v="1"/>
    <s v="music/indie rock"/>
    <n v="135"/>
    <n v="79.180000000000007"/>
    <x v="7"/>
    <x v="12"/>
    <x v="2157"/>
  </r>
  <r>
    <n v="2406"/>
    <x v="2156"/>
    <s v="Be a part of something BIG, support us in opening the best burger truck in Tacoma! ~ &quot;So I donâ€™t have to dream alone!&quot;"/>
    <x v="222"/>
    <x v="1914"/>
    <x v="2"/>
    <s v="US"/>
    <s v="USD"/>
    <n v="1421635190"/>
    <n v="1418179190"/>
    <b v="0"/>
    <n v="16"/>
    <b v="0"/>
    <s v="food/food trucks"/>
    <n v="41"/>
    <n v="84.06"/>
    <x v="4"/>
    <x v="29"/>
    <x v="2158"/>
  </r>
  <r>
    <n v="846"/>
    <x v="2157"/>
    <s v="Pre-order and help me fund new merchandise so we can make the album release something amazing."/>
    <x v="209"/>
    <x v="1915"/>
    <x v="0"/>
    <s v="GB"/>
    <s v="GBP"/>
    <n v="1394460000"/>
    <n v="1393233855"/>
    <b v="0"/>
    <n v="47"/>
    <b v="1"/>
    <s v="music/metal"/>
    <n v="122"/>
    <n v="28.55"/>
    <x v="7"/>
    <x v="20"/>
    <x v="2159"/>
  </r>
  <r>
    <n v="1353"/>
    <x v="2158"/>
    <s v="A book that teaches aspiring writers how to get from a basic idea to a fully rewritten screenplay."/>
    <x v="114"/>
    <x v="1916"/>
    <x v="0"/>
    <s v="US"/>
    <s v="USD"/>
    <n v="1362960000"/>
    <n v="1359946188"/>
    <b v="0"/>
    <n v="42"/>
    <b v="1"/>
    <s v="publishing/nonfiction"/>
    <n v="134"/>
    <n v="31.81"/>
    <x v="1"/>
    <x v="17"/>
    <x v="2160"/>
  </r>
  <r>
    <n v="4077"/>
    <x v="2159"/>
    <s v="We aim to bring creative, innovative, exciting, educational and fun community theater (with a professional attitude) to a new location."/>
    <x v="51"/>
    <x v="1917"/>
    <x v="2"/>
    <s v="US"/>
    <s v="USD"/>
    <n v="1482339794"/>
    <n v="1479747794"/>
    <b v="0"/>
    <n v="6"/>
    <b v="0"/>
    <s v="theater/plays"/>
    <n v="9"/>
    <n v="222.5"/>
    <x v="6"/>
    <x v="11"/>
    <x v="2161"/>
  </r>
  <r>
    <n v="2659"/>
    <x v="2160"/>
    <s v="test"/>
    <x v="112"/>
    <x v="1918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</r>
  <r>
    <n v="1323"/>
    <x v="2161"/>
    <s v="High quality earbuds with a built-in splitter. Share with more than one friend. Music, movies, conversations. Any audio, any device!"/>
    <x v="51"/>
    <x v="1919"/>
    <x v="1"/>
    <s v="US"/>
    <s v="USD"/>
    <n v="1461653700"/>
    <n v="1458665146"/>
    <b v="0"/>
    <n v="44"/>
    <b v="0"/>
    <s v="technology/wearables"/>
    <n v="9"/>
    <n v="30.27"/>
    <x v="0"/>
    <x v="1"/>
    <x v="2163"/>
  </r>
  <r>
    <n v="528"/>
    <x v="2162"/>
    <s v="A Festival Backed Production of a Full-Length Play."/>
    <x v="287"/>
    <x v="1920"/>
    <x v="0"/>
    <s v="US"/>
    <s v="USD"/>
    <n v="1434921600"/>
    <n v="1433109907"/>
    <b v="0"/>
    <n v="30"/>
    <b v="1"/>
    <s v="theater/plays"/>
    <n v="116"/>
    <n v="44.33"/>
    <x v="6"/>
    <x v="11"/>
    <x v="2164"/>
  </r>
  <r>
    <n v="1741"/>
    <x v="2163"/>
    <s v="A photo journal documenting my experiences and travels across New Zealand"/>
    <x v="181"/>
    <x v="1920"/>
    <x v="0"/>
    <s v="GB"/>
    <s v="GBP"/>
    <n v="1433948671"/>
    <n v="1430060671"/>
    <b v="0"/>
    <n v="52"/>
    <b v="1"/>
    <s v="photography/photobooks"/>
    <n v="111"/>
    <n v="25.58"/>
    <x v="2"/>
    <x v="3"/>
    <x v="2165"/>
  </r>
  <r>
    <n v="2800"/>
    <x v="2164"/>
    <s v="Exeter University Theatre Company is bringing the award winning play by Dale Wasserman to Exeter's Northcott Theatre"/>
    <x v="114"/>
    <x v="1920"/>
    <x v="0"/>
    <s v="GB"/>
    <s v="GBP"/>
    <n v="1420377366"/>
    <n v="1415193366"/>
    <b v="0"/>
    <n v="31"/>
    <b v="1"/>
    <s v="theater/plays"/>
    <n v="133"/>
    <n v="42.9"/>
    <x v="6"/>
    <x v="11"/>
    <x v="2166"/>
  </r>
  <r>
    <n v="3762"/>
    <x v="2165"/>
    <s v="We are trying to raise money to perform a musical we have written, called &quot;Iolite&quot;, at the Edinburgh Fringe in 2015."/>
    <x v="258"/>
    <x v="1921"/>
    <x v="0"/>
    <s v="GB"/>
    <s v="GBP"/>
    <n v="1438543889"/>
    <n v="1436383889"/>
    <b v="0"/>
    <n v="28"/>
    <b v="1"/>
    <s v="theater/musical"/>
    <n v="106"/>
    <n v="47.43"/>
    <x v="6"/>
    <x v="19"/>
    <x v="2167"/>
  </r>
  <r>
    <n v="3751"/>
    <x v="2166"/>
    <s v="I will be performing in TWO productions to kick off the 2016 season. NEED HELP TO FUND THESE GREAT SHOWS!"/>
    <x v="114"/>
    <x v="1922"/>
    <x v="0"/>
    <s v="US"/>
    <s v="USD"/>
    <n v="1459641073"/>
    <n v="1454460673"/>
    <b v="0"/>
    <n v="11"/>
    <b v="1"/>
    <s v="theater/musical"/>
    <n v="133"/>
    <n v="120.55"/>
    <x v="6"/>
    <x v="19"/>
    <x v="2168"/>
  </r>
  <r>
    <n v="2956"/>
    <x v="2167"/>
    <s v="Family-owned and community-operated haunted Halloween attraction in Bladensburg, OH, needs your help to grow bigger!"/>
    <x v="123"/>
    <x v="1923"/>
    <x v="1"/>
    <s v="US"/>
    <s v="USD"/>
    <n v="1462402850"/>
    <n v="1459810850"/>
    <b v="0"/>
    <n v="20"/>
    <b v="0"/>
    <s v="theater/spaces"/>
    <n v="17"/>
    <n v="66.099999999999994"/>
    <x v="6"/>
    <x v="9"/>
    <x v="2169"/>
  </r>
  <r>
    <n v="1654"/>
    <x v="2168"/>
    <s v="i have 3 new, killer songs that i must record immediately. i can certify the lethal-ness of the songs. these may be my best songs yet!"/>
    <x v="209"/>
    <x v="1924"/>
    <x v="0"/>
    <s v="US"/>
    <s v="USD"/>
    <n v="1334784160"/>
    <n v="1332192160"/>
    <b v="0"/>
    <n v="34"/>
    <b v="1"/>
    <s v="music/pop"/>
    <n v="120"/>
    <n v="38.79"/>
    <x v="7"/>
    <x v="22"/>
    <x v="2170"/>
  </r>
  <r>
    <n v="2781"/>
    <x v="2169"/>
    <s v="STRIKE, DANCE AND RISE with us at the University of Utah to end violence against women and girls!"/>
    <x v="258"/>
    <x v="1925"/>
    <x v="0"/>
    <s v="US"/>
    <s v="USD"/>
    <n v="1423724400"/>
    <n v="1421274954"/>
    <b v="0"/>
    <n v="28"/>
    <b v="1"/>
    <s v="theater/plays"/>
    <n v="105"/>
    <n v="47"/>
    <x v="6"/>
    <x v="11"/>
    <x v="2171"/>
  </r>
  <r>
    <n v="3935"/>
    <x v="2170"/>
    <s v="Forgotten composer, virtuoso pianist, actor, and activist._x000a_I'm hoping to produce my play which explores Julius's life and music."/>
    <x v="121"/>
    <x v="1926"/>
    <x v="2"/>
    <s v="GB"/>
    <s v="GBP"/>
    <n v="1443973546"/>
    <n v="1438789546"/>
    <b v="0"/>
    <n v="23"/>
    <b v="0"/>
    <s v="theater/plays"/>
    <n v="44"/>
    <n v="57.17"/>
    <x v="6"/>
    <x v="11"/>
    <x v="2172"/>
  </r>
  <r>
    <n v="3232"/>
    <x v="2171"/>
    <s v="Honorable Men - Yorick's 10th season of free, outdoor Shakespeare.  Featuring Henry IV, part 1 and Julius Caesar."/>
    <x v="114"/>
    <x v="1927"/>
    <x v="0"/>
    <s v="US"/>
    <s v="USD"/>
    <n v="1462334340"/>
    <n v="1459711917"/>
    <b v="1"/>
    <n v="26"/>
    <b v="1"/>
    <s v="theater/plays"/>
    <n v="131"/>
    <n v="50.46"/>
    <x v="6"/>
    <x v="11"/>
    <x v="2173"/>
  </r>
  <r>
    <n v="692"/>
    <x v="2172"/>
    <s v="A revolutionary, cycling safety device is born! Signum indicators close the communication gap between cyclists and other road users."/>
    <x v="16"/>
    <x v="1928"/>
    <x v="2"/>
    <s v="GB"/>
    <s v="GBP"/>
    <n v="1482397263"/>
    <n v="1479805263"/>
    <b v="0"/>
    <n v="201"/>
    <b v="0"/>
    <s v="technology/wearables"/>
    <n v="7"/>
    <n v="6.5"/>
    <x v="0"/>
    <x v="1"/>
    <x v="2174"/>
  </r>
  <r>
    <n v="3977"/>
    <x v="2173"/>
    <s v="Created for the greatest stages of the world, will captivate the hearts of its audience with a Powerful Story Line &amp; Magical creatures!"/>
    <x v="94"/>
    <x v="1929"/>
    <x v="2"/>
    <s v="US"/>
    <s v="USD"/>
    <n v="1469213732"/>
    <n v="1466621732"/>
    <b v="0"/>
    <n v="6"/>
    <b v="0"/>
    <s v="theater/plays"/>
    <n v="1"/>
    <n v="217.5"/>
    <x v="6"/>
    <x v="11"/>
    <x v="2175"/>
  </r>
  <r>
    <n v="1704"/>
    <x v="2174"/>
    <s v="We want to record an album of popular praise &amp; worship songs with our own influence and style."/>
    <x v="151"/>
    <x v="1930"/>
    <x v="2"/>
    <s v="US"/>
    <s v="USD"/>
    <n v="1424056873"/>
    <n v="1421464873"/>
    <b v="0"/>
    <n v="11"/>
    <b v="0"/>
    <s v="music/faith"/>
    <n v="65"/>
    <n v="118.36"/>
    <x v="7"/>
    <x v="14"/>
    <x v="2176"/>
  </r>
  <r>
    <n v="1851"/>
    <x v="2175"/>
    <s v="I have recorded 3 solo blues/rock/surf albums of original music, but they're only digitally released - I want there to be real CD's!"/>
    <x v="262"/>
    <x v="1931"/>
    <x v="0"/>
    <s v="US"/>
    <s v="USD"/>
    <n v="1406509200"/>
    <n v="1404769538"/>
    <b v="0"/>
    <n v="26"/>
    <b v="1"/>
    <s v="music/rock"/>
    <n v="100"/>
    <n v="50.04"/>
    <x v="7"/>
    <x v="15"/>
    <x v="2177"/>
  </r>
  <r>
    <n v="205"/>
    <x v="2176"/>
    <s v="A martyr faces execution at the hands of the State, while enduring the horrors and alienation of a new world order."/>
    <x v="36"/>
    <x v="1932"/>
    <x v="2"/>
    <s v="US"/>
    <s v="USD"/>
    <n v="1444144222"/>
    <n v="1441120222"/>
    <b v="0"/>
    <n v="17"/>
    <b v="0"/>
    <s v="film &amp; video/drama"/>
    <n v="16"/>
    <n v="76.47"/>
    <x v="5"/>
    <x v="10"/>
    <x v="2178"/>
  </r>
  <r>
    <n v="3149"/>
    <x v="2177"/>
    <s v="A student led production at Northwestern U. of an adaptation by Frank Galati of the classic book Kafka on the Shore by Haruki Murakmi."/>
    <x v="258"/>
    <x v="1932"/>
    <x v="0"/>
    <s v="US"/>
    <s v="USD"/>
    <n v="1354845600"/>
    <n v="1352766300"/>
    <b v="1"/>
    <n v="25"/>
    <b v="1"/>
    <s v="theater/plays"/>
    <n v="104"/>
    <n v="52"/>
    <x v="6"/>
    <x v="11"/>
    <x v="2179"/>
  </r>
  <r>
    <n v="175"/>
    <x v="2178"/>
    <s v="To heal her scars Olivia must take a journey back to her roots, where an unresolved conflict stands between her and musical success."/>
    <x v="16"/>
    <x v="1933"/>
    <x v="2"/>
    <s v="GB"/>
    <s v="GBP"/>
    <n v="1409337611"/>
    <n v="1407177611"/>
    <b v="0"/>
    <n v="26"/>
    <b v="0"/>
    <s v="film &amp; video/drama"/>
    <n v="6"/>
    <n v="49.88"/>
    <x v="5"/>
    <x v="10"/>
    <x v="2180"/>
  </r>
  <r>
    <n v="3075"/>
    <x v="2179"/>
    <s v="Magic Morgan &amp; Liliana are raising funds to expand their famed traveling magic show to a theater of magic."/>
    <x v="51"/>
    <x v="1934"/>
    <x v="2"/>
    <s v="US"/>
    <s v="USD"/>
    <n v="1471573640"/>
    <n v="1467253640"/>
    <b v="0"/>
    <n v="20"/>
    <b v="0"/>
    <s v="theater/spaces"/>
    <n v="9"/>
    <n v="64.8"/>
    <x v="6"/>
    <x v="9"/>
    <x v="2181"/>
  </r>
  <r>
    <n v="3703"/>
    <x v="2180"/>
    <s v="Dancing spirits and blood magic come together in-the-park to depict an image of retaliation against oppression in &quot;The Tempest&quot;"/>
    <x v="288"/>
    <x v="1934"/>
    <x v="0"/>
    <s v="US"/>
    <s v="USD"/>
    <n v="1471071540"/>
    <n v="1467720388"/>
    <b v="0"/>
    <n v="30"/>
    <b v="1"/>
    <s v="theater/plays"/>
    <n v="123"/>
    <n v="43.2"/>
    <x v="6"/>
    <x v="11"/>
    <x v="2182"/>
  </r>
  <r>
    <n v="141"/>
    <x v="2181"/>
    <s v="Join us creating a Science Fiction TV Series based upon the popular novels -The Catherine Kimbridge Chronicles."/>
    <x v="32"/>
    <x v="1935"/>
    <x v="1"/>
    <s v="US"/>
    <s v="USD"/>
    <n v="1433043623"/>
    <n v="1429155623"/>
    <b v="0"/>
    <n v="28"/>
    <b v="0"/>
    <s v="film &amp; video/science fiction"/>
    <n v="11"/>
    <n v="46.18"/>
    <x v="5"/>
    <x v="21"/>
    <x v="2183"/>
  </r>
  <r>
    <n v="3026"/>
    <x v="2182"/>
    <s v="The Bohemian Balcony is a innovate multi-arts venue created by the people for the community. A platform for our arts to grow and shine."/>
    <x v="280"/>
    <x v="1936"/>
    <x v="0"/>
    <s v="GB"/>
    <s v="GBP"/>
    <n v="1488538892"/>
    <n v="1487329292"/>
    <b v="0"/>
    <n v="25"/>
    <b v="1"/>
    <s v="theater/spaces"/>
    <n v="143"/>
    <n v="51.6"/>
    <x v="6"/>
    <x v="9"/>
    <x v="2184"/>
  </r>
  <r>
    <n v="876"/>
    <x v="2183"/>
    <s v="What was the greatest record shop ever?  DOBELLS!"/>
    <x v="289"/>
    <x v="1937"/>
    <x v="2"/>
    <s v="GB"/>
    <s v="GBP"/>
    <n v="1359978927"/>
    <n v="1357127727"/>
    <b v="0"/>
    <n v="45"/>
    <b v="0"/>
    <s v="music/jazz"/>
    <n v="41"/>
    <n v="28.58"/>
    <x v="7"/>
    <x v="33"/>
    <x v="2185"/>
  </r>
  <r>
    <n v="2477"/>
    <x v="2118"/>
    <s v="Releasing my first album in August, and I need your help in order to get it done!"/>
    <x v="150"/>
    <x v="1938"/>
    <x v="0"/>
    <s v="US"/>
    <s v="USD"/>
    <n v="1344789345"/>
    <n v="1340901345"/>
    <b v="0"/>
    <n v="41"/>
    <b v="1"/>
    <s v="music/indie rock"/>
    <n v="171"/>
    <n v="31.34"/>
    <x v="7"/>
    <x v="12"/>
    <x v="2186"/>
  </r>
  <r>
    <n v="410"/>
    <x v="2184"/>
    <s v="January was a mentor, advocate, and friend.  Her life tragically came to an end in September 2012.  This film is her story."/>
    <x v="114"/>
    <x v="1939"/>
    <x v="0"/>
    <s v="CA"/>
    <s v="CAD"/>
    <n v="1434670397"/>
    <n v="1429486397"/>
    <b v="0"/>
    <n v="7"/>
    <b v="1"/>
    <s v="film &amp; video/documentary"/>
    <n v="128"/>
    <n v="183.29"/>
    <x v="5"/>
    <x v="8"/>
    <x v="2187"/>
  </r>
  <r>
    <n v="2936"/>
    <x v="2185"/>
    <s v="We need your help to complete our musical! Help us add two more original songs to our winter show, Babes in Toyland."/>
    <x v="114"/>
    <x v="1940"/>
    <x v="0"/>
    <s v="US"/>
    <s v="USD"/>
    <n v="1413176340"/>
    <n v="1412091423"/>
    <b v="0"/>
    <n v="34"/>
    <b v="1"/>
    <s v="theater/musical"/>
    <n v="128"/>
    <n v="37.65"/>
    <x v="6"/>
    <x v="19"/>
    <x v="2188"/>
  </r>
  <r>
    <n v="3531"/>
    <x v="2186"/>
    <s v="A political comedy for a crazy election year"/>
    <x v="114"/>
    <x v="1940"/>
    <x v="0"/>
    <s v="US"/>
    <s v="USD"/>
    <n v="1467301334"/>
    <n v="1464709334"/>
    <b v="0"/>
    <n v="26"/>
    <b v="1"/>
    <s v="theater/plays"/>
    <n v="128"/>
    <n v="49.23"/>
    <x v="6"/>
    <x v="11"/>
    <x v="2189"/>
  </r>
  <r>
    <n v="3635"/>
    <x v="2187"/>
    <s v="Mary's Son is a pop opera about Jesus and the hope he brings to all people."/>
    <x v="113"/>
    <x v="1941"/>
    <x v="2"/>
    <s v="US"/>
    <s v="USD"/>
    <n v="1461186676"/>
    <n v="1458594676"/>
    <b v="0"/>
    <n v="10"/>
    <b v="0"/>
    <s v="theater/musical"/>
    <n v="36"/>
    <n v="127.6"/>
    <x v="6"/>
    <x v="19"/>
    <x v="2190"/>
  </r>
  <r>
    <n v="3490"/>
    <x v="2188"/>
    <s v="The 2016 Resident class is producing a family play about one kid's quest to fly. Help us inspire the next generation of theatre lovers!"/>
    <x v="114"/>
    <x v="1942"/>
    <x v="0"/>
    <s v="US"/>
    <s v="USD"/>
    <n v="1460574924"/>
    <n v="1457982924"/>
    <b v="0"/>
    <n v="27"/>
    <b v="1"/>
    <s v="theater/plays"/>
    <n v="128"/>
    <n v="47.22"/>
    <x v="6"/>
    <x v="11"/>
    <x v="2191"/>
  </r>
  <r>
    <n v="814"/>
    <x v="2189"/>
    <s v="We have been a band since 2007, but we've never hit the road. That's messed up... So this summer, we're trying to and need your help!"/>
    <x v="114"/>
    <x v="1943"/>
    <x v="0"/>
    <s v="US"/>
    <s v="USD"/>
    <n v="1306865040"/>
    <n v="1305568201"/>
    <b v="0"/>
    <n v="28"/>
    <b v="1"/>
    <s v="music/rock"/>
    <n v="127"/>
    <n v="45.46"/>
    <x v="7"/>
    <x v="15"/>
    <x v="2192"/>
  </r>
  <r>
    <n v="2333"/>
    <x v="2190"/>
    <s v="Homemade truffles for NYC chocolate fanatics. Truffle recipes for chocolate addicts from all over the world. Chocolate lovers unite."/>
    <x v="260"/>
    <x v="1943"/>
    <x v="0"/>
    <s v="US"/>
    <s v="USD"/>
    <n v="1401385800"/>
    <n v="1399563390"/>
    <b v="1"/>
    <n v="94"/>
    <b v="1"/>
    <s v="food/small batch"/>
    <n v="212"/>
    <n v="13.54"/>
    <x v="4"/>
    <x v="7"/>
    <x v="2193"/>
  </r>
  <r>
    <n v="3032"/>
    <x v="2191"/>
    <s v="One night only, not-for-profit, neighborhood haunted attraction that will scare your mask off! Coming this Halloween."/>
    <x v="114"/>
    <x v="1944"/>
    <x v="0"/>
    <s v="US"/>
    <s v="USD"/>
    <n v="1441933459"/>
    <n v="1439341459"/>
    <b v="0"/>
    <n v="25"/>
    <b v="1"/>
    <s v="theater/spaces"/>
    <n v="127"/>
    <n v="50.88"/>
    <x v="6"/>
    <x v="9"/>
    <x v="2194"/>
  </r>
  <r>
    <n v="1930"/>
    <x v="2192"/>
    <s v="We're nearly done recording, but we're out of money! Help us release the record!!!"/>
    <x v="114"/>
    <x v="1945"/>
    <x v="0"/>
    <s v="US"/>
    <s v="USD"/>
    <n v="1373203482"/>
    <n v="1368019482"/>
    <b v="0"/>
    <n v="26"/>
    <b v="1"/>
    <s v="music/indie rock"/>
    <n v="127"/>
    <n v="48.85"/>
    <x v="7"/>
    <x v="12"/>
    <x v="2195"/>
  </r>
  <r>
    <n v="2465"/>
    <x v="2193"/>
    <s v="An indie band from Spokane, WA looking to master and package their first full length album."/>
    <x v="251"/>
    <x v="1946"/>
    <x v="0"/>
    <s v="US"/>
    <s v="USD"/>
    <n v="1348420548"/>
    <n v="1345828548"/>
    <b v="0"/>
    <n v="48"/>
    <b v="1"/>
    <s v="music/indie rock"/>
    <n v="180"/>
    <n v="26.27"/>
    <x v="7"/>
    <x v="12"/>
    <x v="2196"/>
  </r>
  <r>
    <n v="3541"/>
    <x v="2194"/>
    <s v="Yellowbelly Theatre needs your help to bring this incredible play of love, lust and mistaken identity to life in our debut performance!"/>
    <x v="181"/>
    <x v="1947"/>
    <x v="0"/>
    <s v="GB"/>
    <s v="GBP"/>
    <n v="1441042275"/>
    <n v="1438882275"/>
    <b v="0"/>
    <n v="32"/>
    <b v="1"/>
    <s v="theater/plays"/>
    <n v="105"/>
    <n v="39.380000000000003"/>
    <x v="6"/>
    <x v="11"/>
    <x v="2197"/>
  </r>
  <r>
    <n v="3692"/>
    <x v="2195"/>
    <s v="Help us independently produce two great comedies by Christopher Durang."/>
    <x v="114"/>
    <x v="1947"/>
    <x v="0"/>
    <s v="US"/>
    <s v="USD"/>
    <n v="1411084800"/>
    <n v="1410304179"/>
    <b v="0"/>
    <n v="17"/>
    <b v="1"/>
    <s v="theater/plays"/>
    <n v="126"/>
    <n v="74.12"/>
    <x v="6"/>
    <x v="11"/>
    <x v="2198"/>
  </r>
  <r>
    <n v="3323"/>
    <x v="2196"/>
    <s v="Young adult theatre makers from London are raising money to cover costs for touring with their current production MigrantsÂ´ Rhapsody."/>
    <x v="114"/>
    <x v="1948"/>
    <x v="0"/>
    <s v="GB"/>
    <s v="GBP"/>
    <n v="1474793208"/>
    <n v="1472201208"/>
    <b v="0"/>
    <n v="49"/>
    <b v="1"/>
    <s v="theater/plays"/>
    <n v="126"/>
    <n v="25.69"/>
    <x v="6"/>
    <x v="11"/>
    <x v="2199"/>
  </r>
  <r>
    <n v="3832"/>
    <x v="2197"/>
    <s v="Santa Barbara Youth Ensemble is performing Hairspray at the Lobero. Help create beautiful memories for these kids by pledging today!"/>
    <x v="181"/>
    <x v="1949"/>
    <x v="0"/>
    <s v="US"/>
    <s v="USD"/>
    <n v="1455936335"/>
    <n v="1452048335"/>
    <b v="0"/>
    <n v="9"/>
    <b v="1"/>
    <s v="theater/plays"/>
    <n v="105"/>
    <n v="139.56"/>
    <x v="6"/>
    <x v="11"/>
    <x v="2200"/>
  </r>
  <r>
    <n v="2483"/>
    <x v="2198"/>
    <s v="Send Intangible Animal on our first West Coast Tour!!! The fate of the world rests in your hands."/>
    <x v="209"/>
    <x v="1950"/>
    <x v="0"/>
    <s v="US"/>
    <s v="USD"/>
    <n v="1335891603"/>
    <n v="1330711203"/>
    <b v="0"/>
    <n v="19"/>
    <b v="1"/>
    <s v="music/indie rock"/>
    <n v="114"/>
    <n v="65.84"/>
    <x v="7"/>
    <x v="12"/>
    <x v="2201"/>
  </r>
  <r>
    <n v="463"/>
    <x v="2199"/>
    <s v="Depicts the contribution the Tuskegee airmen made in certain historical events that helped turn the tide in World War II."/>
    <x v="20"/>
    <x v="1951"/>
    <x v="2"/>
    <s v="US"/>
    <s v="USD"/>
    <n v="1316883753"/>
    <n v="1311699753"/>
    <b v="0"/>
    <n v="11"/>
    <b v="0"/>
    <s v="film &amp; video/animation"/>
    <n v="2"/>
    <n v="113.64"/>
    <x v="5"/>
    <x v="23"/>
    <x v="2202"/>
  </r>
  <r>
    <n v="3226"/>
    <x v="2200"/>
    <s v="Trip The Light Theatre needs YOUR help to fund it's second run of its debut production 'The Sun Shining On her Hands' in London."/>
    <x v="181"/>
    <x v="1951"/>
    <x v="0"/>
    <s v="GB"/>
    <s v="GBP"/>
    <n v="1446213612"/>
    <n v="1443621612"/>
    <b v="1"/>
    <n v="21"/>
    <b v="1"/>
    <s v="theater/plays"/>
    <n v="104"/>
    <n v="59.52"/>
    <x v="6"/>
    <x v="11"/>
    <x v="2203"/>
  </r>
  <r>
    <n v="3613"/>
    <x v="2201"/>
    <s v="a woman walks into a bar except she looks like a man and no one's serving drinks. one night only"/>
    <x v="258"/>
    <x v="1951"/>
    <x v="0"/>
    <s v="US"/>
    <s v="USD"/>
    <n v="1403964574"/>
    <n v="1401372574"/>
    <b v="0"/>
    <n v="20"/>
    <b v="1"/>
    <s v="theater/plays"/>
    <n v="100"/>
    <n v="62.5"/>
    <x v="6"/>
    <x v="11"/>
    <x v="2204"/>
  </r>
  <r>
    <n v="3716"/>
    <x v="2202"/>
    <s v="I am raising money to pay for the rights to produce Sylvia by A.R. Gurney. The show will be a fundraiser for Wayside Waifs."/>
    <x v="267"/>
    <x v="1952"/>
    <x v="0"/>
    <s v="US"/>
    <s v="USD"/>
    <n v="1453411109"/>
    <n v="1450819109"/>
    <b v="0"/>
    <n v="24"/>
    <b v="1"/>
    <s v="theater/plays"/>
    <n v="156"/>
    <n v="51.92"/>
    <x v="6"/>
    <x v="11"/>
    <x v="2205"/>
  </r>
  <r>
    <n v="633"/>
    <x v="2203"/>
    <s v="Uivo lets police and fire department personnel quickly contact you in the event of an emergency involving your property."/>
    <x v="26"/>
    <x v="1953"/>
    <x v="1"/>
    <s v="US"/>
    <s v="USD"/>
    <n v="1466204400"/>
    <n v="1463469062"/>
    <b v="0"/>
    <n v="25"/>
    <b v="0"/>
    <s v="technology/web"/>
    <n v="12"/>
    <n v="49.8"/>
    <x v="0"/>
    <x v="26"/>
    <x v="2206"/>
  </r>
  <r>
    <n v="3399"/>
    <x v="2204"/>
    <s v="13 young people have taken over Spinning Wheel Theatre to choose, produce and create their own show from scratch."/>
    <x v="181"/>
    <x v="1953"/>
    <x v="0"/>
    <s v="GB"/>
    <s v="GBP"/>
    <n v="1424556325"/>
    <n v="1421964325"/>
    <b v="0"/>
    <n v="46"/>
    <b v="1"/>
    <s v="theater/plays"/>
    <n v="104"/>
    <n v="27.07"/>
    <x v="6"/>
    <x v="11"/>
    <x v="2207"/>
  </r>
  <r>
    <n v="3877"/>
    <x v="2205"/>
    <s v="Help us record the concept album and stage grand concerts with a fantastic cast and orchestra. Get your tickets, music and more!"/>
    <x v="17"/>
    <x v="1954"/>
    <x v="1"/>
    <s v="US"/>
    <s v="USD"/>
    <n v="1481213752"/>
    <n v="1478621752"/>
    <b v="0"/>
    <n v="14"/>
    <b v="0"/>
    <s v="theater/musical"/>
    <n v="5"/>
    <n v="88.64"/>
    <x v="6"/>
    <x v="19"/>
    <x v="2208"/>
  </r>
  <r>
    <n v="19"/>
    <x v="2206"/>
    <s v="Brouhaha chronicles the adventures of aspiring comedian and prolific hedonist Jenny Carmichael as she works at a clickbait website."/>
    <x v="233"/>
    <x v="1955"/>
    <x v="0"/>
    <s v="US"/>
    <s v="USD"/>
    <n v="1437420934"/>
    <n v="1434828934"/>
    <b v="0"/>
    <n v="22"/>
    <b v="1"/>
    <s v="film &amp; video/television"/>
    <n v="145"/>
    <n v="56.14"/>
    <x v="5"/>
    <x v="16"/>
    <x v="2209"/>
  </r>
  <r>
    <n v="1886"/>
    <x v="2207"/>
    <s v="Help the New York - based independent prog-rock band Invisible House create their new album called &quot;a history of the world&quot;"/>
    <x v="181"/>
    <x v="1956"/>
    <x v="0"/>
    <s v="US"/>
    <s v="USD"/>
    <n v="1415832338"/>
    <n v="1413236738"/>
    <b v="0"/>
    <n v="29"/>
    <b v="1"/>
    <s v="music/indie rock"/>
    <n v="102"/>
    <n v="42.24"/>
    <x v="7"/>
    <x v="12"/>
    <x v="2210"/>
  </r>
  <r>
    <n v="3591"/>
    <x v="2208"/>
    <s v="We are trying to produce a kid friendly show about an imaginative journey through space and time. Help us create our wonderland!!"/>
    <x v="251"/>
    <x v="1956"/>
    <x v="0"/>
    <s v="US"/>
    <s v="USD"/>
    <n v="1422075540"/>
    <n v="1419979544"/>
    <b v="0"/>
    <n v="18"/>
    <b v="1"/>
    <s v="theater/plays"/>
    <n v="175"/>
    <n v="68.06"/>
    <x v="6"/>
    <x v="11"/>
    <x v="2211"/>
  </r>
  <r>
    <n v="3981"/>
    <x v="1270"/>
    <s v="A Theatrical Production Celebrating the Lebanese Culture and the Human Spirit in Time of War."/>
    <x v="0"/>
    <x v="1956"/>
    <x v="2"/>
    <s v="US"/>
    <s v="USD"/>
    <n v="1468729149"/>
    <n v="1463545149"/>
    <b v="0"/>
    <n v="7"/>
    <b v="0"/>
    <s v="theater/plays"/>
    <n v="4"/>
    <n v="175"/>
    <x v="6"/>
    <x v="11"/>
    <x v="2212"/>
  </r>
  <r>
    <n v="2435"/>
    <x v="2209"/>
    <s v="Healthy, paleo food nearby gym and office areas. You pic your order and pay in the app and pic your time for just pic up the food."/>
    <x v="12"/>
    <x v="1957"/>
    <x v="2"/>
    <s v="SE"/>
    <s v="SEK"/>
    <n v="1444027186"/>
    <n v="1441435186"/>
    <b v="0"/>
    <n v="4"/>
    <b v="0"/>
    <s v="food/food trucks"/>
    <n v="0"/>
    <n v="306"/>
    <x v="4"/>
    <x v="29"/>
    <x v="2213"/>
  </r>
  <r>
    <n v="3165"/>
    <x v="2210"/>
    <s v="THE MOON PLAY is a new play written by Carolyn Gilliam. The play follows an astronaut on the moon who has lost his reason to explore."/>
    <x v="150"/>
    <x v="1958"/>
    <x v="0"/>
    <s v="US"/>
    <s v="USD"/>
    <n v="1304395140"/>
    <n v="1302493760"/>
    <b v="1"/>
    <n v="21"/>
    <b v="1"/>
    <s v="theater/plays"/>
    <n v="163"/>
    <n v="58.1"/>
    <x v="6"/>
    <x v="11"/>
    <x v="2214"/>
  </r>
  <r>
    <n v="2962"/>
    <x v="2211"/>
    <s v="A pop-up outdoor theatre company bringing accessible Shakespeare to parks and other locations in the greater Phoenix area!"/>
    <x v="114"/>
    <x v="1959"/>
    <x v="0"/>
    <s v="US"/>
    <s v="USD"/>
    <n v="1425193140"/>
    <n v="1422769906"/>
    <b v="0"/>
    <n v="20"/>
    <b v="1"/>
    <s v="theater/plays"/>
    <n v="122"/>
    <n v="60.9"/>
    <x v="6"/>
    <x v="11"/>
    <x v="2215"/>
  </r>
  <r>
    <n v="3537"/>
    <x v="2212"/>
    <s v="A fast-pace, zany comedy involving six actors performing seven usually untold Grimm Fairy Tales about giants, witches, demons and more!"/>
    <x v="290"/>
    <x v="1959"/>
    <x v="0"/>
    <s v="CA"/>
    <s v="CAD"/>
    <n v="1416211140"/>
    <n v="1413016216"/>
    <b v="0"/>
    <n v="28"/>
    <b v="1"/>
    <s v="theater/plays"/>
    <n v="180"/>
    <n v="43.5"/>
    <x v="6"/>
    <x v="11"/>
    <x v="2216"/>
  </r>
  <r>
    <n v="1868"/>
    <x v="2213"/>
    <s v="PaperChase is a popular endless flying game conceived by a 15 year old and loved by millions worldwide.  Help us build version 3!"/>
    <x v="17"/>
    <x v="1960"/>
    <x v="2"/>
    <s v="US"/>
    <s v="USD"/>
    <n v="1450166340"/>
    <n v="1448044925"/>
    <b v="0"/>
    <n v="17"/>
    <b v="0"/>
    <s v="games/mobile games"/>
    <n v="5"/>
    <n v="71.59"/>
    <x v="3"/>
    <x v="28"/>
    <x v="2217"/>
  </r>
  <r>
    <n v="2587"/>
    <x v="2214"/>
    <s v="Providing creative, healthy signature dishes for active, conscientious lifestylers through a community of culinary artists."/>
    <x v="6"/>
    <x v="1960"/>
    <x v="2"/>
    <s v="US"/>
    <s v="USD"/>
    <n v="1451491953"/>
    <n v="1448899953"/>
    <b v="0"/>
    <n v="6"/>
    <b v="0"/>
    <s v="food/food trucks"/>
    <n v="2"/>
    <n v="202.83"/>
    <x v="4"/>
    <x v="29"/>
    <x v="2218"/>
  </r>
  <r>
    <n v="3458"/>
    <x v="2215"/>
    <s v="I promised my mother on her deathbed that I would tell the world MY story, so here it goes...crossing fingers, 2015 SF FRINGE"/>
    <x v="291"/>
    <x v="1961"/>
    <x v="0"/>
    <s v="US"/>
    <s v="USD"/>
    <n v="1422937620"/>
    <n v="1420606303"/>
    <b v="0"/>
    <n v="27"/>
    <b v="1"/>
    <s v="theater/plays"/>
    <n v="124"/>
    <n v="45.04"/>
    <x v="6"/>
    <x v="11"/>
    <x v="2219"/>
  </r>
  <r>
    <n v="1608"/>
    <x v="2216"/>
    <s v="The Devil &amp; Me's Debut album, &quot;...It's Not A Dream&quot;, featuring 9 original, Hard Rock songs."/>
    <x v="181"/>
    <x v="1962"/>
    <x v="0"/>
    <s v="US"/>
    <s v="USD"/>
    <n v="1388553960"/>
    <n v="1385754986"/>
    <b v="0"/>
    <n v="23"/>
    <b v="1"/>
    <s v="music/rock"/>
    <n v="101"/>
    <n v="52.83"/>
    <x v="7"/>
    <x v="15"/>
    <x v="2220"/>
  </r>
  <r>
    <n v="416"/>
    <x v="2217"/>
    <s v="35,000 pounds of food to a city. Highlighting the &quot;Convoy New Britain&quot; event from birth to beyond."/>
    <x v="114"/>
    <x v="1963"/>
    <x v="0"/>
    <s v="US"/>
    <s v="USD"/>
    <n v="1391851831"/>
    <n v="1389259831"/>
    <b v="0"/>
    <n v="25"/>
    <b v="1"/>
    <s v="film &amp; video/documentary"/>
    <n v="120"/>
    <n v="48.09"/>
    <x v="5"/>
    <x v="8"/>
    <x v="2221"/>
  </r>
  <r>
    <n v="867"/>
    <x v="2218"/>
    <s v="MichÃ© Fambro records the long-awaited Jazz Crooner album.  Favorite standards, and soon-to-be classic originals in one memorable album."/>
    <x v="1"/>
    <x v="1964"/>
    <x v="2"/>
    <s v="US"/>
    <s v="USD"/>
    <n v="1259643540"/>
    <n v="1254450706"/>
    <b v="0"/>
    <n v="11"/>
    <b v="0"/>
    <s v="music/jazz"/>
    <n v="24"/>
    <n v="109.18"/>
    <x v="7"/>
    <x v="33"/>
    <x v="2222"/>
  </r>
  <r>
    <n v="857"/>
    <x v="2219"/>
    <s v="Modern Post-Hardcore/Electro music (Hardstyle, EDM, Trap, Dubstep, Dembow, House)."/>
    <x v="181"/>
    <x v="1965"/>
    <x v="0"/>
    <s v="ES"/>
    <s v="EUR"/>
    <n v="1448463431"/>
    <n v="1444831031"/>
    <b v="0"/>
    <n v="24"/>
    <b v="1"/>
    <s v="music/metal"/>
    <n v="100"/>
    <n v="50"/>
    <x v="7"/>
    <x v="20"/>
    <x v="2223"/>
  </r>
  <r>
    <n v="1296"/>
    <x v="2220"/>
    <s v="Creating outstanding performance experiences with young actors from all economic backgrounds. Making great theatre accessible to all!"/>
    <x v="233"/>
    <x v="1965"/>
    <x v="0"/>
    <s v="GB"/>
    <s v="GBP"/>
    <n v="1457914373"/>
    <n v="1456189973"/>
    <b v="0"/>
    <n v="23"/>
    <b v="1"/>
    <s v="theater/plays"/>
    <n v="141"/>
    <n v="52.17"/>
    <x v="6"/>
    <x v="11"/>
    <x v="2224"/>
  </r>
  <r>
    <n v="1642"/>
    <x v="2221"/>
    <s v="Pop Garden Radio Presents: The Rock on the Road Tour Season 2 CD. 23 great Pop tracks from independent Pop artists."/>
    <x v="181"/>
    <x v="1965"/>
    <x v="0"/>
    <s v="US"/>
    <s v="USD"/>
    <n v="1308011727"/>
    <n v="1306283727"/>
    <b v="0"/>
    <n v="28"/>
    <b v="1"/>
    <s v="music/pop"/>
    <n v="100"/>
    <n v="42.86"/>
    <x v="7"/>
    <x v="22"/>
    <x v="2225"/>
  </r>
  <r>
    <n v="1899"/>
    <x v="2222"/>
    <s v="Ukulele Songs from the Zombie Apocalypse, a concept album where boy meets girl, boy loses girl to Zombie King, boy gets girl back. Fun!"/>
    <x v="280"/>
    <x v="1965"/>
    <x v="0"/>
    <s v="US"/>
    <s v="USD"/>
    <n v="1427319366"/>
    <n v="1424730966"/>
    <b v="0"/>
    <n v="42"/>
    <b v="1"/>
    <s v="music/indie rock"/>
    <n v="133"/>
    <n v="28.57"/>
    <x v="7"/>
    <x v="12"/>
    <x v="2226"/>
  </r>
  <r>
    <n v="2782"/>
    <x v="2223"/>
    <s v="The premiere theatre troupe in SE Michigan offering acting opportunities for the 50+ actor."/>
    <x v="114"/>
    <x v="1965"/>
    <x v="0"/>
    <s v="US"/>
    <s v="USD"/>
    <n v="1424149140"/>
    <n v="1421964718"/>
    <b v="0"/>
    <n v="18"/>
    <b v="1"/>
    <s v="theater/plays"/>
    <n v="120"/>
    <n v="66.67"/>
    <x v="6"/>
    <x v="11"/>
    <x v="2227"/>
  </r>
  <r>
    <n v="3343"/>
    <x v="2224"/>
    <s v="Two sisters make a set of paper dolls which take them on a journey across lands, creating memories along the way."/>
    <x v="251"/>
    <x v="1965"/>
    <x v="0"/>
    <s v="GB"/>
    <s v="GBP"/>
    <n v="1460553480"/>
    <n v="1458770384"/>
    <b v="0"/>
    <n v="23"/>
    <b v="1"/>
    <s v="theater/plays"/>
    <n v="171"/>
    <n v="52.17"/>
    <x v="6"/>
    <x v="11"/>
    <x v="2228"/>
  </r>
  <r>
    <n v="3666"/>
    <x v="2225"/>
    <s v="Artistic Internship @ Ojai Playwrights Conference"/>
    <x v="181"/>
    <x v="1965"/>
    <x v="0"/>
    <s v="US"/>
    <s v="USD"/>
    <n v="1406185200"/>
    <n v="1404337382"/>
    <b v="0"/>
    <n v="38"/>
    <b v="1"/>
    <s v="theater/plays"/>
    <n v="100"/>
    <n v="31.58"/>
    <x v="6"/>
    <x v="11"/>
    <x v="2229"/>
  </r>
  <r>
    <n v="2787"/>
    <x v="2226"/>
    <s v="Orson Welles and Superman meet up to record a radio drama version of their &quot;true&quot; adventure triumphing over Fascist Martians."/>
    <x v="114"/>
    <x v="1966"/>
    <x v="0"/>
    <s v="US"/>
    <s v="USD"/>
    <n v="1405658752"/>
    <n v="1403066752"/>
    <b v="0"/>
    <n v="38"/>
    <b v="1"/>
    <s v="theater/plays"/>
    <n v="120"/>
    <n v="31.5"/>
    <x v="6"/>
    <x v="11"/>
    <x v="2230"/>
  </r>
  <r>
    <n v="3718"/>
    <x v="2227"/>
    <s v="William Carlisle has the world at his feet but its weight on his shoulders. He is intelligent, articulate and fucked."/>
    <x v="207"/>
    <x v="1966"/>
    <x v="0"/>
    <s v="GB"/>
    <s v="GBP"/>
    <n v="1425057075"/>
    <n v="1422465075"/>
    <b v="0"/>
    <n v="46"/>
    <b v="1"/>
    <s v="theater/plays"/>
    <n v="239"/>
    <n v="26.02"/>
    <x v="6"/>
    <x v="11"/>
    <x v="2231"/>
  </r>
  <r>
    <n v="2467"/>
    <x v="2228"/>
    <s v="We've finished our first EP and we're taking it on the road in three weeks! Help us fund manufacturing?"/>
    <x v="114"/>
    <x v="1967"/>
    <x v="0"/>
    <s v="US"/>
    <s v="USD"/>
    <n v="1336669200"/>
    <n v="1335473931"/>
    <b v="0"/>
    <n v="43"/>
    <b v="1"/>
    <s v="music/indie rock"/>
    <n v="119"/>
    <n v="27.56"/>
    <x v="7"/>
    <x v="12"/>
    <x v="2232"/>
  </r>
  <r>
    <n v="3104"/>
    <x v="2229"/>
    <s v="The Loft is CQEAP's latest studio. Located in Rockhampton's CBD we'll be running performing arts workshops for 5yrs to adults."/>
    <x v="38"/>
    <x v="1967"/>
    <x v="2"/>
    <s v="AU"/>
    <s v="AUD"/>
    <n v="1422928800"/>
    <n v="1420235311"/>
    <b v="0"/>
    <n v="5"/>
    <b v="0"/>
    <s v="theater/spaces"/>
    <n v="30"/>
    <n v="237"/>
    <x v="6"/>
    <x v="9"/>
    <x v="2233"/>
  </r>
  <r>
    <n v="3596"/>
    <x v="2230"/>
    <s v="A play about the last eight years of the life of Egon Schiele, one of the most influential Austrian Expressionist artists."/>
    <x v="209"/>
    <x v="1967"/>
    <x v="0"/>
    <s v="CA"/>
    <s v="CAD"/>
    <n v="1409072982"/>
    <n v="1407258582"/>
    <b v="0"/>
    <n v="15"/>
    <b v="1"/>
    <s v="theater/plays"/>
    <n v="108"/>
    <n v="79"/>
    <x v="6"/>
    <x v="11"/>
    <x v="2234"/>
  </r>
  <r>
    <n v="3092"/>
    <x v="2231"/>
    <s v="Our goal is to purchase a theater on the Upper East Side of Manhattan that will act as a home for four theater companies."/>
    <x v="4"/>
    <x v="1968"/>
    <x v="2"/>
    <s v="US"/>
    <s v="USD"/>
    <n v="1444946400"/>
    <n v="1441723912"/>
    <b v="0"/>
    <n v="21"/>
    <b v="0"/>
    <s v="theater/spaces"/>
    <n v="1"/>
    <n v="56.34"/>
    <x v="6"/>
    <x v="9"/>
    <x v="2235"/>
  </r>
  <r>
    <n v="1624"/>
    <x v="2232"/>
    <s v="Joey De Noble is raising money to help record his latest music, and he wants YOU to be a part of it!"/>
    <x v="114"/>
    <x v="1969"/>
    <x v="0"/>
    <s v="US"/>
    <s v="USD"/>
    <n v="1357721335"/>
    <n v="1354265335"/>
    <b v="0"/>
    <n v="25"/>
    <b v="1"/>
    <s v="music/rock"/>
    <n v="118"/>
    <n v="47.2"/>
    <x v="7"/>
    <x v="15"/>
    <x v="2236"/>
  </r>
  <r>
    <n v="1680"/>
    <x v="2233"/>
    <s v="Working Musician dilemma #164: how the taxman put Kick the Record 2.0 on hold"/>
    <x v="114"/>
    <x v="1970"/>
    <x v="0"/>
    <s v="US"/>
    <s v="USD"/>
    <n v="1405188667"/>
    <n v="1402596667"/>
    <b v="0"/>
    <n v="25"/>
    <b v="1"/>
    <s v="music/pop"/>
    <n v="118"/>
    <n v="47"/>
    <x v="7"/>
    <x v="22"/>
    <x v="2237"/>
  </r>
  <r>
    <n v="3565"/>
    <x v="2234"/>
    <s v="The Honeymoon is Over is a romantic comedy about a recently eloped couple learning the dynamics of living together for the first time."/>
    <x v="280"/>
    <x v="1970"/>
    <x v="0"/>
    <s v="US"/>
    <s v="USD"/>
    <n v="1420048208"/>
    <n v="1417456208"/>
    <b v="0"/>
    <n v="12"/>
    <b v="1"/>
    <s v="theater/plays"/>
    <n v="131"/>
    <n v="97.92"/>
    <x v="6"/>
    <x v="11"/>
    <x v="2238"/>
  </r>
  <r>
    <n v="1089"/>
    <x v="2235"/>
    <s v="Farabel is a single player turn-based fantasy strategy game for Mac/PC/Linux"/>
    <x v="51"/>
    <x v="1971"/>
    <x v="2"/>
    <s v="FR"/>
    <s v="EUR"/>
    <n v="1435293175"/>
    <n v="1432701175"/>
    <b v="0"/>
    <n v="49"/>
    <b v="0"/>
    <s v="games/video games"/>
    <n v="8"/>
    <n v="23.96"/>
    <x v="3"/>
    <x v="18"/>
    <x v="2239"/>
  </r>
  <r>
    <n v="2598"/>
    <x v="2236"/>
    <s v="I'm ready to make Tulsa happy and aware that love and kindness go hand in hand with good food!"/>
    <x v="121"/>
    <x v="1972"/>
    <x v="2"/>
    <s v="US"/>
    <s v="USD"/>
    <n v="1443039001"/>
    <n v="1440447001"/>
    <b v="0"/>
    <n v="14"/>
    <b v="0"/>
    <s v="food/food trucks"/>
    <n v="39"/>
    <n v="83.57"/>
    <x v="4"/>
    <x v="29"/>
    <x v="2240"/>
  </r>
  <r>
    <n v="3329"/>
    <x v="2237"/>
    <s v="Jestia and Raedon is a brand new romantic comedy play going to the Edinburgh Fringe Festival this summer."/>
    <x v="114"/>
    <x v="1973"/>
    <x v="0"/>
    <s v="GB"/>
    <s v="GBP"/>
    <n v="1406502000"/>
    <n v="1405583108"/>
    <b v="0"/>
    <n v="26"/>
    <b v="1"/>
    <s v="theater/plays"/>
    <n v="117"/>
    <n v="44.92"/>
    <x v="6"/>
    <x v="11"/>
    <x v="2241"/>
  </r>
  <r>
    <n v="2234"/>
    <x v="2238"/>
    <s v="Pine Tar Baseball is a fun and fast paced dice and card game for 1 to 2 players. The game features fast streamlined game play."/>
    <x v="292"/>
    <x v="1974"/>
    <x v="0"/>
    <s v="US"/>
    <s v="USD"/>
    <n v="1483645647"/>
    <n v="1481053647"/>
    <b v="0"/>
    <n v="28"/>
    <b v="1"/>
    <s v="games/tabletop games"/>
    <n v="1165"/>
    <n v="41.61"/>
    <x v="3"/>
    <x v="5"/>
    <x v="2242"/>
  </r>
  <r>
    <n v="941"/>
    <x v="2239"/>
    <s v="Snoring shouldn't ruin your or your partner's sleep and you don't need expensive, uncomfortable or ugly devices to help the problem"/>
    <x v="6"/>
    <x v="1975"/>
    <x v="2"/>
    <s v="US"/>
    <s v="USD"/>
    <n v="1486693145"/>
    <n v="1484101145"/>
    <b v="0"/>
    <n v="31"/>
    <b v="0"/>
    <s v="technology/wearables"/>
    <n v="2"/>
    <n v="37.450000000000003"/>
    <x v="0"/>
    <x v="1"/>
    <x v="2243"/>
  </r>
  <r>
    <n v="3999"/>
    <x v="2240"/>
    <s v="If tables had ears what tales would they tell? Sins of Seven Tables, a modern take on the 7 Deadlies, are they still sins?"/>
    <x v="40"/>
    <x v="1976"/>
    <x v="2"/>
    <s v="US"/>
    <s v="USD"/>
    <n v="1409514709"/>
    <n v="1406058798"/>
    <b v="0"/>
    <n v="14"/>
    <b v="0"/>
    <s v="theater/plays"/>
    <n v="17"/>
    <n v="82.57"/>
    <x v="6"/>
    <x v="11"/>
    <x v="2244"/>
  </r>
  <r>
    <n v="1160"/>
    <x v="2241"/>
    <s v="Food is a lifestyle...the art, the challenge, and the happiness is the wealth I seek....join me on my journey to success."/>
    <x v="0"/>
    <x v="1977"/>
    <x v="2"/>
    <s v="US"/>
    <s v="USD"/>
    <n v="1427510586"/>
    <n v="1424922186"/>
    <b v="0"/>
    <n v="19"/>
    <b v="0"/>
    <s v="food/food trucks"/>
    <n v="4"/>
    <n v="60.79"/>
    <x v="4"/>
    <x v="29"/>
    <x v="2245"/>
  </r>
  <r>
    <n v="2804"/>
    <x v="2242"/>
    <s v="The real-life story of the mysterious 'Piano Man' who washed ashore with no memory; with no speech; but with an amazing ability..."/>
    <x v="114"/>
    <x v="1978"/>
    <x v="0"/>
    <s v="GB"/>
    <s v="GBP"/>
    <n v="1411987990"/>
    <n v="1409395990"/>
    <b v="0"/>
    <n v="23"/>
    <b v="1"/>
    <s v="theater/plays"/>
    <n v="115"/>
    <n v="50"/>
    <x v="6"/>
    <x v="11"/>
    <x v="2246"/>
  </r>
  <r>
    <n v="3784"/>
    <x v="2243"/>
    <s v="This year, we will be producing the cult classic Little Shop of Horrors with your proceeds going towards venue and production costs."/>
    <x v="114"/>
    <x v="1978"/>
    <x v="0"/>
    <s v="CA"/>
    <s v="CAD"/>
    <n v="1468193532"/>
    <n v="1465601532"/>
    <b v="0"/>
    <n v="10"/>
    <b v="1"/>
    <s v="theater/musical"/>
    <n v="115"/>
    <n v="115"/>
    <x v="6"/>
    <x v="19"/>
    <x v="2247"/>
  </r>
  <r>
    <n v="1774"/>
    <x v="2244"/>
    <s v="A photo book of the artist's present and future portraits from 2013 to 2015, including actor and human rights activist George Takei."/>
    <x v="60"/>
    <x v="1979"/>
    <x v="2"/>
    <s v="US"/>
    <s v="USD"/>
    <n v="1417273140"/>
    <n v="1413609292"/>
    <b v="1"/>
    <n v="13"/>
    <b v="0"/>
    <s v="photography/photobooks"/>
    <n v="46"/>
    <n v="88.31"/>
    <x v="2"/>
    <x v="3"/>
    <x v="2248"/>
  </r>
  <r>
    <n v="1758"/>
    <x v="2245"/>
    <s v="Yashica TLRs (Twin Lens Reflex) history cards are a cool way to present Yashica TLR collections in a fun way: by playing cards. Enjoy!"/>
    <x v="114"/>
    <x v="1980"/>
    <x v="0"/>
    <s v="US"/>
    <s v="USD"/>
    <n v="1468536992"/>
    <n v="1463352992"/>
    <b v="0"/>
    <n v="27"/>
    <b v="1"/>
    <s v="photography/photobooks"/>
    <n v="115"/>
    <n v="42.48"/>
    <x v="2"/>
    <x v="3"/>
    <x v="2249"/>
  </r>
  <r>
    <n v="1894"/>
    <x v="2246"/>
    <s v="Im trying to raise $1000 for a 3 song EP in a studio!"/>
    <x v="114"/>
    <x v="1981"/>
    <x v="0"/>
    <s v="US"/>
    <s v="USD"/>
    <n v="1329082983"/>
    <n v="1326404583"/>
    <b v="0"/>
    <n v="20"/>
    <b v="1"/>
    <s v="music/indie rock"/>
    <n v="115"/>
    <n v="57.25"/>
    <x v="7"/>
    <x v="12"/>
    <x v="2250"/>
  </r>
  <r>
    <n v="2704"/>
    <x v="2247"/>
    <s v="We plan to rescue, relocate, and repurpose, a historic Little Red Brick House, to be incorporated into a riverfront amphitheater."/>
    <x v="73"/>
    <x v="1981"/>
    <x v="3"/>
    <s v="US"/>
    <s v="USD"/>
    <n v="1491421314"/>
    <n v="1487709714"/>
    <b v="0"/>
    <n v="7"/>
    <b v="0"/>
    <s v="theater/spaces"/>
    <n v="6"/>
    <n v="163.57"/>
    <x v="6"/>
    <x v="9"/>
    <x v="2251"/>
  </r>
  <r>
    <n v="2783"/>
    <x v="2248"/>
    <s v="A new, LGBTQ focused adaptation of As You Like It that puts Celia and Rosalind's romantic relationship centre stage for the first time."/>
    <x v="114"/>
    <x v="1981"/>
    <x v="0"/>
    <s v="GB"/>
    <s v="GBP"/>
    <n v="1429793446"/>
    <n v="1428583846"/>
    <b v="0"/>
    <n v="61"/>
    <b v="1"/>
    <s v="theater/plays"/>
    <n v="115"/>
    <n v="18.77"/>
    <x v="6"/>
    <x v="11"/>
    <x v="2252"/>
  </r>
  <r>
    <n v="3197"/>
    <x v="2249"/>
    <s v="This years most important stage project for young artists in our region. www.ungespor.no"/>
    <x v="26"/>
    <x v="1981"/>
    <x v="2"/>
    <s v="NO"/>
    <s v="NOK"/>
    <n v="1423050618"/>
    <n v="1420458618"/>
    <b v="0"/>
    <n v="4"/>
    <b v="0"/>
    <s v="theater/musical"/>
    <n v="11"/>
    <n v="286.25"/>
    <x v="6"/>
    <x v="19"/>
    <x v="2253"/>
  </r>
  <r>
    <n v="2889"/>
    <x v="2250"/>
    <s v="Halfway, Nebraska explores the limits of hope and what it means to love someone who may be too far damaged to save."/>
    <x v="121"/>
    <x v="1982"/>
    <x v="2"/>
    <s v="US"/>
    <s v="USD"/>
    <n v="1409344985"/>
    <n v="1406752985"/>
    <b v="0"/>
    <n v="14"/>
    <b v="0"/>
    <s v="theater/plays"/>
    <n v="38"/>
    <n v="81.569999999999993"/>
    <x v="6"/>
    <x v="11"/>
    <x v="2254"/>
  </r>
  <r>
    <n v="3532"/>
    <x v="2251"/>
    <s v="Our goal: To produce a stirring one-woman show historically based on African-American womenâ€™s experiences, struggles, and journeys."/>
    <x v="293"/>
    <x v="1982"/>
    <x v="0"/>
    <s v="US"/>
    <s v="USD"/>
    <n v="1411012740"/>
    <n v="1409667827"/>
    <b v="0"/>
    <n v="27"/>
    <b v="1"/>
    <s v="theater/plays"/>
    <n v="119"/>
    <n v="42.3"/>
    <x v="6"/>
    <x v="11"/>
    <x v="2255"/>
  </r>
  <r>
    <n v="2205"/>
    <x v="2252"/>
    <s v="Lestat is filming their first video, and they need your help! From their release, Arisen, &quot;Midnight Toll&quot;. Hear it at lestatmusic.com."/>
    <x v="150"/>
    <x v="1983"/>
    <x v="0"/>
    <s v="US"/>
    <s v="USD"/>
    <n v="1338579789"/>
    <n v="1335987789"/>
    <b v="0"/>
    <n v="27"/>
    <b v="1"/>
    <s v="music/electronic music"/>
    <n v="152"/>
    <n v="42.22"/>
    <x v="7"/>
    <x v="13"/>
    <x v="2256"/>
  </r>
  <r>
    <n v="1308"/>
    <x v="2253"/>
    <s v="Boost Band, a wristband that charges any device"/>
    <x v="26"/>
    <x v="1984"/>
    <x v="1"/>
    <s v="US"/>
    <s v="USD"/>
    <n v="1475937812"/>
    <n v="1472481812"/>
    <b v="0"/>
    <n v="38"/>
    <b v="0"/>
    <s v="technology/wearables"/>
    <n v="11"/>
    <n v="29.89"/>
    <x v="0"/>
    <x v="1"/>
    <x v="2257"/>
  </r>
  <r>
    <n v="1326"/>
    <x v="2254"/>
    <s v="StrikeTec will revolutionize both the boxing scene and fitness industry by allowing you to track the progress of hand speed and force."/>
    <x v="4"/>
    <x v="1985"/>
    <x v="1"/>
    <s v="US"/>
    <s v="USD"/>
    <n v="1421348428"/>
    <n v="1417460428"/>
    <b v="0"/>
    <n v="11"/>
    <b v="0"/>
    <s v="technology/wearables"/>
    <n v="1"/>
    <n v="102.73"/>
    <x v="0"/>
    <x v="1"/>
    <x v="2258"/>
  </r>
  <r>
    <n v="1620"/>
    <x v="2255"/>
    <s v="Kickstarting my music career with 300 hard copy CDs of my first release."/>
    <x v="114"/>
    <x v="1985"/>
    <x v="0"/>
    <s v="US"/>
    <s v="USD"/>
    <n v="1361606940"/>
    <n v="1361002140"/>
    <b v="0"/>
    <n v="17"/>
    <b v="1"/>
    <s v="music/rock"/>
    <n v="113"/>
    <n v="66.47"/>
    <x v="7"/>
    <x v="15"/>
    <x v="2259"/>
  </r>
  <r>
    <n v="2206"/>
    <x v="2256"/>
    <s v="We really think we might have what it takes to make it someday! But we really need help to take the first step and release this album!"/>
    <x v="209"/>
    <x v="1985"/>
    <x v="0"/>
    <s v="US"/>
    <s v="USD"/>
    <n v="1334556624"/>
    <n v="1333001424"/>
    <b v="0"/>
    <n v="34"/>
    <b v="1"/>
    <s v="music/electronic music"/>
    <n v="103"/>
    <n v="33.24"/>
    <x v="7"/>
    <x v="13"/>
    <x v="2260"/>
  </r>
  <r>
    <n v="3619"/>
    <x v="2257"/>
    <s v="We are a fledgling theatre company based in Atlanta looking to fund our first show, Sincerity Forever by playwright Mac Wellman."/>
    <x v="114"/>
    <x v="1985"/>
    <x v="0"/>
    <s v="US"/>
    <s v="USD"/>
    <n v="1479592800"/>
    <n v="1476760226"/>
    <b v="0"/>
    <n v="17"/>
    <b v="1"/>
    <s v="theater/plays"/>
    <n v="113"/>
    <n v="66.47"/>
    <x v="6"/>
    <x v="11"/>
    <x v="2261"/>
  </r>
  <r>
    <n v="2405"/>
    <x v="2258"/>
    <s v="We are the first gaming-themed food truck, bringing gourmet pub fare to the Jacksonville area."/>
    <x v="1"/>
    <x v="1986"/>
    <x v="2"/>
    <s v="US"/>
    <s v="USD"/>
    <n v="1472911375"/>
    <n v="1471096975"/>
    <b v="0"/>
    <n v="20"/>
    <b v="0"/>
    <s v="food/food trucks"/>
    <n v="23"/>
    <n v="56.3"/>
    <x v="4"/>
    <x v="29"/>
    <x v="2262"/>
  </r>
  <r>
    <n v="4052"/>
    <x v="2259"/>
    <s v="This empowering piece encourages women to rise up and pursue their dreams, not by behaving like a boy but by,_x000a_â€œThrowing Like A Girl.â€"/>
    <x v="121"/>
    <x v="1986"/>
    <x v="2"/>
    <s v="US"/>
    <s v="USD"/>
    <n v="1413234316"/>
    <n v="1408050316"/>
    <b v="0"/>
    <n v="13"/>
    <b v="0"/>
    <s v="theater/plays"/>
    <n v="38"/>
    <n v="86.62"/>
    <x v="6"/>
    <x v="11"/>
    <x v="2263"/>
  </r>
  <r>
    <n v="3546"/>
    <x v="2260"/>
    <s v="Help us produce this revealing play about Nazi-resistance member Dietrich Bonhoeffer and his final years of incarceration during WWII."/>
    <x v="209"/>
    <x v="1987"/>
    <x v="0"/>
    <s v="US"/>
    <s v="USD"/>
    <n v="1427860740"/>
    <n v="1426002684"/>
    <b v="0"/>
    <n v="19"/>
    <b v="1"/>
    <s v="theater/plays"/>
    <n v="102"/>
    <n v="59.21"/>
    <x v="6"/>
    <x v="11"/>
    <x v="2264"/>
  </r>
  <r>
    <n v="1937"/>
    <x v="2261"/>
    <s v="My Pal Val is headed to Groovebox Studios in Detroit, Michigan on June 15th to record and film a live GBS Detroit EP."/>
    <x v="260"/>
    <x v="1988"/>
    <x v="0"/>
    <s v="US"/>
    <s v="USD"/>
    <n v="1339732740"/>
    <n v="1338346281"/>
    <b v="0"/>
    <n v="29"/>
    <b v="1"/>
    <s v="music/indie rock"/>
    <n v="187"/>
    <n v="38.74"/>
    <x v="7"/>
    <x v="12"/>
    <x v="2265"/>
  </r>
  <r>
    <n v="3435"/>
    <x v="2262"/>
    <s v="People Of Interest is providing free tickets to &quot;Campo Maldito&quot; for Tenderloin residents who could not otherwise afford to see it."/>
    <x v="114"/>
    <x v="1989"/>
    <x v="0"/>
    <s v="US"/>
    <s v="USD"/>
    <n v="1470538800"/>
    <n v="1469112493"/>
    <b v="0"/>
    <n v="19"/>
    <b v="1"/>
    <s v="theater/plays"/>
    <n v="112"/>
    <n v="58.95"/>
    <x v="6"/>
    <x v="11"/>
    <x v="2266"/>
  </r>
  <r>
    <n v="3681"/>
    <x v="2263"/>
    <s v="HBOâ€™s Going Clear meets Netflixâ€™s Unbreakable Kimmy Schmidt in this one-woman comedy that takes you into and out of a destructive cult."/>
    <x v="114"/>
    <x v="1990"/>
    <x v="0"/>
    <s v="US"/>
    <s v="USD"/>
    <n v="1452872290"/>
    <n v="1452008290"/>
    <b v="0"/>
    <n v="18"/>
    <b v="1"/>
    <s v="theater/plays"/>
    <n v="112"/>
    <n v="62.17"/>
    <x v="6"/>
    <x v="11"/>
    <x v="2267"/>
  </r>
  <r>
    <n v="3317"/>
    <x v="2264"/>
    <s v="Andy Boyd's epic new satire about heroes and villains, humankind's search for glory, and fascism in America"/>
    <x v="288"/>
    <x v="1991"/>
    <x v="0"/>
    <s v="US"/>
    <s v="USD"/>
    <n v="1465347424"/>
    <n v="1462755424"/>
    <b v="0"/>
    <n v="18"/>
    <b v="1"/>
    <s v="theater/plays"/>
    <n v="106"/>
    <n v="61.94"/>
    <x v="6"/>
    <x v="11"/>
    <x v="2268"/>
  </r>
  <r>
    <n v="3391"/>
    <x v="2265"/>
    <s v="New play about the comfort and the danger of living with memories. Gay themes. Experienced team looking to present first reading"/>
    <x v="207"/>
    <x v="1991"/>
    <x v="0"/>
    <s v="US"/>
    <s v="USD"/>
    <n v="1407536880"/>
    <n v="1404997548"/>
    <b v="0"/>
    <n v="18"/>
    <b v="1"/>
    <s v="theater/plays"/>
    <n v="223"/>
    <n v="61.94"/>
    <x v="6"/>
    <x v="11"/>
    <x v="2269"/>
  </r>
  <r>
    <n v="1940"/>
    <x v="2266"/>
    <s v="K. is about *this* close to finishing up our third record, History Grows.  Now we just need to master it and release it!"/>
    <x v="240"/>
    <x v="1992"/>
    <x v="0"/>
    <s v="US"/>
    <s v="USD"/>
    <n v="1308110340"/>
    <n v="1304770233"/>
    <b v="0"/>
    <n v="31"/>
    <b v="1"/>
    <s v="music/indie rock"/>
    <n v="171"/>
    <n v="35.840000000000003"/>
    <x v="7"/>
    <x v="12"/>
    <x v="2270"/>
  </r>
  <r>
    <n v="3568"/>
    <x v="2267"/>
    <s v="GK. Jr (for student actors 12 and under) will bring George Macdonald's story to life. 10+ speaking parts &amp; many non-speaking parts!"/>
    <x v="114"/>
    <x v="1993"/>
    <x v="0"/>
    <s v="US"/>
    <s v="USD"/>
    <n v="1410975994"/>
    <n v="1408383994"/>
    <b v="0"/>
    <n v="19"/>
    <b v="1"/>
    <s v="theater/plays"/>
    <n v="111"/>
    <n v="58.42"/>
    <x v="6"/>
    <x v="11"/>
    <x v="2271"/>
  </r>
  <r>
    <n v="678"/>
    <x v="2268"/>
    <s v="For the isolated rice farmer. For the 14-hour taxi driver. This tiny MP3 player has the entire New Testament Bible... in their language"/>
    <x v="294"/>
    <x v="1994"/>
    <x v="2"/>
    <s v="US"/>
    <s v="USD"/>
    <n v="1463821338"/>
    <n v="1461229338"/>
    <b v="0"/>
    <n v="17"/>
    <b v="0"/>
    <s v="technology/wearables"/>
    <n v="4"/>
    <n v="65.180000000000007"/>
    <x v="0"/>
    <x v="1"/>
    <x v="2272"/>
  </r>
  <r>
    <n v="93"/>
    <x v="2269"/>
    <s v="Someday Everyday is a short drama that navigates through the past and present of a young man's life, through his struggles and triumphs"/>
    <x v="114"/>
    <x v="1995"/>
    <x v="0"/>
    <s v="US"/>
    <s v="USD"/>
    <n v="1341349200"/>
    <n v="1338928537"/>
    <b v="0"/>
    <n v="15"/>
    <b v="1"/>
    <s v="film &amp; video/shorts"/>
    <n v="111"/>
    <n v="73.73"/>
    <x v="5"/>
    <x v="27"/>
    <x v="2273"/>
  </r>
  <r>
    <n v="3366"/>
    <x v="2270"/>
    <s v="The Series will consist of free staged readings of Shakespeare's plays, brought to life by professional actors in Montclair, NJ."/>
    <x v="207"/>
    <x v="1996"/>
    <x v="0"/>
    <s v="US"/>
    <s v="USD"/>
    <n v="1431481037"/>
    <n v="1428889037"/>
    <b v="0"/>
    <n v="18"/>
    <b v="1"/>
    <s v="theater/plays"/>
    <n v="221"/>
    <n v="61.39"/>
    <x v="6"/>
    <x v="11"/>
    <x v="2274"/>
  </r>
  <r>
    <n v="3933"/>
    <x v="2271"/>
    <s v="Presenting the complete three part of writer/director Ty Foard's &quot;A King's Story&quot; ...a dramatic artistic one director play festival"/>
    <x v="40"/>
    <x v="1997"/>
    <x v="2"/>
    <s v="US"/>
    <s v="USD"/>
    <n v="1468716180"/>
    <n v="1466205262"/>
    <b v="0"/>
    <n v="12"/>
    <b v="0"/>
    <s v="theater/plays"/>
    <n v="16"/>
    <n v="91.83"/>
    <x v="6"/>
    <x v="11"/>
    <x v="2275"/>
  </r>
  <r>
    <n v="2359"/>
    <x v="2272"/>
    <s v="I want to crowdfund the sequencing of my own genome to make it publicly available with crowd-sourced interpretation."/>
    <x v="82"/>
    <x v="1998"/>
    <x v="1"/>
    <s v="US"/>
    <s v="USD"/>
    <n v="1438616124"/>
    <n v="1433432124"/>
    <b v="0"/>
    <n v="3"/>
    <b v="0"/>
    <s v="technology/web"/>
    <n v="15"/>
    <n v="367"/>
    <x v="0"/>
    <x v="26"/>
    <x v="2276"/>
  </r>
  <r>
    <n v="3598"/>
    <x v="2273"/>
    <s v="River City Theatre Company needs your support as we embark on our thirteenth production, CINDERELLA!"/>
    <x v="114"/>
    <x v="1998"/>
    <x v="0"/>
    <s v="US"/>
    <s v="USD"/>
    <n v="1409720340"/>
    <n v="1408129822"/>
    <b v="0"/>
    <n v="27"/>
    <b v="1"/>
    <s v="theater/plays"/>
    <n v="110"/>
    <n v="40.78"/>
    <x v="6"/>
    <x v="11"/>
    <x v="2277"/>
  </r>
  <r>
    <n v="2537"/>
    <x v="2274"/>
    <s v="When an innocent girl is seen bathing by local church elders, she becomes the target of travelling, revivalist preacher Olin Blitch."/>
    <x v="114"/>
    <x v="1999"/>
    <x v="0"/>
    <s v="US"/>
    <s v="USD"/>
    <n v="1312212855"/>
    <n v="1307028855"/>
    <b v="0"/>
    <n v="11"/>
    <b v="1"/>
    <s v="music/classical music"/>
    <n v="110"/>
    <n v="100"/>
    <x v="7"/>
    <x v="25"/>
    <x v="2278"/>
  </r>
  <r>
    <n v="2678"/>
    <x v="2275"/>
    <s v="Wavegarden is the worldâ€™s longest man-made wave that creates ideal conditions for surfing. Help us and let's open one in Malaga!!"/>
    <x v="295"/>
    <x v="1999"/>
    <x v="2"/>
    <s v="ES"/>
    <s v="EUR"/>
    <n v="1443121765"/>
    <n v="1440529765"/>
    <b v="0"/>
    <n v="2"/>
    <b v="0"/>
    <s v="technology/makerspaces"/>
    <n v="0"/>
    <n v="550"/>
    <x v="0"/>
    <x v="24"/>
    <x v="2279"/>
  </r>
  <r>
    <n v="3769"/>
    <x v="2276"/>
    <s v="&quot;I wanted to tell the story of two people in love, who were never in the same place at the same time.&quot;- Jason Robert Brown"/>
    <x v="209"/>
    <x v="1999"/>
    <x v="0"/>
    <s v="US"/>
    <s v="USD"/>
    <n v="1460730079"/>
    <n v="1458138079"/>
    <b v="0"/>
    <n v="15"/>
    <b v="1"/>
    <s v="theater/musical"/>
    <n v="100"/>
    <n v="73.33"/>
    <x v="6"/>
    <x v="19"/>
    <x v="2280"/>
  </r>
  <r>
    <n v="3842"/>
    <x v="2277"/>
    <s v="Follow the sell-out Tree Folk Theatre, as we lead you through The Tempest with masks, puppetry and live music! 15th July - 3rd August"/>
    <x v="1"/>
    <x v="2000"/>
    <x v="2"/>
    <s v="GB"/>
    <s v="GBP"/>
    <n v="1399809052"/>
    <n v="1397217052"/>
    <b v="1"/>
    <n v="23"/>
    <b v="0"/>
    <s v="theater/plays"/>
    <n v="22"/>
    <n v="47.7"/>
    <x v="6"/>
    <x v="11"/>
    <x v="2281"/>
  </r>
  <r>
    <n v="2951"/>
    <x v="2278"/>
    <s v="A building w/office, rehearsal space and classrooms centered on performing arts._x000a_Brentwood Theater Company is a non-profit 501(c)(3)"/>
    <x v="6"/>
    <x v="2001"/>
    <x v="1"/>
    <s v="US"/>
    <s v="USD"/>
    <n v="1412536573"/>
    <n v="1408648573"/>
    <b v="0"/>
    <n v="58"/>
    <b v="0"/>
    <s v="theater/spaces"/>
    <n v="2"/>
    <n v="18.899999999999999"/>
    <x v="6"/>
    <x v="9"/>
    <x v="2282"/>
  </r>
  <r>
    <n v="1362"/>
    <x v="2279"/>
    <s v="The never-before-told story of Karl Barth's (first and only) journey to the United States in 1962."/>
    <x v="114"/>
    <x v="2002"/>
    <x v="0"/>
    <s v="US"/>
    <s v="USD"/>
    <n v="1378592731"/>
    <n v="1373408731"/>
    <b v="0"/>
    <n v="25"/>
    <b v="1"/>
    <s v="publishing/nonfiction"/>
    <n v="109"/>
    <n v="43.64"/>
    <x v="1"/>
    <x v="17"/>
    <x v="2283"/>
  </r>
  <r>
    <n v="3362"/>
    <x v="2280"/>
    <s v="Oscar Wilde's classic romantic farce like you have never seen it before. Bigger. Louder. Sexier.  And covered with glitter."/>
    <x v="207"/>
    <x v="2003"/>
    <x v="0"/>
    <s v="US"/>
    <s v="USD"/>
    <n v="1425704100"/>
    <n v="1424484717"/>
    <b v="0"/>
    <n v="20"/>
    <b v="1"/>
    <s v="theater/plays"/>
    <n v="218"/>
    <n v="54.5"/>
    <x v="6"/>
    <x v="11"/>
    <x v="2284"/>
  </r>
  <r>
    <n v="3567"/>
    <x v="2281"/>
    <s v="First stage adaptation of Sarah Moore Fitzgerald's beautiful novel about Alzheimer's and time travel with a live folk score."/>
    <x v="114"/>
    <x v="2004"/>
    <x v="0"/>
    <s v="GB"/>
    <s v="GBP"/>
    <n v="1433964444"/>
    <n v="1431372444"/>
    <b v="0"/>
    <n v="41"/>
    <b v="1"/>
    <s v="theater/plays"/>
    <n v="109"/>
    <n v="26.54"/>
    <x v="6"/>
    <x v="11"/>
    <x v="2285"/>
  </r>
  <r>
    <n v="3709"/>
    <x v="2282"/>
    <s v="The filthily talented Ruby and Darling, take you on a raunch-tastic musical discovery of life with a vagina. #sayno"/>
    <x v="114"/>
    <x v="2005"/>
    <x v="0"/>
    <s v="GB"/>
    <s v="GBP"/>
    <n v="1403715546"/>
    <n v="1401123546"/>
    <b v="0"/>
    <n v="35"/>
    <b v="1"/>
    <s v="theater/plays"/>
    <n v="108"/>
    <n v="30.93"/>
    <x v="6"/>
    <x v="11"/>
    <x v="2286"/>
  </r>
  <r>
    <n v="1264"/>
    <x v="2283"/>
    <s v="We are a four piece from Golden, CO, and have our hearts on getting into the studio this fall to get music from our heads to your ears."/>
    <x v="240"/>
    <x v="2006"/>
    <x v="0"/>
    <s v="US"/>
    <s v="USD"/>
    <n v="1383062083"/>
    <n v="1380556483"/>
    <b v="1"/>
    <n v="34"/>
    <b v="1"/>
    <s v="music/rock"/>
    <n v="166"/>
    <n v="31.82"/>
    <x v="7"/>
    <x v="15"/>
    <x v="2287"/>
  </r>
  <r>
    <n v="3446"/>
    <x v="2284"/>
    <s v="Pope Head: The Secret Life of Francis Bacon â€“ A solo show celebrating the artist. Touring a land Down Under 12 Feb - 14 March '15."/>
    <x v="114"/>
    <x v="2006"/>
    <x v="0"/>
    <s v="GB"/>
    <s v="GBP"/>
    <n v="1423138800"/>
    <n v="1421092725"/>
    <b v="0"/>
    <n v="25"/>
    <b v="1"/>
    <s v="theater/plays"/>
    <n v="108"/>
    <n v="43.28"/>
    <x v="6"/>
    <x v="11"/>
    <x v="2288"/>
  </r>
  <r>
    <n v="1769"/>
    <x v="2285"/>
    <s v="To create a publication, and exhibition documenting the collection of Jamie Ross, longtime collector of Navajo Textiles"/>
    <x v="13"/>
    <x v="2007"/>
    <x v="2"/>
    <s v="US"/>
    <s v="USD"/>
    <n v="1421177959"/>
    <n v="1418585959"/>
    <b v="1"/>
    <n v="22"/>
    <b v="0"/>
    <s v="photography/photobooks"/>
    <n v="3"/>
    <n v="49.14"/>
    <x v="2"/>
    <x v="3"/>
    <x v="2289"/>
  </r>
  <r>
    <n v="1663"/>
    <x v="2286"/>
    <s v="music is as important to the eyes as it is to the ears. help bring ghost to life in front of your eyes."/>
    <x v="114"/>
    <x v="2008"/>
    <x v="0"/>
    <s v="US"/>
    <s v="USD"/>
    <n v="1422750707"/>
    <n v="1420158707"/>
    <b v="0"/>
    <n v="32"/>
    <b v="1"/>
    <s v="music/pop"/>
    <n v="108"/>
    <n v="33.75"/>
    <x v="7"/>
    <x v="22"/>
    <x v="2290"/>
  </r>
  <r>
    <n v="3007"/>
    <x v="2287"/>
    <s v="Consuite for 2015 CoreCon.  An adventure into insanity."/>
    <x v="260"/>
    <x v="2008"/>
    <x v="0"/>
    <s v="US"/>
    <s v="USD"/>
    <n v="1429938683"/>
    <n v="1428124283"/>
    <b v="0"/>
    <n v="20"/>
    <b v="1"/>
    <s v="theater/spaces"/>
    <n v="180"/>
    <n v="54"/>
    <x v="6"/>
    <x v="9"/>
    <x v="2291"/>
  </r>
  <r>
    <n v="3447"/>
    <x v="2288"/>
    <s v="&quot;He was a poet, a vagrant, a philosopher, a lady's man and a hard drinker&quot;"/>
    <x v="114"/>
    <x v="2009"/>
    <x v="0"/>
    <s v="US"/>
    <s v="USD"/>
    <n v="1458332412"/>
    <n v="1454448012"/>
    <b v="0"/>
    <n v="14"/>
    <b v="1"/>
    <s v="theater/plays"/>
    <n v="108"/>
    <n v="77"/>
    <x v="6"/>
    <x v="11"/>
    <x v="2292"/>
  </r>
  <r>
    <n v="3471"/>
    <x v="2289"/>
    <s v="Fast paced, two hander which uses headphone verbatim technique to give an insight into the everyday lives of Leeds city locals."/>
    <x v="207"/>
    <x v="2010"/>
    <x v="0"/>
    <s v="GB"/>
    <s v="GBP"/>
    <n v="1409515200"/>
    <n v="1405971690"/>
    <b v="0"/>
    <n v="30"/>
    <b v="1"/>
    <s v="theater/plays"/>
    <n v="215"/>
    <n v="35.770000000000003"/>
    <x v="6"/>
    <x v="11"/>
    <x v="2293"/>
  </r>
  <r>
    <n v="2947"/>
    <x v="2290"/>
    <s v="Bringing Health, Wellness and Creative Empowerment to an active community in a whole new way... are you ready to 'FLOAT', Duluth?"/>
    <x v="17"/>
    <x v="2011"/>
    <x v="2"/>
    <s v="US"/>
    <s v="USD"/>
    <n v="1480007460"/>
    <n v="1475760567"/>
    <b v="0"/>
    <n v="13"/>
    <b v="0"/>
    <s v="theater/spaces"/>
    <n v="4"/>
    <n v="82.46"/>
    <x v="6"/>
    <x v="9"/>
    <x v="2294"/>
  </r>
  <r>
    <n v="2256"/>
    <x v="2291"/>
    <s v="Build your crypto-currency empire and sabotage your opponents. A deck building, card game. 2-4 players. 15 minutes."/>
    <x v="296"/>
    <x v="2012"/>
    <x v="0"/>
    <s v="GB"/>
    <s v="GBP"/>
    <n v="1479811846"/>
    <n v="1478602246"/>
    <b v="0"/>
    <n v="50"/>
    <b v="1"/>
    <s v="games/tabletop games"/>
    <n v="223"/>
    <n v="21.38"/>
    <x v="3"/>
    <x v="5"/>
    <x v="2295"/>
  </r>
  <r>
    <n v="3307"/>
    <x v="2292"/>
    <s v="A group of Stanford students are going to present Jean-Paul Sartre's play, The Respectful Prostitute, at the end of Spring quarter."/>
    <x v="114"/>
    <x v="2013"/>
    <x v="0"/>
    <s v="US"/>
    <s v="USD"/>
    <n v="1463275339"/>
    <n v="1460683339"/>
    <b v="0"/>
    <n v="20"/>
    <b v="1"/>
    <s v="theater/plays"/>
    <n v="107"/>
    <n v="53.34"/>
    <x v="6"/>
    <x v="11"/>
    <x v="2296"/>
  </r>
  <r>
    <n v="2557"/>
    <x v="2293"/>
    <s v="Raising money for our concert tour of Switzerland and Germany in June/July 2014"/>
    <x v="280"/>
    <x v="2014"/>
    <x v="0"/>
    <s v="GB"/>
    <s v="GBP"/>
    <n v="1400176386"/>
    <n v="1397584386"/>
    <b v="0"/>
    <n v="36"/>
    <b v="1"/>
    <s v="music/classical music"/>
    <n v="118"/>
    <n v="29.61"/>
    <x v="7"/>
    <x v="25"/>
    <x v="2297"/>
  </r>
  <r>
    <n v="3037"/>
    <x v="2294"/>
    <s v="SHE&amp;HER PRODUCTIONS! New Space.. New SHOW! We have a home in KC West Bottoms, the Crane Building. We need your help turning this space into a theater!"/>
    <x v="207"/>
    <x v="2014"/>
    <x v="0"/>
    <s v="US"/>
    <s v="USD"/>
    <n v="1285995540"/>
    <n v="1279574773"/>
    <b v="0"/>
    <n v="32"/>
    <b v="1"/>
    <s v="theater/spaces"/>
    <n v="213"/>
    <n v="33.31"/>
    <x v="6"/>
    <x v="9"/>
    <x v="2298"/>
  </r>
  <r>
    <n v="781"/>
    <x v="2295"/>
    <s v="&quot;WE ARE ON A MISSION TO TOUR THE UNITED STATES NON-STOP. TO DO SO WE NEED TO PURCHASE A NEW VAN.&quot;"/>
    <x v="267"/>
    <x v="2015"/>
    <x v="0"/>
    <s v="US"/>
    <s v="USD"/>
    <n v="1370649674"/>
    <n v="1368057674"/>
    <b v="0"/>
    <n v="25"/>
    <b v="1"/>
    <s v="music/rock"/>
    <n v="133"/>
    <n v="42.61"/>
    <x v="7"/>
    <x v="15"/>
    <x v="2299"/>
  </r>
  <r>
    <n v="3843"/>
    <x v="2296"/>
    <s v="Vengeance Can Wait navigates Japanese sub-culture as it charts a dark, twisted and touching, â€œdifferentâ€ kind of love story."/>
    <x v="1"/>
    <x v="2016"/>
    <x v="2"/>
    <s v="US"/>
    <s v="USD"/>
    <n v="1401587064"/>
    <n v="1399427064"/>
    <b v="1"/>
    <n v="19"/>
    <b v="0"/>
    <s v="theater/plays"/>
    <n v="21"/>
    <n v="56.05"/>
    <x v="6"/>
    <x v="11"/>
    <x v="2300"/>
  </r>
  <r>
    <n v="3819"/>
    <x v="2297"/>
    <s v="Support this collection of new plays by Kansas City writers and the artists who are bringing it to life!"/>
    <x v="114"/>
    <x v="2017"/>
    <x v="0"/>
    <s v="US"/>
    <s v="USD"/>
    <n v="1437166920"/>
    <n v="1435554104"/>
    <b v="0"/>
    <n v="26"/>
    <b v="1"/>
    <s v="theater/plays"/>
    <n v="106"/>
    <n v="40.92"/>
    <x v="6"/>
    <x v="11"/>
    <x v="2301"/>
  </r>
  <r>
    <n v="3500"/>
    <x v="2298"/>
    <s v="A minimalist, post-modern production of the classic play, performed and produced by aspiring theater undergraduates at UMass Amherst."/>
    <x v="114"/>
    <x v="2018"/>
    <x v="0"/>
    <s v="US"/>
    <s v="USD"/>
    <n v="1457326740"/>
    <n v="1455919438"/>
    <b v="0"/>
    <n v="42"/>
    <b v="1"/>
    <s v="theater/plays"/>
    <n v="106"/>
    <n v="25.31"/>
    <x v="6"/>
    <x v="11"/>
    <x v="2302"/>
  </r>
  <r>
    <n v="1224"/>
    <x v="2299"/>
    <s v="Modern Celtic influenced CD.  Help me finish what I started before the stroke."/>
    <x v="51"/>
    <x v="2019"/>
    <x v="1"/>
    <s v="US"/>
    <s v="USD"/>
    <n v="1402060302"/>
    <n v="1396876302"/>
    <b v="0"/>
    <n v="18"/>
    <b v="0"/>
    <s v="music/world music"/>
    <n v="7"/>
    <n v="58.89"/>
    <x v="7"/>
    <x v="37"/>
    <x v="2303"/>
  </r>
  <r>
    <n v="3860"/>
    <x v="2300"/>
    <s v="The unproduced screenplay by Tennessee Williams is given life for the first time on a Twin Cities stage by an ensemble of local actors."/>
    <x v="70"/>
    <x v="2019"/>
    <x v="2"/>
    <s v="US"/>
    <s v="USD"/>
    <n v="1407858710"/>
    <n v="1405266710"/>
    <b v="0"/>
    <n v="13"/>
    <b v="0"/>
    <s v="theater/plays"/>
    <n v="18"/>
    <n v="81.540000000000006"/>
    <x v="6"/>
    <x v="11"/>
    <x v="2304"/>
  </r>
  <r>
    <n v="2676"/>
    <x v="2301"/>
    <s v="Our aim is to provide high-end equipment and space for Toronto coders, filmmakers, and artists to develop cutting-edge VR content."/>
    <x v="238"/>
    <x v="2020"/>
    <x v="2"/>
    <s v="CA"/>
    <s v="CAD"/>
    <n v="1463929174"/>
    <n v="1461337174"/>
    <b v="0"/>
    <n v="9"/>
    <b v="0"/>
    <s v="technology/makerspaces"/>
    <n v="50"/>
    <n v="117.56"/>
    <x v="0"/>
    <x v="24"/>
    <x v="2305"/>
  </r>
  <r>
    <n v="2498"/>
    <x v="2302"/>
    <s v="We've been working hard on getting our music out and we are taking the final steps to releasing our EP, but we need your help."/>
    <x v="114"/>
    <x v="2021"/>
    <x v="0"/>
    <s v="US"/>
    <s v="USD"/>
    <n v="1422400387"/>
    <n v="1421190787"/>
    <b v="0"/>
    <n v="20"/>
    <b v="1"/>
    <s v="music/indie rock"/>
    <n v="106"/>
    <n v="52.8"/>
    <x v="7"/>
    <x v="12"/>
    <x v="2306"/>
  </r>
  <r>
    <n v="646"/>
    <x v="2303"/>
    <s v="Small town police forces don't always have the resources to provide for the unique needs of female officers and their body armor."/>
    <x v="267"/>
    <x v="2022"/>
    <x v="0"/>
    <s v="US"/>
    <s v="USD"/>
    <n v="1407788867"/>
    <n v="1405196867"/>
    <b v="0"/>
    <n v="27"/>
    <b v="1"/>
    <s v="technology/wearables"/>
    <n v="132"/>
    <n v="39.07"/>
    <x v="0"/>
    <x v="1"/>
    <x v="2307"/>
  </r>
  <r>
    <n v="3408"/>
    <x v="2304"/>
    <s v="Help us take &quot;She Has a Name&quot;, the human trafficking story of one victim, on tour to all over Northern and Central California."/>
    <x v="207"/>
    <x v="2023"/>
    <x v="0"/>
    <s v="US"/>
    <s v="USD"/>
    <n v="1405727304"/>
    <n v="1403135304"/>
    <b v="0"/>
    <n v="18"/>
    <b v="1"/>
    <s v="theater/plays"/>
    <n v="211"/>
    <n v="58.61"/>
    <x v="6"/>
    <x v="11"/>
    <x v="2308"/>
  </r>
  <r>
    <n v="2299"/>
    <x v="2305"/>
    <s v="Fly Radio has finished tracking their album now all that is left is the mixing/mastering and duplication!"/>
    <x v="284"/>
    <x v="2024"/>
    <x v="0"/>
    <s v="US"/>
    <s v="USD"/>
    <n v="1296953209"/>
    <n v="1295657209"/>
    <b v="0"/>
    <n v="14"/>
    <b v="1"/>
    <s v="music/rock"/>
    <n v="350"/>
    <n v="75.040000000000006"/>
    <x v="7"/>
    <x v="15"/>
    <x v="2309"/>
  </r>
  <r>
    <n v="1638"/>
    <x v="2306"/>
    <s v="Avenues will be going in to the studio to record a new EP with Matt Allison!"/>
    <x v="114"/>
    <x v="2025"/>
    <x v="0"/>
    <s v="US"/>
    <s v="USD"/>
    <n v="1362086700"/>
    <n v="1358180968"/>
    <b v="0"/>
    <n v="27"/>
    <b v="1"/>
    <s v="music/rock"/>
    <n v="105"/>
    <n v="38.89"/>
    <x v="7"/>
    <x v="15"/>
    <x v="2310"/>
  </r>
  <r>
    <n v="1711"/>
    <x v="2307"/>
    <s v="&quot;Redemption&quot; is a multi-cultural worship album aimed at giving you an 'around-the-world' experience of Jesus-focused worship."/>
    <x v="26"/>
    <x v="2025"/>
    <x v="2"/>
    <s v="US"/>
    <s v="USD"/>
    <n v="1409585434"/>
    <n v="1406907034"/>
    <b v="0"/>
    <n v="2"/>
    <b v="0"/>
    <s v="music/faith"/>
    <n v="11"/>
    <n v="525"/>
    <x v="7"/>
    <x v="14"/>
    <x v="2311"/>
  </r>
  <r>
    <n v="1833"/>
    <x v="2308"/>
    <s v="I am writing the second volume in a series of hair band encyclopedias, however I lack the means to afford the costs of the photos."/>
    <x v="272"/>
    <x v="2025"/>
    <x v="0"/>
    <s v="US"/>
    <s v="USD"/>
    <n v="1362211140"/>
    <n v="1359421403"/>
    <b v="0"/>
    <n v="25"/>
    <b v="1"/>
    <s v="music/rock"/>
    <n v="263"/>
    <n v="42"/>
    <x v="7"/>
    <x v="15"/>
    <x v="2312"/>
  </r>
  <r>
    <n v="2756"/>
    <x v="2309"/>
    <s v="We all pray to the same God no matter what name we might refer to Him as.  Our children deserve to know this basic truth."/>
    <x v="26"/>
    <x v="2026"/>
    <x v="2"/>
    <s v="US"/>
    <s v="USD"/>
    <n v="1389476201"/>
    <n v="1386884201"/>
    <b v="0"/>
    <n v="33"/>
    <b v="0"/>
    <s v="publishing/children's books"/>
    <n v="10"/>
    <n v="31.76"/>
    <x v="1"/>
    <x v="39"/>
    <x v="2313"/>
  </r>
  <r>
    <n v="1883"/>
    <x v="2310"/>
    <s v="Afraid Of Figs is a high energy pop/rock band, with off-the-wall humor, catchy hooks, and wild interactive live shows."/>
    <x v="253"/>
    <x v="2027"/>
    <x v="0"/>
    <s v="US"/>
    <s v="USD"/>
    <n v="1333921508"/>
    <n v="1331333108"/>
    <b v="0"/>
    <n v="32"/>
    <b v="1"/>
    <s v="music/indie rock"/>
    <n v="105"/>
    <n v="32.72"/>
    <x v="7"/>
    <x v="12"/>
    <x v="2314"/>
  </r>
  <r>
    <n v="3368"/>
    <x v="2311"/>
    <s v="Help a non-profit community theatre create an unforgettable production of J.M. Barrie's classic play."/>
    <x v="114"/>
    <x v="2028"/>
    <x v="0"/>
    <s v="US"/>
    <s v="USD"/>
    <n v="1420088400"/>
    <n v="1416977259"/>
    <b v="0"/>
    <n v="23"/>
    <b v="1"/>
    <s v="theater/plays"/>
    <n v="105"/>
    <n v="45.48"/>
    <x v="6"/>
    <x v="11"/>
    <x v="2315"/>
  </r>
  <r>
    <n v="3684"/>
    <x v="2312"/>
    <s v="Thespis Theater Festival presents Cassiopeia: A romantic tale of a bride finding her way to her unknown groom before it is too late."/>
    <x v="150"/>
    <x v="2029"/>
    <x v="0"/>
    <s v="US"/>
    <s v="USD"/>
    <n v="1441167586"/>
    <n v="1438575586"/>
    <b v="0"/>
    <n v="23"/>
    <b v="1"/>
    <s v="theater/plays"/>
    <n v="139"/>
    <n v="45.35"/>
    <x v="6"/>
    <x v="11"/>
    <x v="2316"/>
  </r>
  <r>
    <n v="310"/>
    <x v="2313"/>
    <s v="30 day tour to release a compilation CD with 16 original songs about hometowns.  Webisodes and documentary to follow."/>
    <x v="114"/>
    <x v="2030"/>
    <x v="0"/>
    <s v="US"/>
    <s v="USD"/>
    <n v="1319076000"/>
    <n v="1317788623"/>
    <b v="1"/>
    <n v="36"/>
    <b v="1"/>
    <s v="film &amp; video/documentary"/>
    <n v="104"/>
    <n v="28.92"/>
    <x v="5"/>
    <x v="8"/>
    <x v="2317"/>
  </r>
  <r>
    <n v="780"/>
    <x v="2314"/>
    <s v="We are finishing up recording our new record and we would like help with its physical CD release."/>
    <x v="114"/>
    <x v="2031"/>
    <x v="0"/>
    <s v="US"/>
    <s v="USD"/>
    <n v="1304439025"/>
    <n v="1301847025"/>
    <b v="0"/>
    <n v="27"/>
    <b v="1"/>
    <s v="music/rock"/>
    <n v="104"/>
    <n v="38.520000000000003"/>
    <x v="7"/>
    <x v="15"/>
    <x v="2318"/>
  </r>
  <r>
    <n v="811"/>
    <x v="2315"/>
    <s v="We need your financial support to cover the tour costs!  (Sound, lights, travel, stage design)"/>
    <x v="114"/>
    <x v="2031"/>
    <x v="0"/>
    <s v="US"/>
    <s v="USD"/>
    <n v="1373475120"/>
    <n v="1371569202"/>
    <b v="0"/>
    <n v="12"/>
    <b v="1"/>
    <s v="music/rock"/>
    <n v="104"/>
    <n v="86.67"/>
    <x v="7"/>
    <x v="15"/>
    <x v="2319"/>
  </r>
  <r>
    <n v="869"/>
    <x v="2316"/>
    <s v="The band Twice As Good wants to create and distribute a DVD of their live concert performance. This amazing band needs to be seen!"/>
    <x v="297"/>
    <x v="2031"/>
    <x v="2"/>
    <s v="US"/>
    <s v="USD"/>
    <n v="1365448657"/>
    <n v="1362860257"/>
    <b v="0"/>
    <n v="3"/>
    <b v="0"/>
    <s v="music/jazz"/>
    <n v="12"/>
    <n v="346.67"/>
    <x v="7"/>
    <x v="33"/>
    <x v="2320"/>
  </r>
  <r>
    <n v="3126"/>
    <x v="2317"/>
    <s v="A big dream, small budget, the drive/passion of so many volunteers...indoor skatepark in Eau Claire, WI._x000a__x000a_This is UR skatepark!"/>
    <x v="17"/>
    <x v="2031"/>
    <x v="1"/>
    <s v="US"/>
    <s v="USD"/>
    <n v="1459121162"/>
    <n v="1456532762"/>
    <b v="0"/>
    <n v="17"/>
    <b v="0"/>
    <s v="theater/spaces"/>
    <n v="4"/>
    <n v="61.18"/>
    <x v="6"/>
    <x v="9"/>
    <x v="2321"/>
  </r>
  <r>
    <n v="2104"/>
    <x v="2318"/>
    <s v="In the Raw is Seattle's the Ink &amp; the Echo's debut album.  It is honest, compelling, and speaks of raw human emotion."/>
    <x v="267"/>
    <x v="2032"/>
    <x v="0"/>
    <s v="US"/>
    <s v="USD"/>
    <n v="1369958400"/>
    <n v="1367286434"/>
    <b v="0"/>
    <n v="37"/>
    <b v="1"/>
    <s v="music/indie rock"/>
    <n v="130"/>
    <n v="28"/>
    <x v="7"/>
    <x v="12"/>
    <x v="2322"/>
  </r>
  <r>
    <n v="1206"/>
    <x v="2319"/>
    <s v="Limited edition zine by photographic artist Esthaem, signed and hand-numbered including a screen printed banderole. Edition of 100."/>
    <x v="280"/>
    <x v="2033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</r>
  <r>
    <n v="3372"/>
    <x v="2320"/>
    <s v="This play tells the story of the toxicity of sensationalism shown through one man's struggle with notoriety."/>
    <x v="114"/>
    <x v="2033"/>
    <x v="0"/>
    <s v="US"/>
    <s v="USD"/>
    <n v="1408942740"/>
    <n v="1407157756"/>
    <b v="0"/>
    <n v="27"/>
    <b v="1"/>
    <s v="theater/plays"/>
    <n v="104"/>
    <n v="38.33"/>
    <x v="6"/>
    <x v="11"/>
    <x v="2324"/>
  </r>
  <r>
    <n v="3559"/>
    <x v="2321"/>
    <s v="A theatre company designed to help young people to come out of their shell. Offering workshops and original shows directly to schools."/>
    <x v="114"/>
    <x v="2033"/>
    <x v="0"/>
    <s v="AU"/>
    <s v="AUD"/>
    <n v="1438333080"/>
    <n v="1436408308"/>
    <b v="0"/>
    <n v="24"/>
    <b v="1"/>
    <s v="theater/plays"/>
    <n v="104"/>
    <n v="43.13"/>
    <x v="6"/>
    <x v="11"/>
    <x v="2325"/>
  </r>
  <r>
    <n v="3668"/>
    <x v="2322"/>
    <s v="A stunning production of Michele Lowe's biting play, The Smell of the Kill.  Brought to you by Michael Sheeks and his friends &amp; heroes."/>
    <x v="114"/>
    <x v="2033"/>
    <x v="0"/>
    <s v="US"/>
    <s v="USD"/>
    <n v="1437676380"/>
    <n v="1435670452"/>
    <b v="0"/>
    <n v="28"/>
    <b v="1"/>
    <s v="theater/plays"/>
    <n v="104"/>
    <n v="36.96"/>
    <x v="6"/>
    <x v="11"/>
    <x v="2326"/>
  </r>
  <r>
    <n v="2470"/>
    <x v="2323"/>
    <s v="Music is my passion.  I've been recording this album for 2 years now, and I just want the world to finally hear it!"/>
    <x v="114"/>
    <x v="2034"/>
    <x v="0"/>
    <s v="US"/>
    <s v="USD"/>
    <n v="1337824055"/>
    <n v="1335232055"/>
    <b v="0"/>
    <n v="36"/>
    <b v="1"/>
    <s v="music/indie rock"/>
    <n v="103"/>
    <n v="28.66"/>
    <x v="7"/>
    <x v="12"/>
    <x v="2327"/>
  </r>
  <r>
    <n v="1831"/>
    <x v="2324"/>
    <s v="After a 2 year Odyssey, Darling Waste's trailer is still not home! We need $3,500 to get it through U.S. Customs!"/>
    <x v="114"/>
    <x v="2035"/>
    <x v="0"/>
    <s v="US"/>
    <s v="USD"/>
    <n v="1336866863"/>
    <n v="1335570863"/>
    <b v="0"/>
    <n v="14"/>
    <b v="1"/>
    <s v="music/rock"/>
    <n v="103"/>
    <n v="73.569999999999993"/>
    <x v="7"/>
    <x v="15"/>
    <x v="2328"/>
  </r>
  <r>
    <n v="3676"/>
    <x v="2325"/>
    <s v="The Black and White Theatre Company Inc. is a small company who loves to perform and entertain, but needs your support to succeed!"/>
    <x v="267"/>
    <x v="2035"/>
    <x v="0"/>
    <s v="US"/>
    <s v="USD"/>
    <n v="1410550484"/>
    <n v="1408995284"/>
    <b v="0"/>
    <n v="16"/>
    <b v="1"/>
    <s v="theater/plays"/>
    <n v="129"/>
    <n v="64.38"/>
    <x v="6"/>
    <x v="11"/>
    <x v="2329"/>
  </r>
  <r>
    <n v="1085"/>
    <x v="2326"/>
    <s v="The new kid on the block. Re-imagining old games and creating new ones. Ship, Lazer, Rock is first."/>
    <x v="0"/>
    <x v="2036"/>
    <x v="2"/>
    <s v="CA"/>
    <s v="CAD"/>
    <n v="1457967975"/>
    <n v="1455379575"/>
    <b v="0"/>
    <n v="9"/>
    <b v="0"/>
    <s v="games/video games"/>
    <n v="3"/>
    <n v="114"/>
    <x v="3"/>
    <x v="18"/>
    <x v="2330"/>
  </r>
  <r>
    <n v="1670"/>
    <x v="2327"/>
    <s v="We are ready to record our first album, but we need your help to make it a reality. Be an active part in producing this record and you'll be rewarded!"/>
    <x v="114"/>
    <x v="2036"/>
    <x v="0"/>
    <s v="US"/>
    <s v="USD"/>
    <n v="1278302400"/>
    <n v="1273961999"/>
    <b v="0"/>
    <n v="23"/>
    <b v="1"/>
    <s v="music/pop"/>
    <n v="103"/>
    <n v="44.61"/>
    <x v="7"/>
    <x v="22"/>
    <x v="2331"/>
  </r>
  <r>
    <n v="2387"/>
    <x v="2328"/>
    <s v="Learning should be fun! Effective health education includes the person's learning strengths, preferences and cultural perspective."/>
    <x v="25"/>
    <x v="2036"/>
    <x v="1"/>
    <s v="US"/>
    <s v="USD"/>
    <n v="1469199740"/>
    <n v="1465311740"/>
    <b v="0"/>
    <n v="3"/>
    <b v="0"/>
    <s v="technology/web"/>
    <n v="1"/>
    <n v="342"/>
    <x v="0"/>
    <x v="26"/>
    <x v="2332"/>
  </r>
  <r>
    <n v="784"/>
    <x v="2329"/>
    <s v="The book I am working on now is the third is a series of rock encyclopedias. However, I am in need of funding to cover the photo costs."/>
    <x v="114"/>
    <x v="2037"/>
    <x v="0"/>
    <s v="US"/>
    <s v="USD"/>
    <n v="1395023719"/>
    <n v="1391571319"/>
    <b v="0"/>
    <n v="10"/>
    <b v="1"/>
    <s v="music/rock"/>
    <n v="103"/>
    <n v="102.5"/>
    <x v="7"/>
    <x v="15"/>
    <x v="2333"/>
  </r>
  <r>
    <n v="3580"/>
    <x v="2330"/>
    <s v="Annabel Lost combines visual art and performance poetry to tell the story of two orphaned refugees, Quetzal and Rhime."/>
    <x v="280"/>
    <x v="2037"/>
    <x v="0"/>
    <s v="US"/>
    <s v="USD"/>
    <n v="1425185940"/>
    <n v="1421900022"/>
    <b v="0"/>
    <n v="27"/>
    <b v="1"/>
    <s v="theater/plays"/>
    <n v="114"/>
    <n v="37.96"/>
    <x v="6"/>
    <x v="11"/>
    <x v="2334"/>
  </r>
  <r>
    <n v="3798"/>
    <x v="2331"/>
    <s v="Ceasefire WWII. Yet Nazis continue the Holocaust.  A German &amp; a girl try to stop the execution of Christian,Gay &amp; Jewish prisoners."/>
    <x v="45"/>
    <x v="2037"/>
    <x v="2"/>
    <s v="US"/>
    <s v="USD"/>
    <n v="1407691248"/>
    <n v="1405099248"/>
    <b v="0"/>
    <n v="5"/>
    <b v="0"/>
    <s v="theater/musical"/>
    <n v="1"/>
    <n v="205"/>
    <x v="6"/>
    <x v="19"/>
    <x v="2335"/>
  </r>
  <r>
    <n v="1037"/>
    <x v="2332"/>
    <s v="A Special 10th Anniversary Re-Release of Ender Bowen's third album, LEMONYMOUS, with a companion CD of alternate takes and remixes."/>
    <x v="114"/>
    <x v="2038"/>
    <x v="0"/>
    <s v="US"/>
    <s v="USD"/>
    <n v="1431925200"/>
    <n v="1429991062"/>
    <b v="0"/>
    <n v="21"/>
    <b v="1"/>
    <s v="music/electronic music"/>
    <n v="102"/>
    <n v="48.62"/>
    <x v="7"/>
    <x v="13"/>
    <x v="2336"/>
  </r>
  <r>
    <n v="1168"/>
    <x v="2333"/>
    <s v="Simply fresh farm to table on wheels working close with local farms to ensure the highest of quality of product ."/>
    <x v="53"/>
    <x v="2039"/>
    <x v="2"/>
    <s v="US"/>
    <s v="USD"/>
    <n v="1474507065"/>
    <n v="1471915065"/>
    <b v="0"/>
    <n v="3"/>
    <b v="0"/>
    <s v="food/food trucks"/>
    <n v="6"/>
    <n v="340"/>
    <x v="4"/>
    <x v="29"/>
    <x v="2337"/>
  </r>
  <r>
    <n v="1590"/>
    <x v="2334"/>
    <s v="Discover Italy through photography."/>
    <x v="24"/>
    <x v="2039"/>
    <x v="2"/>
    <s v="IT"/>
    <s v="EUR"/>
    <n v="1443040464"/>
    <n v="1440448464"/>
    <b v="0"/>
    <n v="2"/>
    <b v="0"/>
    <s v="photography/places"/>
    <n v="2"/>
    <n v="510"/>
    <x v="2"/>
    <x v="34"/>
    <x v="2338"/>
  </r>
  <r>
    <n v="3549"/>
    <x v="2335"/>
    <s v="Help us bring to life tales of hardship, danger and community of extraordinary women working in WW1 munitions factories."/>
    <x v="114"/>
    <x v="2039"/>
    <x v="0"/>
    <s v="GB"/>
    <s v="GBP"/>
    <n v="1441358873"/>
    <n v="1438939673"/>
    <b v="0"/>
    <n v="42"/>
    <b v="1"/>
    <s v="theater/plays"/>
    <n v="102"/>
    <n v="24.29"/>
    <x v="6"/>
    <x v="11"/>
    <x v="2339"/>
  </r>
  <r>
    <n v="2208"/>
    <x v="2336"/>
    <s v="Early Summer, SIR will be releasing two EP's. The funding of this project will determine if they get professional pressings or cdr's"/>
    <x v="114"/>
    <x v="2040"/>
    <x v="0"/>
    <s v="US"/>
    <s v="USD"/>
    <n v="1333771200"/>
    <n v="1328649026"/>
    <b v="0"/>
    <n v="24"/>
    <b v="1"/>
    <s v="music/electronic music"/>
    <n v="102"/>
    <n v="42.33"/>
    <x v="7"/>
    <x v="13"/>
    <x v="2340"/>
  </r>
  <r>
    <n v="1613"/>
    <x v="2337"/>
    <s v="Ghosts and Paper Hearts are getting ready to release their new EP and we want it to be sent everywhere. Help us out PLEASE!!!!!"/>
    <x v="114"/>
    <x v="2041"/>
    <x v="0"/>
    <s v="US"/>
    <s v="USD"/>
    <n v="1342921202"/>
    <n v="1340329202"/>
    <b v="0"/>
    <n v="26"/>
    <b v="1"/>
    <s v="music/rock"/>
    <n v="102"/>
    <n v="39.04"/>
    <x v="7"/>
    <x v="15"/>
    <x v="2341"/>
  </r>
  <r>
    <n v="2219"/>
    <x v="2338"/>
    <s v="An album that illustrates events in our lives, whether trivial or significant, through the tones of electronic music."/>
    <x v="114"/>
    <x v="2041"/>
    <x v="0"/>
    <s v="US"/>
    <s v="USD"/>
    <n v="1440004512"/>
    <n v="1437412512"/>
    <b v="0"/>
    <n v="19"/>
    <b v="1"/>
    <s v="music/electronic music"/>
    <n v="102"/>
    <n v="53.42"/>
    <x v="7"/>
    <x v="13"/>
    <x v="2342"/>
  </r>
  <r>
    <n v="1211"/>
    <x v="2339"/>
    <s v="From 2010 to 2015, I took over 15 000 photos in Japan. Here's 500 of them. Landscape, city view, people and so much more!"/>
    <x v="114"/>
    <x v="2042"/>
    <x v="0"/>
    <s v="CA"/>
    <s v="CAD"/>
    <n v="1465505261"/>
    <n v="1464209261"/>
    <b v="0"/>
    <n v="6"/>
    <b v="1"/>
    <s v="photography/photobooks"/>
    <n v="101"/>
    <n v="168.5"/>
    <x v="2"/>
    <x v="3"/>
    <x v="2343"/>
  </r>
  <r>
    <n v="3599"/>
    <x v="2340"/>
    <s v="Help Chrysalis get this production off the ground!  An original play, we only need $500 to get this production on its feet!"/>
    <x v="207"/>
    <x v="2043"/>
    <x v="0"/>
    <s v="US"/>
    <s v="USD"/>
    <n v="1440892800"/>
    <n v="1438715077"/>
    <b v="0"/>
    <n v="17"/>
    <b v="1"/>
    <s v="theater/plays"/>
    <n v="202"/>
    <n v="59.41"/>
    <x v="6"/>
    <x v="11"/>
    <x v="2344"/>
  </r>
  <r>
    <n v="3906"/>
    <x v="2341"/>
    <s v="We will workshop, stage and develop new writing, devised work and adaptations. A joyful leap into the possibilities of an idea!"/>
    <x v="186"/>
    <x v="2043"/>
    <x v="2"/>
    <s v="GB"/>
    <s v="GBP"/>
    <n v="1435325100"/>
    <n v="1432072893"/>
    <b v="0"/>
    <n v="16"/>
    <b v="0"/>
    <s v="theater/plays"/>
    <n v="67"/>
    <n v="63.13"/>
    <x v="6"/>
    <x v="11"/>
    <x v="2345"/>
  </r>
  <r>
    <n v="2297"/>
    <x v="2342"/>
    <s v="New Jersey Alternative Rock band COCO needs YOUR help self-releasing debut EP!"/>
    <x v="114"/>
    <x v="2044"/>
    <x v="0"/>
    <s v="US"/>
    <s v="USD"/>
    <n v="1331697540"/>
    <n v="1328749249"/>
    <b v="0"/>
    <n v="19"/>
    <b v="1"/>
    <s v="music/rock"/>
    <n v="101"/>
    <n v="52.95"/>
    <x v="7"/>
    <x v="15"/>
    <x v="2346"/>
  </r>
  <r>
    <n v="3038"/>
    <x v="2343"/>
    <s v="Our little theater needs some love. We took over a lab and need to make our space look more inviting and well, like a theater!"/>
    <x v="114"/>
    <x v="2045"/>
    <x v="0"/>
    <s v="US"/>
    <s v="USD"/>
    <n v="1457071397"/>
    <n v="1451887397"/>
    <b v="0"/>
    <n v="27"/>
    <b v="1"/>
    <s v="theater/spaces"/>
    <n v="101"/>
    <n v="37.22"/>
    <x v="6"/>
    <x v="9"/>
    <x v="2347"/>
  </r>
  <r>
    <n v="3564"/>
    <x v="2344"/>
    <s v="Multi Award-Winng play THE PILLOWMAN coming to the Arts Centre Theatre, Aberdeen"/>
    <x v="114"/>
    <x v="2045"/>
    <x v="0"/>
    <s v="GB"/>
    <s v="GBP"/>
    <n v="1444060800"/>
    <n v="1440082649"/>
    <b v="0"/>
    <n v="17"/>
    <b v="1"/>
    <s v="theater/plays"/>
    <n v="101"/>
    <n v="59.12"/>
    <x v="6"/>
    <x v="11"/>
    <x v="2348"/>
  </r>
  <r>
    <n v="1880"/>
    <x v="2345"/>
    <s v="Sim Betting Football is the only football (soccer) betting simulation  game."/>
    <x v="1"/>
    <x v="2046"/>
    <x v="2"/>
    <s v="GB"/>
    <s v="GBP"/>
    <n v="1459341380"/>
    <n v="1456839380"/>
    <b v="0"/>
    <n v="24"/>
    <b v="0"/>
    <s v="games/mobile games"/>
    <n v="20"/>
    <n v="41.83"/>
    <x v="3"/>
    <x v="28"/>
    <x v="2349"/>
  </r>
  <r>
    <n v="1660"/>
    <x v="2346"/>
    <s v="Vogliamo realizzare un risotto fragole e champagne e condividerlo con i nostri fan. Faremo il risotto durante un concerto casalingo."/>
    <x v="298"/>
    <x v="2047"/>
    <x v="0"/>
    <s v="IT"/>
    <s v="EUR"/>
    <n v="1462053540"/>
    <n v="1459355950"/>
    <b v="0"/>
    <n v="36"/>
    <b v="1"/>
    <s v="music/pop"/>
    <n v="1254"/>
    <n v="27.86"/>
    <x v="7"/>
    <x v="22"/>
    <x v="2350"/>
  </r>
  <r>
    <n v="2993"/>
    <x v="2347"/>
    <s v="Help us build the Kitchen from Hell!"/>
    <x v="114"/>
    <x v="2047"/>
    <x v="0"/>
    <s v="US"/>
    <s v="USD"/>
    <n v="1455998867"/>
    <n v="1453406867"/>
    <b v="0"/>
    <n v="22"/>
    <b v="1"/>
    <s v="theater/spaces"/>
    <n v="100"/>
    <n v="45.59"/>
    <x v="6"/>
    <x v="9"/>
    <x v="2351"/>
  </r>
  <r>
    <n v="2768"/>
    <x v="2348"/>
    <s v="â€œItâ€™s Okay to Waitâ€ is the story of a father who sits down with his adolescent daughter to have â€œthe talkâ€ about sex."/>
    <x v="40"/>
    <x v="2048"/>
    <x v="2"/>
    <s v="US"/>
    <s v="USD"/>
    <n v="1333028723"/>
    <n v="1330440323"/>
    <b v="0"/>
    <n v="34"/>
    <b v="0"/>
    <s v="publishing/children's books"/>
    <n v="14"/>
    <n v="29.47"/>
    <x v="1"/>
    <x v="39"/>
    <x v="2352"/>
  </r>
  <r>
    <n v="1838"/>
    <x v="2349"/>
    <s v="Paul Haasch is producing his first music video! With awesome people involved and a great vision, it is sure to be an amazing piece."/>
    <x v="114"/>
    <x v="2049"/>
    <x v="0"/>
    <s v="US"/>
    <s v="USD"/>
    <n v="1317438000"/>
    <n v="1314989557"/>
    <b v="0"/>
    <n v="28"/>
    <b v="1"/>
    <s v="music/rock"/>
    <n v="100"/>
    <n v="35.770000000000003"/>
    <x v="7"/>
    <x v="15"/>
    <x v="2353"/>
  </r>
  <r>
    <n v="1611"/>
    <x v="2350"/>
    <s v="Skelton-Luns CD/7&quot; No Big Deal."/>
    <x v="267"/>
    <x v="2050"/>
    <x v="0"/>
    <s v="US"/>
    <s v="USD"/>
    <n v="1370390432"/>
    <n v="1368576032"/>
    <b v="0"/>
    <n v="27"/>
    <b v="1"/>
    <s v="music/rock"/>
    <n v="125"/>
    <n v="37.07"/>
    <x v="7"/>
    <x v="15"/>
    <x v="2354"/>
  </r>
  <r>
    <n v="1860"/>
    <x v="2351"/>
    <s v="ASC had a one-of-a-kind CD release party in 2013, and we want to share it with the world - in DVD format!"/>
    <x v="150"/>
    <x v="2050"/>
    <x v="0"/>
    <s v="US"/>
    <s v="USD"/>
    <n v="1391706084"/>
    <n v="1389891684"/>
    <b v="0"/>
    <n v="19"/>
    <b v="1"/>
    <s v="music/rock"/>
    <n v="133"/>
    <n v="52.68"/>
    <x v="7"/>
    <x v="15"/>
    <x v="2355"/>
  </r>
  <r>
    <n v="2288"/>
    <x v="2352"/>
    <s v="Technocracy will be released on digital media on June 26th, but we all know analog is king!  Help us press this album on vinyl!"/>
    <x v="114"/>
    <x v="2050"/>
    <x v="0"/>
    <s v="US"/>
    <s v="USD"/>
    <n v="1340733600"/>
    <n v="1339098689"/>
    <b v="0"/>
    <n v="25"/>
    <b v="1"/>
    <s v="music/rock"/>
    <n v="100"/>
    <n v="40.04"/>
    <x v="7"/>
    <x v="15"/>
    <x v="2356"/>
  </r>
  <r>
    <n v="2482"/>
    <x v="2353"/>
    <s v="Singer Jude Roberts has been asked to perform his song &quot;The Flood&quot;  in Hiroshima.  You can assist in making this opportunity a reality."/>
    <x v="114"/>
    <x v="2050"/>
    <x v="0"/>
    <s v="US"/>
    <s v="USD"/>
    <n v="1312224383"/>
    <n v="1308336383"/>
    <b v="0"/>
    <n v="25"/>
    <b v="1"/>
    <s v="music/indie rock"/>
    <n v="100"/>
    <n v="40.04"/>
    <x v="7"/>
    <x v="12"/>
    <x v="2357"/>
  </r>
  <r>
    <n v="2669"/>
    <x v="2354"/>
    <s v="The brand new Makers Club wants something to draw the students into science and engineering and also be very inclusive."/>
    <x v="267"/>
    <x v="2050"/>
    <x v="0"/>
    <s v="US"/>
    <s v="USD"/>
    <n v="1452387096"/>
    <n v="1447203096"/>
    <b v="0"/>
    <n v="11"/>
    <b v="1"/>
    <s v="technology/makerspaces"/>
    <n v="125"/>
    <n v="91"/>
    <x v="0"/>
    <x v="24"/>
    <x v="2358"/>
  </r>
  <r>
    <n v="3622"/>
    <x v="2355"/>
    <s v="5 actors. 39 characters. 1 epic adventure. Presented by the Cradle Theatre Company."/>
    <x v="114"/>
    <x v="2051"/>
    <x v="0"/>
    <s v="US"/>
    <s v="USD"/>
    <n v="1411874580"/>
    <n v="1409030371"/>
    <b v="0"/>
    <n v="21"/>
    <b v="1"/>
    <s v="theater/plays"/>
    <n v="100"/>
    <n v="47.67"/>
    <x v="6"/>
    <x v="11"/>
    <x v="2359"/>
  </r>
  <r>
    <n v="3815"/>
    <x v="2356"/>
    <s v="Come and help us make the Canterbury Shakespeare Festival a reality"/>
    <x v="114"/>
    <x v="2052"/>
    <x v="0"/>
    <s v="GB"/>
    <s v="GBP"/>
    <n v="1440111600"/>
    <n v="1437545657"/>
    <b v="0"/>
    <n v="20"/>
    <b v="1"/>
    <s v="theater/plays"/>
    <n v="100"/>
    <n v="50"/>
    <x v="6"/>
    <x v="11"/>
    <x v="2360"/>
  </r>
  <r>
    <n v="390"/>
    <x v="2357"/>
    <s v="Join UCF as they dive into the creative and community outreach for the families in St. Vincent and the Grenadines."/>
    <x v="114"/>
    <x v="2053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</r>
  <r>
    <n v="1845"/>
    <x v="2358"/>
    <s v="OH MY JOSH! _x000a__x000a_Our Kickstarter Supporters get FIRST DIBS!_x000a__x000a_Here's our latest single release and a package deal you cannot ignore!"/>
    <x v="114"/>
    <x v="2053"/>
    <x v="0"/>
    <s v="US"/>
    <s v="USD"/>
    <n v="1466139300"/>
    <n v="1464854398"/>
    <b v="0"/>
    <n v="19"/>
    <b v="1"/>
    <s v="music/rock"/>
    <n v="100"/>
    <n v="52.63"/>
    <x v="7"/>
    <x v="15"/>
    <x v="2362"/>
  </r>
  <r>
    <n v="2172"/>
    <x v="2359"/>
    <s v="hey friends. We are Hollow Point 9._x000a_We are calling on you to help us._x000a_In our journey to make our debut album."/>
    <x v="114"/>
    <x v="2053"/>
    <x v="0"/>
    <s v="US"/>
    <s v="USD"/>
    <n v="1429365320"/>
    <n v="1426773320"/>
    <b v="0"/>
    <n v="13"/>
    <b v="1"/>
    <s v="music/rock"/>
    <n v="100"/>
    <n v="76.92"/>
    <x v="7"/>
    <x v="15"/>
    <x v="2363"/>
  </r>
  <r>
    <n v="2509"/>
    <x v="2360"/>
    <s v="Relax in a new Cheesecake Lounge in London, serving freshly made cheesecakes, all day and all night, along with great coffees and teas."/>
    <x v="68"/>
    <x v="2053"/>
    <x v="2"/>
    <s v="GB"/>
    <s v="GBP"/>
    <n v="1429554349"/>
    <n v="1424719549"/>
    <b v="0"/>
    <n v="28"/>
    <b v="0"/>
    <s v="food/restaurants"/>
    <n v="1"/>
    <n v="35.71"/>
    <x v="4"/>
    <x v="40"/>
    <x v="2364"/>
  </r>
  <r>
    <n v="2821"/>
    <x v="2361"/>
    <s v="Help us share an untold story of Britain's involvement in the slave trade, in the church where Wilberforce began his abolition campaign"/>
    <x v="114"/>
    <x v="2053"/>
    <x v="0"/>
    <s v="GB"/>
    <s v="GBP"/>
    <n v="1411510135"/>
    <n v="1408918135"/>
    <b v="0"/>
    <n v="35"/>
    <b v="1"/>
    <s v="theater/plays"/>
    <n v="100"/>
    <n v="28.57"/>
    <x v="6"/>
    <x v="11"/>
    <x v="2365"/>
  </r>
  <r>
    <n v="2928"/>
    <x v="2362"/>
    <s v="This is a touring production for schools in the Treasure Valley!"/>
    <x v="114"/>
    <x v="2053"/>
    <x v="0"/>
    <s v="US"/>
    <s v="USD"/>
    <n v="1457135846"/>
    <n v="1454543846"/>
    <b v="0"/>
    <n v="24"/>
    <b v="1"/>
    <s v="theater/musical"/>
    <n v="100"/>
    <n v="41.67"/>
    <x v="6"/>
    <x v="19"/>
    <x v="2366"/>
  </r>
  <r>
    <n v="2988"/>
    <x v="2363"/>
    <s v="Since October 2015 the Shoebox Theatre has become a hub of creativity - The next step in our journey is to hang stage curtains!"/>
    <x v="114"/>
    <x v="2053"/>
    <x v="0"/>
    <s v="GB"/>
    <s v="GBP"/>
    <n v="1466412081"/>
    <n v="1463820081"/>
    <b v="0"/>
    <n v="28"/>
    <b v="1"/>
    <s v="theater/spaces"/>
    <n v="100"/>
    <n v="35.71"/>
    <x v="6"/>
    <x v="9"/>
    <x v="2367"/>
  </r>
  <r>
    <n v="3185"/>
    <x v="2364"/>
    <s v="I've written, and am producing, a fun new play with a gorgeous cast for this year's Edfringe and it just needs a little extra dough :)"/>
    <x v="114"/>
    <x v="2053"/>
    <x v="0"/>
    <s v="GB"/>
    <s v="GBP"/>
    <n v="1405553241"/>
    <n v="1404948441"/>
    <b v="1"/>
    <n v="24"/>
    <b v="1"/>
    <s v="theater/plays"/>
    <n v="100"/>
    <n v="41.67"/>
    <x v="6"/>
    <x v="11"/>
    <x v="2368"/>
  </r>
  <r>
    <n v="3504"/>
    <x v="2365"/>
    <s v="The Sterling Lion Theater Company is a non-profit theater group established for the benefit of the Connecticut lower Naugatuck Valley."/>
    <x v="114"/>
    <x v="2053"/>
    <x v="0"/>
    <s v="US"/>
    <s v="USD"/>
    <n v="1447959491"/>
    <n v="1445363891"/>
    <b v="0"/>
    <n v="8"/>
    <b v="1"/>
    <s v="theater/plays"/>
    <n v="100"/>
    <n v="125"/>
    <x v="6"/>
    <x v="11"/>
    <x v="2369"/>
  </r>
  <r>
    <n v="3512"/>
    <x v="2366"/>
    <s v="We're making a hard hitting, innovative play which will open your eyes to what mental illness is like in the mind of the sufferer."/>
    <x v="114"/>
    <x v="2053"/>
    <x v="0"/>
    <s v="GB"/>
    <s v="GBP"/>
    <n v="1429789992"/>
    <n v="1424609592"/>
    <b v="0"/>
    <n v="17"/>
    <b v="1"/>
    <s v="theater/plays"/>
    <n v="100"/>
    <n v="58.82"/>
    <x v="6"/>
    <x v="11"/>
    <x v="2370"/>
  </r>
  <r>
    <n v="3808"/>
    <x v="2367"/>
    <s v="Following a sell-out run in Loughborough, Time at the Bar! is heading to this year's Fringe Festival... But we need your help!"/>
    <x v="114"/>
    <x v="2053"/>
    <x v="0"/>
    <s v="GB"/>
    <s v="GBP"/>
    <n v="1429955619"/>
    <n v="1424775219"/>
    <b v="0"/>
    <n v="24"/>
    <b v="1"/>
    <s v="theater/plays"/>
    <n v="100"/>
    <n v="41.67"/>
    <x v="6"/>
    <x v="11"/>
    <x v="2371"/>
  </r>
  <r>
    <n v="3913"/>
    <x v="2368"/>
    <s v="â€œNo amount of fire or freshness can challenge what a man will store up in his ghostly heart.â€ â€“ The Great Gatsby"/>
    <x v="26"/>
    <x v="2053"/>
    <x v="2"/>
    <s v="US"/>
    <s v="USD"/>
    <n v="1448863449"/>
    <n v="1446267849"/>
    <b v="0"/>
    <n v="7"/>
    <b v="0"/>
    <s v="theater/plays"/>
    <n v="10"/>
    <n v="142.86000000000001"/>
    <x v="6"/>
    <x v="11"/>
    <x v="2372"/>
  </r>
  <r>
    <n v="1794"/>
    <x v="2369"/>
    <s v="&quot;Venus as Menâ€ is a book about beauty of masculine nude. Is a reflection about men as a sensitive and sensual being and gender equity."/>
    <x v="99"/>
    <x v="2054"/>
    <x v="2"/>
    <s v="US"/>
    <s v="USD"/>
    <n v="1423660422"/>
    <n v="1420636422"/>
    <b v="1"/>
    <n v="18"/>
    <b v="0"/>
    <s v="photography/photobooks"/>
    <n v="11"/>
    <n v="55.39"/>
    <x v="2"/>
    <x v="3"/>
    <x v="2373"/>
  </r>
  <r>
    <n v="1778"/>
    <x v="2370"/>
    <s v="This book combines portraits of Cuban life and and society with quotes from a diverse group of Cubans that live in Cuba now."/>
    <x v="6"/>
    <x v="2055"/>
    <x v="2"/>
    <s v="US"/>
    <s v="USD"/>
    <n v="1427485395"/>
    <n v="1423600995"/>
    <b v="1"/>
    <n v="15"/>
    <b v="0"/>
    <s v="photography/photobooks"/>
    <n v="2"/>
    <n v="66.33"/>
    <x v="2"/>
    <x v="3"/>
    <x v="2374"/>
  </r>
  <r>
    <n v="1338"/>
    <x v="2371"/>
    <s v="HandL makes your phone feel like an organic extension of your hand. Elastic and brace system supports your device with just two fingers"/>
    <x v="0"/>
    <x v="2056"/>
    <x v="1"/>
    <s v="US"/>
    <s v="USD"/>
    <n v="1438543033"/>
    <n v="1435951033"/>
    <b v="0"/>
    <n v="15"/>
    <b v="0"/>
    <s v="technology/wearables"/>
    <n v="3"/>
    <n v="66.069999999999993"/>
    <x v="0"/>
    <x v="1"/>
    <x v="2375"/>
  </r>
  <r>
    <n v="2634"/>
    <x v="2372"/>
    <s v="After a unsuccessful recovery last time we are trying again to successfully launch and recover a weather balloon from space."/>
    <x v="299"/>
    <x v="2057"/>
    <x v="0"/>
    <s v="US"/>
    <s v="USD"/>
    <n v="1475163921"/>
    <n v="1472571921"/>
    <b v="0"/>
    <n v="25"/>
    <b v="1"/>
    <s v="technology/space exploration"/>
    <n v="106"/>
    <n v="39.44"/>
    <x v="0"/>
    <x v="4"/>
    <x v="2376"/>
  </r>
  <r>
    <n v="1840"/>
    <x v="2373"/>
    <s v="St. Paul five-piece band City of the Weak hits the road May 9th, heading for Ft. Lauderdale to attend the Driven Music Conference!"/>
    <x v="280"/>
    <x v="2058"/>
    <x v="0"/>
    <s v="US"/>
    <s v="USD"/>
    <n v="1367902740"/>
    <n v="1366251510"/>
    <b v="0"/>
    <n v="13"/>
    <b v="1"/>
    <s v="music/rock"/>
    <n v="109"/>
    <n v="75.38"/>
    <x v="7"/>
    <x v="15"/>
    <x v="2377"/>
  </r>
  <r>
    <n v="3880"/>
    <x v="2374"/>
    <s v="With Russell Grant as Mrs Meers, this classic musical taps into London's Theatro Technis 1-25 October 2014 for its UK fringe premiere!"/>
    <x v="82"/>
    <x v="2058"/>
    <x v="1"/>
    <s v="GB"/>
    <s v="GBP"/>
    <n v="1406761200"/>
    <n v="1403724820"/>
    <b v="0"/>
    <n v="17"/>
    <b v="0"/>
    <s v="theater/musical"/>
    <n v="13"/>
    <n v="57.65"/>
    <x v="6"/>
    <x v="19"/>
    <x v="2378"/>
  </r>
  <r>
    <n v="1167"/>
    <x v="2375"/>
    <s v="A mobile food truck serving up a Latino-inspired fusion cuisine using fresh, local, &amp; organic ingredients!"/>
    <x v="24"/>
    <x v="2059"/>
    <x v="2"/>
    <s v="US"/>
    <s v="USD"/>
    <n v="1410543495"/>
    <n v="1407865095"/>
    <b v="0"/>
    <n v="16"/>
    <b v="0"/>
    <s v="food/food trucks"/>
    <n v="2"/>
    <n v="61.19"/>
    <x v="4"/>
    <x v="29"/>
    <x v="2379"/>
  </r>
  <r>
    <n v="705"/>
    <x v="2376"/>
    <s v="The closest thing ever to the Holy Grail of wearables technology"/>
    <x v="4"/>
    <x v="2060"/>
    <x v="2"/>
    <s v="NL"/>
    <s v="EUR"/>
    <n v="1484999278"/>
    <n v="1482407278"/>
    <b v="0"/>
    <n v="5"/>
    <b v="0"/>
    <s v="technology/wearables"/>
    <n v="1"/>
    <n v="195.4"/>
    <x v="0"/>
    <x v="1"/>
    <x v="2380"/>
  </r>
  <r>
    <n v="2978"/>
    <x v="2377"/>
    <s v="The Border Theatre presents The Fall of Wallace Winter, an exploration of American obsessions, this Nov. 7th-9th at the Plaza Theatre"/>
    <x v="150"/>
    <x v="2061"/>
    <x v="0"/>
    <s v="US"/>
    <s v="USD"/>
    <n v="1413784740"/>
    <n v="1412954547"/>
    <b v="0"/>
    <n v="16"/>
    <b v="1"/>
    <s v="theater/plays"/>
    <n v="129"/>
    <n v="60.69"/>
    <x v="6"/>
    <x v="11"/>
    <x v="2381"/>
  </r>
  <r>
    <n v="2627"/>
    <x v="2378"/>
    <s v="A group of high school students are building a near-space balloon, that will capture stunning HD video of the earth from near-space."/>
    <x v="277"/>
    <x v="2062"/>
    <x v="0"/>
    <s v="US"/>
    <s v="USD"/>
    <n v="1448571261"/>
    <n v="1445975661"/>
    <b v="0"/>
    <n v="45"/>
    <b v="1"/>
    <s v="technology/space exploration"/>
    <n v="647"/>
    <n v="21.56"/>
    <x v="0"/>
    <x v="4"/>
    <x v="2382"/>
  </r>
  <r>
    <n v="3420"/>
    <x v="2379"/>
    <s v="A powerful and urgent tale of the first line of defence for the NHS. Based on true stories from junior doctors."/>
    <x v="251"/>
    <x v="2063"/>
    <x v="0"/>
    <s v="GB"/>
    <s v="GBP"/>
    <n v="1455408000"/>
    <n v="1454638202"/>
    <b v="0"/>
    <n v="34"/>
    <b v="1"/>
    <s v="theater/plays"/>
    <n v="138"/>
    <n v="28.41"/>
    <x v="6"/>
    <x v="11"/>
    <x v="2383"/>
  </r>
  <r>
    <n v="2873"/>
    <x v="2380"/>
    <s v="DC/Baltimore AEA actors band together produce a world premiere of a touching, bittersweet, award winning play about letting go to live"/>
    <x v="60"/>
    <x v="2064"/>
    <x v="2"/>
    <s v="US"/>
    <s v="USD"/>
    <n v="1422473831"/>
    <n v="1419881831"/>
    <b v="0"/>
    <n v="8"/>
    <b v="0"/>
    <s v="theater/plays"/>
    <n v="38"/>
    <n v="119.13"/>
    <x v="6"/>
    <x v="11"/>
    <x v="2384"/>
  </r>
  <r>
    <n v="3460"/>
    <x v="2381"/>
    <s v="'Pushers' is an exciting new play and the first project for brand new theatre company, Ain't Got No Home Productions."/>
    <x v="207"/>
    <x v="2065"/>
    <x v="0"/>
    <s v="GB"/>
    <s v="GBP"/>
    <n v="1408106352"/>
    <n v="1406896752"/>
    <b v="0"/>
    <n v="19"/>
    <b v="1"/>
    <s v="theater/plays"/>
    <n v="190"/>
    <n v="50"/>
    <x v="6"/>
    <x v="11"/>
    <x v="2385"/>
  </r>
  <r>
    <n v="2515"/>
    <x v="2382"/>
    <s v="The Barrel Room SF is moving to a new location in San Francisco with a 60-seat restaurant &amp; full liquor. Help us make our move amazing!"/>
    <x v="1"/>
    <x v="2066"/>
    <x v="2"/>
    <s v="US"/>
    <s v="USD"/>
    <n v="1424635753"/>
    <n v="1422043753"/>
    <b v="0"/>
    <n v="12"/>
    <b v="0"/>
    <s v="food/restaurants"/>
    <n v="19"/>
    <n v="77.5"/>
    <x v="4"/>
    <x v="40"/>
    <x v="2386"/>
  </r>
  <r>
    <n v="2628"/>
    <x v="2383"/>
    <s v="A high school freshman is sending pie into space and you can be a part of it.  GO SCIENCE!!!"/>
    <x v="300"/>
    <x v="2067"/>
    <x v="0"/>
    <s v="US"/>
    <s v="USD"/>
    <n v="1417389067"/>
    <n v="1415661067"/>
    <b v="0"/>
    <n v="21"/>
    <b v="1"/>
    <s v="technology/space exploration"/>
    <n v="110"/>
    <n v="44.1"/>
    <x v="0"/>
    <x v="4"/>
    <x v="2387"/>
  </r>
  <r>
    <n v="3637"/>
    <x v="2384"/>
    <s v="THE BALLAD OF DOWNTOWN JAKE is a newly created contemporary music drama that is schedule to premiere in Phoenix, AZ in March 2015."/>
    <x v="121"/>
    <x v="2067"/>
    <x v="2"/>
    <s v="US"/>
    <s v="USD"/>
    <n v="1420130935"/>
    <n v="1417538935"/>
    <b v="0"/>
    <n v="14"/>
    <b v="0"/>
    <s v="theater/musical"/>
    <n v="31"/>
    <n v="66.14"/>
    <x v="6"/>
    <x v="19"/>
    <x v="2388"/>
  </r>
  <r>
    <n v="2796"/>
    <x v="2385"/>
    <s v="Fishcakes is a piece of new writing for the Camden Fringe that explores a story of love, loss, and all the â€˜little things'."/>
    <x v="267"/>
    <x v="2068"/>
    <x v="0"/>
    <s v="GB"/>
    <s v="GBP"/>
    <n v="1404564028"/>
    <n v="1401972028"/>
    <b v="0"/>
    <n v="21"/>
    <b v="1"/>
    <s v="theater/plays"/>
    <n v="116"/>
    <n v="44"/>
    <x v="6"/>
    <x v="11"/>
    <x v="2389"/>
  </r>
  <r>
    <n v="2293"/>
    <x v="2386"/>
    <s v="Donate here to be a part of the upcoming album. Every little bit helps!"/>
    <x v="233"/>
    <x v="2069"/>
    <x v="0"/>
    <s v="US"/>
    <s v="USD"/>
    <n v="1348545540"/>
    <n v="1346345999"/>
    <b v="0"/>
    <n v="27"/>
    <b v="1"/>
    <s v="music/rock"/>
    <n v="108"/>
    <n v="34.07"/>
    <x v="7"/>
    <x v="15"/>
    <x v="2390"/>
  </r>
  <r>
    <n v="3395"/>
    <x v="2387"/>
    <s v="Miramar is a a darkly funny play exploring what it is we call â€˜homeâ€™."/>
    <x v="207"/>
    <x v="2069"/>
    <x v="0"/>
    <s v="GB"/>
    <s v="GBP"/>
    <n v="1433009400"/>
    <n v="1431795944"/>
    <b v="0"/>
    <n v="38"/>
    <b v="1"/>
    <s v="theater/plays"/>
    <n v="184"/>
    <n v="24.21"/>
    <x v="6"/>
    <x v="11"/>
    <x v="2391"/>
  </r>
  <r>
    <n v="1394"/>
    <x v="2388"/>
    <s v="We've finally finished recording our first full length album! We're getting together all the merch to go along with the release."/>
    <x v="150"/>
    <x v="2070"/>
    <x v="0"/>
    <s v="US"/>
    <s v="USD"/>
    <n v="1488337200"/>
    <n v="1484623726"/>
    <b v="0"/>
    <n v="17"/>
    <b v="1"/>
    <s v="music/rock"/>
    <n v="122"/>
    <n v="53.88"/>
    <x v="7"/>
    <x v="15"/>
    <x v="2392"/>
  </r>
  <r>
    <n v="812"/>
    <x v="2389"/>
    <s v="Gainesville's pop punk 3 piece Assassinate The Scientist started a new band and they want to release a 7&quot;, but they need your help!!"/>
    <x v="260"/>
    <x v="2071"/>
    <x v="0"/>
    <s v="US"/>
    <s v="USD"/>
    <n v="1362146280"/>
    <n v="1357604752"/>
    <b v="0"/>
    <n v="33"/>
    <b v="1"/>
    <s v="music/rock"/>
    <n v="152"/>
    <n v="27.61"/>
    <x v="7"/>
    <x v="15"/>
    <x v="2393"/>
  </r>
  <r>
    <n v="1152"/>
    <x v="2390"/>
    <s v="Peruvian food truck with an LA twist."/>
    <x v="76"/>
    <x v="2071"/>
    <x v="2"/>
    <s v="US"/>
    <s v="USD"/>
    <n v="1431709312"/>
    <n v="1429117312"/>
    <b v="0"/>
    <n v="15"/>
    <b v="0"/>
    <s v="food/food trucks"/>
    <n v="6"/>
    <n v="60.73"/>
    <x v="4"/>
    <x v="29"/>
    <x v="2394"/>
  </r>
  <r>
    <n v="3093"/>
    <x v="2391"/>
    <s v="Jump in the deep end of the provocative and darkly humourous, POOL (NO WATER)...to be performed in a Pool!  Directed by Gordon McCall."/>
    <x v="38"/>
    <x v="2072"/>
    <x v="2"/>
    <s v="CA"/>
    <s v="CAD"/>
    <n v="1401595140"/>
    <n v="1398980941"/>
    <b v="0"/>
    <n v="17"/>
    <b v="0"/>
    <s v="theater/spaces"/>
    <n v="23"/>
    <n v="53.53"/>
    <x v="6"/>
    <x v="9"/>
    <x v="2395"/>
  </r>
  <r>
    <n v="977"/>
    <x v="2392"/>
    <s v="The unique adapter to apply standard watch straps at your Samsung Gear S2 Sport and Sport 3G! Small, functional and handsome."/>
    <x v="205"/>
    <x v="2073"/>
    <x v="2"/>
    <s v="AT"/>
    <s v="EUR"/>
    <n v="1456094197"/>
    <n v="1453502197"/>
    <b v="0"/>
    <n v="12"/>
    <b v="0"/>
    <s v="technology/wearables"/>
    <n v="34"/>
    <n v="75.75"/>
    <x v="0"/>
    <x v="1"/>
    <x v="2396"/>
  </r>
  <r>
    <n v="3914"/>
    <x v="2393"/>
    <s v="Bots &amp; Barrals and StoneCrabs Theatre are excited to present the UK premiere of Guillem Clua's powerful Catalan drama Skin in Flames."/>
    <x v="60"/>
    <x v="2073"/>
    <x v="2"/>
    <s v="GB"/>
    <s v="GBP"/>
    <n v="1431298740"/>
    <n v="1429558756"/>
    <b v="0"/>
    <n v="27"/>
    <b v="0"/>
    <s v="theater/plays"/>
    <n v="36"/>
    <n v="33.67"/>
    <x v="6"/>
    <x v="11"/>
    <x v="2397"/>
  </r>
  <r>
    <n v="1786"/>
    <x v="2394"/>
    <s v="A photo book that shows a timeless trip from Portugal to Sri Lanka in a subjective point of view through an old Hasselblad objective."/>
    <x v="236"/>
    <x v="2074"/>
    <x v="2"/>
    <s v="NL"/>
    <s v="EUR"/>
    <n v="1418649177"/>
    <n v="1416057177"/>
    <b v="1"/>
    <n v="29"/>
    <b v="0"/>
    <s v="photography/photobooks"/>
    <n v="48"/>
    <n v="31.21"/>
    <x v="2"/>
    <x v="3"/>
    <x v="2398"/>
  </r>
  <r>
    <n v="3510"/>
    <x v="2395"/>
    <s v="The Uncommon Loons return with Much Ado for a 2nd production of Shakespeare in Minnesota's Nature on the banks of the Mississippi!"/>
    <x v="280"/>
    <x v="2074"/>
    <x v="0"/>
    <s v="US"/>
    <s v="USD"/>
    <n v="1404312846"/>
    <n v="1402584846"/>
    <b v="0"/>
    <n v="15"/>
    <b v="1"/>
    <s v="theater/plays"/>
    <n v="101"/>
    <n v="60.33"/>
    <x v="6"/>
    <x v="11"/>
    <x v="2399"/>
  </r>
  <r>
    <n v="664"/>
    <x v="2396"/>
    <s v="Save Oregon Babyâ„¢ Diapers, a handmade business, run by awesome moms in Southern Oregon, from permanently closing!"/>
    <x v="32"/>
    <x v="2075"/>
    <x v="2"/>
    <s v="US"/>
    <s v="USD"/>
    <n v="1428940775"/>
    <n v="1426348775"/>
    <b v="0"/>
    <n v="29"/>
    <b v="0"/>
    <s v="technology/wearables"/>
    <n v="8"/>
    <n v="31.17"/>
    <x v="0"/>
    <x v="1"/>
    <x v="2400"/>
  </r>
  <r>
    <n v="785"/>
    <x v="2397"/>
    <s v="Treedom wants to record a second album! We have a lot of new material, and we wanted to capture our new sound in a record for our fans."/>
    <x v="207"/>
    <x v="2076"/>
    <x v="0"/>
    <s v="US"/>
    <s v="USD"/>
    <n v="1362060915"/>
    <n v="1359468915"/>
    <b v="0"/>
    <n v="29"/>
    <b v="1"/>
    <s v="music/rock"/>
    <n v="181"/>
    <n v="31.14"/>
    <x v="7"/>
    <x v="15"/>
    <x v="2401"/>
  </r>
  <r>
    <n v="73"/>
    <x v="2398"/>
    <s v="A scientist on the brink of a discovery that will revolutionize society sees her work destroyed in an experiment gone horribly wrong."/>
    <x v="280"/>
    <x v="2077"/>
    <x v="0"/>
    <s v="US"/>
    <s v="USD"/>
    <n v="1304395140"/>
    <n v="1297620584"/>
    <b v="0"/>
    <n v="18"/>
    <b v="1"/>
    <s v="film &amp; video/shorts"/>
    <n v="100"/>
    <n v="50"/>
    <x v="5"/>
    <x v="27"/>
    <x v="2402"/>
  </r>
  <r>
    <n v="3836"/>
    <x v="2399"/>
    <s v="&quot;The surveyor said the foundation was shaky&quot;. A woman finds what it means to rebuild her marriage."/>
    <x v="267"/>
    <x v="2077"/>
    <x v="0"/>
    <s v="US"/>
    <s v="USD"/>
    <n v="1470197340"/>
    <n v="1467497652"/>
    <b v="0"/>
    <n v="14"/>
    <b v="1"/>
    <s v="theater/plays"/>
    <n v="113"/>
    <n v="64.290000000000006"/>
    <x v="6"/>
    <x v="11"/>
    <x v="2403"/>
  </r>
  <r>
    <n v="2191"/>
    <x v="2400"/>
    <s v="This campaign features the Government Special Forces on Outland. 28mm scale white metal miniatures for Sci-Fi games in any setting."/>
    <x v="150"/>
    <x v="2078"/>
    <x v="0"/>
    <s v="GB"/>
    <s v="GBP"/>
    <n v="1487102427"/>
    <n v="1486065627"/>
    <b v="0"/>
    <n v="25"/>
    <b v="1"/>
    <s v="games/tabletop games"/>
    <n v="120"/>
    <n v="35.92"/>
    <x v="3"/>
    <x v="5"/>
    <x v="2404"/>
  </r>
  <r>
    <n v="1490"/>
    <x v="2401"/>
    <s v="Book ll of The Merlin Chronicles is ready to publish- just need that great cover art like Book l has: Kickstarter Book Cover Project"/>
    <x v="230"/>
    <x v="2079"/>
    <x v="2"/>
    <s v="US"/>
    <s v="USD"/>
    <n v="1380720474"/>
    <n v="1378214874"/>
    <b v="0"/>
    <n v="19"/>
    <b v="0"/>
    <s v="publishing/fiction"/>
    <n v="31"/>
    <n v="47.11"/>
    <x v="1"/>
    <x v="35"/>
    <x v="2405"/>
  </r>
  <r>
    <n v="1771"/>
    <x v="2402"/>
    <s v="Photographic book on the historic oil region of Pennsylvania where Edwin Drake drilled the well that started the modern oil industry."/>
    <x v="192"/>
    <x v="2079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</r>
  <r>
    <n v="675"/>
    <x v="2403"/>
    <s v="24+ hour online class in WatchKit development from an expert iOS developer and instructor via unconventional, innovative projects."/>
    <x v="70"/>
    <x v="2080"/>
    <x v="2"/>
    <s v="US"/>
    <s v="USD"/>
    <n v="1420095540"/>
    <n v="1417558804"/>
    <b v="0"/>
    <n v="26"/>
    <b v="0"/>
    <s v="technology/wearables"/>
    <n v="15"/>
    <n v="34.270000000000003"/>
    <x v="0"/>
    <x v="1"/>
    <x v="2407"/>
  </r>
  <r>
    <n v="2559"/>
    <x v="2404"/>
    <s v="A concert of new music by four composers who have lived in India and been inspired by its music, with the Momenta String Quartet"/>
    <x v="267"/>
    <x v="2081"/>
    <x v="0"/>
    <s v="US"/>
    <s v="USD"/>
    <n v="1321385820"/>
    <n v="1318539484"/>
    <b v="0"/>
    <n v="25"/>
    <b v="1"/>
    <s v="music/classical music"/>
    <n v="111"/>
    <n v="35.6"/>
    <x v="7"/>
    <x v="25"/>
    <x v="2408"/>
  </r>
  <r>
    <n v="3367"/>
    <x v="2405"/>
    <s v="An intense new play exploring how far you would go to protect your family.  Employing new graduates to give their careers a kickstart."/>
    <x v="150"/>
    <x v="2081"/>
    <x v="0"/>
    <s v="GB"/>
    <s v="GBP"/>
    <n v="1438467894"/>
    <n v="1436307894"/>
    <b v="0"/>
    <n v="30"/>
    <b v="1"/>
    <s v="theater/plays"/>
    <n v="119"/>
    <n v="29.67"/>
    <x v="6"/>
    <x v="11"/>
    <x v="2409"/>
  </r>
  <r>
    <n v="1174"/>
    <x v="2406"/>
    <s v="Help me purchase a parking space to be the Burro's permanant home, I need your help to raise $15,000!"/>
    <x v="51"/>
    <x v="2082"/>
    <x v="2"/>
    <s v="US"/>
    <s v="USD"/>
    <n v="1462738327"/>
    <n v="1460146327"/>
    <b v="0"/>
    <n v="19"/>
    <b v="0"/>
    <s v="food/food trucks"/>
    <n v="6"/>
    <n v="46.63"/>
    <x v="4"/>
    <x v="29"/>
    <x v="2410"/>
  </r>
  <r>
    <n v="1463"/>
    <x v="2407"/>
    <s v="The River Runs Through Us is a six-part, yearlong radio series exploring the meaning and metaphor of the Connecticut River."/>
    <x v="260"/>
    <x v="2082"/>
    <x v="0"/>
    <s v="US"/>
    <s v="USD"/>
    <n v="1365367938"/>
    <n v="1361483538"/>
    <b v="1"/>
    <n v="25"/>
    <b v="1"/>
    <s v="publishing/radio &amp; podcasts"/>
    <n v="148"/>
    <n v="35.44"/>
    <x v="1"/>
    <x v="2"/>
    <x v="2411"/>
  </r>
  <r>
    <n v="1762"/>
    <x v="2408"/>
    <s v="Project rewards $25 gets you 190+ digital images"/>
    <x v="292"/>
    <x v="2083"/>
    <x v="0"/>
    <s v="US"/>
    <s v="USD"/>
    <n v="1457739245"/>
    <n v="1455147245"/>
    <b v="0"/>
    <n v="25"/>
    <b v="1"/>
    <s v="photography/photobooks"/>
    <n v="885"/>
    <n v="35.4"/>
    <x v="2"/>
    <x v="3"/>
    <x v="2412"/>
  </r>
  <r>
    <n v="2652"/>
    <x v="2409"/>
    <s v="We're looking to set an Australian Amateur Rocketry record of 100 000 ft. You are invited on this 4500km per hour ride into history"/>
    <x v="4"/>
    <x v="2083"/>
    <x v="1"/>
    <s v="AU"/>
    <s v="AUD"/>
    <n v="1418183325"/>
    <n v="1415591325"/>
    <b v="0"/>
    <n v="11"/>
    <b v="0"/>
    <s v="technology/space exploration"/>
    <n v="1"/>
    <n v="80.45"/>
    <x v="0"/>
    <x v="4"/>
    <x v="2413"/>
  </r>
  <r>
    <n v="958"/>
    <x v="2410"/>
    <s v="Brown Leather and Black Nylon extra-long Apple Watch bands for large wrists connects to 42mm. Go measure! Design fits 190-250mm wrists."/>
    <x v="144"/>
    <x v="2084"/>
    <x v="2"/>
    <s v="US"/>
    <s v="USD"/>
    <n v="1428641940"/>
    <n v="1426792563"/>
    <b v="0"/>
    <n v="17"/>
    <b v="0"/>
    <s v="technology/wearables"/>
    <n v="11"/>
    <n v="51.82"/>
    <x v="0"/>
    <x v="1"/>
    <x v="2414"/>
  </r>
  <r>
    <n v="3800"/>
    <x v="2411"/>
    <s v="Playground was established in 2007 on the back of paper napkins and has since provided opportunities for over 800 boys and girls."/>
    <x v="65"/>
    <x v="2084"/>
    <x v="2"/>
    <s v="US"/>
    <s v="USD"/>
    <n v="1420952340"/>
    <n v="1418146883"/>
    <b v="0"/>
    <n v="16"/>
    <b v="0"/>
    <s v="theater/musical"/>
    <n v="4"/>
    <n v="55.06"/>
    <x v="6"/>
    <x v="19"/>
    <x v="2415"/>
  </r>
  <r>
    <n v="4055"/>
    <x v="2412"/>
    <s v="Moving Stories' 'The Tempest' promises to be vibrant &amp; enchanting, with original music, vivid design &amp; unforgettable performances."/>
    <x v="1"/>
    <x v="2084"/>
    <x v="2"/>
    <s v="GB"/>
    <s v="GBP"/>
    <n v="1403192031"/>
    <n v="1400600031"/>
    <b v="0"/>
    <n v="21"/>
    <b v="0"/>
    <s v="theater/plays"/>
    <n v="18"/>
    <n v="41.95"/>
    <x v="6"/>
    <x v="11"/>
    <x v="2416"/>
  </r>
  <r>
    <n v="3617"/>
    <x v="2413"/>
    <s v="Venue hire and payment of designer for a darkly comic, all female play about power - losing it, wanting it and fighting to get it back"/>
    <x v="301"/>
    <x v="2085"/>
    <x v="0"/>
    <s v="GB"/>
    <s v="GBP"/>
    <n v="1488240000"/>
    <n v="1486996729"/>
    <b v="0"/>
    <n v="51"/>
    <b v="1"/>
    <s v="theater/plays"/>
    <n v="119"/>
    <n v="17.25"/>
    <x v="6"/>
    <x v="11"/>
    <x v="2417"/>
  </r>
  <r>
    <n v="964"/>
    <x v="2414"/>
    <s v="Tired of fumbling around for the audio controls on your phone?  Easily control your music with the GoMote and a click of your thumb."/>
    <x v="50"/>
    <x v="2086"/>
    <x v="2"/>
    <s v="CA"/>
    <s v="CAD"/>
    <n v="1441119919"/>
    <n v="1437663919"/>
    <b v="0"/>
    <n v="29"/>
    <b v="0"/>
    <s v="technology/wearables"/>
    <n v="1"/>
    <n v="30.31"/>
    <x v="0"/>
    <x v="1"/>
    <x v="2418"/>
  </r>
  <r>
    <n v="1319"/>
    <x v="2415"/>
    <s v="Stand out at festivals, get people talking and support our latest campaign to augment your style with the latest LED technology."/>
    <x v="176"/>
    <x v="2087"/>
    <x v="1"/>
    <s v="GB"/>
    <s v="GBP"/>
    <n v="1405094400"/>
    <n v="1403810965"/>
    <b v="0"/>
    <n v="9"/>
    <b v="0"/>
    <s v="technology/wearables"/>
    <n v="15"/>
    <n v="97.33"/>
    <x v="0"/>
    <x v="1"/>
    <x v="2419"/>
  </r>
  <r>
    <n v="1386"/>
    <x v="2416"/>
    <s v="We are a classic hard rock/heavy metal band just trying to keep rock alive!"/>
    <x v="272"/>
    <x v="2088"/>
    <x v="0"/>
    <s v="US"/>
    <s v="USD"/>
    <n v="1438183889"/>
    <n v="1435591889"/>
    <b v="0"/>
    <n v="14"/>
    <b v="1"/>
    <s v="music/rock"/>
    <n v="219"/>
    <n v="62.5"/>
    <x v="7"/>
    <x v="15"/>
    <x v="2420"/>
  </r>
  <r>
    <n v="3664"/>
    <x v="2417"/>
    <s v="An Original Short Play: two young women search for answers about sexuality, the history they are taught, and their animal instincts."/>
    <x v="267"/>
    <x v="2088"/>
    <x v="0"/>
    <s v="US"/>
    <s v="USD"/>
    <n v="1466056689"/>
    <n v="1464847089"/>
    <b v="0"/>
    <n v="19"/>
    <b v="1"/>
    <s v="theater/plays"/>
    <n v="109"/>
    <n v="46.05"/>
    <x v="6"/>
    <x v="11"/>
    <x v="2421"/>
  </r>
  <r>
    <n v="3841"/>
    <x v="2418"/>
    <s v="A play by award winning writer Eric Monte. _x000a_&quot;If they come back&quot; follows the lives of two teenage boys during the civil rights movement."/>
    <x v="26"/>
    <x v="2089"/>
    <x v="2"/>
    <s v="US"/>
    <s v="USD"/>
    <n v="1405882287"/>
    <n v="1400698287"/>
    <b v="1"/>
    <n v="34"/>
    <b v="0"/>
    <s v="theater/plays"/>
    <n v="9"/>
    <n v="25.65"/>
    <x v="6"/>
    <x v="11"/>
    <x v="2422"/>
  </r>
  <r>
    <n v="3444"/>
    <x v="2419"/>
    <s v="WE NEED YOUR HELP! We are a small town youth arts ensemble, training kids excited about theatre. We need dollars. We need YOU!"/>
    <x v="284"/>
    <x v="2090"/>
    <x v="0"/>
    <s v="AU"/>
    <s v="AUD"/>
    <n v="1465394340"/>
    <n v="1464677986"/>
    <b v="0"/>
    <n v="20"/>
    <b v="1"/>
    <s v="theater/plays"/>
    <n v="289"/>
    <n v="43.35"/>
    <x v="6"/>
    <x v="11"/>
    <x v="2423"/>
  </r>
  <r>
    <n v="1812"/>
    <x v="2420"/>
    <s v="Run Rwanda - 211 miles, 100 photos:  An intimate visual documentation  of the inspiring and innovative reality of modern day Rwanda"/>
    <x v="115"/>
    <x v="2091"/>
    <x v="2"/>
    <s v="GB"/>
    <s v="GBP"/>
    <n v="1467531536"/>
    <n v="1464939536"/>
    <b v="0"/>
    <n v="23"/>
    <b v="0"/>
    <s v="photography/photobooks"/>
    <n v="13"/>
    <n v="37.61"/>
    <x v="2"/>
    <x v="3"/>
    <x v="2424"/>
  </r>
  <r>
    <n v="473"/>
    <x v="2421"/>
    <s v="Quantum Kidz follows a young girlâ€™s journey becoming a superhero and dealing with alien threats against the Earth!"/>
    <x v="0"/>
    <x v="2092"/>
    <x v="2"/>
    <s v="US"/>
    <s v="USD"/>
    <n v="1410972319"/>
    <n v="1408380319"/>
    <b v="0"/>
    <n v="14"/>
    <b v="0"/>
    <s v="film &amp; video/animation"/>
    <n v="3"/>
    <n v="61.5"/>
    <x v="5"/>
    <x v="23"/>
    <x v="2425"/>
  </r>
  <r>
    <n v="956"/>
    <x v="2422"/>
    <s v="You can rent out your Car with Uber. _x000a_You can rent out your Home with Airbnb. _x000a_Now you can rent out your CLOSET with SemiYOURS!"/>
    <x v="6"/>
    <x v="2092"/>
    <x v="2"/>
    <s v="US"/>
    <s v="USD"/>
    <n v="1430081759"/>
    <n v="1424901359"/>
    <b v="0"/>
    <n v="17"/>
    <b v="0"/>
    <s v="technology/wearables"/>
    <n v="2"/>
    <n v="50.65"/>
    <x v="0"/>
    <x v="1"/>
    <x v="2426"/>
  </r>
  <r>
    <n v="2215"/>
    <x v="2423"/>
    <s v="Ambient Electro Grind-fest!"/>
    <x v="302"/>
    <x v="2093"/>
    <x v="0"/>
    <s v="US"/>
    <s v="USD"/>
    <n v="1331621940"/>
    <n v="1329671572"/>
    <b v="0"/>
    <n v="33"/>
    <b v="1"/>
    <s v="music/electronic music"/>
    <n v="156"/>
    <n v="26.06"/>
    <x v="7"/>
    <x v="13"/>
    <x v="2427"/>
  </r>
  <r>
    <n v="1772"/>
    <x v="2424"/>
    <s v="A photobook and a short documentary film telling the story of Holocaust in Northwestern Lithuania"/>
    <x v="120"/>
    <x v="2094"/>
    <x v="2"/>
    <s v="GB"/>
    <s v="GBP"/>
    <n v="1404666836"/>
    <n v="1399482836"/>
    <b v="1"/>
    <n v="19"/>
    <b v="0"/>
    <s v="photography/photobooks"/>
    <n v="16"/>
    <n v="45.16"/>
    <x v="2"/>
    <x v="3"/>
    <x v="2428"/>
  </r>
  <r>
    <n v="1728"/>
    <x v="2425"/>
    <s v="Be in God's presence through instrumental covers of hymns. Help me build a home studio to freely distribute this album."/>
    <x v="258"/>
    <x v="2095"/>
    <x v="2"/>
    <s v="US"/>
    <s v="USD"/>
    <n v="1445439674"/>
    <n v="1442847674"/>
    <b v="0"/>
    <n v="7"/>
    <b v="0"/>
    <s v="music/faith"/>
    <n v="68"/>
    <n v="122.14"/>
    <x v="7"/>
    <x v="14"/>
    <x v="2429"/>
  </r>
  <r>
    <n v="2125"/>
    <x v="2426"/>
    <s v="Becoming is a video game that aims to portray mental illness through a metaphysical and emotional story."/>
    <x v="24"/>
    <x v="2096"/>
    <x v="2"/>
    <s v="US"/>
    <s v="USD"/>
    <n v="1438734833"/>
    <n v="1436142833"/>
    <b v="0"/>
    <n v="27"/>
    <b v="0"/>
    <s v="games/video games"/>
    <n v="1"/>
    <n v="31.56"/>
    <x v="3"/>
    <x v="18"/>
    <x v="2430"/>
  </r>
  <r>
    <n v="3851"/>
    <x v="2427"/>
    <s v="A play about the horrible choices we have to make every day. Should we take a risk, or take the road most travelled?"/>
    <x v="60"/>
    <x v="2096"/>
    <x v="2"/>
    <s v="GB"/>
    <s v="GBP"/>
    <n v="1437129179"/>
    <n v="1434537179"/>
    <b v="1"/>
    <n v="24"/>
    <b v="0"/>
    <s v="theater/plays"/>
    <n v="34"/>
    <n v="35.5"/>
    <x v="6"/>
    <x v="11"/>
    <x v="2431"/>
  </r>
  <r>
    <n v="598"/>
    <x v="2428"/>
    <s v="This is a project to create a crowd-funding site for Urantia Book readers worldwide."/>
    <x v="60"/>
    <x v="2097"/>
    <x v="2"/>
    <s v="US"/>
    <s v="USD"/>
    <n v="1417737781"/>
    <n v="1415145781"/>
    <b v="0"/>
    <n v="7"/>
    <b v="0"/>
    <s v="technology/web"/>
    <n v="34"/>
    <n v="121.43"/>
    <x v="0"/>
    <x v="26"/>
    <x v="2432"/>
  </r>
  <r>
    <n v="1069"/>
    <x v="2429"/>
    <s v="A run-n-gun zombie survival game where you scavenge for items to make the night a little less scary."/>
    <x v="200"/>
    <x v="2097"/>
    <x v="2"/>
    <s v="US"/>
    <s v="USD"/>
    <n v="1385447459"/>
    <n v="1382679059"/>
    <b v="0"/>
    <n v="21"/>
    <b v="0"/>
    <s v="games/video games"/>
    <n v="39"/>
    <n v="40.479999999999997"/>
    <x v="3"/>
    <x v="18"/>
    <x v="2433"/>
  </r>
  <r>
    <n v="1737"/>
    <x v="2430"/>
    <s v="An instrumental project in which all songs are incorporated around the healing power of our God. Used for times of prayer &amp; devotion"/>
    <x v="38"/>
    <x v="2097"/>
    <x v="2"/>
    <s v="US"/>
    <s v="USD"/>
    <n v="1437432392"/>
    <n v="1434840392"/>
    <b v="0"/>
    <n v="15"/>
    <b v="0"/>
    <s v="music/faith"/>
    <n v="21"/>
    <n v="56.67"/>
    <x v="7"/>
    <x v="14"/>
    <x v="2434"/>
  </r>
  <r>
    <n v="2083"/>
    <x v="2431"/>
    <s v="Autumn's Song is working on a debut album that brings accustic / singer-songwriter / piano rock to the central Florida music scene."/>
    <x v="150"/>
    <x v="2097"/>
    <x v="0"/>
    <s v="US"/>
    <s v="USD"/>
    <n v="1338830395"/>
    <n v="1336238395"/>
    <b v="0"/>
    <n v="25"/>
    <b v="1"/>
    <s v="music/indie rock"/>
    <n v="113"/>
    <n v="34"/>
    <x v="7"/>
    <x v="12"/>
    <x v="2435"/>
  </r>
  <r>
    <n v="2837"/>
    <x v="2432"/>
    <s v="Aidez-nous Ã  financer notre projet Stop the tempo prÃ©sentÃ© du 18 nov au 12 dÃ©c 2015 au ThÃ©Ã¢tre Prospero! M.E.S de Michel-Maxime Legault"/>
    <x v="233"/>
    <x v="2097"/>
    <x v="0"/>
    <s v="CA"/>
    <s v="CAD"/>
    <n v="1449701284"/>
    <n v="1446241684"/>
    <b v="0"/>
    <n v="21"/>
    <b v="1"/>
    <s v="theater/plays"/>
    <n v="100"/>
    <n v="40.479999999999997"/>
    <x v="6"/>
    <x v="11"/>
    <x v="2436"/>
  </r>
  <r>
    <n v="3845"/>
    <x v="2433"/>
    <s v="He met Marilyn. He became obsessed with Norma Jean. That changed everything._x000a__x000a_                                A play by Frank Furino"/>
    <x v="13"/>
    <x v="2098"/>
    <x v="2"/>
    <s v="US"/>
    <s v="USD"/>
    <n v="1443711774"/>
    <n v="1441119774"/>
    <b v="1"/>
    <n v="12"/>
    <b v="0"/>
    <s v="theater/plays"/>
    <n v="2"/>
    <n v="70.17"/>
    <x v="6"/>
    <x v="11"/>
    <x v="2437"/>
  </r>
  <r>
    <n v="3283"/>
    <x v="2434"/>
    <s v="'Gretel and Hansel' by Sam Leeves - an inclusive, multi-sensory theatre production for children aged seven to eleven and their families"/>
    <x v="267"/>
    <x v="2099"/>
    <x v="0"/>
    <s v="GB"/>
    <s v="GBP"/>
    <n v="1455138000"/>
    <n v="1452448298"/>
    <b v="0"/>
    <n v="47"/>
    <b v="1"/>
    <s v="theater/plays"/>
    <n v="105"/>
    <n v="17.829999999999998"/>
    <x v="6"/>
    <x v="11"/>
    <x v="2438"/>
  </r>
  <r>
    <n v="703"/>
    <x v="2435"/>
    <s v="SPEEDWRAPS improve the speed, agility &amp; strength of an athlete by utilizing evenly distributed weight on the lower leg."/>
    <x v="51"/>
    <x v="2100"/>
    <x v="2"/>
    <s v="US"/>
    <s v="USD"/>
    <n v="1485905520"/>
    <n v="1481150949"/>
    <b v="0"/>
    <n v="7"/>
    <b v="0"/>
    <s v="technology/wearables"/>
    <n v="6"/>
    <n v="119.57"/>
    <x v="0"/>
    <x v="1"/>
    <x v="2439"/>
  </r>
  <r>
    <n v="2744"/>
    <x v="2436"/>
    <s v="A fun &amp; exciting story to educate kids and their parents about the importance of honeybees &amp; the easy &amp; fun ways we can help the world."/>
    <x v="76"/>
    <x v="2101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</r>
  <r>
    <n v="2637"/>
    <x v="2437"/>
    <s v="Help us collect the data to solve the mystery of the century: Is light slowing down?"/>
    <x v="207"/>
    <x v="2102"/>
    <x v="0"/>
    <s v="US"/>
    <s v="USD"/>
    <n v="1476277875"/>
    <n v="1474895475"/>
    <b v="0"/>
    <n v="26"/>
    <b v="1"/>
    <s v="technology/space exploration"/>
    <n v="166"/>
    <n v="31.96"/>
    <x v="0"/>
    <x v="4"/>
    <x v="2441"/>
  </r>
  <r>
    <n v="3051"/>
    <x v="2438"/>
    <s v="The ABC tour: 26 comedy-juggling shows in 26 different venues - chosen by YOU - each beginning with a different letter of the alphabet."/>
    <x v="113"/>
    <x v="2103"/>
    <x v="2"/>
    <s v="GB"/>
    <s v="GBP"/>
    <n v="1486547945"/>
    <n v="1483955945"/>
    <b v="1"/>
    <n v="35"/>
    <b v="0"/>
    <s v="theater/spaces"/>
    <n v="24"/>
    <n v="23.63"/>
    <x v="6"/>
    <x v="9"/>
    <x v="2442"/>
  </r>
  <r>
    <n v="3811"/>
    <x v="2439"/>
    <s v="The University of Exeter Shakespeare Society is touring its acclaimed show The Merchant of Venice to Stratford-upon-Avon!"/>
    <x v="303"/>
    <x v="2104"/>
    <x v="0"/>
    <s v="GB"/>
    <s v="GBP"/>
    <n v="1464692400"/>
    <n v="1461769373"/>
    <b v="0"/>
    <n v="19"/>
    <b v="1"/>
    <s v="theater/plays"/>
    <n v="330"/>
    <n v="43.42"/>
    <x v="6"/>
    <x v="11"/>
    <x v="2443"/>
  </r>
  <r>
    <n v="756"/>
    <x v="2440"/>
    <s v="A mixed media (poetry, photo, prose and sound) text focusing on/inspired by rural life in former Communist republics. "/>
    <x v="251"/>
    <x v="2105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</r>
  <r>
    <n v="458"/>
    <x v="2441"/>
    <s v="An animated parody of the game, Counter-Strike. The sequel to the very popular Counter-Strike: DE_dust2. Hacker is back!"/>
    <x v="26"/>
    <x v="2106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</r>
  <r>
    <n v="3644"/>
    <x v="2442"/>
    <s v="We are the Saugerties High School drama club. Please help us create our musical to keep theater alive!"/>
    <x v="1"/>
    <x v="2106"/>
    <x v="2"/>
    <s v="US"/>
    <s v="USD"/>
    <n v="1457413140"/>
    <n v="1454996887"/>
    <b v="0"/>
    <n v="12"/>
    <b v="0"/>
    <s v="theater/musical"/>
    <n v="16"/>
    <n v="68.42"/>
    <x v="6"/>
    <x v="19"/>
    <x v="2446"/>
  </r>
  <r>
    <n v="2100"/>
    <x v="2443"/>
    <s v="The Skylit Letter is heading to Groovebox Studios in Detroit on Friday, June 29th to record and film a live GBS Detroit video and EP."/>
    <x v="260"/>
    <x v="2107"/>
    <x v="0"/>
    <s v="US"/>
    <s v="USD"/>
    <n v="1341028740"/>
    <n v="1339704141"/>
    <b v="0"/>
    <n v="27"/>
    <b v="1"/>
    <s v="music/indie rock"/>
    <n v="137"/>
    <n v="30.37"/>
    <x v="7"/>
    <x v="12"/>
    <x v="2447"/>
  </r>
  <r>
    <n v="1853"/>
    <x v="2444"/>
    <s v="The money will go towards our debut EP being Recorded mixed by Andrew Baylis and mastered by Drew Fulk of Think Sound Studios."/>
    <x v="267"/>
    <x v="2108"/>
    <x v="0"/>
    <s v="US"/>
    <s v="USD"/>
    <n v="1352860017"/>
    <n v="1348536417"/>
    <b v="0"/>
    <n v="14"/>
    <b v="1"/>
    <s v="music/rock"/>
    <n v="102"/>
    <n v="58.21"/>
    <x v="7"/>
    <x v="15"/>
    <x v="2448"/>
  </r>
  <r>
    <n v="743"/>
    <x v="2445"/>
    <s v="Valmont is a town with a fertile history and a vibrant community. We aim to capture the magic in our People's History of Valmont!"/>
    <x v="302"/>
    <x v="2109"/>
    <x v="0"/>
    <s v="US"/>
    <s v="USD"/>
    <n v="1334610000"/>
    <n v="1332435685"/>
    <b v="0"/>
    <n v="15"/>
    <b v="1"/>
    <s v="publishing/nonfiction"/>
    <n v="148"/>
    <n v="54.27"/>
    <x v="1"/>
    <x v="17"/>
    <x v="2449"/>
  </r>
  <r>
    <n v="3898"/>
    <x v="2446"/>
    <s v="'Somewhere you know, nowhere you've been' a theatrical _x000a_re-imagining of Walthamstowâ€™s past acted out beneath big skies in the marshes."/>
    <x v="60"/>
    <x v="2109"/>
    <x v="2"/>
    <s v="GB"/>
    <s v="GBP"/>
    <n v="1439827200"/>
    <n v="1436355270"/>
    <b v="0"/>
    <n v="16"/>
    <b v="0"/>
    <s v="theater/plays"/>
    <n v="33"/>
    <n v="50.88"/>
    <x v="6"/>
    <x v="11"/>
    <x v="2450"/>
  </r>
  <r>
    <n v="2222"/>
    <x v="2447"/>
    <s v="Passing Shot is a tennis dice game for two players. Strategic use of the dice rolls allow you to score points to win game, set &amp; match."/>
    <x v="207"/>
    <x v="2110"/>
    <x v="0"/>
    <s v="US"/>
    <s v="USD"/>
    <n v="1327776847"/>
    <n v="1325184847"/>
    <b v="0"/>
    <n v="30"/>
    <b v="1"/>
    <s v="games/tabletop games"/>
    <n v="163"/>
    <n v="27.1"/>
    <x v="3"/>
    <x v="5"/>
    <x v="2451"/>
  </r>
  <r>
    <n v="1823"/>
    <x v="2448"/>
    <s v="Just as we are getting prepared to tour we find out our van has serious damage and can't run. We unfortunately don't have enough."/>
    <x v="251"/>
    <x v="2111"/>
    <x v="0"/>
    <s v="US"/>
    <s v="USD"/>
    <n v="1351095976"/>
    <n v="1348503976"/>
    <b v="0"/>
    <n v="33"/>
    <b v="1"/>
    <s v="music/rock"/>
    <n v="116"/>
    <n v="24.58"/>
    <x v="7"/>
    <x v="15"/>
    <x v="2452"/>
  </r>
  <r>
    <n v="2300"/>
    <x v="2449"/>
    <s v="Big Fiction leaves for tour on 6/27 but the Prison Van needs some work!  New brakes, transmission repair, tires... it needs a bit."/>
    <x v="267"/>
    <x v="2112"/>
    <x v="0"/>
    <s v="US"/>
    <s v="USD"/>
    <n v="1340904416"/>
    <n v="1339694816"/>
    <b v="0"/>
    <n v="7"/>
    <b v="1"/>
    <s v="music/rock"/>
    <n v="101"/>
    <n v="115.71"/>
    <x v="7"/>
    <x v="15"/>
    <x v="2453"/>
  </r>
  <r>
    <n v="3327"/>
    <x v="2450"/>
    <s v="After 3 successful nights last year, Itch+Scratch are back. New writing, live music and party fun. Best New Theatre, Great Night Out."/>
    <x v="267"/>
    <x v="2112"/>
    <x v="0"/>
    <s v="GB"/>
    <s v="GBP"/>
    <n v="1462697966"/>
    <n v="1460105966"/>
    <b v="0"/>
    <n v="33"/>
    <b v="1"/>
    <s v="theater/plays"/>
    <n v="101"/>
    <n v="24.55"/>
    <x v="6"/>
    <x v="11"/>
    <x v="2454"/>
  </r>
  <r>
    <n v="1437"/>
    <x v="2451"/>
    <s v="Introducing A True Story That Bridges Borders: Join Us As We Translate THE BACHELOR CHAPTERS: A THINKING WOMAN'S ROMANCE Into Spanish!"/>
    <x v="121"/>
    <x v="2113"/>
    <x v="2"/>
    <s v="US"/>
    <s v="USD"/>
    <n v="1405227540"/>
    <n v="1402058739"/>
    <b v="0"/>
    <n v="22"/>
    <b v="0"/>
    <s v="publishing/translations"/>
    <n v="27"/>
    <n v="36.68"/>
    <x v="1"/>
    <x v="31"/>
    <x v="2455"/>
  </r>
  <r>
    <n v="1947"/>
    <x v="2452"/>
    <s v="You may be thinking: &quot;a fusion reactor? Thatâ€™s not very exciting, I see fusion every day.&quot; But. How often do you see fusion inside of a Bubblegum..."/>
    <x v="267"/>
    <x v="2114"/>
    <x v="0"/>
    <s v="US"/>
    <s v="USD"/>
    <n v="1258955940"/>
    <n v="1255730520"/>
    <b v="1"/>
    <n v="23"/>
    <b v="1"/>
    <s v="technology/hardware"/>
    <n v="101"/>
    <n v="35"/>
    <x v="0"/>
    <x v="0"/>
    <x v="2456"/>
  </r>
  <r>
    <n v="1433"/>
    <x v="2453"/>
    <s v="Publish my book on the Gayatri Mantra in English for the benefit of the readers and the children at the orphanage in Jhansi, India"/>
    <x v="32"/>
    <x v="2115"/>
    <x v="2"/>
    <s v="IT"/>
    <s v="EUR"/>
    <n v="1481367600"/>
    <n v="1477839675"/>
    <b v="0"/>
    <n v="10"/>
    <b v="0"/>
    <s v="publishing/translations"/>
    <n v="7"/>
    <n v="80.5"/>
    <x v="1"/>
    <x v="31"/>
    <x v="2457"/>
  </r>
  <r>
    <n v="3739"/>
    <x v="2454"/>
    <s v="Jonny Labey (Eastenders) leads this poetic production as WWI poet Rupert Brooke, in this dynamic, moving portrait of a flawed genius."/>
    <x v="38"/>
    <x v="2115"/>
    <x v="2"/>
    <s v="GB"/>
    <s v="GBP"/>
    <n v="1468752468"/>
    <n v="1467024468"/>
    <b v="0"/>
    <n v="8"/>
    <b v="0"/>
    <s v="theater/plays"/>
    <n v="20"/>
    <n v="100.63"/>
    <x v="6"/>
    <x v="11"/>
    <x v="2458"/>
  </r>
  <r>
    <n v="2452"/>
    <x v="2455"/>
    <s v="Italian inspired sauce with a spice and heat that make this simple Red Sauce unique! This company name still remains a secret, for now!"/>
    <x v="260"/>
    <x v="2116"/>
    <x v="0"/>
    <s v="US"/>
    <s v="USD"/>
    <n v="1451430000"/>
    <n v="1448914500"/>
    <b v="0"/>
    <n v="15"/>
    <b v="1"/>
    <s v="food/small batch"/>
    <n v="134"/>
    <n v="53.4"/>
    <x v="4"/>
    <x v="7"/>
    <x v="2459"/>
  </r>
  <r>
    <n v="2746"/>
    <x v="2456"/>
    <s v="An easy fun way for children to understand the physical limitations of someone with CFIDS and Fibromyalgia using marbles and a jar."/>
    <x v="121"/>
    <x v="2116"/>
    <x v="2"/>
    <s v="US"/>
    <s v="USD"/>
    <n v="1409337911"/>
    <n v="1406745911"/>
    <b v="0"/>
    <n v="19"/>
    <b v="0"/>
    <s v="publishing/children's books"/>
    <n v="27"/>
    <n v="42.16"/>
    <x v="1"/>
    <x v="39"/>
    <x v="2460"/>
  </r>
  <r>
    <n v="25"/>
    <x v="2457"/>
    <s v="A dram-com television series revolved around memory and the hardships and revelations that come with its early turning point."/>
    <x v="260"/>
    <x v="2117"/>
    <x v="0"/>
    <s v="US"/>
    <s v="USD"/>
    <n v="1452299761"/>
    <n v="1447115761"/>
    <b v="0"/>
    <n v="14"/>
    <b v="1"/>
    <s v="film &amp; video/television"/>
    <n v="133"/>
    <n v="57.14"/>
    <x v="5"/>
    <x v="16"/>
    <x v="2461"/>
  </r>
  <r>
    <n v="187"/>
    <x v="2458"/>
    <s v="A young man suffering from a severe case of OCD embarks on a road trip to find peace of mind."/>
    <x v="1"/>
    <x v="2117"/>
    <x v="2"/>
    <s v="US"/>
    <s v="USD"/>
    <n v="1437461940"/>
    <n v="1435383457"/>
    <b v="0"/>
    <n v="5"/>
    <b v="0"/>
    <s v="film &amp; video/drama"/>
    <n v="16"/>
    <n v="160"/>
    <x v="5"/>
    <x v="10"/>
    <x v="2462"/>
  </r>
  <r>
    <n v="1415"/>
    <x v="2459"/>
    <s v="This is a Series of 6 Books on Blessed Oscar A. Romero`s Writings. This Project will help to pay the translation costs of Volume 2."/>
    <x v="199"/>
    <x v="2117"/>
    <x v="2"/>
    <s v="US"/>
    <s v="USD"/>
    <n v="1439741591"/>
    <n v="1436285591"/>
    <b v="0"/>
    <n v="9"/>
    <b v="0"/>
    <s v="publishing/translations"/>
    <n v="18"/>
    <n v="88.89"/>
    <x v="1"/>
    <x v="31"/>
    <x v="2463"/>
  </r>
  <r>
    <n v="2684"/>
    <x v="2460"/>
    <s v="Not all wings are created equal. We believe ours take flight above the rest. Come judge for yourself. To us it Ain't No Thang..."/>
    <x v="45"/>
    <x v="2117"/>
    <x v="2"/>
    <s v="US"/>
    <s v="USD"/>
    <n v="1407621425"/>
    <n v="1404165425"/>
    <b v="0"/>
    <n v="4"/>
    <b v="0"/>
    <s v="food/food trucks"/>
    <n v="1"/>
    <n v="200"/>
    <x v="4"/>
    <x v="29"/>
    <x v="2464"/>
  </r>
  <r>
    <n v="3608"/>
    <x v="2461"/>
    <s v="Help us get the show on the road! Petrification is a new play about home, memory and identity and we need your help to tour."/>
    <x v="267"/>
    <x v="2117"/>
    <x v="0"/>
    <s v="GB"/>
    <s v="GBP"/>
    <n v="1466172000"/>
    <n v="1463418090"/>
    <b v="0"/>
    <n v="27"/>
    <b v="1"/>
    <s v="theater/plays"/>
    <n v="100"/>
    <n v="29.63"/>
    <x v="6"/>
    <x v="11"/>
    <x v="2465"/>
  </r>
  <r>
    <n v="4095"/>
    <x v="2462"/>
    <s v="Proyecto teatral dirigido por MartÃ­n Acosta que habla y reflexiona sobre el amor y su naturaleza."/>
    <x v="0"/>
    <x v="2117"/>
    <x v="2"/>
    <s v="MX"/>
    <s v="MXN"/>
    <n v="1482108350"/>
    <n v="1479516350"/>
    <b v="0"/>
    <n v="1"/>
    <b v="0"/>
    <s v="theater/plays"/>
    <n v="3"/>
    <n v="800"/>
    <x v="6"/>
    <x v="11"/>
    <x v="2466"/>
  </r>
  <r>
    <n v="2486"/>
    <x v="2463"/>
    <s v="I'm just about finished recording my new EP &quot;Gypsy Wind,&quot; but I need help w/making CD's for you to hold in your hands!  And listen to!"/>
    <x v="284"/>
    <x v="2118"/>
    <x v="0"/>
    <s v="US"/>
    <s v="USD"/>
    <n v="1335113976"/>
    <n v="1332521976"/>
    <b v="0"/>
    <n v="30"/>
    <b v="1"/>
    <s v="music/indie rock"/>
    <n v="266"/>
    <n v="26.57"/>
    <x v="7"/>
    <x v="12"/>
    <x v="2467"/>
  </r>
  <r>
    <n v="3091"/>
    <x v="2464"/>
    <s v="Roanoke, Virginia's first long-form improv theatre company. Producing improv and scripted theatre, with a dynamic training program."/>
    <x v="1"/>
    <x v="2119"/>
    <x v="2"/>
    <s v="US"/>
    <s v="USD"/>
    <n v="1471214743"/>
    <n v="1468622743"/>
    <b v="0"/>
    <n v="9"/>
    <b v="0"/>
    <s v="theater/spaces"/>
    <n v="16"/>
    <n v="88.44"/>
    <x v="6"/>
    <x v="9"/>
    <x v="2468"/>
  </r>
  <r>
    <n v="2931"/>
    <x v="2465"/>
    <s v="And More Shenanigans Theatre is a brand new Edmonton based theatre company dedicated to creating and developing quirky original works"/>
    <x v="150"/>
    <x v="2120"/>
    <x v="0"/>
    <s v="CA"/>
    <s v="CAD"/>
    <n v="1410761280"/>
    <n v="1408604363"/>
    <b v="0"/>
    <n v="9"/>
    <b v="1"/>
    <s v="theater/musical"/>
    <n v="106"/>
    <n v="88.33"/>
    <x v="6"/>
    <x v="19"/>
    <x v="2469"/>
  </r>
  <r>
    <n v="3096"/>
    <x v="2466"/>
    <s v="To create a learning center for acting and all art types including anything that expresses the emotion of the human spirit."/>
    <x v="16"/>
    <x v="2120"/>
    <x v="2"/>
    <s v="US"/>
    <s v="USD"/>
    <n v="1432151326"/>
    <n v="1429559326"/>
    <b v="0"/>
    <n v="14"/>
    <b v="0"/>
    <s v="theater/spaces"/>
    <n v="4"/>
    <n v="56.79"/>
    <x v="6"/>
    <x v="9"/>
    <x v="2470"/>
  </r>
  <r>
    <n v="4056"/>
    <x v="2467"/>
    <s v="American Pride is a play centered on the Poetry of one Iraq War veteran, and follows her journey through war and back home."/>
    <x v="186"/>
    <x v="2120"/>
    <x v="2"/>
    <s v="US"/>
    <s v="USD"/>
    <n v="1467575940"/>
    <n v="1465856639"/>
    <b v="0"/>
    <n v="9"/>
    <b v="0"/>
    <s v="theater/plays"/>
    <n v="53"/>
    <n v="88.33"/>
    <x v="6"/>
    <x v="11"/>
    <x v="2471"/>
  </r>
  <r>
    <n v="3491"/>
    <x v="2468"/>
    <s v="Shakespeare Company at UCLA presents The Tempest under the stars in the Fowler Museum Amphitheater. Bring your blankets and enjoy!"/>
    <x v="207"/>
    <x v="2121"/>
    <x v="0"/>
    <s v="US"/>
    <s v="USD"/>
    <n v="1431928784"/>
    <n v="1430114384"/>
    <b v="0"/>
    <n v="10"/>
    <b v="1"/>
    <s v="theater/plays"/>
    <n v="158"/>
    <n v="79.099999999999994"/>
    <x v="6"/>
    <x v="11"/>
    <x v="2472"/>
  </r>
  <r>
    <n v="2385"/>
    <x v="2469"/>
    <s v="Lyka will allow you to search for shoes in every sneaker store and website and then buy for in-store pickup or same-day delivery."/>
    <x v="43"/>
    <x v="2122"/>
    <x v="1"/>
    <s v="US"/>
    <s v="USD"/>
    <n v="1438793432"/>
    <n v="1436201432"/>
    <b v="0"/>
    <n v="7"/>
    <b v="0"/>
    <s v="technology/web"/>
    <n v="1"/>
    <n v="112.57"/>
    <x v="0"/>
    <x v="26"/>
    <x v="2473"/>
  </r>
  <r>
    <n v="2556"/>
    <x v="2470"/>
    <s v="This is a &quot;call for scores&quot; for unaccompanied violin, recordings of the works, and a prize of at least 20 records for each composer."/>
    <x v="304"/>
    <x v="2123"/>
    <x v="0"/>
    <s v="US"/>
    <s v="USD"/>
    <n v="1356392857"/>
    <n v="1352504857"/>
    <b v="0"/>
    <n v="34"/>
    <b v="1"/>
    <s v="music/classical music"/>
    <n v="106"/>
    <n v="23.12"/>
    <x v="7"/>
    <x v="25"/>
    <x v="2474"/>
  </r>
  <r>
    <n v="3394"/>
    <x v="2471"/>
    <s v="Ambitious, Edinburgh-based company, Thrive Theatre, are bringing their brand new comedy BUFFER to the 2014 Edinburgh Fringe!"/>
    <x v="302"/>
    <x v="2124"/>
    <x v="0"/>
    <s v="GB"/>
    <s v="GBP"/>
    <n v="1406470645"/>
    <n v="1403878645"/>
    <b v="0"/>
    <n v="27"/>
    <b v="1"/>
    <s v="theater/plays"/>
    <n v="142"/>
    <n v="29"/>
    <x v="6"/>
    <x v="11"/>
    <x v="2475"/>
  </r>
  <r>
    <n v="2817"/>
    <x v="2472"/>
    <s v="Let Go Theatre Co's very first production is going ahead in June 2015. Help support a brand new theatre co as we begin our adventure"/>
    <x v="260"/>
    <x v="2125"/>
    <x v="0"/>
    <s v="GB"/>
    <s v="GBP"/>
    <n v="1425136462"/>
    <n v="1421680462"/>
    <b v="0"/>
    <n v="33"/>
    <b v="1"/>
    <s v="theater/plays"/>
    <n v="130"/>
    <n v="23.64"/>
    <x v="6"/>
    <x v="11"/>
    <x v="2476"/>
  </r>
  <r>
    <n v="3577"/>
    <x v="2473"/>
    <s v="Our goal is to bring this story of one town's processing of tragedy and their own community identity to Utah County."/>
    <x v="260"/>
    <x v="2125"/>
    <x v="0"/>
    <s v="US"/>
    <s v="USD"/>
    <n v="1430029680"/>
    <n v="1427741583"/>
    <b v="0"/>
    <n v="27"/>
    <b v="1"/>
    <s v="theater/plays"/>
    <n v="130"/>
    <n v="28.89"/>
    <x v="6"/>
    <x v="11"/>
    <x v="2477"/>
  </r>
  <r>
    <n v="3649"/>
    <x v="2474"/>
    <s v="Monies raised will help offset production costs of  transportation of set and actors, theatre rental and advertising costs."/>
    <x v="150"/>
    <x v="2125"/>
    <x v="0"/>
    <s v="CA"/>
    <s v="CAD"/>
    <n v="1402938394"/>
    <n v="1400691994"/>
    <b v="0"/>
    <n v="8"/>
    <b v="1"/>
    <s v="theater/plays"/>
    <n v="104"/>
    <n v="97.5"/>
    <x v="6"/>
    <x v="11"/>
    <x v="2478"/>
  </r>
  <r>
    <n v="4057"/>
    <x v="2475"/>
    <s v="Exhilarating Double Bill uniting London premiere of THE TWELFTH BATTLE OF ISONZO &amp; thrilling revival of JUDITH: A PARTING FROM THE BODY"/>
    <x v="113"/>
    <x v="2126"/>
    <x v="2"/>
    <s v="GB"/>
    <s v="GBP"/>
    <n v="1448492400"/>
    <n v="1446506080"/>
    <b v="0"/>
    <n v="6"/>
    <b v="0"/>
    <s v="theater/plays"/>
    <n v="22"/>
    <n v="129.16999999999999"/>
    <x v="6"/>
    <x v="11"/>
    <x v="2479"/>
  </r>
  <r>
    <n v="3552"/>
    <x v="2476"/>
    <s v="Support Lock&amp;Key Theatre's 'Timon of Athens' by donating to our printing! Every penny goes to posters, programmes, flyers and scripts."/>
    <x v="305"/>
    <x v="2127"/>
    <x v="0"/>
    <s v="GB"/>
    <s v="GBP"/>
    <n v="1403964324"/>
    <n v="1401372324"/>
    <b v="0"/>
    <n v="20"/>
    <b v="1"/>
    <s v="theater/plays"/>
    <n v="100"/>
    <n v="38.65"/>
    <x v="6"/>
    <x v="11"/>
    <x v="2480"/>
  </r>
  <r>
    <n v="446"/>
    <x v="2477"/>
    <s v="A faith based animated short. (The same guy who said a picture is worth a thousand words also said a cartoon is worth two thousand.)"/>
    <x v="149"/>
    <x v="2128"/>
    <x v="2"/>
    <s v="US"/>
    <s v="USD"/>
    <n v="1425434420"/>
    <n v="1422842420"/>
    <b v="0"/>
    <n v="16"/>
    <b v="0"/>
    <s v="film &amp; video/animation"/>
    <n v="7"/>
    <n v="47.88"/>
    <x v="5"/>
    <x v="23"/>
    <x v="2481"/>
  </r>
  <r>
    <n v="1359"/>
    <x v="2478"/>
    <s v="Funding for a 2011 trip to Worldcon for research for &quot;UnConventional,&quot; a book on the history of the American fan convention."/>
    <x v="306"/>
    <x v="2129"/>
    <x v="0"/>
    <s v="US"/>
    <s v="USD"/>
    <n v="1309980790"/>
    <n v="1304623990"/>
    <b v="0"/>
    <n v="19"/>
    <b v="1"/>
    <s v="publishing/nonfiction"/>
    <n v="116"/>
    <n v="40.21"/>
    <x v="1"/>
    <x v="17"/>
    <x v="2482"/>
  </r>
  <r>
    <n v="68"/>
    <x v="2479"/>
    <s v="Black Comedy by final year students at Leeds University. _x000a_'Bird watching, tea, seaside and murder. Just your average British holiday.'"/>
    <x v="260"/>
    <x v="2130"/>
    <x v="0"/>
    <s v="GB"/>
    <s v="GBP"/>
    <n v="1393162791"/>
    <n v="1390570791"/>
    <b v="0"/>
    <n v="36"/>
    <b v="1"/>
    <s v="film &amp; video/shorts"/>
    <n v="127"/>
    <n v="21.19"/>
    <x v="5"/>
    <x v="27"/>
    <x v="2483"/>
  </r>
  <r>
    <n v="1683"/>
    <x v="2480"/>
    <s v="Rendre tÃ©moignage de ce que Dieu fait chaque jour pour moi et venir en  aide  aux autres, c'est  mon but."/>
    <x v="113"/>
    <x v="2131"/>
    <x v="3"/>
    <s v="FR"/>
    <s v="EUR"/>
    <n v="1491590738"/>
    <n v="1489517138"/>
    <b v="0"/>
    <n v="10"/>
    <b v="0"/>
    <s v="music/faith"/>
    <n v="22"/>
    <n v="76"/>
    <x v="7"/>
    <x v="14"/>
    <x v="2484"/>
  </r>
  <r>
    <n v="2824"/>
    <x v="2481"/>
    <s v="I wrote a One Act play called The Rooftop for a Female Playwright's festival. Every little bit helps!"/>
    <x v="240"/>
    <x v="2131"/>
    <x v="0"/>
    <s v="US"/>
    <s v="USD"/>
    <n v="1434159780"/>
    <n v="1431412196"/>
    <b v="0"/>
    <n v="15"/>
    <b v="1"/>
    <s v="theater/plays"/>
    <n v="117"/>
    <n v="50.67"/>
    <x v="6"/>
    <x v="11"/>
    <x v="2485"/>
  </r>
  <r>
    <n v="3450"/>
    <x v="2482"/>
    <s v="The Beautiful House' is a story of modern mummification and the present day post-humanist crisis in our relationship with death."/>
    <x v="207"/>
    <x v="2131"/>
    <x v="0"/>
    <s v="GB"/>
    <s v="GBP"/>
    <n v="1427990071"/>
    <n v="1422809671"/>
    <b v="0"/>
    <n v="39"/>
    <b v="1"/>
    <s v="theater/plays"/>
    <n v="152"/>
    <n v="19.489999999999998"/>
    <x v="6"/>
    <x v="11"/>
    <x v="2486"/>
  </r>
  <r>
    <n v="4083"/>
    <x v="2483"/>
    <s v="Condemned to death for Collaboration with the Nazis, popular French Singer &amp; Entertainer Maurice Chevalier tells his side of the story"/>
    <x v="113"/>
    <x v="2132"/>
    <x v="2"/>
    <s v="US"/>
    <s v="USD"/>
    <n v="1452795416"/>
    <n v="1450203416"/>
    <b v="0"/>
    <n v="6"/>
    <b v="0"/>
    <s v="theater/plays"/>
    <n v="22"/>
    <n v="126.5"/>
    <x v="6"/>
    <x v="11"/>
    <x v="2487"/>
  </r>
  <r>
    <n v="1623"/>
    <x v="2484"/>
    <s v="We play covers of mod and ska classics to enthusiastic crowds. Now we want to leave our own original mark on mod musical history."/>
    <x v="150"/>
    <x v="2133"/>
    <x v="0"/>
    <s v="GB"/>
    <s v="GBP"/>
    <n v="1377621089"/>
    <n v="1372437089"/>
    <b v="0"/>
    <n v="18"/>
    <b v="1"/>
    <s v="music/rock"/>
    <n v="101"/>
    <n v="42.11"/>
    <x v="7"/>
    <x v="15"/>
    <x v="2488"/>
  </r>
  <r>
    <n v="2209"/>
    <x v="2485"/>
    <s v="Support us and pledge for rewards on our new bigger Tour of the US, Canada and Colombia!"/>
    <x v="207"/>
    <x v="2134"/>
    <x v="0"/>
    <s v="GB"/>
    <s v="GBP"/>
    <n v="1397516400"/>
    <n v="1396524644"/>
    <b v="0"/>
    <n v="15"/>
    <b v="1"/>
    <s v="music/electronic music"/>
    <n v="151"/>
    <n v="50.27"/>
    <x v="7"/>
    <x v="13"/>
    <x v="2489"/>
  </r>
  <r>
    <n v="3652"/>
    <x v="2486"/>
    <s v="A new take on a classic. Under the direction of Rosanna Saracino, We are exploring the darker elements of A Midsummer Night's Dream."/>
    <x v="284"/>
    <x v="2135"/>
    <x v="0"/>
    <s v="CA"/>
    <s v="CAD"/>
    <n v="1472097540"/>
    <n v="1471188502"/>
    <b v="0"/>
    <n v="17"/>
    <b v="1"/>
    <s v="theater/plays"/>
    <n v="251"/>
    <n v="44.24"/>
    <x v="6"/>
    <x v="11"/>
    <x v="2490"/>
  </r>
  <r>
    <n v="885"/>
    <x v="2487"/>
    <s v="Cobrette Bardole's widely anticipated sophomore release is ready for tracking and he needs your help to make it a reality!"/>
    <x v="114"/>
    <x v="2136"/>
    <x v="2"/>
    <s v="US"/>
    <s v="USD"/>
    <n v="1483137311"/>
    <n v="1481322911"/>
    <b v="0"/>
    <n v="21"/>
    <b v="0"/>
    <s v="music/indie rock"/>
    <n v="75"/>
    <n v="35.71"/>
    <x v="7"/>
    <x v="12"/>
    <x v="2491"/>
  </r>
  <r>
    <n v="2492"/>
    <x v="2488"/>
    <s v="We're a band from Hawaii trying to produce our first EP and we need help!"/>
    <x v="260"/>
    <x v="2136"/>
    <x v="0"/>
    <s v="US"/>
    <s v="USD"/>
    <n v="1339840740"/>
    <n v="1335397188"/>
    <b v="0"/>
    <n v="27"/>
    <b v="1"/>
    <s v="music/indie rock"/>
    <n v="125"/>
    <n v="27.78"/>
    <x v="7"/>
    <x v="12"/>
    <x v="2492"/>
  </r>
  <r>
    <n v="2870"/>
    <x v="2489"/>
    <s v="The war in Iraq changed everything -one journey from the safe haven of the 99% to the shadows of veteran. How would you persevere?"/>
    <x v="1"/>
    <x v="2136"/>
    <x v="2"/>
    <s v="US"/>
    <s v="USD"/>
    <n v="1400301165"/>
    <n v="1397709165"/>
    <b v="0"/>
    <n v="9"/>
    <b v="0"/>
    <s v="theater/plays"/>
    <n v="15"/>
    <n v="83.33"/>
    <x v="6"/>
    <x v="11"/>
    <x v="2493"/>
  </r>
  <r>
    <n v="203"/>
    <x v="2490"/>
    <s v="We are aiming to make a Web Series based on Youth Culture and the misrepresentation of socially stereotyped people."/>
    <x v="60"/>
    <x v="2137"/>
    <x v="2"/>
    <s v="GB"/>
    <s v="GBP"/>
    <n v="1422562864"/>
    <n v="1417378864"/>
    <b v="0"/>
    <n v="8"/>
    <b v="0"/>
    <s v="film &amp; video/drama"/>
    <n v="30"/>
    <n v="93.25"/>
    <x v="5"/>
    <x v="10"/>
    <x v="2494"/>
  </r>
  <r>
    <n v="3047"/>
    <x v="2491"/>
    <s v="Hi! We're the Graduating Seniors Acting V Seniors at Temple University! Welcome to our Kick starter Page!"/>
    <x v="207"/>
    <x v="2138"/>
    <x v="0"/>
    <s v="US"/>
    <s v="USD"/>
    <n v="1461762960"/>
    <n v="1457999054"/>
    <b v="0"/>
    <n v="20"/>
    <b v="1"/>
    <s v="theater/spaces"/>
    <n v="149"/>
    <n v="37.25"/>
    <x v="6"/>
    <x v="9"/>
    <x v="2495"/>
  </r>
  <r>
    <n v="4074"/>
    <x v="2492"/>
    <s v="A performance to inspire people, regardless of their faith, to visualise the repentance of Hurr and the forgiveness of Imam Hussain"/>
    <x v="231"/>
    <x v="2139"/>
    <x v="2"/>
    <s v="GB"/>
    <s v="GBP"/>
    <n v="1446732975"/>
    <n v="1444137375"/>
    <b v="0"/>
    <n v="21"/>
    <b v="0"/>
    <s v="theater/plays"/>
    <n v="27"/>
    <n v="35"/>
    <x v="6"/>
    <x v="11"/>
    <x v="2496"/>
  </r>
  <r>
    <n v="1108"/>
    <x v="2493"/>
    <s v="Environmental awareness using social games where players are challenged to pursue sustainable development in the city of the future."/>
    <x v="17"/>
    <x v="2140"/>
    <x v="2"/>
    <s v="US"/>
    <s v="USD"/>
    <n v="1334326635"/>
    <n v="1329146235"/>
    <b v="0"/>
    <n v="21"/>
    <b v="0"/>
    <s v="games/video games"/>
    <n v="3"/>
    <n v="34.880000000000003"/>
    <x v="3"/>
    <x v="18"/>
    <x v="2497"/>
  </r>
  <r>
    <n v="2742"/>
    <x v="2494"/>
    <s v="The pachyderms at the Denver Zoo are moving. Follow along on the convoluted journey to their new home."/>
    <x v="60"/>
    <x v="2141"/>
    <x v="2"/>
    <s v="US"/>
    <s v="USD"/>
    <n v="1337102187"/>
    <n v="1335892587"/>
    <b v="0"/>
    <n v="18"/>
    <b v="0"/>
    <s v="publishing/children's books"/>
    <n v="29"/>
    <n v="40.61"/>
    <x v="1"/>
    <x v="39"/>
    <x v="2498"/>
  </r>
  <r>
    <n v="874"/>
    <x v="2495"/>
    <s v="Tachoir music has been described as &quot;Highly original compositions with dazzling improvisations by virtuoso musicians&quot; - The Times"/>
    <x v="121"/>
    <x v="2142"/>
    <x v="2"/>
    <s v="US"/>
    <s v="USD"/>
    <n v="1367676034"/>
    <n v="1365084034"/>
    <b v="0"/>
    <n v="21"/>
    <b v="0"/>
    <s v="music/jazz"/>
    <n v="24"/>
    <n v="34.76"/>
    <x v="7"/>
    <x v="33"/>
    <x v="2499"/>
  </r>
  <r>
    <n v="2795"/>
    <x v="2496"/>
    <s v="A new play about five bad bitches who fought in the Civil War disguised as men, premiering at Ars Nova's ANT Fest."/>
    <x v="251"/>
    <x v="2142"/>
    <x v="0"/>
    <s v="US"/>
    <s v="USD"/>
    <n v="1402095600"/>
    <n v="1400675841"/>
    <b v="0"/>
    <n v="20"/>
    <b v="1"/>
    <s v="theater/plays"/>
    <n v="104"/>
    <n v="36.5"/>
    <x v="6"/>
    <x v="11"/>
    <x v="2500"/>
  </r>
  <r>
    <n v="4094"/>
    <x v="2497"/>
    <s v="Live at the Speakeasy with Ryan Anderson is a local talk show! Showcasing local artist, special guest, and talented bands."/>
    <x v="151"/>
    <x v="2142"/>
    <x v="2"/>
    <s v="US"/>
    <s v="USD"/>
    <n v="1413953940"/>
    <n v="1410141900"/>
    <b v="0"/>
    <n v="8"/>
    <b v="0"/>
    <s v="theater/plays"/>
    <n v="37"/>
    <n v="91.25"/>
    <x v="6"/>
    <x v="11"/>
    <x v="2501"/>
  </r>
  <r>
    <n v="1389"/>
    <x v="2498"/>
    <s v="Help fund the pressing of DANCEHALL's first record by pre-ordering it in advance!!!"/>
    <x v="207"/>
    <x v="2143"/>
    <x v="0"/>
    <s v="GB"/>
    <s v="GBP"/>
    <n v="1471087957"/>
    <n v="1468495957"/>
    <b v="0"/>
    <n v="34"/>
    <b v="1"/>
    <s v="music/rock"/>
    <n v="145"/>
    <n v="21.38"/>
    <x v="7"/>
    <x v="15"/>
    <x v="2502"/>
  </r>
  <r>
    <n v="995"/>
    <x v="2499"/>
    <s v="DAZLN nails light up near NFC devices like your mobile phone. If you're tired of receiving or gifting the same old thing look here!"/>
    <x v="26"/>
    <x v="2144"/>
    <x v="2"/>
    <s v="US"/>
    <s v="USD"/>
    <n v="1417276800"/>
    <n v="1415140480"/>
    <b v="0"/>
    <n v="9"/>
    <b v="0"/>
    <s v="technology/wearables"/>
    <n v="7"/>
    <n v="80.67"/>
    <x v="0"/>
    <x v="1"/>
    <x v="2503"/>
  </r>
  <r>
    <n v="2542"/>
    <x v="2500"/>
    <s v="Marquita Renee Ntim records her first Classical Album, complete with her playing the viola, cello and singing opera."/>
    <x v="251"/>
    <x v="2145"/>
    <x v="0"/>
    <s v="US"/>
    <s v="USD"/>
    <n v="1380599940"/>
    <n v="1377252857"/>
    <b v="0"/>
    <n v="13"/>
    <b v="1"/>
    <s v="music/classical music"/>
    <n v="104"/>
    <n v="55.77"/>
    <x v="7"/>
    <x v="25"/>
    <x v="2504"/>
  </r>
  <r>
    <n v="181"/>
    <x v="2501"/>
    <s v="Christina has been suffering with flash backs and some very disturbing nightmares and realises that it is more than just nightmares."/>
    <x v="307"/>
    <x v="2146"/>
    <x v="2"/>
    <s v="GB"/>
    <s v="GBP"/>
    <n v="1434995295"/>
    <n v="1432403295"/>
    <b v="0"/>
    <n v="4"/>
    <b v="0"/>
    <s v="film &amp; video/drama"/>
    <n v="21"/>
    <n v="180.5"/>
    <x v="5"/>
    <x v="10"/>
    <x v="2505"/>
  </r>
  <r>
    <n v="3023"/>
    <x v="2502"/>
    <s v="Antonia Goddard Productions in association with Jethro Compton Productions presents THE NIGHT WATCH, an exciting new historical drama."/>
    <x v="251"/>
    <x v="2147"/>
    <x v="0"/>
    <s v="GB"/>
    <s v="GBP"/>
    <n v="1434039186"/>
    <n v="1430151186"/>
    <b v="0"/>
    <n v="6"/>
    <b v="1"/>
    <s v="theater/spaces"/>
    <n v="103"/>
    <n v="120.17"/>
    <x v="6"/>
    <x v="9"/>
    <x v="2506"/>
  </r>
  <r>
    <n v="3295"/>
    <x v="2503"/>
    <s v="A comedic drama about The Devil and his quest to take a bride and to Hell with the consequences, no matter what they may be."/>
    <x v="251"/>
    <x v="2148"/>
    <x v="0"/>
    <s v="GB"/>
    <s v="GBP"/>
    <n v="1474886229"/>
    <n v="1472294229"/>
    <b v="0"/>
    <n v="27"/>
    <b v="1"/>
    <s v="theater/plays"/>
    <n v="103"/>
    <n v="26.67"/>
    <x v="6"/>
    <x v="11"/>
    <x v="2507"/>
  </r>
  <r>
    <n v="3539"/>
    <x v="2504"/>
    <s v="A searing new play that takes  an unflinching look at the terrible costs of police shootings in the African American community."/>
    <x v="260"/>
    <x v="2149"/>
    <x v="0"/>
    <s v="US"/>
    <s v="USD"/>
    <n v="1473358122"/>
    <n v="1471543722"/>
    <b v="0"/>
    <n v="13"/>
    <b v="1"/>
    <s v="theater/plays"/>
    <n v="120"/>
    <n v="55.23"/>
    <x v="6"/>
    <x v="11"/>
    <x v="2508"/>
  </r>
  <r>
    <n v="716"/>
    <x v="2505"/>
    <s v="Translate sight into touch with a wrist-mounted wearable. A revolution for visually impaired people everywhere."/>
    <x v="40"/>
    <x v="2150"/>
    <x v="2"/>
    <s v="US"/>
    <s v="USD"/>
    <n v="1417392000"/>
    <n v="1414511307"/>
    <b v="0"/>
    <n v="16"/>
    <b v="0"/>
    <s v="technology/wearables"/>
    <n v="10"/>
    <n v="44.69"/>
    <x v="0"/>
    <x v="1"/>
    <x v="2509"/>
  </r>
  <r>
    <n v="2955"/>
    <x v="2506"/>
    <s v="Stage Door Theater needs a stage for its current and future productions. Can you help?"/>
    <x v="181"/>
    <x v="2150"/>
    <x v="1"/>
    <s v="US"/>
    <s v="USD"/>
    <n v="1434476849"/>
    <n v="1431884849"/>
    <b v="0"/>
    <n v="11"/>
    <b v="0"/>
    <s v="theater/spaces"/>
    <n v="60"/>
    <n v="65"/>
    <x v="6"/>
    <x v="9"/>
    <x v="2510"/>
  </r>
  <r>
    <n v="3826"/>
    <x v="2507"/>
    <s v="This is the story about the Westons. One family who live with mental illness on a daily basis."/>
    <x v="260"/>
    <x v="2150"/>
    <x v="0"/>
    <s v="GB"/>
    <s v="GBP"/>
    <n v="1430993394"/>
    <n v="1428401394"/>
    <b v="0"/>
    <n v="26"/>
    <b v="1"/>
    <s v="theater/plays"/>
    <n v="119"/>
    <n v="27.5"/>
    <x v="6"/>
    <x v="11"/>
    <x v="2511"/>
  </r>
  <r>
    <n v="3998"/>
    <x v="2508"/>
    <s v="Forsaken Angels, a powerful new play by William Leary, author of DCMTA's Best Of 2014 Play Masquerade."/>
    <x v="258"/>
    <x v="2150"/>
    <x v="2"/>
    <s v="US"/>
    <s v="USD"/>
    <n v="1427580426"/>
    <n v="1424992026"/>
    <b v="0"/>
    <n v="12"/>
    <b v="0"/>
    <s v="theater/plays"/>
    <n v="57"/>
    <n v="59.58"/>
    <x v="6"/>
    <x v="11"/>
    <x v="2512"/>
  </r>
  <r>
    <n v="3665"/>
    <x v="2509"/>
    <s v="A Fantastic creation about Napoleon, through his words and letters, sublimated by a musical score of rare beauty. Magnificent poetry!"/>
    <x v="308"/>
    <x v="2151"/>
    <x v="0"/>
    <s v="FR"/>
    <s v="EUR"/>
    <n v="1446062040"/>
    <n v="1445109822"/>
    <b v="0"/>
    <n v="14"/>
    <b v="1"/>
    <s v="theater/plays"/>
    <n v="115"/>
    <n v="51"/>
    <x v="6"/>
    <x v="11"/>
    <x v="2513"/>
  </r>
  <r>
    <n v="3755"/>
    <x v="2510"/>
    <s v="We have formed an innovative company that aims to create musical comedic performances suitable for a range of venues."/>
    <x v="302"/>
    <x v="2152"/>
    <x v="0"/>
    <s v="GB"/>
    <s v="GBP"/>
    <n v="1460753307"/>
    <n v="1458161307"/>
    <b v="0"/>
    <n v="28"/>
    <b v="1"/>
    <s v="theater/musical"/>
    <n v="130"/>
    <n v="25.46"/>
    <x v="6"/>
    <x v="19"/>
    <x v="2514"/>
  </r>
  <r>
    <n v="962"/>
    <x v="2511"/>
    <s v="Introducing the iDavit, a revolutionary crane-like system thatâ€™ll allow you to work anywhere. Hands free to be totally hands on."/>
    <x v="60"/>
    <x v="2153"/>
    <x v="2"/>
    <s v="US"/>
    <s v="USD"/>
    <n v="1455210353"/>
    <n v="1451927153"/>
    <b v="0"/>
    <n v="37"/>
    <b v="0"/>
    <s v="technology/wearables"/>
    <n v="28"/>
    <n v="19.239999999999998"/>
    <x v="0"/>
    <x v="1"/>
    <x v="2515"/>
  </r>
  <r>
    <n v="3294"/>
    <x v="2512"/>
    <s v="A young theatre company promoting new talent and looking for help in funding our very first set for our black comedy &quot;old man's Gift&quot;"/>
    <x v="260"/>
    <x v="2154"/>
    <x v="0"/>
    <s v="GB"/>
    <s v="GBP"/>
    <n v="1434459554"/>
    <n v="1431867554"/>
    <b v="0"/>
    <n v="24"/>
    <b v="1"/>
    <s v="theater/plays"/>
    <n v="118"/>
    <n v="29.58"/>
    <x v="6"/>
    <x v="11"/>
    <x v="2516"/>
  </r>
  <r>
    <n v="3454"/>
    <x v="2513"/>
    <s v="Knee Slappers new production coming to Camden Fringe 2014! Presenting this off the wall, dark comedy for lovers of the bizzare. Groovy."/>
    <x v="251"/>
    <x v="2155"/>
    <x v="0"/>
    <s v="GB"/>
    <s v="GBP"/>
    <n v="1406825159"/>
    <n v="1404233159"/>
    <b v="0"/>
    <n v="21"/>
    <b v="1"/>
    <s v="theater/plays"/>
    <n v="101"/>
    <n v="33.57"/>
    <x v="6"/>
    <x v="11"/>
    <x v="2517"/>
  </r>
  <r>
    <n v="1500"/>
    <x v="2514"/>
    <s v="A young hero, sword play, epic tales, swamp monsters, a gang of thieves, and romance and betrayal. Forging your own destiny ain't easy."/>
    <x v="124"/>
    <x v="2156"/>
    <x v="2"/>
    <s v="US"/>
    <s v="USD"/>
    <n v="1367444557"/>
    <n v="1364852557"/>
    <b v="0"/>
    <n v="15"/>
    <b v="0"/>
    <s v="publishing/fiction"/>
    <n v="25"/>
    <n v="46.73"/>
    <x v="1"/>
    <x v="35"/>
    <x v="2518"/>
  </r>
  <r>
    <n v="663"/>
    <x v="2515"/>
    <s v="Imagine a mouse that automatically moves your pointer to where your head is facing. Its an air mouse hidden inside a standard headset."/>
    <x v="19"/>
    <x v="2157"/>
    <x v="2"/>
    <s v="DK"/>
    <s v="DKK"/>
    <n v="1437250456"/>
    <n v="1434658456"/>
    <b v="0"/>
    <n v="7"/>
    <b v="0"/>
    <s v="technology/wearables"/>
    <n v="0"/>
    <n v="100"/>
    <x v="0"/>
    <x v="1"/>
    <x v="2519"/>
  </r>
  <r>
    <n v="782"/>
    <x v="2516"/>
    <s v="After almost three years of being out of music, I've decided to finally make the solo record I've wanted to do for years."/>
    <x v="251"/>
    <x v="2157"/>
    <x v="0"/>
    <s v="US"/>
    <s v="USD"/>
    <n v="1345918302"/>
    <n v="1343326302"/>
    <b v="0"/>
    <n v="14"/>
    <b v="1"/>
    <s v="music/rock"/>
    <n v="100"/>
    <n v="50"/>
    <x v="7"/>
    <x v="15"/>
    <x v="2520"/>
  </r>
  <r>
    <n v="3461"/>
    <x v="2517"/>
    <s v="A new production of Twelfth Night with an ambitious and enthusiastic group of high school students who love Shakespeare and teamwork."/>
    <x v="207"/>
    <x v="2158"/>
    <x v="0"/>
    <s v="US"/>
    <s v="USD"/>
    <n v="1477710000"/>
    <n v="1475248279"/>
    <b v="0"/>
    <n v="12"/>
    <b v="1"/>
    <s v="theater/plays"/>
    <n v="139"/>
    <n v="57.92"/>
    <x v="6"/>
    <x v="11"/>
    <x v="2521"/>
  </r>
  <r>
    <n v="631"/>
    <x v="2518"/>
    <s v="A Powerful Multimedia-Rich Software that aims at making online publishing very simple."/>
    <x v="6"/>
    <x v="2159"/>
    <x v="1"/>
    <s v="CA"/>
    <s v="CAD"/>
    <n v="1464460329"/>
    <n v="1461954729"/>
    <b v="0"/>
    <n v="9"/>
    <b v="0"/>
    <s v="technology/web"/>
    <n v="1"/>
    <n v="76.67"/>
    <x v="0"/>
    <x v="26"/>
    <x v="2522"/>
  </r>
  <r>
    <n v="409"/>
    <x v="2519"/>
    <s v="I am working on a project that explores the relationship between education to work for youth within the European Union."/>
    <x v="207"/>
    <x v="2160"/>
    <x v="0"/>
    <s v="GB"/>
    <s v="GBP"/>
    <n v="1469220144"/>
    <n v="1466628144"/>
    <b v="0"/>
    <n v="15"/>
    <b v="1"/>
    <s v="film &amp; video/documentary"/>
    <n v="137"/>
    <n v="45.6"/>
    <x v="5"/>
    <x v="8"/>
    <x v="2523"/>
  </r>
  <r>
    <n v="668"/>
    <x v="2520"/>
    <s v="A card holding companion to your phone that acts as a placing device for all your devices.  Grips to any material too."/>
    <x v="51"/>
    <x v="2160"/>
    <x v="2"/>
    <s v="US"/>
    <s v="USD"/>
    <n v="1431374222"/>
    <n v="1427486222"/>
    <b v="0"/>
    <n v="25"/>
    <b v="0"/>
    <s v="technology/wearables"/>
    <n v="5"/>
    <n v="27.36"/>
    <x v="0"/>
    <x v="1"/>
    <x v="2524"/>
  </r>
  <r>
    <n v="1892"/>
    <x v="2521"/>
    <s v="Nemes has just recorded a new album and is raising $500 to get it mixed and mastered professionally."/>
    <x v="207"/>
    <x v="2161"/>
    <x v="0"/>
    <s v="US"/>
    <s v="USD"/>
    <n v="1307459881"/>
    <n v="1304867881"/>
    <b v="0"/>
    <n v="26"/>
    <b v="1"/>
    <s v="music/indie rock"/>
    <n v="137"/>
    <n v="26.27"/>
    <x v="7"/>
    <x v="12"/>
    <x v="2525"/>
  </r>
  <r>
    <n v="2500"/>
    <x v="2522"/>
    <s v="ST's 4th LP has been tracked and mixed, but before he can set it free upon the world, it needs proper mastering and pressing!"/>
    <x v="260"/>
    <x v="2162"/>
    <x v="0"/>
    <s v="US"/>
    <s v="USD"/>
    <n v="1340476375"/>
    <n v="1337884375"/>
    <b v="0"/>
    <n v="29"/>
    <b v="1"/>
    <s v="music/indie rock"/>
    <n v="113"/>
    <n v="23.45"/>
    <x v="7"/>
    <x v="12"/>
    <x v="2526"/>
  </r>
  <r>
    <n v="1640"/>
    <x v="2523"/>
    <s v="We are a friendly neighborhood electronic pop duo from Los Angeles. We want to shoot a music video for a song from our debut album."/>
    <x v="272"/>
    <x v="2163"/>
    <x v="0"/>
    <s v="US"/>
    <s v="USD"/>
    <n v="1280800740"/>
    <n v="1279603955"/>
    <b v="0"/>
    <n v="17"/>
    <b v="1"/>
    <s v="music/rock"/>
    <n v="170"/>
    <n v="39.97"/>
    <x v="7"/>
    <x v="15"/>
    <x v="2527"/>
  </r>
  <r>
    <n v="1079"/>
    <x v="2524"/>
    <s v="Sirius Online is currently the work of two brothers striving to bring the Era of Freelancer back, adding dynamic markets and more."/>
    <x v="93"/>
    <x v="2164"/>
    <x v="2"/>
    <s v="DE"/>
    <s v="EUR"/>
    <n v="1463232936"/>
    <n v="1461072936"/>
    <b v="0"/>
    <n v="18"/>
    <b v="0"/>
    <s v="games/video games"/>
    <n v="3"/>
    <n v="37.67"/>
    <x v="3"/>
    <x v="18"/>
    <x v="2528"/>
  </r>
  <r>
    <n v="1556"/>
    <x v="2525"/>
    <s v="To gather a collection of photographs for a coffee table book that displays the beauty of Canada's west."/>
    <x v="186"/>
    <x v="2165"/>
    <x v="2"/>
    <s v="CA"/>
    <s v="CAD"/>
    <n v="1467603624"/>
    <n v="1465011624"/>
    <b v="0"/>
    <n v="12"/>
    <b v="0"/>
    <s v="photography/nature"/>
    <n v="45"/>
    <n v="56.42"/>
    <x v="2"/>
    <x v="38"/>
    <x v="2529"/>
  </r>
  <r>
    <n v="428"/>
    <x v="2526"/>
    <s v="Fresh, fun, entertaining Bible stories on YouTube, stop-motion style."/>
    <x v="32"/>
    <x v="2166"/>
    <x v="2"/>
    <s v="US"/>
    <s v="USD"/>
    <n v="1402956000"/>
    <n v="1400523845"/>
    <b v="0"/>
    <n v="13"/>
    <b v="0"/>
    <s v="film &amp; video/animation"/>
    <n v="6"/>
    <n v="52"/>
    <x v="5"/>
    <x v="23"/>
    <x v="2530"/>
  </r>
  <r>
    <n v="1190"/>
    <x v="2527"/>
    <s v="A pairing of self portraiture and writing to shed light on the reality of life with chronic illness."/>
    <x v="207"/>
    <x v="2167"/>
    <x v="0"/>
    <s v="US"/>
    <s v="USD"/>
    <n v="1409500725"/>
    <n v="1406908725"/>
    <b v="0"/>
    <n v="13"/>
    <b v="1"/>
    <s v="photography/photobooks"/>
    <n v="135"/>
    <n v="51.92"/>
    <x v="2"/>
    <x v="3"/>
    <x v="2531"/>
  </r>
  <r>
    <n v="2920"/>
    <x v="2528"/>
    <s v="Help save this village theatre group. Funding required for lighting, stage equipment, &amp; ongoing productions. Involves youth  &amp; adults."/>
    <x v="60"/>
    <x v="2168"/>
    <x v="2"/>
    <s v="CA"/>
    <s v="CAD"/>
    <n v="1427306470"/>
    <n v="1424718070"/>
    <b v="0"/>
    <n v="13"/>
    <b v="0"/>
    <s v="theater/plays"/>
    <n v="27"/>
    <n v="51.62"/>
    <x v="6"/>
    <x v="11"/>
    <x v="2532"/>
  </r>
  <r>
    <n v="2367"/>
    <x v="2529"/>
    <s v="Our goal is to create a completely free website similar to Chegg.com for students to benefit from without raping their wallet!"/>
    <x v="6"/>
    <x v="2169"/>
    <x v="1"/>
    <s v="US"/>
    <s v="USD"/>
    <n v="1461622616"/>
    <n v="1456442216"/>
    <b v="0"/>
    <n v="14"/>
    <b v="0"/>
    <s v="technology/web"/>
    <n v="1"/>
    <n v="47.86"/>
    <x v="0"/>
    <x v="26"/>
    <x v="2533"/>
  </r>
  <r>
    <n v="942"/>
    <x v="2530"/>
    <s v="A Hands Free head mounted display adapter that supports the I AM Cardboard dscvr VR viewer for comfortable extended 3-D/VR viewing."/>
    <x v="82"/>
    <x v="2170"/>
    <x v="2"/>
    <s v="US"/>
    <s v="USD"/>
    <n v="1455826460"/>
    <n v="1452716060"/>
    <b v="0"/>
    <n v="16"/>
    <b v="0"/>
    <s v="technology/wearables"/>
    <n v="9"/>
    <n v="41.75"/>
    <x v="0"/>
    <x v="1"/>
    <x v="2534"/>
  </r>
  <r>
    <n v="2801"/>
    <x v="2531"/>
    <s v="Arise Theatre Company's production of August Strindberg's expressionist masterpiece 'A Dream Play'."/>
    <x v="207"/>
    <x v="2171"/>
    <x v="0"/>
    <s v="AU"/>
    <s v="AUD"/>
    <n v="1412938800"/>
    <n v="1411019409"/>
    <b v="0"/>
    <n v="13"/>
    <b v="1"/>
    <s v="theater/plays"/>
    <n v="133"/>
    <n v="51.23"/>
    <x v="6"/>
    <x v="11"/>
    <x v="2535"/>
  </r>
  <r>
    <n v="3289"/>
    <x v="2532"/>
    <s v="Ampersand Theatre's debut appearance at Edinburgh is in 2017 as Conversations With Rats opens at theSpace on the Mile, please help!"/>
    <x v="207"/>
    <x v="2172"/>
    <x v="0"/>
    <s v="GB"/>
    <s v="GBP"/>
    <n v="1487580602"/>
    <n v="1485161402"/>
    <b v="0"/>
    <n v="25"/>
    <b v="1"/>
    <s v="theater/plays"/>
    <n v="133"/>
    <n v="26.61"/>
    <x v="6"/>
    <x v="11"/>
    <x v="2536"/>
  </r>
  <r>
    <n v="3529"/>
    <x v="2533"/>
    <s v="Partners w/the Black Arts &amp; Cultural Center; we use theatre to EDUCATE &amp; EMPOWER through diverse expressions of the human experience."/>
    <x v="207"/>
    <x v="2173"/>
    <x v="0"/>
    <s v="US"/>
    <s v="USD"/>
    <n v="1436749200"/>
    <n v="1434997018"/>
    <b v="0"/>
    <n v="18"/>
    <b v="1"/>
    <s v="theater/plays"/>
    <n v="132"/>
    <n v="36.67"/>
    <x v="6"/>
    <x v="11"/>
    <x v="2537"/>
  </r>
  <r>
    <n v="3451"/>
    <x v="2534"/>
    <s v="I'm a high school student in New Jersey planning on producing and directing a Twilight Zone Play for a &quot;One Act&quot; competition."/>
    <x v="240"/>
    <x v="2174"/>
    <x v="0"/>
    <s v="US"/>
    <s v="USD"/>
    <n v="1429636927"/>
    <n v="1427304127"/>
    <b v="0"/>
    <n v="16"/>
    <b v="1"/>
    <s v="theater/plays"/>
    <n v="101"/>
    <n v="41.13"/>
    <x v="6"/>
    <x v="11"/>
    <x v="2538"/>
  </r>
  <r>
    <n v="2911"/>
    <x v="2535"/>
    <s v="The Most Beautiful Things in Japan are Hidden...Our different &amp; original play from the Japanese folk tale The Bamboo Cutters Daughter."/>
    <x v="159"/>
    <x v="2175"/>
    <x v="2"/>
    <s v="US"/>
    <s v="USD"/>
    <n v="1435429626"/>
    <n v="1431973626"/>
    <b v="0"/>
    <n v="14"/>
    <b v="0"/>
    <s v="theater/plays"/>
    <n v="37"/>
    <n v="46.93"/>
    <x v="6"/>
    <x v="11"/>
    <x v="2539"/>
  </r>
  <r>
    <n v="1998"/>
    <x v="2536"/>
    <s v="I am moving to Guatemala to document and report on the growing community resistance movements across Central America and Mexico"/>
    <x v="60"/>
    <x v="2176"/>
    <x v="2"/>
    <s v="US"/>
    <s v="USD"/>
    <n v="1406861438"/>
    <n v="1402973438"/>
    <b v="0"/>
    <n v="3"/>
    <b v="0"/>
    <s v="photography/people"/>
    <n v="26"/>
    <n v="218.33"/>
    <x v="2"/>
    <x v="36"/>
    <x v="2540"/>
  </r>
  <r>
    <n v="1777"/>
    <x v="2537"/>
    <s v="Photobook â€˜All along the Control Towerâ€™ by Theo and Frans Barten. Photos of more than 50 disused WW2 Control Towers in the UK."/>
    <x v="182"/>
    <x v="2177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</r>
  <r>
    <n v="3928"/>
    <x v="2538"/>
    <s v="&quot;Charm&quot; class is in session! Mama Darleena, a transgender African-American woman, shares rules for etiquette with her LGBTQ students."/>
    <x v="1"/>
    <x v="2177"/>
    <x v="2"/>
    <s v="US"/>
    <s v="USD"/>
    <n v="1444971540"/>
    <n v="1442593427"/>
    <b v="0"/>
    <n v="7"/>
    <b v="0"/>
    <s v="theater/plays"/>
    <n v="13"/>
    <n v="93"/>
    <x v="6"/>
    <x v="11"/>
    <x v="2542"/>
  </r>
  <r>
    <n v="1576"/>
    <x v="2539"/>
    <s v="For the publication of my first 3 books: an Art book, a graphic novel, and a coloring book"/>
    <x v="1"/>
    <x v="2178"/>
    <x v="1"/>
    <s v="US"/>
    <s v="USD"/>
    <n v="1435698368"/>
    <n v="1431810368"/>
    <b v="0"/>
    <n v="10"/>
    <b v="0"/>
    <s v="publishing/art books"/>
    <n v="13"/>
    <n v="65"/>
    <x v="1"/>
    <x v="32"/>
    <x v="2543"/>
  </r>
  <r>
    <n v="1723"/>
    <x v="2540"/>
    <s v="We are a vocal group from the Northwest looking to create a gospel, jazz, a cappella ablum and would love the support of music lovers."/>
    <x v="26"/>
    <x v="2178"/>
    <x v="2"/>
    <s v="US"/>
    <s v="USD"/>
    <n v="1435730400"/>
    <n v="1430855315"/>
    <b v="0"/>
    <n v="3"/>
    <b v="0"/>
    <s v="music/faith"/>
    <n v="7"/>
    <n v="216.67"/>
    <x v="7"/>
    <x v="14"/>
    <x v="2544"/>
  </r>
  <r>
    <n v="2877"/>
    <x v="2541"/>
    <s v="Two of the 20th Centuryâ€™s Greatest Artists _x000a_navigate the perilous terrain of Art &amp; Fame _x000a_in a historic Collaboration."/>
    <x v="70"/>
    <x v="2178"/>
    <x v="2"/>
    <s v="US"/>
    <s v="USD"/>
    <n v="1480525200"/>
    <n v="1477781724"/>
    <b v="0"/>
    <n v="6"/>
    <b v="0"/>
    <s v="theater/plays"/>
    <n v="11"/>
    <n v="108.33"/>
    <x v="6"/>
    <x v="11"/>
    <x v="2545"/>
  </r>
  <r>
    <n v="3345"/>
    <x v="2542"/>
    <s v="Please help us raise funds for the production costs of a world premiere production of a play that will raise awareness for spina bifida"/>
    <x v="207"/>
    <x v="2178"/>
    <x v="0"/>
    <s v="US"/>
    <s v="USD"/>
    <n v="1429317420"/>
    <n v="1424226768"/>
    <b v="0"/>
    <n v="13"/>
    <b v="1"/>
    <s v="theater/plays"/>
    <n v="130"/>
    <n v="50"/>
    <x v="6"/>
    <x v="11"/>
    <x v="2546"/>
  </r>
  <r>
    <n v="3413"/>
    <x v="2543"/>
    <s v="The RC Players are beyond excited to be bringing this controversial, socially-minded show to Michigan's campus, but we need your help!"/>
    <x v="207"/>
    <x v="2178"/>
    <x v="0"/>
    <s v="US"/>
    <s v="USD"/>
    <n v="1425099540"/>
    <n v="1424280938"/>
    <b v="0"/>
    <n v="14"/>
    <b v="1"/>
    <s v="theater/plays"/>
    <n v="130"/>
    <n v="46.43"/>
    <x v="6"/>
    <x v="11"/>
    <x v="2547"/>
  </r>
  <r>
    <n v="3865"/>
    <x v="2544"/>
    <s v="Sissy Entertainment delivers a delicious cabaret that blends comedic monologue, song, and traditional sketch comedy."/>
    <x v="309"/>
    <x v="2178"/>
    <x v="2"/>
    <s v="CA"/>
    <s v="CAD"/>
    <n v="1409376600"/>
    <n v="1405957098"/>
    <b v="0"/>
    <n v="14"/>
    <b v="0"/>
    <s v="theater/plays"/>
    <n v="27"/>
    <n v="46.43"/>
    <x v="6"/>
    <x v="11"/>
    <x v="2548"/>
  </r>
  <r>
    <n v="3073"/>
    <x v="2545"/>
    <s v="Conversion of a long dormant synagogue into a Performing and Visual Arts Center, revitalizing Rochester's inner city."/>
    <x v="310"/>
    <x v="2179"/>
    <x v="2"/>
    <s v="US"/>
    <s v="USD"/>
    <n v="1434309540"/>
    <n v="1429287900"/>
    <b v="0"/>
    <n v="7"/>
    <b v="0"/>
    <s v="theater/spaces"/>
    <n v="0"/>
    <n v="92.14"/>
    <x v="6"/>
    <x v="9"/>
    <x v="2549"/>
  </r>
  <r>
    <n v="3131"/>
    <x v="2546"/>
    <s v="A Staged Reading of &quot;Snake Eyes,&quot; a new play by Alex Rafala"/>
    <x v="311"/>
    <x v="2179"/>
    <x v="3"/>
    <s v="US"/>
    <s v="USD"/>
    <n v="1491656045"/>
    <n v="1489067645"/>
    <b v="0"/>
    <n v="12"/>
    <b v="0"/>
    <s v="theater/plays"/>
    <n v="16"/>
    <n v="53.75"/>
    <x v="6"/>
    <x v="11"/>
    <x v="2550"/>
  </r>
  <r>
    <n v="879"/>
    <x v="2547"/>
    <s v="It'll be THE event of the year for the musically adventurous types. Don't miss this chance to bring Peter BrÃ¶tzmann to our fair city!"/>
    <x v="238"/>
    <x v="2180"/>
    <x v="2"/>
    <s v="US"/>
    <s v="USD"/>
    <n v="1338321305"/>
    <n v="1336506905"/>
    <b v="0"/>
    <n v="30"/>
    <b v="0"/>
    <s v="music/jazz"/>
    <n v="31"/>
    <n v="21.47"/>
    <x v="7"/>
    <x v="33"/>
    <x v="2551"/>
  </r>
  <r>
    <n v="1039"/>
    <x v="2548"/>
    <s v="Becoming Rainbow is a music and visual art project inspired by and dedicated to the Native Indigenous communities and water protectors!"/>
    <x v="207"/>
    <x v="2181"/>
    <x v="0"/>
    <s v="US"/>
    <s v="USD"/>
    <n v="1481615940"/>
    <n v="1479436646"/>
    <b v="0"/>
    <n v="30"/>
    <b v="1"/>
    <s v="music/electronic music"/>
    <n v="128"/>
    <n v="21.37"/>
    <x v="7"/>
    <x v="13"/>
    <x v="2552"/>
  </r>
  <r>
    <n v="3958"/>
    <x v="2549"/>
    <s v="A children's theatre group constructing props out of swimming noodles to provide free Shakespeare in the parks to local communities."/>
    <x v="151"/>
    <x v="2181"/>
    <x v="2"/>
    <s v="US"/>
    <s v="USD"/>
    <n v="1406988000"/>
    <n v="1403822912"/>
    <b v="0"/>
    <n v="16"/>
    <b v="0"/>
    <s v="theater/plays"/>
    <n v="32"/>
    <n v="40.06"/>
    <x v="6"/>
    <x v="11"/>
    <x v="2553"/>
  </r>
  <r>
    <n v="3985"/>
    <x v="2550"/>
    <s v="The_x0009_next_x0009_project on the_x0009_horizon is_x0009_renovation of the exterior_x0009_faÃ§ade of_x0009_the Spring Garden_x0009_Mill,_x0009_which is in need of paint and_x0009_repair."/>
    <x v="151"/>
    <x v="2181"/>
    <x v="2"/>
    <s v="US"/>
    <s v="USD"/>
    <n v="1456002300"/>
    <n v="1454173120"/>
    <b v="0"/>
    <n v="19"/>
    <b v="0"/>
    <s v="theater/plays"/>
    <n v="32"/>
    <n v="33.74"/>
    <x v="6"/>
    <x v="11"/>
    <x v="2554"/>
  </r>
  <r>
    <n v="4104"/>
    <x v="2551"/>
    <s v="PETER PAN, written by Ebony Rattle, is a new retelling of the classic play by J.M. Barrie about a boy who refused to grow up."/>
    <x v="121"/>
    <x v="2181"/>
    <x v="2"/>
    <s v="AU"/>
    <s v="AUD"/>
    <n v="1477550434"/>
    <n v="1474958434"/>
    <b v="0"/>
    <n v="14"/>
    <b v="0"/>
    <s v="theater/plays"/>
    <n v="21"/>
    <n v="45.79"/>
    <x v="6"/>
    <x v="11"/>
    <x v="2555"/>
  </r>
  <r>
    <n v="164"/>
    <x v="2552"/>
    <s v="Two cousins are caught up in the private war between warrior class angels and demons. You may be caught up too and not realize it yet."/>
    <x v="312"/>
    <x v="2182"/>
    <x v="2"/>
    <s v="US"/>
    <s v="USD"/>
    <n v="1411150701"/>
    <n v="1405966701"/>
    <b v="0"/>
    <n v="7"/>
    <b v="0"/>
    <s v="film &amp; video/drama"/>
    <n v="1"/>
    <n v="91.43"/>
    <x v="5"/>
    <x v="10"/>
    <x v="2556"/>
  </r>
  <r>
    <n v="507"/>
    <x v="2553"/>
    <s v="&quot;Code Monkey(s)&quot; is a short animated-series about life from the perspective of an engineer who feels like an actual &quot;Code Monkey&quot;."/>
    <x v="16"/>
    <x v="2182"/>
    <x v="2"/>
    <s v="US"/>
    <s v="USD"/>
    <n v="1350687657"/>
    <n v="1346799657"/>
    <b v="0"/>
    <n v="10"/>
    <b v="0"/>
    <s v="film &amp; video/animation"/>
    <n v="3"/>
    <n v="64"/>
    <x v="5"/>
    <x v="23"/>
    <x v="2557"/>
  </r>
  <r>
    <n v="866"/>
    <x v="2554"/>
    <s v="Drivetime heads to Cali for summer tour supported by @Smoothjazz.com &amp; @JJZPhilly  #Spaghettini #The Roxy"/>
    <x v="113"/>
    <x v="2182"/>
    <x v="2"/>
    <s v="US"/>
    <s v="USD"/>
    <n v="1425136200"/>
    <n v="1421853518"/>
    <b v="0"/>
    <n v="11"/>
    <b v="0"/>
    <s v="music/jazz"/>
    <n v="18"/>
    <n v="58.18"/>
    <x v="7"/>
    <x v="33"/>
    <x v="2558"/>
  </r>
  <r>
    <n v="2471"/>
    <x v="2555"/>
    <s v="Confused Disciples' debut album &quot;Sleepamation&quot; is (finally) all recorded and mixed, now all that's left is mastering and duplication."/>
    <x v="207"/>
    <x v="2182"/>
    <x v="0"/>
    <s v="US"/>
    <s v="USD"/>
    <n v="1327535392"/>
    <n v="1324079392"/>
    <b v="0"/>
    <n v="17"/>
    <b v="1"/>
    <s v="music/indie rock"/>
    <n v="128"/>
    <n v="37.65"/>
    <x v="7"/>
    <x v="12"/>
    <x v="2559"/>
  </r>
  <r>
    <n v="3136"/>
    <x v="2556"/>
    <s v="Help emberfly theatre put on their first production Heroines and pay our actors and creative team! Follow us @emberflytheatre"/>
    <x v="207"/>
    <x v="2183"/>
    <x v="3"/>
    <s v="GB"/>
    <s v="GBP"/>
    <n v="1491001140"/>
    <n v="1487847954"/>
    <b v="0"/>
    <n v="22"/>
    <b v="0"/>
    <s v="theater/plays"/>
    <n v="128"/>
    <n v="29.05"/>
    <x v="6"/>
    <x v="11"/>
    <x v="2560"/>
  </r>
  <r>
    <n v="1913"/>
    <x v="2557"/>
    <s v="Tibio is a revolutionary new product designed to solve an age old problem."/>
    <x v="42"/>
    <x v="2184"/>
    <x v="2"/>
    <s v="GB"/>
    <s v="GBP"/>
    <n v="1412770578"/>
    <n v="1410178578"/>
    <b v="0"/>
    <n v="26"/>
    <b v="0"/>
    <s v="technology/gadgets"/>
    <n v="1"/>
    <n v="24.5"/>
    <x v="0"/>
    <x v="6"/>
    <x v="2561"/>
  </r>
  <r>
    <n v="70"/>
    <x v="2558"/>
    <s v="Maggie barely survives a deranged baptism by her mother only to be born again to a string of foster parents. Things can always be worse"/>
    <x v="207"/>
    <x v="2185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</r>
  <r>
    <n v="695"/>
    <x v="2559"/>
    <s v="Unique small wearable personal air conditioning device that provides the user a 10-15 degree environmental difference on his person."/>
    <x v="24"/>
    <x v="2185"/>
    <x v="2"/>
    <s v="US"/>
    <s v="USD"/>
    <n v="1414758620"/>
    <n v="1412166620"/>
    <b v="0"/>
    <n v="7"/>
    <b v="0"/>
    <s v="technology/wearables"/>
    <n v="1"/>
    <n v="90.86"/>
    <x v="0"/>
    <x v="1"/>
    <x v="2563"/>
  </r>
  <r>
    <n v="3050"/>
    <x v="2560"/>
    <s v="Help fund The Black Pearl Consuite at CoreCon VIII: On Ancient Seas!"/>
    <x v="260"/>
    <x v="2185"/>
    <x v="0"/>
    <s v="US"/>
    <s v="USD"/>
    <n v="1462420960"/>
    <n v="1459828960"/>
    <b v="0"/>
    <n v="9"/>
    <b v="1"/>
    <s v="theater/spaces"/>
    <n v="106"/>
    <n v="70.67"/>
    <x v="6"/>
    <x v="9"/>
    <x v="2564"/>
  </r>
  <r>
    <n v="1690"/>
    <x v="2561"/>
    <s v="Our newest project! We are hard at it trying to bring music that uplifts the spirit, and tells a story of life-changing love."/>
    <x v="60"/>
    <x v="2186"/>
    <x v="3"/>
    <s v="US"/>
    <s v="USD"/>
    <n v="1491470442"/>
    <n v="1488882042"/>
    <b v="0"/>
    <n v="11"/>
    <b v="0"/>
    <s v="music/faith"/>
    <n v="25"/>
    <n v="57.73"/>
    <x v="7"/>
    <x v="14"/>
    <x v="2565"/>
  </r>
  <r>
    <n v="2170"/>
    <x v="2562"/>
    <s v="We are a hard rock band from Northern California trying to raise $350 for our next EP. Be a part of our journey!"/>
    <x v="313"/>
    <x v="2187"/>
    <x v="0"/>
    <s v="US"/>
    <s v="USD"/>
    <n v="1440266422"/>
    <n v="1436810422"/>
    <b v="0"/>
    <n v="19"/>
    <b v="1"/>
    <s v="music/rock"/>
    <n v="181"/>
    <n v="33.32"/>
    <x v="7"/>
    <x v="15"/>
    <x v="2566"/>
  </r>
  <r>
    <n v="3587"/>
    <x v="2563"/>
    <s v="The GSA BA (Hons) Acting class of 2016 are taking a transfer of their GSA Production to The Cockpit Theatre in London"/>
    <x v="207"/>
    <x v="2187"/>
    <x v="0"/>
    <s v="GB"/>
    <s v="GBP"/>
    <n v="1467054000"/>
    <n v="1463144254"/>
    <b v="0"/>
    <n v="28"/>
    <b v="1"/>
    <s v="theater/plays"/>
    <n v="127"/>
    <n v="22.61"/>
    <x v="6"/>
    <x v="11"/>
    <x v="2567"/>
  </r>
  <r>
    <n v="115"/>
    <x v="2564"/>
    <s v="Never judge a book (or a lover) by their cover."/>
    <x v="314"/>
    <x v="2188"/>
    <x v="0"/>
    <s v="US"/>
    <s v="USD"/>
    <n v="1328377444"/>
    <n v="1326217444"/>
    <b v="0"/>
    <n v="22"/>
    <b v="1"/>
    <s v="film &amp; video/shorts"/>
    <n v="140"/>
    <n v="28.73"/>
    <x v="5"/>
    <x v="27"/>
    <x v="2568"/>
  </r>
  <r>
    <n v="3459"/>
    <x v="2565"/>
    <s v="Cyril needs your help to MAKE new puppet friends to accompany him on a magical journey through storytelling, puppetry and clown."/>
    <x v="207"/>
    <x v="2189"/>
    <x v="0"/>
    <s v="GB"/>
    <s v="GBP"/>
    <n v="1463743860"/>
    <n v="1461151860"/>
    <b v="0"/>
    <n v="36"/>
    <b v="1"/>
    <s v="theater/plays"/>
    <n v="126"/>
    <n v="17.53"/>
    <x v="6"/>
    <x v="11"/>
    <x v="2569"/>
  </r>
  <r>
    <n v="3533"/>
    <x v="2566"/>
    <s v="Two shows! (we're feeling particularly ambitious). Help us produce Eurydice and The Effect of Gamma Rays on Man-in-the-Moon Marigolds!"/>
    <x v="207"/>
    <x v="2189"/>
    <x v="0"/>
    <s v="US"/>
    <s v="USD"/>
    <n v="1447269367"/>
    <n v="1444673767"/>
    <b v="0"/>
    <n v="8"/>
    <b v="1"/>
    <s v="theater/plays"/>
    <n v="126"/>
    <n v="78.88"/>
    <x v="6"/>
    <x v="11"/>
    <x v="2570"/>
  </r>
  <r>
    <n v="9"/>
    <x v="2567"/>
    <s v="Capturing everyday life at Falkirk Academy, a fictitious elite private high school where &quot;everyday life&quot; is anything but normal."/>
    <x v="207"/>
    <x v="2190"/>
    <x v="0"/>
    <s v="US"/>
    <s v="USD"/>
    <n v="1460860144"/>
    <n v="1458268144"/>
    <b v="0"/>
    <n v="20"/>
    <b v="1"/>
    <s v="film &amp; video/television"/>
    <n v="126"/>
    <n v="31.5"/>
    <x v="5"/>
    <x v="16"/>
    <x v="2571"/>
  </r>
  <r>
    <n v="2067"/>
    <x v="2568"/>
    <s v="The next generation of premium quality LED lighting. Extreme power efficiency in a small package."/>
    <x v="315"/>
    <x v="2191"/>
    <x v="0"/>
    <s v="GB"/>
    <s v="GBP"/>
    <n v="1432499376"/>
    <n v="1429648176"/>
    <b v="0"/>
    <n v="10"/>
    <b v="1"/>
    <s v="technology/hardware"/>
    <n v="127"/>
    <n v="62.8"/>
    <x v="0"/>
    <x v="0"/>
    <x v="2572"/>
  </r>
  <r>
    <n v="2000"/>
    <x v="2569"/>
    <s v="What do you get when you combine 2 of the hottest alt-models in North America with one Canadian photographer? Make a CALENDAR!!!"/>
    <x v="1"/>
    <x v="2192"/>
    <x v="2"/>
    <s v="CA"/>
    <s v="CAD"/>
    <n v="1452120613"/>
    <n v="1449528613"/>
    <b v="0"/>
    <n v="25"/>
    <b v="0"/>
    <s v="photography/people"/>
    <n v="13"/>
    <n v="25"/>
    <x v="2"/>
    <x v="36"/>
    <x v="2573"/>
  </r>
  <r>
    <n v="2896"/>
    <x v="2570"/>
    <s v="&quot;Miracle on 34th Street&quot; is about faith and believing in others. _x000a_We believe. Do you?"/>
    <x v="121"/>
    <x v="2192"/>
    <x v="2"/>
    <s v="US"/>
    <s v="USD"/>
    <n v="1481522400"/>
    <n v="1480283321"/>
    <b v="0"/>
    <n v="12"/>
    <b v="0"/>
    <s v="theater/plays"/>
    <n v="21"/>
    <n v="52.08"/>
    <x v="6"/>
    <x v="11"/>
    <x v="2574"/>
  </r>
  <r>
    <n v="2905"/>
    <x v="2571"/>
    <s v="Philly-based feminist theatre's inaugural production about a woman's friendship with an awesome lady cowboy."/>
    <x v="113"/>
    <x v="2193"/>
    <x v="2"/>
    <s v="US"/>
    <s v="USD"/>
    <n v="1473211313"/>
    <n v="1472001713"/>
    <b v="0"/>
    <n v="17"/>
    <b v="0"/>
    <s v="theater/plays"/>
    <n v="18"/>
    <n v="36.590000000000003"/>
    <x v="6"/>
    <x v="11"/>
    <x v="2575"/>
  </r>
  <r>
    <n v="1018"/>
    <x v="2572"/>
    <s v="Owl is a fitness tracker along with an accompanying iOS app, that is both fun and interactive for children."/>
    <x v="16"/>
    <x v="2194"/>
    <x v="1"/>
    <s v="US"/>
    <s v="USD"/>
    <n v="1468496933"/>
    <n v="1465904933"/>
    <b v="0"/>
    <n v="7"/>
    <b v="0"/>
    <s v="technology/wearables"/>
    <n v="3"/>
    <n v="88.71"/>
    <x v="0"/>
    <x v="1"/>
    <x v="2576"/>
  </r>
  <r>
    <n v="1372"/>
    <x v="2573"/>
    <s v="Please help us raise funds to press our new CD!"/>
    <x v="207"/>
    <x v="2195"/>
    <x v="0"/>
    <s v="US"/>
    <s v="USD"/>
    <n v="1342115132"/>
    <n v="1339523132"/>
    <b v="0"/>
    <n v="16"/>
    <b v="1"/>
    <s v="music/rock"/>
    <n v="124"/>
    <n v="38.75"/>
    <x v="7"/>
    <x v="15"/>
    <x v="2577"/>
  </r>
  <r>
    <n v="1927"/>
    <x v="2574"/>
    <s v="Hampshire is headed to GBS Detroit."/>
    <x v="260"/>
    <x v="2195"/>
    <x v="0"/>
    <s v="US"/>
    <s v="USD"/>
    <n v="1331182740"/>
    <n v="1329856839"/>
    <b v="0"/>
    <n v="11"/>
    <b v="1"/>
    <s v="music/indie rock"/>
    <n v="103"/>
    <n v="56.36"/>
    <x v="7"/>
    <x v="12"/>
    <x v="2578"/>
  </r>
  <r>
    <n v="3731"/>
    <x v="2575"/>
    <s v="A long distance wrong number leads to love, but with Emily flying in to finally meet, Nick somehow forgot to mention he's blind."/>
    <x v="120"/>
    <x v="2195"/>
    <x v="2"/>
    <s v="US"/>
    <s v="USD"/>
    <n v="1420860180"/>
    <n v="1418234646"/>
    <b v="0"/>
    <n v="12"/>
    <b v="0"/>
    <s v="theater/plays"/>
    <n v="11"/>
    <n v="51.67"/>
    <x v="6"/>
    <x v="11"/>
    <x v="2579"/>
  </r>
  <r>
    <n v="3976"/>
    <x v="2576"/>
    <s v="Rossumâ€™s Universal Robots are the perfect workforce, without emotions, needs, or souls. But they are changing. Becoming more like us..."/>
    <x v="262"/>
    <x v="2195"/>
    <x v="2"/>
    <s v="US"/>
    <s v="USD"/>
    <n v="1406876400"/>
    <n v="1405024561"/>
    <b v="0"/>
    <n v="10"/>
    <b v="0"/>
    <s v="theater/plays"/>
    <n v="48"/>
    <n v="62"/>
    <x v="6"/>
    <x v="11"/>
    <x v="2580"/>
  </r>
  <r>
    <n v="3409"/>
    <x v="2577"/>
    <s v="Exciting and visceral new-writing that challenges the way we view the fine line between war and terror..."/>
    <x v="207"/>
    <x v="2196"/>
    <x v="0"/>
    <s v="GB"/>
    <s v="GBP"/>
    <n v="1469998680"/>
    <n v="1466710358"/>
    <b v="0"/>
    <n v="21"/>
    <b v="1"/>
    <s v="theater/plays"/>
    <n v="124"/>
    <n v="29.43"/>
    <x v="6"/>
    <x v="11"/>
    <x v="2581"/>
  </r>
  <r>
    <n v="2074"/>
    <x v="2578"/>
    <s v="Creating PC gaming controllers to bring your gaming experience to a new level."/>
    <x v="260"/>
    <x v="2197"/>
    <x v="0"/>
    <s v="US"/>
    <s v="USD"/>
    <n v="1462564182"/>
    <n v="1459972182"/>
    <b v="0"/>
    <n v="3"/>
    <b v="1"/>
    <s v="technology/hardware"/>
    <n v="103"/>
    <n v="205"/>
    <x v="0"/>
    <x v="0"/>
    <x v="2582"/>
  </r>
  <r>
    <n v="2915"/>
    <x v="2579"/>
    <s v="An inclusive, cross community, multi-cultural theatre production for children aged 3 to 16 and their families"/>
    <x v="114"/>
    <x v="2198"/>
    <x v="2"/>
    <s v="GB"/>
    <s v="GBP"/>
    <n v="1458117190"/>
    <n v="1455528790"/>
    <b v="0"/>
    <n v="3"/>
    <b v="0"/>
    <s v="theater/plays"/>
    <n v="61"/>
    <n v="203.67"/>
    <x v="6"/>
    <x v="11"/>
    <x v="2583"/>
  </r>
  <r>
    <n v="1294"/>
    <x v="2580"/>
    <s v="We have an award-winning Danish play, now we just need a bathroom set to perform it in. Spend a penny to help us build the set!"/>
    <x v="207"/>
    <x v="2199"/>
    <x v="0"/>
    <s v="GB"/>
    <s v="GBP"/>
    <n v="1445252400"/>
    <n v="1443696797"/>
    <b v="0"/>
    <n v="22"/>
    <b v="1"/>
    <s v="theater/plays"/>
    <n v="122"/>
    <n v="27.73"/>
    <x v="6"/>
    <x v="11"/>
    <x v="2584"/>
  </r>
  <r>
    <n v="2096"/>
    <x v="2581"/>
    <s v="Shone Nuisance is heading to GBS Detroit on Friday, October 26th to record and film their GBS Detroit EP and video."/>
    <x v="260"/>
    <x v="2199"/>
    <x v="0"/>
    <s v="US"/>
    <s v="USD"/>
    <n v="1351223940"/>
    <n v="1349892735"/>
    <b v="0"/>
    <n v="14"/>
    <b v="1"/>
    <s v="music/indie rock"/>
    <n v="102"/>
    <n v="43.57"/>
    <x v="7"/>
    <x v="12"/>
    <x v="2585"/>
  </r>
  <r>
    <n v="3085"/>
    <x v="2582"/>
    <s v="Get behind a new music venue in our city by helping with equipment! We're pre-selling tickets to our party and offering other perks."/>
    <x v="17"/>
    <x v="2199"/>
    <x v="2"/>
    <s v="US"/>
    <s v="USD"/>
    <n v="1443561159"/>
    <n v="1440969159"/>
    <b v="0"/>
    <n v="9"/>
    <b v="0"/>
    <s v="theater/spaces"/>
    <n v="2"/>
    <n v="67.78"/>
    <x v="6"/>
    <x v="9"/>
    <x v="2586"/>
  </r>
  <r>
    <n v="3404"/>
    <x v="2583"/>
    <s v="The Montclair Shakespeare Series presents staged readings of Shakespeare's work in historic venues throughout the summer in Montclair."/>
    <x v="207"/>
    <x v="2199"/>
    <x v="0"/>
    <s v="US"/>
    <s v="USD"/>
    <n v="1434542702"/>
    <n v="1432814702"/>
    <b v="0"/>
    <n v="3"/>
    <b v="1"/>
    <s v="theater/plays"/>
    <n v="122"/>
    <n v="203.33"/>
    <x v="6"/>
    <x v="11"/>
    <x v="2587"/>
  </r>
  <r>
    <n v="2144"/>
    <x v="2584"/>
    <s v="A thousand community-built sandbox games (and more!) with a fully-customizable game engine."/>
    <x v="316"/>
    <x v="2200"/>
    <x v="2"/>
    <s v="US"/>
    <s v="USD"/>
    <n v="1379164040"/>
    <n v="1376399240"/>
    <b v="0"/>
    <n v="24"/>
    <b v="0"/>
    <s v="games/video games"/>
    <n v="2"/>
    <n v="25.29"/>
    <x v="3"/>
    <x v="18"/>
    <x v="2588"/>
  </r>
  <r>
    <n v="2490"/>
    <x v="2585"/>
    <s v="We are trying to fund our first multi-state tour this summer in an effort to get our music out to as many people as possible."/>
    <x v="207"/>
    <x v="2200"/>
    <x v="0"/>
    <s v="US"/>
    <s v="USD"/>
    <n v="1340429276"/>
    <n v="1335245276"/>
    <b v="0"/>
    <n v="16"/>
    <b v="1"/>
    <s v="music/indie rock"/>
    <n v="121"/>
    <n v="37.94"/>
    <x v="7"/>
    <x v="12"/>
    <x v="2589"/>
  </r>
  <r>
    <n v="3700"/>
    <x v="2586"/>
    <s v="Help me produce the play I have written for my senior project!"/>
    <x v="207"/>
    <x v="2201"/>
    <x v="0"/>
    <s v="US"/>
    <s v="USD"/>
    <n v="1412092800"/>
    <n v="1409493800"/>
    <b v="0"/>
    <n v="18"/>
    <b v="1"/>
    <s v="theater/plays"/>
    <n v="121"/>
    <n v="33.67"/>
    <x v="6"/>
    <x v="11"/>
    <x v="2590"/>
  </r>
  <r>
    <n v="1287"/>
    <x v="2587"/>
    <s v="PantoSoc are taking Sweeney Todd to the Fringe!_x000a__x000a_We will be performing in Edinburgh for two weeks, and we need your help to get there!"/>
    <x v="303"/>
    <x v="2202"/>
    <x v="0"/>
    <s v="GB"/>
    <s v="GBP"/>
    <n v="1434120856"/>
    <n v="1428936856"/>
    <b v="0"/>
    <n v="25"/>
    <b v="1"/>
    <s v="theater/plays"/>
    <n v="242"/>
    <n v="24.2"/>
    <x v="6"/>
    <x v="11"/>
    <x v="2591"/>
  </r>
  <r>
    <n v="2815"/>
    <x v="2588"/>
    <s v="Set in 1950s Northern Ireland, this play tells the story of two sisters in a community of Travellers, or Irish Gypsies."/>
    <x v="303"/>
    <x v="2202"/>
    <x v="0"/>
    <s v="CA"/>
    <s v="CAD"/>
    <n v="1470595109"/>
    <n v="1468003109"/>
    <b v="0"/>
    <n v="14"/>
    <b v="1"/>
    <s v="theater/plays"/>
    <n v="242"/>
    <n v="43.21"/>
    <x v="6"/>
    <x v="11"/>
    <x v="2592"/>
  </r>
  <r>
    <n v="2953"/>
    <x v="2589"/>
    <s v="I want to purchase the former Bread Of Life Church and convert it into a multipurpose theater space for local talent."/>
    <x v="2"/>
    <x v="2202"/>
    <x v="1"/>
    <s v="US"/>
    <s v="USD"/>
    <n v="1444330821"/>
    <n v="1441738821"/>
    <b v="0"/>
    <n v="3"/>
    <b v="0"/>
    <s v="theater/spaces"/>
    <n v="0"/>
    <n v="201.67"/>
    <x v="6"/>
    <x v="9"/>
    <x v="2593"/>
  </r>
  <r>
    <n v="386"/>
    <x v="2590"/>
    <s v="Eight friends reunite to achieve their childhood dream of designing, constructing, and launching a homemade submarine."/>
    <x v="260"/>
    <x v="2203"/>
    <x v="0"/>
    <s v="US"/>
    <s v="USD"/>
    <n v="1439246991"/>
    <n v="1437950991"/>
    <b v="0"/>
    <n v="13"/>
    <b v="1"/>
    <s v="film &amp; video/documentary"/>
    <n v="100"/>
    <n v="46.23"/>
    <x v="5"/>
    <x v="8"/>
    <x v="2594"/>
  </r>
  <r>
    <n v="2142"/>
    <x v="2591"/>
    <s v="a third-person exploration adventure game developed by yetanotherIndie will be released on August 2016 for PC, Linux and XBox one."/>
    <x v="149"/>
    <x v="2203"/>
    <x v="2"/>
    <s v="DE"/>
    <s v="EUR"/>
    <n v="1451494210"/>
    <n v="1449075010"/>
    <b v="0"/>
    <n v="12"/>
    <b v="0"/>
    <s v="games/video games"/>
    <n v="6"/>
    <n v="50.08"/>
    <x v="3"/>
    <x v="18"/>
    <x v="2595"/>
  </r>
  <r>
    <n v="50"/>
    <x v="2592"/>
    <s v="A brand new dating show which helps one lucky lady find her Mr Right with difficult decisions to make along the way."/>
    <x v="260"/>
    <x v="2204"/>
    <x v="0"/>
    <s v="GB"/>
    <s v="GBP"/>
    <n v="1422637200"/>
    <n v="1419271458"/>
    <b v="0"/>
    <n v="22"/>
    <b v="1"/>
    <s v="film &amp; video/television"/>
    <n v="100"/>
    <n v="27.27"/>
    <x v="5"/>
    <x v="16"/>
    <x v="2596"/>
  </r>
  <r>
    <n v="104"/>
    <x v="2593"/>
    <s v="UCF short film about an old man, his love for music, and his misplaced trumpet.  "/>
    <x v="207"/>
    <x v="2204"/>
    <x v="0"/>
    <s v="US"/>
    <s v="USD"/>
    <n v="1301792400"/>
    <n v="1299775266"/>
    <b v="0"/>
    <n v="10"/>
    <b v="1"/>
    <s v="film &amp; video/shorts"/>
    <n v="120"/>
    <n v="60"/>
    <x v="5"/>
    <x v="27"/>
    <x v="2597"/>
  </r>
  <r>
    <n v="375"/>
    <x v="2594"/>
    <s v="As the videocam &quot;Enrique de Malaca&quot; circumnavigates the globe, it captures stories of friends who have set foot on other lands."/>
    <x v="207"/>
    <x v="2204"/>
    <x v="0"/>
    <s v="US"/>
    <s v="USD"/>
    <n v="1393694280"/>
    <n v="1390088311"/>
    <b v="0"/>
    <n v="14"/>
    <b v="1"/>
    <s v="film &amp; video/documentary"/>
    <n v="120"/>
    <n v="42.86"/>
    <x v="5"/>
    <x v="8"/>
    <x v="2598"/>
  </r>
  <r>
    <n v="1438"/>
    <x v="2595"/>
    <s v="Feltmaking is an acient yet modern craft using wool in creative ways. Our thorough guides should be for people all over the world."/>
    <x v="16"/>
    <x v="2204"/>
    <x v="2"/>
    <s v="DK"/>
    <s v="DKK"/>
    <n v="1461765300"/>
    <n v="1459198499"/>
    <b v="0"/>
    <n v="8"/>
    <b v="0"/>
    <s v="publishing/translations"/>
    <n v="3"/>
    <n v="75"/>
    <x v="1"/>
    <x v="31"/>
    <x v="2599"/>
  </r>
  <r>
    <n v="2265"/>
    <x v="2596"/>
    <s v="A second chance to get the deals from earlier campaigns just in time for the Holiday season. Pulp, Cthulhu, Sci-Fi, Old West and more!"/>
    <x v="317"/>
    <x v="2205"/>
    <x v="0"/>
    <s v="GB"/>
    <s v="GBP"/>
    <n v="1479846507"/>
    <n v="1479241707"/>
    <b v="0"/>
    <n v="17"/>
    <b v="1"/>
    <s v="games/tabletop games"/>
    <n v="299"/>
    <n v="35.119999999999997"/>
    <x v="3"/>
    <x v="5"/>
    <x v="2600"/>
  </r>
  <r>
    <n v="757"/>
    <x v="2597"/>
    <s v="This is for the book release event/photo gallery show. Funds will go to buy gallery prints &amp; copies of Orlando's Historic Haunts."/>
    <x v="303"/>
    <x v="2206"/>
    <x v="0"/>
    <s v="US"/>
    <s v="USD"/>
    <n v="1354756714"/>
    <n v="1353547114"/>
    <b v="0"/>
    <n v="18"/>
    <b v="1"/>
    <s v="publishing/nonfiction"/>
    <n v="238"/>
    <n v="33.06"/>
    <x v="1"/>
    <x v="17"/>
    <x v="2601"/>
  </r>
  <r>
    <n v="3521"/>
    <x v="2598"/>
    <s v="A professionally directed/acted workshop &amp; reading for a new play depicting sexual addiction and its crippling effect on relationships."/>
    <x v="313"/>
    <x v="2207"/>
    <x v="0"/>
    <s v="US"/>
    <s v="USD"/>
    <n v="1411980020"/>
    <n v="1409388020"/>
    <b v="0"/>
    <n v="13"/>
    <b v="1"/>
    <s v="theater/plays"/>
    <n v="169"/>
    <n v="45.62"/>
    <x v="6"/>
    <x v="11"/>
    <x v="2602"/>
  </r>
  <r>
    <n v="3378"/>
    <x v="2599"/>
    <s v="'Can you ever find acceptance in death?' _x000a_Rose of June is a piece of theatre exploring the stages of grief. Unity Theatre - September"/>
    <x v="302"/>
    <x v="2208"/>
    <x v="0"/>
    <s v="GB"/>
    <s v="GBP"/>
    <n v="1409490480"/>
    <n v="1407400306"/>
    <b v="0"/>
    <n v="21"/>
    <b v="1"/>
    <s v="theater/plays"/>
    <n v="108"/>
    <n v="28.19"/>
    <x v="6"/>
    <x v="11"/>
    <x v="2603"/>
  </r>
  <r>
    <n v="1806"/>
    <x v="2600"/>
    <s v="Join me in publishing an amazing and unprecedented book with full frontal photopraphs of 8 American Presidents Naked"/>
    <x v="16"/>
    <x v="2209"/>
    <x v="2"/>
    <s v="GB"/>
    <s v="GBP"/>
    <n v="1412090349"/>
    <n v="1409066349"/>
    <b v="1"/>
    <n v="8"/>
    <b v="0"/>
    <s v="photography/photobooks"/>
    <n v="3"/>
    <n v="73.88"/>
    <x v="2"/>
    <x v="3"/>
    <x v="2604"/>
  </r>
  <r>
    <n v="603"/>
    <x v="2601"/>
    <s v="The admin for Randompics has announced they will be shutting down. I want to run, and improve, this great site!"/>
    <x v="51"/>
    <x v="2210"/>
    <x v="1"/>
    <s v="US"/>
    <s v="USD"/>
    <n v="1408029623"/>
    <n v="1405437623"/>
    <b v="0"/>
    <n v="13"/>
    <b v="0"/>
    <s v="technology/web"/>
    <n v="4"/>
    <n v="45.39"/>
    <x v="0"/>
    <x v="26"/>
    <x v="2605"/>
  </r>
  <r>
    <n v="694"/>
    <x v="2602"/>
    <s v="You can control how much air enters the helmet by opening or closing the vents. This is very useful in bad weather, or for competition."/>
    <x v="25"/>
    <x v="2211"/>
    <x v="2"/>
    <s v="US"/>
    <s v="USD"/>
    <n v="1485964559"/>
    <n v="1483372559"/>
    <b v="0"/>
    <n v="7"/>
    <b v="0"/>
    <s v="technology/wearables"/>
    <n v="0"/>
    <n v="84.29"/>
    <x v="0"/>
    <x v="1"/>
    <x v="2606"/>
  </r>
  <r>
    <n v="3063"/>
    <x v="2603"/>
    <s v="Members of the local Miami music scene are putting together a venue/creative space in Kendall!"/>
    <x v="121"/>
    <x v="2212"/>
    <x v="2"/>
    <s v="US"/>
    <s v="USD"/>
    <n v="1477174138"/>
    <n v="1474150138"/>
    <b v="0"/>
    <n v="23"/>
    <b v="0"/>
    <s v="theater/spaces"/>
    <n v="20"/>
    <n v="25.52"/>
    <x v="6"/>
    <x v="9"/>
    <x v="2607"/>
  </r>
  <r>
    <n v="3193"/>
    <x v="2604"/>
    <s v="Bringing Richard O'Brien's sequel to legendary Rocky Horror to the stage for the first time. First London, then...The World!"/>
    <x v="1"/>
    <x v="2212"/>
    <x v="2"/>
    <s v="GB"/>
    <s v="GBP"/>
    <n v="1424474056"/>
    <n v="1420586056"/>
    <b v="0"/>
    <n v="24"/>
    <b v="0"/>
    <s v="theater/musical"/>
    <n v="12"/>
    <n v="24.46"/>
    <x v="6"/>
    <x v="19"/>
    <x v="2608"/>
  </r>
  <r>
    <n v="1400"/>
    <x v="2605"/>
    <s v="We're looking to our fans to help partially fund the new album. It's 12 tracks in length &amp; will be a musical trip like no other!"/>
    <x v="313"/>
    <x v="2213"/>
    <x v="0"/>
    <s v="GB"/>
    <s v="GBP"/>
    <n v="1465709400"/>
    <n v="1462695073"/>
    <b v="0"/>
    <n v="34"/>
    <b v="1"/>
    <s v="music/rock"/>
    <n v="167"/>
    <n v="17.239999999999998"/>
    <x v="7"/>
    <x v="15"/>
    <x v="2609"/>
  </r>
  <r>
    <n v="1127"/>
    <x v="2606"/>
    <s v="A fast-paced, creepy/cute mobile puzzle game where you draw series of magic symbols to summon &amp; collect demons, monsters, gods, &amp; myths"/>
    <x v="23"/>
    <x v="2214"/>
    <x v="2"/>
    <s v="US"/>
    <s v="USD"/>
    <n v="1416000600"/>
    <n v="1413318600"/>
    <b v="0"/>
    <n v="23"/>
    <b v="0"/>
    <s v="games/mobile games"/>
    <n v="2"/>
    <n v="25.43"/>
    <x v="3"/>
    <x v="28"/>
    <x v="2610"/>
  </r>
  <r>
    <n v="1175"/>
    <x v="2607"/>
    <s v="&quot;Create-Your-Cone&quot;. Freshly made waffle cones stuffed with your choice of yummy ingredients, or frozen yogurt!"/>
    <x v="16"/>
    <x v="2214"/>
    <x v="2"/>
    <s v="US"/>
    <s v="USD"/>
    <n v="1436981339"/>
    <n v="1434389339"/>
    <b v="0"/>
    <n v="9"/>
    <b v="0"/>
    <s v="food/food trucks"/>
    <n v="3"/>
    <n v="65"/>
    <x v="4"/>
    <x v="29"/>
    <x v="2611"/>
  </r>
  <r>
    <n v="3607"/>
    <x v="2608"/>
    <s v="'E15' is a verbatim project that looks at the story of the Focus E15 Campaign"/>
    <x v="302"/>
    <x v="2215"/>
    <x v="0"/>
    <s v="GB"/>
    <s v="GBP"/>
    <n v="1450137600"/>
    <n v="1448924882"/>
    <b v="0"/>
    <n v="20"/>
    <b v="1"/>
    <s v="theater/plays"/>
    <n v="105"/>
    <n v="29"/>
    <x v="6"/>
    <x v="11"/>
    <x v="2612"/>
  </r>
  <r>
    <n v="4075"/>
    <x v="2609"/>
    <s v="Set in the near future, this version of Shakespeare's classic play looks at how events that shook an empire could still happen today."/>
    <x v="151"/>
    <x v="2216"/>
    <x v="2"/>
    <s v="GB"/>
    <s v="GBP"/>
    <n v="1404149280"/>
    <n v="1400547969"/>
    <b v="0"/>
    <n v="13"/>
    <b v="0"/>
    <s v="theater/plays"/>
    <n v="29"/>
    <n v="44.31"/>
    <x v="6"/>
    <x v="11"/>
    <x v="2613"/>
  </r>
  <r>
    <n v="432"/>
    <x v="2610"/>
    <s v="A teenage zombie named Jeff and his mad scientist mother adapt to life in the town of Serendipity, where the supernatural occurs daily."/>
    <x v="70"/>
    <x v="2217"/>
    <x v="2"/>
    <s v="US"/>
    <s v="USD"/>
    <n v="1445448381"/>
    <n v="1440264381"/>
    <b v="0"/>
    <n v="8"/>
    <b v="0"/>
    <s v="film &amp; video/animation"/>
    <n v="10"/>
    <n v="71.25"/>
    <x v="5"/>
    <x v="23"/>
    <x v="2614"/>
  </r>
  <r>
    <n v="2774"/>
    <x v="2611"/>
    <s v="Building the inner wealth of children builds stronger families, schools and communities. Peaceful and positive relationships flourish."/>
    <x v="38"/>
    <x v="2217"/>
    <x v="2"/>
    <s v="US"/>
    <s v="USD"/>
    <n v="1362711728"/>
    <n v="1360119728"/>
    <b v="0"/>
    <n v="13"/>
    <b v="0"/>
    <s v="publishing/children's books"/>
    <n v="14"/>
    <n v="43.85"/>
    <x v="1"/>
    <x v="39"/>
    <x v="2615"/>
  </r>
  <r>
    <n v="3291"/>
    <x v="2612"/>
    <s v="We are raising funds for our second production. This will be the first NYC Equity production of THE DRESSER since 1982. www.TETCNY.org"/>
    <x v="207"/>
    <x v="2217"/>
    <x v="0"/>
    <s v="US"/>
    <s v="USD"/>
    <n v="1442462340"/>
    <n v="1439743900"/>
    <b v="0"/>
    <n v="14"/>
    <b v="1"/>
    <s v="theater/plays"/>
    <n v="114"/>
    <n v="40.71"/>
    <x v="6"/>
    <x v="11"/>
    <x v="2616"/>
  </r>
  <r>
    <n v="3711"/>
    <x v="2613"/>
    <s v="Two teachers and twenty kids bring one of Shakespeare's plays to life!"/>
    <x v="207"/>
    <x v="2217"/>
    <x v="0"/>
    <s v="US"/>
    <s v="USD"/>
    <n v="1402848000"/>
    <n v="1400606573"/>
    <b v="0"/>
    <n v="21"/>
    <b v="1"/>
    <s v="theater/plays"/>
    <n v="114"/>
    <n v="27.14"/>
    <x v="6"/>
    <x v="11"/>
    <x v="2617"/>
  </r>
  <r>
    <n v="3818"/>
    <x v="2614"/>
    <s v="The Arthurian Order of Avalon is attempting to raise funds to put on the annual Human Chessboard in March 2015!"/>
    <x v="303"/>
    <x v="2217"/>
    <x v="0"/>
    <s v="US"/>
    <s v="USD"/>
    <n v="1426187582"/>
    <n v="1423599182"/>
    <b v="0"/>
    <n v="10"/>
    <b v="1"/>
    <s v="theater/plays"/>
    <n v="228"/>
    <n v="57"/>
    <x v="6"/>
    <x v="11"/>
    <x v="2618"/>
  </r>
  <r>
    <n v="2906"/>
    <x v="2615"/>
    <s v="The smash hit, award-winning comedy sashays onto the Los Angeles Theater Scene in a fabulous new production at Atwater Village Theatre."/>
    <x v="70"/>
    <x v="2218"/>
    <x v="2"/>
    <s v="US"/>
    <s v="USD"/>
    <n v="1438390800"/>
    <n v="1436888066"/>
    <b v="0"/>
    <n v="7"/>
    <b v="0"/>
    <s v="theater/plays"/>
    <n v="9"/>
    <n v="80.709999999999994"/>
    <x v="6"/>
    <x v="11"/>
    <x v="2619"/>
  </r>
  <r>
    <n v="3752"/>
    <x v="2616"/>
    <s v="Welcome to POP! Community Cabaret: the &quot;friendliest mad bunch ever&quot;!_x000a_We are a cabaret group run by our community for our community."/>
    <x v="207"/>
    <x v="2218"/>
    <x v="0"/>
    <s v="GB"/>
    <s v="GBP"/>
    <n v="1476651600"/>
    <n v="1473189335"/>
    <b v="0"/>
    <n v="15"/>
    <b v="1"/>
    <s v="theater/musical"/>
    <n v="113"/>
    <n v="37.67"/>
    <x v="6"/>
    <x v="19"/>
    <x v="2620"/>
  </r>
  <r>
    <n v="74"/>
    <x v="2617"/>
    <s v="La nuit est devenue le lieu de la terreur. Alors qu'un couvre-feu est imposÃ©, une petite fille est enlevÃ©e par un rapace nocturne."/>
    <x v="207"/>
    <x v="2219"/>
    <x v="0"/>
    <s v="FR"/>
    <s v="EUR"/>
    <n v="1453376495"/>
    <n v="1450784495"/>
    <b v="0"/>
    <n v="29"/>
    <b v="1"/>
    <s v="film &amp; video/shorts"/>
    <n v="113"/>
    <n v="19.47"/>
    <x v="5"/>
    <x v="27"/>
    <x v="2621"/>
  </r>
  <r>
    <n v="1659"/>
    <x v="2618"/>
    <s v="The long awaited Christmas EP is in session! We need your help to get it professionally mixed, produced and manufactured."/>
    <x v="207"/>
    <x v="2220"/>
    <x v="0"/>
    <s v="GB"/>
    <s v="GBP"/>
    <n v="1387281600"/>
    <n v="1384811721"/>
    <b v="0"/>
    <n v="45"/>
    <b v="1"/>
    <s v="music/pop"/>
    <n v="113"/>
    <n v="12.53"/>
    <x v="7"/>
    <x v="22"/>
    <x v="2622"/>
  </r>
  <r>
    <n v="4028"/>
    <x v="2619"/>
    <s v="The 2014 Minnesota Fringe Festival brings the World Premiere of LightBright's one-act play, The Last King of the I.D.A."/>
    <x v="151"/>
    <x v="2221"/>
    <x v="2"/>
    <s v="US"/>
    <s v="USD"/>
    <n v="1402007500"/>
    <n v="1399415500"/>
    <b v="0"/>
    <n v="11"/>
    <b v="0"/>
    <s v="theater/plays"/>
    <n v="28"/>
    <n v="51"/>
    <x v="6"/>
    <x v="11"/>
    <x v="2623"/>
  </r>
  <r>
    <n v="169"/>
    <x v="2620"/>
    <s v="Family is a short film about a father and son and two brothers who were separated by the Korean war and finally reunite after 60 years."/>
    <x v="60"/>
    <x v="2222"/>
    <x v="2"/>
    <s v="GB"/>
    <s v="GBP"/>
    <n v="1413634059"/>
    <n v="1411042059"/>
    <b v="0"/>
    <n v="10"/>
    <b v="0"/>
    <s v="film &amp; video/drama"/>
    <n v="22"/>
    <n v="56"/>
    <x v="5"/>
    <x v="10"/>
    <x v="2624"/>
  </r>
  <r>
    <n v="1725"/>
    <x v="2621"/>
    <s v="Christian band signed to VECA Records to release their debut album in Spring 2015.  This ministry is relying on faith-based donations."/>
    <x v="120"/>
    <x v="2222"/>
    <x v="2"/>
    <s v="US"/>
    <s v="USD"/>
    <n v="1408922049"/>
    <n v="1406330049"/>
    <b v="0"/>
    <n v="9"/>
    <b v="0"/>
    <s v="music/faith"/>
    <n v="10"/>
    <n v="62.22"/>
    <x v="7"/>
    <x v="14"/>
    <x v="2625"/>
  </r>
  <r>
    <n v="2140"/>
    <x v="2622"/>
    <s v="COOKIN UP ONE HOT ENTREE! BobToons USA is gathering the ingredients to create a hot new video game &quot;The Sabroso Showdown&quot;"/>
    <x v="62"/>
    <x v="2222"/>
    <x v="2"/>
    <s v="US"/>
    <s v="USD"/>
    <n v="1357934424"/>
    <n v="1355342424"/>
    <b v="0"/>
    <n v="11"/>
    <b v="0"/>
    <s v="games/video games"/>
    <n v="0"/>
    <n v="50.91"/>
    <x v="3"/>
    <x v="18"/>
    <x v="2626"/>
  </r>
  <r>
    <n v="1896"/>
    <x v="2623"/>
    <s v="My barely anticipated second album of self produced songs is ready to go.  Just need a little help to cover mastering, artwork etc."/>
    <x v="318"/>
    <x v="2223"/>
    <x v="0"/>
    <s v="US"/>
    <s v="USD"/>
    <n v="1334250165"/>
    <n v="1331658165"/>
    <b v="0"/>
    <n v="13"/>
    <b v="1"/>
    <s v="music/indie rock"/>
    <n v="124"/>
    <n v="43"/>
    <x v="7"/>
    <x v="12"/>
    <x v="2627"/>
  </r>
  <r>
    <n v="3309"/>
    <x v="2624"/>
    <s v="Two unlikely friends, a garage, tinned beans &amp; the end of the world."/>
    <x v="313"/>
    <x v="2224"/>
    <x v="0"/>
    <s v="GB"/>
    <s v="GBP"/>
    <n v="1476632178"/>
    <n v="1473953778"/>
    <b v="0"/>
    <n v="31"/>
    <b v="1"/>
    <s v="theater/plays"/>
    <n v="159"/>
    <n v="18"/>
    <x v="6"/>
    <x v="11"/>
    <x v="2628"/>
  </r>
  <r>
    <n v="2281"/>
    <x v="2625"/>
    <s v="I am trying to get a new band off the ground, and in order to be taken seriously and get gigs, we need some killer recordings!"/>
    <x v="284"/>
    <x v="2225"/>
    <x v="0"/>
    <s v="US"/>
    <s v="USD"/>
    <n v="1311576600"/>
    <n v="1306219897"/>
    <b v="0"/>
    <n v="11"/>
    <b v="1"/>
    <s v="music/rock"/>
    <n v="185"/>
    <n v="50.45"/>
    <x v="7"/>
    <x v="15"/>
    <x v="2629"/>
  </r>
  <r>
    <n v="685"/>
    <x v="2626"/>
    <s v="PowerPack is an efficient and affordable backpack with a lithium-ion charger for all electronic devices offering charges on the go!"/>
    <x v="151"/>
    <x v="2226"/>
    <x v="2"/>
    <s v="US"/>
    <s v="USD"/>
    <n v="1421095672"/>
    <n v="1417207672"/>
    <b v="0"/>
    <n v="10"/>
    <b v="0"/>
    <s v="technology/wearables"/>
    <n v="28"/>
    <n v="55.3"/>
    <x v="0"/>
    <x v="1"/>
    <x v="2630"/>
  </r>
  <r>
    <n v="1807"/>
    <x v="2627"/>
    <s v="I want to explore alternative cultures and lifestyles in America."/>
    <x v="1"/>
    <x v="2226"/>
    <x v="2"/>
    <s v="US"/>
    <s v="USD"/>
    <n v="1411868313"/>
    <n v="1409276313"/>
    <b v="1"/>
    <n v="8"/>
    <b v="0"/>
    <s v="photography/photobooks"/>
    <n v="11"/>
    <n v="69.13"/>
    <x v="2"/>
    <x v="3"/>
    <x v="2631"/>
  </r>
  <r>
    <n v="1391"/>
    <x v="2628"/>
    <s v="With the money donated through this project we intend on investing in sound equipment for live shows"/>
    <x v="207"/>
    <x v="2227"/>
    <x v="0"/>
    <s v="US"/>
    <s v="USD"/>
    <n v="1440219540"/>
    <n v="1436369818"/>
    <b v="0"/>
    <n v="13"/>
    <b v="1"/>
    <s v="music/rock"/>
    <n v="110"/>
    <n v="42.38"/>
    <x v="7"/>
    <x v="15"/>
    <x v="2632"/>
  </r>
  <r>
    <n v="1612"/>
    <x v="2629"/>
    <s v="Help us achieve our goal to get our van repaired, gassed up, and road-ready for our winter tour!"/>
    <x v="207"/>
    <x v="2228"/>
    <x v="0"/>
    <s v="US"/>
    <s v="USD"/>
    <n v="1357160384"/>
    <n v="1354568384"/>
    <b v="0"/>
    <n v="11"/>
    <b v="1"/>
    <s v="music/rock"/>
    <n v="110"/>
    <n v="50"/>
    <x v="7"/>
    <x v="15"/>
    <x v="2633"/>
  </r>
  <r>
    <n v="2752"/>
    <x v="2630"/>
    <s v="Andrew wonders if his life would be more exciting if he'd been hatched a frog. Shiny and green just seems more exciting to him. Until.."/>
    <x v="182"/>
    <x v="2228"/>
    <x v="2"/>
    <s v="US"/>
    <s v="USD"/>
    <n v="1324232504"/>
    <n v="1320776504"/>
    <b v="0"/>
    <n v="14"/>
    <b v="0"/>
    <s v="publishing/children's books"/>
    <n v="11"/>
    <n v="39.29"/>
    <x v="1"/>
    <x v="39"/>
    <x v="2634"/>
  </r>
  <r>
    <n v="2897"/>
    <x v="2631"/>
    <s v="A unique stage play about the epic struggle of psychic Edgar Cayce to deal with his extraordinary abilities and find his place in life."/>
    <x v="32"/>
    <x v="2228"/>
    <x v="2"/>
    <s v="US"/>
    <s v="USD"/>
    <n v="1444577345"/>
    <n v="1441985458"/>
    <b v="0"/>
    <n v="3"/>
    <b v="0"/>
    <s v="theater/plays"/>
    <n v="5"/>
    <n v="183.33"/>
    <x v="6"/>
    <x v="11"/>
    <x v="2635"/>
  </r>
  <r>
    <n v="3514"/>
    <x v="2632"/>
    <s v="My play &quot;In the Hour Before the Bars Open&quot; has won an award from KCACTF, but I need to present the play in Georgia to receive it!"/>
    <x v="207"/>
    <x v="2228"/>
    <x v="0"/>
    <s v="US"/>
    <s v="USD"/>
    <n v="1422853140"/>
    <n v="1421439552"/>
    <b v="0"/>
    <n v="10"/>
    <b v="1"/>
    <s v="theater/plays"/>
    <n v="110"/>
    <n v="55"/>
    <x v="6"/>
    <x v="11"/>
    <x v="2636"/>
  </r>
  <r>
    <n v="3934"/>
    <x v="2633"/>
    <s v="Lost youth and lost souls struggle to find meaning amid dingy basements, vanishing malls, and a bleak Midwestern summer."/>
    <x v="1"/>
    <x v="2228"/>
    <x v="2"/>
    <s v="US"/>
    <s v="USD"/>
    <n v="1443704400"/>
    <n v="1439827639"/>
    <b v="0"/>
    <n v="12"/>
    <b v="0"/>
    <s v="theater/plays"/>
    <n v="11"/>
    <n v="45.83"/>
    <x v="6"/>
    <x v="11"/>
    <x v="2637"/>
  </r>
  <r>
    <n v="2455"/>
    <x v="2634"/>
    <s v="Mama wants everyone to try her secret recipes for sauces and rubs. She uses only the freshest ingredients for them."/>
    <x v="284"/>
    <x v="2229"/>
    <x v="0"/>
    <s v="US"/>
    <s v="USD"/>
    <n v="1461177950"/>
    <n v="1458758750"/>
    <b v="0"/>
    <n v="16"/>
    <b v="1"/>
    <s v="food/small batch"/>
    <n v="182"/>
    <n v="34.130000000000003"/>
    <x v="4"/>
    <x v="7"/>
    <x v="2638"/>
  </r>
  <r>
    <n v="818"/>
    <x v="2635"/>
    <s v="Orwell is hitting the road this August for a West Coast tour and we need substantial van repairs in order to get there.  Dates booked."/>
    <x v="313"/>
    <x v="2230"/>
    <x v="0"/>
    <s v="US"/>
    <s v="USD"/>
    <n v="1344358860"/>
    <n v="1343682681"/>
    <b v="0"/>
    <n v="19"/>
    <b v="1"/>
    <s v="music/rock"/>
    <n v="156"/>
    <n v="28.68"/>
    <x v="7"/>
    <x v="15"/>
    <x v="2639"/>
  </r>
  <r>
    <n v="856"/>
    <x v="2636"/>
    <s v="Wir, die Heavy/Thrash Band &quot;Powerhead&quot; wollen ins Studio und eine Promo CD aufnehmen. Songs haben wir, Geld nicht ;-) ... und los!! :-)"/>
    <x v="303"/>
    <x v="2230"/>
    <x v="0"/>
    <s v="DE"/>
    <s v="EUR"/>
    <n v="1477422000"/>
    <n v="1472282956"/>
    <b v="0"/>
    <n v="28"/>
    <b v="1"/>
    <s v="music/metal"/>
    <n v="218"/>
    <n v="19.46"/>
    <x v="7"/>
    <x v="20"/>
    <x v="2640"/>
  </r>
  <r>
    <n v="3181"/>
    <x v="2637"/>
    <s v="ENDURING SONG by award-winning Bear Trap Theatre, is a sweeping historical epic about love, loss and family set in the First Crusade."/>
    <x v="207"/>
    <x v="2230"/>
    <x v="0"/>
    <s v="GB"/>
    <s v="GBP"/>
    <n v="1402848000"/>
    <n v="1400570787"/>
    <b v="1"/>
    <n v="15"/>
    <b v="1"/>
    <s v="theater/plays"/>
    <n v="109"/>
    <n v="36.33"/>
    <x v="6"/>
    <x v="11"/>
    <x v="2641"/>
  </r>
  <r>
    <n v="3888"/>
    <x v="2638"/>
    <s v="We are devising a vibrant new adaptation of Homer's The Odyssey featuring dynamic storytelling, stunning visuals and original music."/>
    <x v="151"/>
    <x v="2231"/>
    <x v="2"/>
    <s v="GB"/>
    <s v="GBP"/>
    <n v="1488114358"/>
    <n v="1485522358"/>
    <b v="0"/>
    <n v="14"/>
    <b v="0"/>
    <s v="theater/plays"/>
    <n v="27"/>
    <n v="38.71"/>
    <x v="6"/>
    <x v="11"/>
    <x v="2642"/>
  </r>
  <r>
    <n v="3992"/>
    <x v="2639"/>
    <s v="A richly textured and intellectually powerful social commentary about family, community and America."/>
    <x v="26"/>
    <x v="2232"/>
    <x v="2"/>
    <s v="US"/>
    <s v="USD"/>
    <n v="1449876859"/>
    <n v="1444689259"/>
    <b v="0"/>
    <n v="9"/>
    <b v="0"/>
    <s v="theater/plays"/>
    <n v="5"/>
    <n v="60.11"/>
    <x v="6"/>
    <x v="11"/>
    <x v="2643"/>
  </r>
  <r>
    <n v="3133"/>
    <x v="2640"/>
    <s v="TwentySomething is taking Hell Has No Fury to Edinburgh! _x000a_We're looking for your support to get us there."/>
    <x v="207"/>
    <x v="2233"/>
    <x v="3"/>
    <s v="GB"/>
    <s v="GBP"/>
    <n v="1490358834"/>
    <n v="1487770434"/>
    <b v="0"/>
    <n v="16"/>
    <b v="0"/>
    <s v="theater/plays"/>
    <n v="108"/>
    <n v="33.75"/>
    <x v="6"/>
    <x v="11"/>
    <x v="2644"/>
  </r>
  <r>
    <n v="3319"/>
    <x v="2641"/>
    <s v="Down the Rabbit Hole is an exciting new play by Not Just Theatre Productions. To be performed at Matthew's Yard Theatre in Feb 2015"/>
    <x v="207"/>
    <x v="2233"/>
    <x v="0"/>
    <s v="GB"/>
    <s v="GBP"/>
    <n v="1422712986"/>
    <n v="1418824986"/>
    <b v="0"/>
    <n v="16"/>
    <b v="1"/>
    <s v="theater/plays"/>
    <n v="108"/>
    <n v="33.75"/>
    <x v="6"/>
    <x v="11"/>
    <x v="2645"/>
  </r>
  <r>
    <n v="3321"/>
    <x v="2642"/>
    <s v="Help WSC Avant Bard bring to life the US premiere of a theatrical retelling of 1001 Nights, adapted by Hanan al Shaykh &amp; Tim Supple!"/>
    <x v="207"/>
    <x v="2234"/>
    <x v="0"/>
    <s v="US"/>
    <s v="USD"/>
    <n v="1413431940"/>
    <n v="1412216665"/>
    <b v="0"/>
    <n v="15"/>
    <b v="1"/>
    <s v="theater/plays"/>
    <n v="107"/>
    <n v="35.799999999999997"/>
    <x v="6"/>
    <x v="11"/>
    <x v="2646"/>
  </r>
  <r>
    <n v="3831"/>
    <x v="2643"/>
    <s v="Help Shared Shakes to adopt Murphey Academy, a Title I elementary school in Greensboro for a full day of performances and workshops."/>
    <x v="207"/>
    <x v="2235"/>
    <x v="0"/>
    <s v="US"/>
    <s v="USD"/>
    <n v="1415222545"/>
    <n v="1413404545"/>
    <b v="0"/>
    <n v="9"/>
    <b v="1"/>
    <s v="theater/plays"/>
    <n v="106"/>
    <n v="58.9"/>
    <x v="6"/>
    <x v="11"/>
    <x v="2647"/>
  </r>
  <r>
    <n v="1146"/>
    <x v="2644"/>
    <s v="Bringing the flavor of competition BBQ to small town Auburn with the ease of a big city food truck."/>
    <x v="70"/>
    <x v="2236"/>
    <x v="2"/>
    <s v="US"/>
    <s v="USD"/>
    <n v="1399071173"/>
    <n v="1395787973"/>
    <b v="0"/>
    <n v="12"/>
    <b v="0"/>
    <s v="food/food trucks"/>
    <n v="9"/>
    <n v="44.17"/>
    <x v="4"/>
    <x v="29"/>
    <x v="2648"/>
  </r>
  <r>
    <n v="2581"/>
    <x v="2645"/>
    <s v="Creating a Food Truck to bring gourmet sausage sliders to Jacksonville, FL for breakfast, lunch, and special events."/>
    <x v="1"/>
    <x v="2236"/>
    <x v="2"/>
    <s v="US"/>
    <s v="USD"/>
    <n v="1447689898"/>
    <n v="1445094298"/>
    <b v="0"/>
    <n v="11"/>
    <b v="0"/>
    <s v="food/food trucks"/>
    <n v="11"/>
    <n v="48.18"/>
    <x v="4"/>
    <x v="29"/>
    <x v="2649"/>
  </r>
  <r>
    <n v="3525"/>
    <x v="2646"/>
    <s v="The Attic interns present Tennessee Williams's &quot;Talk to Me Like the Rain and Let Me Listen&quot; performing at The Flea Theater!"/>
    <x v="207"/>
    <x v="2236"/>
    <x v="0"/>
    <s v="US"/>
    <s v="USD"/>
    <n v="1439136000"/>
    <n v="1438188106"/>
    <b v="0"/>
    <n v="7"/>
    <b v="1"/>
    <s v="theater/plays"/>
    <n v="106"/>
    <n v="75.709999999999994"/>
    <x v="6"/>
    <x v="11"/>
    <x v="2650"/>
  </r>
  <r>
    <n v="3563"/>
    <x v="2647"/>
    <s v="Written a solo show about celebrity, and I'll be performing it at the famous Just The Tonic this Edinburgh Fringe - Help me get there!"/>
    <x v="207"/>
    <x v="2237"/>
    <x v="0"/>
    <s v="GB"/>
    <s v="GBP"/>
    <n v="1470078000"/>
    <n v="1467648456"/>
    <b v="0"/>
    <n v="25"/>
    <b v="1"/>
    <s v="theater/plays"/>
    <n v="105"/>
    <n v="21.1"/>
    <x v="6"/>
    <x v="11"/>
    <x v="2651"/>
  </r>
  <r>
    <n v="3968"/>
    <x v="2648"/>
    <s v="&quot;On the breast of her gown, in fine red cloth, appeared the letter A.&quot; But what about the rest of the alphabet?"/>
    <x v="1"/>
    <x v="2238"/>
    <x v="2"/>
    <s v="US"/>
    <s v="USD"/>
    <n v="1463945673"/>
    <n v="1458761673"/>
    <b v="0"/>
    <n v="11"/>
    <b v="0"/>
    <s v="theater/plays"/>
    <n v="11"/>
    <n v="47.91"/>
    <x v="6"/>
    <x v="11"/>
    <x v="2652"/>
  </r>
  <r>
    <n v="2"/>
    <x v="2649"/>
    <s v="Completion fund for post-production for teaser of British crime/drama tv series about a girl who sells morals for money"/>
    <x v="207"/>
    <x v="2239"/>
    <x v="0"/>
    <s v="GB"/>
    <s v="GBP"/>
    <n v="1455555083"/>
    <n v="1454691083"/>
    <b v="0"/>
    <n v="35"/>
    <b v="1"/>
    <s v="film &amp; video/television"/>
    <n v="105"/>
    <n v="15"/>
    <x v="5"/>
    <x v="16"/>
    <x v="2653"/>
  </r>
  <r>
    <n v="3255"/>
    <x v="2650"/>
    <s v="5 Actors, 30 Characters, 90 Minutes._x000a_Let us transport you from London to the fields of Agincourt, using the power of your imagination."/>
    <x v="284"/>
    <x v="2239"/>
    <x v="0"/>
    <s v="GB"/>
    <s v="GBP"/>
    <n v="1412706375"/>
    <n v="1410114375"/>
    <b v="1"/>
    <n v="18"/>
    <b v="1"/>
    <s v="theater/plays"/>
    <n v="175"/>
    <n v="29.17"/>
    <x v="6"/>
    <x v="11"/>
    <x v="2654"/>
  </r>
  <r>
    <n v="3749"/>
    <x v="2651"/>
    <s v="A night of music, fellowship, and a reflection of my experiences over the past 4 years at Ball State University."/>
    <x v="207"/>
    <x v="2239"/>
    <x v="0"/>
    <s v="US"/>
    <s v="USD"/>
    <n v="1461902340"/>
    <n v="1459220588"/>
    <b v="0"/>
    <n v="7"/>
    <b v="1"/>
    <s v="theater/musical"/>
    <n v="105"/>
    <n v="75"/>
    <x v="6"/>
    <x v="19"/>
    <x v="2655"/>
  </r>
  <r>
    <n v="3112"/>
    <x v="2652"/>
    <s v="Children only have a short period of time to live care free, play hard, get dirty, I want to help every child in my Town play everyday."/>
    <x v="14"/>
    <x v="2240"/>
    <x v="2"/>
    <s v="US"/>
    <s v="USD"/>
    <n v="1477968934"/>
    <n v="1472784934"/>
    <b v="0"/>
    <n v="9"/>
    <b v="0"/>
    <s v="theater/spaces"/>
    <n v="5"/>
    <n v="57.89"/>
    <x v="6"/>
    <x v="9"/>
    <x v="2656"/>
  </r>
  <r>
    <n v="829"/>
    <x v="2653"/>
    <s v="We are a band from South East London- each member is19 years OA. We have been together for two years. Taking pride in making good music"/>
    <x v="207"/>
    <x v="2241"/>
    <x v="0"/>
    <s v="GB"/>
    <s v="GBP"/>
    <n v="1468437240"/>
    <n v="1463253240"/>
    <b v="0"/>
    <n v="16"/>
    <b v="1"/>
    <s v="music/rock"/>
    <n v="104"/>
    <n v="32.5"/>
    <x v="7"/>
    <x v="15"/>
    <x v="2657"/>
  </r>
  <r>
    <n v="909"/>
    <x v="2654"/>
    <s v="Woody Woodland and Carol Stone, are back on the scene presenting Philly Jazz Fest â€œRemembering Groverâ€ September 22, 2012."/>
    <x v="76"/>
    <x v="2241"/>
    <x v="2"/>
    <s v="US"/>
    <s v="USD"/>
    <n v="1343016000"/>
    <n v="1340296440"/>
    <b v="0"/>
    <n v="8"/>
    <b v="0"/>
    <s v="music/jazz"/>
    <n v="3"/>
    <n v="65"/>
    <x v="7"/>
    <x v="33"/>
    <x v="2658"/>
  </r>
  <r>
    <n v="1835"/>
    <x v="2655"/>
    <s v="WE ARE A HARD ROCK/PUNK BAND SEEKING FUNDS TO RECORD A NEW EP. _x000a__x000a_https://www.reverbnation.com/dirtylittlerebel"/>
    <x v="207"/>
    <x v="2241"/>
    <x v="0"/>
    <s v="GB"/>
    <s v="GBP"/>
    <n v="1459439471"/>
    <n v="1456851071"/>
    <b v="0"/>
    <n v="11"/>
    <b v="1"/>
    <s v="music/rock"/>
    <n v="104"/>
    <n v="47.27"/>
    <x v="7"/>
    <x v="15"/>
    <x v="2659"/>
  </r>
  <r>
    <n v="3651"/>
    <x v="2656"/>
    <s v="A Chicago staged reading of Jim Cartwright's 1992 play-with-music, &quot;The Rise and Fall of Little Voice.&quot;"/>
    <x v="207"/>
    <x v="2241"/>
    <x v="0"/>
    <s v="US"/>
    <s v="USD"/>
    <n v="1407686340"/>
    <n v="1404833442"/>
    <b v="0"/>
    <n v="9"/>
    <b v="1"/>
    <s v="theater/plays"/>
    <n v="104"/>
    <n v="57.78"/>
    <x v="6"/>
    <x v="11"/>
    <x v="2660"/>
  </r>
  <r>
    <n v="3894"/>
    <x v="2657"/>
    <s v="Ryan and Vanessa are hosting Christmas for the first time but instead of a happy celebration, they get a hilarious survival situation."/>
    <x v="51"/>
    <x v="2241"/>
    <x v="2"/>
    <s v="US"/>
    <s v="USD"/>
    <n v="1481000340"/>
    <n v="1478386812"/>
    <b v="0"/>
    <n v="11"/>
    <b v="0"/>
    <s v="theater/plays"/>
    <n v="3"/>
    <n v="47.27"/>
    <x v="6"/>
    <x v="11"/>
    <x v="2661"/>
  </r>
  <r>
    <n v="1637"/>
    <x v="2658"/>
    <s v="We (the band Sunset) has been invited to play in Philadelphia.   Help us get there and you will receive special prizes."/>
    <x v="207"/>
    <x v="2242"/>
    <x v="0"/>
    <s v="US"/>
    <s v="USD"/>
    <n v="1262302740"/>
    <n v="1257444140"/>
    <b v="0"/>
    <n v="15"/>
    <b v="1"/>
    <s v="music/rock"/>
    <n v="104"/>
    <n v="34.6"/>
    <x v="7"/>
    <x v="15"/>
    <x v="2662"/>
  </r>
  <r>
    <n v="2491"/>
    <x v="2659"/>
    <s v="Nathan Evans, instrumental rock guitarist and official V3fights.com artist, is releasing his first solo EP entitled Remove The Illusion"/>
    <x v="207"/>
    <x v="2243"/>
    <x v="0"/>
    <s v="US"/>
    <s v="USD"/>
    <n v="1295142660"/>
    <n v="1293739714"/>
    <b v="0"/>
    <n v="10"/>
    <b v="1"/>
    <s v="music/indie rock"/>
    <n v="103"/>
    <n v="51.6"/>
    <x v="7"/>
    <x v="12"/>
    <x v="2663"/>
  </r>
  <r>
    <n v="1816"/>
    <x v="2660"/>
    <s v="A unique Photographic Book Project about the Passionate Moments and Strong Emotions that lie within Karate"/>
    <x v="17"/>
    <x v="2244"/>
    <x v="2"/>
    <s v="CH"/>
    <s v="CHF"/>
    <n v="1469473200"/>
    <n v="1467061303"/>
    <b v="0"/>
    <n v="6"/>
    <b v="0"/>
    <s v="photography/photobooks"/>
    <n v="2"/>
    <n v="84.83"/>
    <x v="2"/>
    <x v="3"/>
    <x v="2664"/>
  </r>
  <r>
    <n v="1990"/>
    <x v="2661"/>
    <s v="An art nude photography book that includes traditional black and white sepia nudes as well as experimiental color nudes."/>
    <x v="121"/>
    <x v="2244"/>
    <x v="2"/>
    <s v="US"/>
    <s v="USD"/>
    <n v="1455338532"/>
    <n v="1454042532"/>
    <b v="0"/>
    <n v="5"/>
    <b v="0"/>
    <s v="photography/people"/>
    <n v="17"/>
    <n v="101.8"/>
    <x v="2"/>
    <x v="36"/>
    <x v="2665"/>
  </r>
  <r>
    <n v="1574"/>
    <x v="2662"/>
    <s v="BLK/MTL's Illustrated Works 100's of Hi-Res Pics ft. Custom Artist Carmine Diaz's popular Paintings packed into 1 Coffee table Art Book"/>
    <x v="26"/>
    <x v="2245"/>
    <x v="1"/>
    <s v="US"/>
    <s v="USD"/>
    <n v="1424211329"/>
    <n v="1421187329"/>
    <b v="0"/>
    <n v="6"/>
    <b v="0"/>
    <s v="publishing/art books"/>
    <n v="5"/>
    <n v="84.33"/>
    <x v="1"/>
    <x v="32"/>
    <x v="2666"/>
  </r>
  <r>
    <n v="3462"/>
    <x v="2663"/>
    <s v="Help the Upstart Crows of Santa Fe bring Shakespeare's Julius Caesar to life with quality wooden stage swords!"/>
    <x v="303"/>
    <x v="2246"/>
    <x v="0"/>
    <s v="US"/>
    <s v="USD"/>
    <n v="1436551200"/>
    <n v="1435181628"/>
    <b v="0"/>
    <n v="17"/>
    <b v="1"/>
    <s v="theater/plays"/>
    <n v="202"/>
    <n v="29.71"/>
    <x v="6"/>
    <x v="11"/>
    <x v="2667"/>
  </r>
  <r>
    <n v="2867"/>
    <x v="2486"/>
    <s v="This production is being put together by Wilson's newest professional theater company, the Wyldepine Players in conjunction w/ Taiplab"/>
    <x v="60"/>
    <x v="2247"/>
    <x v="2"/>
    <s v="US"/>
    <s v="USD"/>
    <n v="1467604800"/>
    <n v="1465533672"/>
    <b v="0"/>
    <n v="10"/>
    <b v="0"/>
    <s v="theater/plays"/>
    <n v="20"/>
    <n v="50.4"/>
    <x v="6"/>
    <x v="11"/>
    <x v="2668"/>
  </r>
  <r>
    <n v="3558"/>
    <x v="2664"/>
    <s v="We're making a show about sex. Because it's important, everyone wants to talk about it and it's at the start of everything."/>
    <x v="313"/>
    <x v="2247"/>
    <x v="0"/>
    <s v="GB"/>
    <s v="GBP"/>
    <n v="1435352400"/>
    <n v="1431718575"/>
    <b v="0"/>
    <n v="22"/>
    <b v="1"/>
    <s v="theater/plays"/>
    <n v="144"/>
    <n v="22.91"/>
    <x v="6"/>
    <x v="11"/>
    <x v="2669"/>
  </r>
  <r>
    <n v="539"/>
    <x v="2665"/>
    <s v="A brand new show that unites puppetry, live music and storytelling to bring a forgotten English legend back to life!"/>
    <x v="207"/>
    <x v="2248"/>
    <x v="0"/>
    <s v="GB"/>
    <s v="GBP"/>
    <n v="1467681107"/>
    <n v="1465866707"/>
    <b v="0"/>
    <n v="20"/>
    <b v="1"/>
    <s v="theater/plays"/>
    <n v="101"/>
    <n v="25.16"/>
    <x v="6"/>
    <x v="11"/>
    <x v="2670"/>
  </r>
  <r>
    <n v="1320"/>
    <x v="2666"/>
    <s v="Falls are the main cause of injury to elderly. Our wearable detects falls, sends notifications and streams health data in real time."/>
    <x v="4"/>
    <x v="2249"/>
    <x v="1"/>
    <s v="NL"/>
    <s v="EUR"/>
    <n v="1483138800"/>
    <n v="1480610046"/>
    <b v="0"/>
    <n v="3"/>
    <b v="0"/>
    <s v="technology/wearables"/>
    <n v="1"/>
    <n v="167.67"/>
    <x v="0"/>
    <x v="1"/>
    <x v="2671"/>
  </r>
  <r>
    <n v="90"/>
    <x v="2667"/>
    <s v="We're looking for funding to help submit a short film to film festivals."/>
    <x v="207"/>
    <x v="2250"/>
    <x v="0"/>
    <s v="US"/>
    <s v="USD"/>
    <n v="1310454499"/>
    <n v="1307862499"/>
    <b v="0"/>
    <n v="16"/>
    <b v="1"/>
    <s v="film &amp; video/shorts"/>
    <n v="100"/>
    <n v="31.38"/>
    <x v="5"/>
    <x v="27"/>
    <x v="2672"/>
  </r>
  <r>
    <n v="3829"/>
    <x v="2668"/>
    <s v="A play that illustrates the symptoms of PTSD, shows its effect on families, and demonstrates some of the difficulties of treating it."/>
    <x v="207"/>
    <x v="2251"/>
    <x v="0"/>
    <s v="US"/>
    <s v="USD"/>
    <n v="1472676371"/>
    <n v="1470948371"/>
    <b v="0"/>
    <n v="8"/>
    <b v="1"/>
    <s v="theater/plays"/>
    <n v="100"/>
    <n v="62.63"/>
    <x v="6"/>
    <x v="11"/>
    <x v="2673"/>
  </r>
  <r>
    <n v="84"/>
    <x v="2669"/>
    <s v="&quot;A sociopath crosses paths with the person he must confront about his wife's murder, it might be himself&quot;"/>
    <x v="207"/>
    <x v="2252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</r>
  <r>
    <n v="139"/>
    <x v="2670"/>
    <s v="When  Rome is infected with a zombie plague, Lucius Agrippa and a small group fights for survival"/>
    <x v="207"/>
    <x v="2252"/>
    <x v="1"/>
    <s v="US"/>
    <s v="USD"/>
    <n v="1436738772"/>
    <n v="1435874772"/>
    <b v="0"/>
    <n v="1"/>
    <b v="0"/>
    <s v="film &amp; video/science fiction"/>
    <n v="100"/>
    <n v="500"/>
    <x v="5"/>
    <x v="21"/>
    <x v="2675"/>
  </r>
  <r>
    <n v="1832"/>
    <x v="2671"/>
    <s v="Hi! We're the music duo Black Swan Theories and our project is to manufacture our debut CD of 10 already-completed songs.  "/>
    <x v="313"/>
    <x v="2252"/>
    <x v="0"/>
    <s v="US"/>
    <s v="USD"/>
    <n v="1299243427"/>
    <n v="1296651427"/>
    <b v="0"/>
    <n v="20"/>
    <b v="1"/>
    <s v="music/rock"/>
    <n v="143"/>
    <n v="25"/>
    <x v="7"/>
    <x v="15"/>
    <x v="2676"/>
  </r>
  <r>
    <n v="2892"/>
    <x v="2672"/>
    <s v="Something Precious is the world's first musical to alert folks to the harmful effects of technology on the human spirit."/>
    <x v="120"/>
    <x v="2252"/>
    <x v="2"/>
    <s v="US"/>
    <s v="USD"/>
    <n v="1409000400"/>
    <n v="1408381704"/>
    <b v="0"/>
    <n v="17"/>
    <b v="0"/>
    <s v="theater/plays"/>
    <n v="9"/>
    <n v="29.41"/>
    <x v="6"/>
    <x v="11"/>
    <x v="2677"/>
  </r>
  <r>
    <n v="2922"/>
    <x v="2673"/>
    <s v="We as a Performing Arts College are to perform 'Les Miserables'. We need backing in order to afford the set, costume and other aspects."/>
    <x v="207"/>
    <x v="2252"/>
    <x v="0"/>
    <s v="GB"/>
    <s v="GBP"/>
    <n v="1431982727"/>
    <n v="1428094727"/>
    <b v="0"/>
    <n v="6"/>
    <b v="1"/>
    <s v="theater/musical"/>
    <n v="100"/>
    <n v="83.33"/>
    <x v="6"/>
    <x v="19"/>
    <x v="2678"/>
  </r>
  <r>
    <n v="3000"/>
    <x v="2674"/>
    <s v="A benefit show featuring musicians, dancers &amp; poets all under age 30 to raise money in support of LGBTQ rights and programs."/>
    <x v="207"/>
    <x v="2252"/>
    <x v="0"/>
    <s v="US"/>
    <s v="USD"/>
    <n v="1485885600"/>
    <n v="1484682670"/>
    <b v="0"/>
    <n v="8"/>
    <b v="1"/>
    <s v="theater/spaces"/>
    <n v="100"/>
    <n v="62.5"/>
    <x v="6"/>
    <x v="9"/>
    <x v="2679"/>
  </r>
  <r>
    <n v="3392"/>
    <x v="2675"/>
    <s v="Life is more than the days you have left. 1 in 3 tells of two normal people &amp; their confrontation with mortality and the dice of fate."/>
    <x v="207"/>
    <x v="2252"/>
    <x v="0"/>
    <s v="GB"/>
    <s v="GBP"/>
    <n v="1462565855"/>
    <n v="1458245855"/>
    <b v="0"/>
    <n v="12"/>
    <b v="1"/>
    <s v="theater/plays"/>
    <n v="100"/>
    <n v="41.67"/>
    <x v="6"/>
    <x v="11"/>
    <x v="2680"/>
  </r>
  <r>
    <n v="3572"/>
    <x v="2676"/>
    <s v="A darkly comic one woman show by Abram Rooney as part of The Camden Fringe 2015."/>
    <x v="207"/>
    <x v="2252"/>
    <x v="0"/>
    <s v="GB"/>
    <s v="GBP"/>
    <n v="1434894082"/>
    <n v="1432302082"/>
    <b v="0"/>
    <n v="9"/>
    <b v="1"/>
    <s v="theater/plays"/>
    <n v="100"/>
    <n v="55.56"/>
    <x v="6"/>
    <x v="11"/>
    <x v="2681"/>
  </r>
  <r>
    <n v="3579"/>
    <x v="2677"/>
    <s v="Following success with 'The Canada Boys' and 'Parachute', we are looking for financial help from the community with our new production"/>
    <x v="207"/>
    <x v="2252"/>
    <x v="0"/>
    <s v="GB"/>
    <s v="GBP"/>
    <n v="1459444656"/>
    <n v="1456856256"/>
    <b v="0"/>
    <n v="14"/>
    <b v="1"/>
    <s v="theater/plays"/>
    <n v="100"/>
    <n v="35.71"/>
    <x v="6"/>
    <x v="11"/>
    <x v="2682"/>
  </r>
  <r>
    <n v="3650"/>
    <x v="2678"/>
    <s v="A terse and delicate dissection of male emotions from a rural perspective: fathers and sons, legacy and heritage, molasses and mud."/>
    <x v="207"/>
    <x v="2252"/>
    <x v="0"/>
    <s v="GB"/>
    <s v="GBP"/>
    <n v="1454412584"/>
    <n v="1452598184"/>
    <b v="0"/>
    <n v="17"/>
    <b v="1"/>
    <s v="theater/plays"/>
    <n v="100"/>
    <n v="29.41"/>
    <x v="6"/>
    <x v="11"/>
    <x v="2683"/>
  </r>
  <r>
    <n v="3761"/>
    <x v="2679"/>
    <s v="liveartshow returns with a new work at the Arcola this summer. Marsha is a story combining opera, dance and theatre... with a unicorn"/>
    <x v="207"/>
    <x v="2252"/>
    <x v="0"/>
    <s v="GB"/>
    <s v="GBP"/>
    <n v="1439247600"/>
    <n v="1434625937"/>
    <b v="0"/>
    <n v="3"/>
    <b v="1"/>
    <s v="theater/musical"/>
    <n v="100"/>
    <n v="166.67"/>
    <x v="6"/>
    <x v="19"/>
    <x v="2684"/>
  </r>
  <r>
    <n v="3788"/>
    <x v="2680"/>
    <s v="A STORY OF BAGELS AND LOCKS!_x000a__x000a_A JEWISH GIRL FINDS HERSELF ON A UNEXPECTED TRIP TO_x000a_&quot;A SPIRITUAL EXPERIENCE&quot; !"/>
    <x v="35"/>
    <x v="2252"/>
    <x v="2"/>
    <s v="US"/>
    <s v="USD"/>
    <n v="1450887480"/>
    <n v="1448469719"/>
    <b v="0"/>
    <n v="1"/>
    <b v="0"/>
    <s v="theater/musical"/>
    <n v="1"/>
    <n v="500"/>
    <x v="6"/>
    <x v="19"/>
    <x v="2685"/>
  </r>
  <r>
    <n v="3996"/>
    <x v="2681"/>
    <s v="The African tale of Anansi the Spider is that of a trickster who often uses cleverness and harmless jokes to get what he wants."/>
    <x v="121"/>
    <x v="2253"/>
    <x v="2"/>
    <s v="US"/>
    <s v="USD"/>
    <n v="1416499440"/>
    <n v="1415341464"/>
    <b v="0"/>
    <n v="17"/>
    <b v="0"/>
    <s v="theater/plays"/>
    <n v="17"/>
    <n v="29.24"/>
    <x v="6"/>
    <x v="11"/>
    <x v="2686"/>
  </r>
  <r>
    <n v="2639"/>
    <x v="2682"/>
    <s v="Mission Space is run by me, a teenager who has a passion for space! I will fly a weather balloon to the edge of space with your help."/>
    <x v="284"/>
    <x v="2254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</r>
  <r>
    <n v="4062"/>
    <x v="2683"/>
    <s v="Shakespeare's beloved tragedy, MacBeth, staged in the Black Hills of Wyoming during Sturgis '76. Warning! This is no church picnic!"/>
    <x v="16"/>
    <x v="2255"/>
    <x v="2"/>
    <s v="US"/>
    <s v="USD"/>
    <n v="1467481468"/>
    <n v="1464889468"/>
    <b v="0"/>
    <n v="3"/>
    <b v="0"/>
    <s v="theater/plays"/>
    <n v="2"/>
    <n v="163.33000000000001"/>
    <x v="6"/>
    <x v="11"/>
    <x v="2688"/>
  </r>
  <r>
    <n v="3986"/>
    <x v="2684"/>
    <s v="After a successful run at London's Cockpit Theatre, we are invited to perform in Gardzienice OPT and at Teatr Polski in Warsaw, Poland."/>
    <x v="1"/>
    <x v="2256"/>
    <x v="2"/>
    <s v="GB"/>
    <s v="GBP"/>
    <n v="1462539840"/>
    <n v="1460034594"/>
    <b v="0"/>
    <n v="13"/>
    <b v="0"/>
    <s v="theater/plays"/>
    <n v="10"/>
    <n v="37.54"/>
    <x v="6"/>
    <x v="11"/>
    <x v="2689"/>
  </r>
  <r>
    <n v="1707"/>
    <x v="2685"/>
    <s v="We exist to proclaim the love of Christ through music! Partner with our ministry and help us spread God's love with a new studio album!"/>
    <x v="1"/>
    <x v="2257"/>
    <x v="2"/>
    <s v="US"/>
    <s v="USD"/>
    <n v="1459181895"/>
    <n v="1456593495"/>
    <b v="0"/>
    <n v="9"/>
    <b v="0"/>
    <s v="music/faith"/>
    <n v="10"/>
    <n v="54.11"/>
    <x v="7"/>
    <x v="14"/>
    <x v="2690"/>
  </r>
  <r>
    <n v="1325"/>
    <x v="2686"/>
    <s v="The PowerCap is a device able to charge most mobile devices, and contains a battery for situations when the sun just isn't enough."/>
    <x v="16"/>
    <x v="2258"/>
    <x v="1"/>
    <s v="US"/>
    <s v="USD"/>
    <n v="1483063435"/>
    <n v="1480471435"/>
    <b v="0"/>
    <n v="8"/>
    <b v="0"/>
    <s v="technology/wearables"/>
    <n v="2"/>
    <n v="60.75"/>
    <x v="0"/>
    <x v="1"/>
    <x v="2691"/>
  </r>
  <r>
    <n v="2836"/>
    <x v="2687"/>
    <s v="We're fundraising $450 by Feb.17, 2017 to purchase the rights for the show &amp; any extra proceeds will be used toward props and costume."/>
    <x v="314"/>
    <x v="2259"/>
    <x v="0"/>
    <s v="US"/>
    <s v="USD"/>
    <n v="1487393940"/>
    <n v="1484115418"/>
    <b v="0"/>
    <n v="11"/>
    <b v="1"/>
    <s v="theater/plays"/>
    <n v="108"/>
    <n v="44.09"/>
    <x v="6"/>
    <x v="11"/>
    <x v="2692"/>
  </r>
  <r>
    <n v="3405"/>
    <x v="2688"/>
    <s v="We are Seance Theatre Group trying to fund our first performance, Noel Coward's hysterical comedy farce, Blithe Spirit."/>
    <x v="313"/>
    <x v="2260"/>
    <x v="0"/>
    <s v="GB"/>
    <s v="GBP"/>
    <n v="1456876740"/>
    <n v="1455063886"/>
    <b v="0"/>
    <n v="17"/>
    <b v="1"/>
    <s v="theater/plays"/>
    <n v="138"/>
    <n v="28.32"/>
    <x v="6"/>
    <x v="11"/>
    <x v="2693"/>
  </r>
  <r>
    <n v="704"/>
    <x v="2689"/>
    <s v="Turn you helmet into the safest helmet and don't worry about a thing,you will always have the right fit!!"/>
    <x v="20"/>
    <x v="2261"/>
    <x v="2"/>
    <s v="CA"/>
    <s v="CAD"/>
    <n v="1487565468"/>
    <n v="1482381468"/>
    <b v="0"/>
    <n v="4"/>
    <b v="0"/>
    <s v="technology/wearables"/>
    <n v="1"/>
    <n v="120.25"/>
    <x v="0"/>
    <x v="1"/>
    <x v="2694"/>
  </r>
  <r>
    <n v="3646"/>
    <x v="2690"/>
    <s v="Develop demo materials for new, true story of teen Revolutionary War heroes - for hybrid film/live stage musical"/>
    <x v="26"/>
    <x v="2261"/>
    <x v="2"/>
    <s v="US"/>
    <s v="USD"/>
    <n v="1434497400"/>
    <n v="1431770802"/>
    <b v="0"/>
    <n v="8"/>
    <b v="0"/>
    <s v="theater/musical"/>
    <n v="5"/>
    <n v="60.13"/>
    <x v="6"/>
    <x v="19"/>
    <x v="2695"/>
  </r>
  <r>
    <n v="452"/>
    <x v="2691"/>
    <s v="A man must find his way out of the depths of the shadows by using the aid of a little girl."/>
    <x v="150"/>
    <x v="2262"/>
    <x v="2"/>
    <s v="US"/>
    <s v="USD"/>
    <n v="1431536015"/>
    <n v="1428944015"/>
    <b v="0"/>
    <n v="12"/>
    <b v="0"/>
    <s v="film &amp; video/animation"/>
    <n v="64"/>
    <n v="40"/>
    <x v="5"/>
    <x v="23"/>
    <x v="2696"/>
  </r>
  <r>
    <n v="948"/>
    <x v="2692"/>
    <s v="T-Shirt with Led panel controlled by Android app over WiFi. _x000a_Multiple shirts, games, text, video effects support,"/>
    <x v="38"/>
    <x v="2262"/>
    <x v="2"/>
    <s v="NL"/>
    <s v="EUR"/>
    <n v="1457812364"/>
    <n v="1455220364"/>
    <b v="0"/>
    <n v="8"/>
    <b v="0"/>
    <s v="technology/wearables"/>
    <n v="12"/>
    <n v="60"/>
    <x v="0"/>
    <x v="1"/>
    <x v="2697"/>
  </r>
  <r>
    <n v="2135"/>
    <x v="2693"/>
    <s v="Point-and-click adventure: The mysterious Nikola Tesla, a time traveling device, and an experiment gone wrong in Colorado Springs"/>
    <x v="1"/>
    <x v="2263"/>
    <x v="2"/>
    <s v="US"/>
    <s v="USD"/>
    <n v="1349392033"/>
    <n v="1346800033"/>
    <b v="0"/>
    <n v="22"/>
    <b v="0"/>
    <s v="games/video games"/>
    <n v="10"/>
    <n v="21.73"/>
    <x v="3"/>
    <x v="18"/>
    <x v="2698"/>
  </r>
  <r>
    <n v="3084"/>
    <x v="2694"/>
    <s v="18-yr-old handicap-access ramp collapsed, must replace. Help fund &amp; ensure everyone access to our 35-seat non-profit community theater!"/>
    <x v="319"/>
    <x v="2264"/>
    <x v="2"/>
    <s v="US"/>
    <s v="USD"/>
    <n v="1430851680"/>
    <n v="1428340931"/>
    <b v="0"/>
    <n v="6"/>
    <b v="0"/>
    <s v="theater/spaces"/>
    <n v="12"/>
    <n v="78.33"/>
    <x v="6"/>
    <x v="9"/>
    <x v="2699"/>
  </r>
  <r>
    <n v="3562"/>
    <x v="2695"/>
    <s v="ThreeWay is a part-verbatim play that explores dating &amp; what happens when someone finds the love of their life, except itâ€™s two people."/>
    <x v="320"/>
    <x v="2265"/>
    <x v="0"/>
    <s v="GB"/>
    <s v="GBP"/>
    <n v="1457906400"/>
    <n v="1457115427"/>
    <b v="0"/>
    <n v="31"/>
    <b v="1"/>
    <s v="theater/plays"/>
    <n v="149"/>
    <n v="15.13"/>
    <x v="6"/>
    <x v="11"/>
    <x v="2700"/>
  </r>
  <r>
    <n v="992"/>
    <x v="2696"/>
    <s v="The HOTTEST and COOLEST thing yet! WairConditioning... an entirely new level of comfortability!"/>
    <x v="4"/>
    <x v="2266"/>
    <x v="2"/>
    <s v="US"/>
    <s v="USD"/>
    <n v="1462655519"/>
    <n v="1457475119"/>
    <b v="0"/>
    <n v="4"/>
    <b v="0"/>
    <s v="technology/wearables"/>
    <n v="0"/>
    <n v="116.75"/>
    <x v="0"/>
    <x v="1"/>
    <x v="2701"/>
  </r>
  <r>
    <n v="2871"/>
    <x v="2697"/>
    <s v="America's dad or serial rapist? Or both? The stories of the Bill Cosby accusers and the society so skeptical of them."/>
    <x v="26"/>
    <x v="2266"/>
    <x v="2"/>
    <s v="US"/>
    <s v="USD"/>
    <n v="1419183813"/>
    <n v="1417455813"/>
    <b v="0"/>
    <n v="13"/>
    <b v="0"/>
    <s v="theater/plays"/>
    <n v="5"/>
    <n v="35.92"/>
    <x v="6"/>
    <x v="11"/>
    <x v="2702"/>
  </r>
  <r>
    <n v="2161"/>
    <x v="2698"/>
    <s v="We're trying to fund hard copies of our debut album!"/>
    <x v="272"/>
    <x v="2267"/>
    <x v="0"/>
    <s v="US"/>
    <s v="USD"/>
    <n v="1443040059"/>
    <n v="1440448059"/>
    <b v="0"/>
    <n v="13"/>
    <b v="1"/>
    <s v="music/rock"/>
    <n v="116"/>
    <n v="35.619999999999997"/>
    <x v="7"/>
    <x v="15"/>
    <x v="2703"/>
  </r>
  <r>
    <n v="2388"/>
    <x v="2699"/>
    <s v="The first ever trend-powered stock-market where you can buy and sell shares of you and your loved ones. Let's explore life together."/>
    <x v="321"/>
    <x v="2267"/>
    <x v="1"/>
    <s v="US"/>
    <s v="USD"/>
    <n v="1421350140"/>
    <n v="1418761759"/>
    <b v="0"/>
    <n v="8"/>
    <b v="0"/>
    <s v="technology/web"/>
    <n v="1"/>
    <n v="57.88"/>
    <x v="0"/>
    <x v="26"/>
    <x v="2704"/>
  </r>
  <r>
    <n v="76"/>
    <x v="2700"/>
    <s v="Karn A'Mor has awoken bloodied on a distant battlefield with no memory of his past! JOIN THE RESISTANCE and find out more..."/>
    <x v="284"/>
    <x v="2268"/>
    <x v="0"/>
    <s v="US"/>
    <s v="USD"/>
    <n v="1325007358"/>
    <n v="1319819758"/>
    <b v="0"/>
    <n v="15"/>
    <b v="1"/>
    <s v="film &amp; video/shorts"/>
    <n v="153"/>
    <n v="30.67"/>
    <x v="5"/>
    <x v="27"/>
    <x v="2705"/>
  </r>
  <r>
    <n v="95"/>
    <x v="2701"/>
    <s v="The Batman's Rogues Gallery assembles for a meeting. Scarecrow's fear gas accidently goes off and fears of the villains start to arise."/>
    <x v="313"/>
    <x v="2268"/>
    <x v="0"/>
    <s v="US"/>
    <s v="USD"/>
    <n v="1330214841"/>
    <n v="1327622841"/>
    <b v="0"/>
    <n v="21"/>
    <b v="1"/>
    <s v="film &amp; video/shorts"/>
    <n v="131"/>
    <n v="21.9"/>
    <x v="5"/>
    <x v="27"/>
    <x v="2706"/>
  </r>
  <r>
    <n v="2409"/>
    <x v="2702"/>
    <s v="I am looking to start a food truck with an infusion of my Puerto Rican heritage and my love for BBQ."/>
    <x v="17"/>
    <x v="2268"/>
    <x v="2"/>
    <s v="US"/>
    <s v="USD"/>
    <n v="1439931675"/>
    <n v="1437339675"/>
    <b v="0"/>
    <n v="6"/>
    <b v="0"/>
    <s v="food/food trucks"/>
    <n v="2"/>
    <n v="76.67"/>
    <x v="4"/>
    <x v="29"/>
    <x v="2707"/>
  </r>
  <r>
    <n v="2414"/>
    <x v="2703"/>
    <s v="95th St. Tacos needs your help in purchasing a food truck so that we can deliver the flavors of LA Tacos right to your neighborhood"/>
    <x v="51"/>
    <x v="2268"/>
    <x v="2"/>
    <s v="US"/>
    <s v="USD"/>
    <n v="1440215940"/>
    <n v="1436805660"/>
    <b v="0"/>
    <n v="13"/>
    <b v="0"/>
    <s v="food/food trucks"/>
    <n v="3"/>
    <n v="35.380000000000003"/>
    <x v="4"/>
    <x v="29"/>
    <x v="2708"/>
  </r>
  <r>
    <n v="3605"/>
    <x v="2704"/>
    <s v="We are a new Theatre Company who are fundraising to put on a new production of the play 'The Blue Room' in High Wycombe and Maidenhead"/>
    <x v="303"/>
    <x v="2268"/>
    <x v="0"/>
    <s v="GB"/>
    <s v="GBP"/>
    <n v="1455390126"/>
    <n v="1452798126"/>
    <b v="0"/>
    <n v="15"/>
    <b v="1"/>
    <s v="theater/plays"/>
    <n v="184"/>
    <n v="30.67"/>
    <x v="6"/>
    <x v="11"/>
    <x v="2709"/>
  </r>
  <r>
    <n v="4046"/>
    <x v="2705"/>
    <s v="An eclectic One Man stage show, that takes the audience on a journey through vast personalities, as he discovers his true self...#Drama"/>
    <x v="322"/>
    <x v="2268"/>
    <x v="2"/>
    <s v="US"/>
    <s v="USD"/>
    <n v="1413992210"/>
    <n v="1411400210"/>
    <b v="0"/>
    <n v="12"/>
    <b v="0"/>
    <s v="theater/plays"/>
    <n v="8"/>
    <n v="38.33"/>
    <x v="6"/>
    <x v="11"/>
    <x v="2710"/>
  </r>
  <r>
    <n v="3807"/>
    <x v="2706"/>
    <s v="A vibrant, street-wise, and musical performance that follows the lives of stories of the community of Washington Heights..."/>
    <x v="186"/>
    <x v="2269"/>
    <x v="2"/>
    <s v="US"/>
    <s v="USD"/>
    <n v="1428097739"/>
    <n v="1427492939"/>
    <b v="0"/>
    <n v="9"/>
    <b v="0"/>
    <s v="theater/musical"/>
    <n v="30"/>
    <n v="50.56"/>
    <x v="6"/>
    <x v="19"/>
    <x v="2711"/>
  </r>
  <r>
    <n v="3929"/>
    <x v="2707"/>
    <s v="We need to raise funds to bring this elaborate production to life with special FX makeup, highly detailed sets, and costumes."/>
    <x v="16"/>
    <x v="2270"/>
    <x v="2"/>
    <s v="US"/>
    <s v="USD"/>
    <n v="1474228265"/>
    <n v="1471636265"/>
    <b v="0"/>
    <n v="14"/>
    <b v="0"/>
    <s v="theater/plays"/>
    <n v="2"/>
    <n v="32.36"/>
    <x v="6"/>
    <x v="11"/>
    <x v="2712"/>
  </r>
  <r>
    <n v="4001"/>
    <x v="2708"/>
    <s v="We take great short(er) plays by brilliant playwrights &amp; make visually stunning conversation pieces in response to the city we live in"/>
    <x v="181"/>
    <x v="2270"/>
    <x v="2"/>
    <s v="GB"/>
    <s v="GBP"/>
    <n v="1488394800"/>
    <n v="1486681708"/>
    <b v="0"/>
    <n v="14"/>
    <b v="0"/>
    <s v="theater/plays"/>
    <n v="38"/>
    <n v="32.36"/>
    <x v="6"/>
    <x v="11"/>
    <x v="2713"/>
  </r>
  <r>
    <n v="3869"/>
    <x v="2709"/>
    <s v="A Musical about 3 women who pursue their Pleasure and end up finding themselves."/>
    <x v="323"/>
    <x v="2271"/>
    <x v="1"/>
    <s v="US"/>
    <s v="USD"/>
    <n v="1426302660"/>
    <n v="1423761792"/>
    <b v="0"/>
    <n v="15"/>
    <b v="0"/>
    <s v="theater/musical"/>
    <n v="3"/>
    <n v="30.13"/>
    <x v="6"/>
    <x v="19"/>
    <x v="2714"/>
  </r>
  <r>
    <n v="3059"/>
    <x v="2710"/>
    <s v="We, as a theatre, are 50 years old and our lights and building are even older so we are looking to update and revamp our lights."/>
    <x v="51"/>
    <x v="2272"/>
    <x v="2"/>
    <s v="US"/>
    <s v="USD"/>
    <n v="1407536846"/>
    <n v="1404944846"/>
    <b v="0"/>
    <n v="11"/>
    <b v="0"/>
    <s v="theater/spaces"/>
    <n v="3"/>
    <n v="41"/>
    <x v="6"/>
    <x v="9"/>
    <x v="2715"/>
  </r>
  <r>
    <n v="3325"/>
    <x v="2711"/>
    <s v="Innovative Theatre Company Needs You To Reach Funding Requirements. We Are So Close We Can Smell It! Thank You In Advance."/>
    <x v="272"/>
    <x v="2273"/>
    <x v="0"/>
    <s v="GB"/>
    <s v="GBP"/>
    <n v="1428256277"/>
    <n v="1425235877"/>
    <b v="0"/>
    <n v="15"/>
    <b v="1"/>
    <s v="theater/plays"/>
    <n v="113"/>
    <n v="30"/>
    <x v="6"/>
    <x v="11"/>
    <x v="2716"/>
  </r>
  <r>
    <n v="3980"/>
    <x v="2712"/>
    <s v="Itâ€™s your favorite classic with a twist. This summer, Chicago youth recreate Romeo and Juliet in The Mesh-n-Groove annual production!"/>
    <x v="60"/>
    <x v="2273"/>
    <x v="2"/>
    <s v="US"/>
    <s v="USD"/>
    <n v="1404570147"/>
    <n v="1401978147"/>
    <b v="0"/>
    <n v="7"/>
    <b v="0"/>
    <s v="theater/plays"/>
    <n v="18"/>
    <n v="64.290000000000006"/>
    <x v="6"/>
    <x v="11"/>
    <x v="2717"/>
  </r>
  <r>
    <n v="1419"/>
    <x v="2713"/>
    <s v="Argentinian Author Seeks to Tour America to Educate on Womenâ€™s Sexuality in Latin America / Autora Argentina Busca Gira en EEUU"/>
    <x v="324"/>
    <x v="2274"/>
    <x v="2"/>
    <s v="US"/>
    <s v="USD"/>
    <n v="1476010619"/>
    <n v="1473418619"/>
    <b v="0"/>
    <n v="10"/>
    <b v="0"/>
    <s v="publishing/translations"/>
    <n v="7"/>
    <n v="44.5"/>
    <x v="1"/>
    <x v="31"/>
    <x v="2718"/>
  </r>
  <r>
    <n v="1494"/>
    <x v="2714"/>
    <s v="Help this story of the 1862 Confederate invasion of Maryland be published! It is to Sharpsburg as The Killer Angels is to Gettysburg."/>
    <x v="1"/>
    <x v="2274"/>
    <x v="2"/>
    <s v="US"/>
    <s v="USD"/>
    <n v="1428075480"/>
    <n v="1425489613"/>
    <b v="0"/>
    <n v="11"/>
    <b v="0"/>
    <s v="publishing/fiction"/>
    <n v="9"/>
    <n v="40.450000000000003"/>
    <x v="1"/>
    <x v="35"/>
    <x v="2719"/>
  </r>
  <r>
    <n v="2805"/>
    <x v="2715"/>
    <s v="1 game, 7 levels, 45 attempts; Lorraine, Esbe &amp; David; 1 Grandmaester._x000a_Help us take our metatheatrical nutshell volcano to the Fringe!"/>
    <x v="272"/>
    <x v="2275"/>
    <x v="0"/>
    <s v="GB"/>
    <s v="GBP"/>
    <n v="1440245273"/>
    <n v="1438085273"/>
    <b v="0"/>
    <n v="18"/>
    <b v="1"/>
    <s v="theater/plays"/>
    <n v="110"/>
    <n v="24.44"/>
    <x v="6"/>
    <x v="11"/>
    <x v="2720"/>
  </r>
  <r>
    <n v="3897"/>
    <x v="2716"/>
    <s v="Help us to put on a production of Terry Pratchett's Wyrd Sisters, an ambitions show for our theatre but one I believe we can do."/>
    <x v="60"/>
    <x v="2275"/>
    <x v="2"/>
    <s v="NZ"/>
    <s v="NZD"/>
    <n v="1420750683"/>
    <n v="1418158683"/>
    <b v="0"/>
    <n v="10"/>
    <b v="0"/>
    <s v="theater/plays"/>
    <n v="18"/>
    <n v="44"/>
    <x v="6"/>
    <x v="11"/>
    <x v="2721"/>
  </r>
  <r>
    <n v="2917"/>
    <x v="2717"/>
    <s v="Cross dressing, cross gartering, crossed swords. Cross a bridge and come see this fantastically fun rendition of Twelfth Night"/>
    <x v="151"/>
    <x v="2276"/>
    <x v="2"/>
    <s v="US"/>
    <s v="USD"/>
    <n v="1442381847"/>
    <n v="1440826647"/>
    <b v="0"/>
    <n v="9"/>
    <b v="0"/>
    <s v="theater/plays"/>
    <n v="22"/>
    <n v="48.56"/>
    <x v="6"/>
    <x v="11"/>
    <x v="2722"/>
  </r>
  <r>
    <n v="162"/>
    <x v="2718"/>
    <s v="This film follows a young man who has had only a troubled family life. He turns to all the wrong things and life falls apart."/>
    <x v="124"/>
    <x v="2277"/>
    <x v="2"/>
    <s v="US"/>
    <s v="USD"/>
    <n v="1408232520"/>
    <n v="1405393356"/>
    <b v="0"/>
    <n v="10"/>
    <b v="0"/>
    <s v="film &amp; video/drama"/>
    <n v="16"/>
    <n v="43.5"/>
    <x v="5"/>
    <x v="10"/>
    <x v="2723"/>
  </r>
  <r>
    <n v="819"/>
    <x v="2719"/>
    <s v="We are touring the Southeast in support of our new EP"/>
    <x v="272"/>
    <x v="2277"/>
    <x v="0"/>
    <s v="US"/>
    <s v="USD"/>
    <n v="1387601040"/>
    <n v="1386806254"/>
    <b v="0"/>
    <n v="14"/>
    <b v="1"/>
    <s v="music/rock"/>
    <n v="109"/>
    <n v="31.07"/>
    <x v="7"/>
    <x v="15"/>
    <x v="2724"/>
  </r>
  <r>
    <n v="2383"/>
    <x v="2720"/>
    <s v="A quirky online shop where you can buy, sell and discover stuff that's &quot;a little bit different&quot;. We think &quot;it's right up your alley!&quot;"/>
    <x v="26"/>
    <x v="2277"/>
    <x v="1"/>
    <s v="NZ"/>
    <s v="NZD"/>
    <n v="1424568107"/>
    <n v="1421976107"/>
    <b v="0"/>
    <n v="3"/>
    <b v="0"/>
    <s v="technology/web"/>
    <n v="4"/>
    <n v="145"/>
    <x v="0"/>
    <x v="26"/>
    <x v="2725"/>
  </r>
  <r>
    <n v="1908"/>
    <x v="2721"/>
    <s v="Our device eliminates WiFi range issues with your connected devices by allowing you to locate our device where you will use your WiFi."/>
    <x v="17"/>
    <x v="2278"/>
    <x v="2"/>
    <s v="US"/>
    <s v="USD"/>
    <n v="1483048900"/>
    <n v="1480456900"/>
    <b v="0"/>
    <n v="4"/>
    <b v="0"/>
    <s v="technology/gadgets"/>
    <n v="2"/>
    <n v="108.25"/>
    <x v="0"/>
    <x v="6"/>
    <x v="2726"/>
  </r>
  <r>
    <n v="422"/>
    <x v="2722"/>
    <s v="Screen writers look to create animated trailer about Anti-Bullying and seek to produce an on-going series that addresses teen issues."/>
    <x v="13"/>
    <x v="2279"/>
    <x v="2"/>
    <s v="US"/>
    <s v="USD"/>
    <n v="1410416097"/>
    <n v="1407824097"/>
    <b v="0"/>
    <n v="12"/>
    <b v="0"/>
    <s v="film &amp; video/animation"/>
    <n v="1"/>
    <n v="35.83"/>
    <x v="5"/>
    <x v="23"/>
    <x v="2727"/>
  </r>
  <r>
    <n v="2448"/>
    <x v="2723"/>
    <s v="New ninja-cool campfire coffee mug from Ninja Narwhal Coffee Company. Perfect for holding 13oz of the best coffee in the universe!"/>
    <x v="272"/>
    <x v="2279"/>
    <x v="0"/>
    <s v="US"/>
    <s v="USD"/>
    <n v="1472621760"/>
    <n v="1472110513"/>
    <b v="0"/>
    <n v="9"/>
    <b v="1"/>
    <s v="food/small batch"/>
    <n v="108"/>
    <n v="47.78"/>
    <x v="4"/>
    <x v="7"/>
    <x v="2728"/>
  </r>
  <r>
    <n v="3116"/>
    <x v="2724"/>
    <s v="Creating a consuite for CoreCon. A focus on the insanity of asylums and early medical practices from history."/>
    <x v="150"/>
    <x v="2279"/>
    <x v="2"/>
    <s v="US"/>
    <s v="USD"/>
    <n v="1427890925"/>
    <n v="1426681325"/>
    <b v="0"/>
    <n v="10"/>
    <b v="0"/>
    <s v="theater/spaces"/>
    <n v="57"/>
    <n v="43"/>
    <x v="6"/>
    <x v="9"/>
    <x v="2729"/>
  </r>
  <r>
    <n v="3693"/>
    <x v="2725"/>
    <s v="Jason (Georgia on My Mind), a solo play about a modern quest to the Republic of Georgia in the ancient steps of Jason &amp; the Argonauts"/>
    <x v="325"/>
    <x v="2279"/>
    <x v="0"/>
    <s v="GB"/>
    <s v="GBP"/>
    <n v="1448922600"/>
    <n v="1446352529"/>
    <b v="0"/>
    <n v="14"/>
    <b v="1"/>
    <s v="theater/plays"/>
    <n v="129"/>
    <n v="30.71"/>
    <x v="6"/>
    <x v="11"/>
    <x v="2730"/>
  </r>
  <r>
    <n v="3820"/>
    <x v="2726"/>
    <s v="Tusentack Theatre is a professional theatre company providing opportunities to adults who access Mental Health Services."/>
    <x v="284"/>
    <x v="2279"/>
    <x v="0"/>
    <s v="GB"/>
    <s v="GBP"/>
    <n v="1436110717"/>
    <n v="1433518717"/>
    <b v="0"/>
    <n v="20"/>
    <b v="1"/>
    <s v="theater/plays"/>
    <n v="143"/>
    <n v="21.5"/>
    <x v="6"/>
    <x v="11"/>
    <x v="2731"/>
  </r>
  <r>
    <n v="4069"/>
    <x v="2727"/>
    <s v="'The Pendulum Swings' is a three-act dark comedy that sees Frank and Michael await their execution on Death Row."/>
    <x v="258"/>
    <x v="2279"/>
    <x v="2"/>
    <s v="GB"/>
    <s v="GBP"/>
    <n v="1425124800"/>
    <n v="1421596356"/>
    <b v="0"/>
    <n v="13"/>
    <b v="0"/>
    <s v="theater/plays"/>
    <n v="34"/>
    <n v="33.08"/>
    <x v="6"/>
    <x v="11"/>
    <x v="2732"/>
  </r>
  <r>
    <n v="3734"/>
    <x v="2728"/>
    <s v="Shakespeare's plays have an important message for the world. Bosnia needs to hear. Bring Shakespeare to Sarajevo! Fund performances!"/>
    <x v="186"/>
    <x v="2280"/>
    <x v="2"/>
    <s v="US"/>
    <s v="USD"/>
    <n v="1432589896"/>
    <n v="1427405896"/>
    <b v="0"/>
    <n v="7"/>
    <b v="0"/>
    <s v="theater/plays"/>
    <n v="28"/>
    <n v="61"/>
    <x v="6"/>
    <x v="11"/>
    <x v="2733"/>
  </r>
  <r>
    <n v="595"/>
    <x v="2729"/>
    <s v="MyBestInterest.org elminates election research by quickly identifying the candidates that will best represent your interests."/>
    <x v="4"/>
    <x v="2281"/>
    <x v="2"/>
    <s v="US"/>
    <s v="USD"/>
    <n v="1430703638"/>
    <n v="1426815638"/>
    <b v="0"/>
    <n v="8"/>
    <b v="0"/>
    <s v="technology/web"/>
    <n v="0"/>
    <n v="53.25"/>
    <x v="0"/>
    <x v="26"/>
    <x v="2734"/>
  </r>
  <r>
    <n v="3801"/>
    <x v="2730"/>
    <s v="The Imaginary : A Musical is a new musical adaptation based on the novel written by A.F. Harrold.       TheImaginaryAMusical.com"/>
    <x v="1"/>
    <x v="2281"/>
    <x v="2"/>
    <s v="US"/>
    <s v="USD"/>
    <n v="1420215216"/>
    <n v="1417536816"/>
    <b v="0"/>
    <n v="9"/>
    <b v="0"/>
    <s v="theater/musical"/>
    <n v="9"/>
    <n v="47.33"/>
    <x v="6"/>
    <x v="19"/>
    <x v="2735"/>
  </r>
  <r>
    <n v="97"/>
    <x v="2731"/>
    <s v="Innsmouth at 9000 ft. is a Short Film Project in the Spirit of H.P. Lovecraft, and created by Denver based visual artist  Jesse Farley."/>
    <x v="272"/>
    <x v="2282"/>
    <x v="0"/>
    <s v="US"/>
    <s v="USD"/>
    <n v="1310440482"/>
    <n v="1307848482"/>
    <b v="0"/>
    <n v="8"/>
    <b v="1"/>
    <s v="film &amp; video/shorts"/>
    <n v="106"/>
    <n v="53.13"/>
    <x v="5"/>
    <x v="27"/>
    <x v="2736"/>
  </r>
  <r>
    <n v="1102"/>
    <x v="2732"/>
    <s v="Runers is a top-down rogue-like shooter where as you advance you create more powerful spells and fight fierce monsters and bosses."/>
    <x v="36"/>
    <x v="2282"/>
    <x v="2"/>
    <s v="US"/>
    <s v="USD"/>
    <n v="1386568740"/>
    <n v="1383095125"/>
    <b v="0"/>
    <n v="24"/>
    <b v="0"/>
    <s v="games/video games"/>
    <n v="5"/>
    <n v="17.71"/>
    <x v="3"/>
    <x v="18"/>
    <x v="2737"/>
  </r>
  <r>
    <n v="1124"/>
    <x v="2733"/>
    <s v="Disaster Defender is a Mobile RPG that puts you right into the action of a Disaster, saving lives and property like a real life hero!"/>
    <x v="94"/>
    <x v="2282"/>
    <x v="2"/>
    <s v="US"/>
    <s v="USD"/>
    <n v="1430409651"/>
    <n v="1427817651"/>
    <b v="0"/>
    <n v="7"/>
    <b v="0"/>
    <s v="games/mobile games"/>
    <n v="0"/>
    <n v="60.71"/>
    <x v="3"/>
    <x v="28"/>
    <x v="2738"/>
  </r>
  <r>
    <n v="2217"/>
    <x v="2734"/>
    <s v="I ran out of cassettes of both my records, and Trevor thinks if I start selling them at his tape shop Jackknife, business will boom!"/>
    <x v="326"/>
    <x v="2282"/>
    <x v="0"/>
    <s v="US"/>
    <s v="USD"/>
    <n v="1446451200"/>
    <n v="1445539113"/>
    <b v="0"/>
    <n v="9"/>
    <b v="1"/>
    <s v="music/electronic music"/>
    <n v="101"/>
    <n v="47.22"/>
    <x v="7"/>
    <x v="13"/>
    <x v="2739"/>
  </r>
  <r>
    <n v="3955"/>
    <x v="2735"/>
    <s v="FHE High School Theatre Booster Fund Raiser for Costumes --Fall Play Snow Queen and Spring Musical Once on this Island"/>
    <x v="249"/>
    <x v="2282"/>
    <x v="2"/>
    <s v="US"/>
    <s v="USD"/>
    <n v="1448745741"/>
    <n v="1446150141"/>
    <b v="0"/>
    <n v="8"/>
    <b v="0"/>
    <s v="theater/plays"/>
    <n v="24"/>
    <n v="53.13"/>
    <x v="6"/>
    <x v="11"/>
    <x v="2740"/>
  </r>
  <r>
    <n v="2201"/>
    <x v="2736"/>
    <s v="Oh Hello! I make 8bit / Pop Punk under the name of Superpowerless and with your help, I'm looking to fund a new music video! :)"/>
    <x v="327"/>
    <x v="2283"/>
    <x v="0"/>
    <s v="GB"/>
    <s v="GBP"/>
    <n v="1358367565"/>
    <n v="1357157965"/>
    <b v="0"/>
    <n v="28"/>
    <b v="1"/>
    <s v="music/electronic music"/>
    <n v="383"/>
    <n v="15.04"/>
    <x v="7"/>
    <x v="13"/>
    <x v="2741"/>
  </r>
  <r>
    <n v="3719"/>
    <x v="2737"/>
    <s v="A new piece of physical theatre about love, regret and longing."/>
    <x v="317"/>
    <x v="2284"/>
    <x v="0"/>
    <s v="GB"/>
    <s v="GBP"/>
    <n v="1434994266"/>
    <n v="1432402266"/>
    <b v="0"/>
    <n v="4"/>
    <b v="1"/>
    <s v="theater/plays"/>
    <n v="210"/>
    <n v="105"/>
    <x v="6"/>
    <x v="11"/>
    <x v="2742"/>
  </r>
  <r>
    <n v="1427"/>
    <x v="2738"/>
    <s v="The book with advices that can save many lives._x000a_You will find here many case studies, extreme situations and solutions."/>
    <x v="1"/>
    <x v="2285"/>
    <x v="2"/>
    <s v="DE"/>
    <s v="EUR"/>
    <n v="1474230385"/>
    <n v="1471638385"/>
    <b v="0"/>
    <n v="4"/>
    <b v="0"/>
    <s v="publishing/translations"/>
    <n v="8"/>
    <n v="104.75"/>
    <x v="1"/>
    <x v="31"/>
    <x v="2743"/>
  </r>
  <r>
    <n v="2854"/>
    <x v="2739"/>
    <s v="Almost Random Theatre's play about a candidate - with no policies - who is seeking election in May 2015"/>
    <x v="114"/>
    <x v="2286"/>
    <x v="2"/>
    <s v="GB"/>
    <s v="GBP"/>
    <n v="1431018719"/>
    <n v="1429290719"/>
    <b v="0"/>
    <n v="14"/>
    <b v="0"/>
    <s v="theater/plays"/>
    <n v="42"/>
    <n v="29.79"/>
    <x v="6"/>
    <x v="11"/>
    <x v="2744"/>
  </r>
  <r>
    <n v="2317"/>
    <x v="2740"/>
    <s v="Snag the first Wolf Interval release by droners ibreatheFUR and He Can Jog. One month to preorder and then they're gone!"/>
    <x v="272"/>
    <x v="2287"/>
    <x v="0"/>
    <s v="US"/>
    <s v="USD"/>
    <n v="1266210000"/>
    <n v="1263474049"/>
    <b v="1"/>
    <n v="22"/>
    <b v="1"/>
    <s v="music/indie rock"/>
    <n v="104"/>
    <n v="18.91"/>
    <x v="7"/>
    <x v="12"/>
    <x v="2745"/>
  </r>
  <r>
    <n v="431"/>
    <x v="2741"/>
    <s v="A short stop motion animated film of a man on his way home when strange goings on start to happen on his journey."/>
    <x v="121"/>
    <x v="2288"/>
    <x v="2"/>
    <s v="GB"/>
    <s v="GBP"/>
    <n v="1467752083"/>
    <n v="1465160083"/>
    <b v="0"/>
    <n v="8"/>
    <b v="0"/>
    <s v="film &amp; video/animation"/>
    <n v="14"/>
    <n v="51.88"/>
    <x v="5"/>
    <x v="23"/>
    <x v="2746"/>
  </r>
  <r>
    <n v="4032"/>
    <x v="2742"/>
    <s v="'Play it Forward' is a ticket bank for individuals in need. Fund a theater experience for someone that would otherwise go without!"/>
    <x v="328"/>
    <x v="2289"/>
    <x v="2"/>
    <s v="US"/>
    <s v="USD"/>
    <n v="1450211116"/>
    <n v="1445023516"/>
    <b v="0"/>
    <n v="7"/>
    <b v="0"/>
    <s v="theater/plays"/>
    <n v="7"/>
    <n v="59"/>
    <x v="6"/>
    <x v="11"/>
    <x v="2747"/>
  </r>
  <r>
    <n v="973"/>
    <x v="2743"/>
    <s v="The RS-1 is one of the most innovative workout tools to hit the market ever.  A must have for anyone that enjoys new ways to get fit."/>
    <x v="16"/>
    <x v="2290"/>
    <x v="2"/>
    <s v="US"/>
    <s v="USD"/>
    <n v="1447032093"/>
    <n v="1441844493"/>
    <b v="0"/>
    <n v="8"/>
    <b v="0"/>
    <s v="technology/wearables"/>
    <n v="2"/>
    <n v="51.38"/>
    <x v="0"/>
    <x v="1"/>
    <x v="2748"/>
  </r>
  <r>
    <n v="22"/>
    <x v="2744"/>
    <s v="Meet Gary, and Troy: Two unlikely friends that investigate &quot;strange phenomenon&quot;."/>
    <x v="313"/>
    <x v="2291"/>
    <x v="0"/>
    <s v="US"/>
    <s v="USD"/>
    <n v="1420099140"/>
    <n v="1418766740"/>
    <b v="0"/>
    <n v="8"/>
    <b v="1"/>
    <s v="film &amp; video/television"/>
    <n v="117"/>
    <n v="51.25"/>
    <x v="5"/>
    <x v="16"/>
    <x v="2749"/>
  </r>
  <r>
    <n v="1083"/>
    <x v="2745"/>
    <s v="We want to take everything video game related people have seen since 1978 to now and turn it into the top gamer lounge in canada !"/>
    <x v="6"/>
    <x v="2291"/>
    <x v="2"/>
    <s v="CA"/>
    <s v="CAD"/>
    <n v="1406994583"/>
    <n v="1401810583"/>
    <b v="0"/>
    <n v="1"/>
    <b v="0"/>
    <s v="games/video games"/>
    <n v="1"/>
    <n v="410"/>
    <x v="3"/>
    <x v="18"/>
    <x v="2750"/>
  </r>
  <r>
    <n v="3967"/>
    <x v="2746"/>
    <s v="Ramsay Wise is painting the backdrops for the Maplewood Barn Theatre's summer 2017 production. He needs canvas and paint."/>
    <x v="259"/>
    <x v="2291"/>
    <x v="2"/>
    <s v="US"/>
    <s v="USD"/>
    <n v="1488783507"/>
    <n v="1486191507"/>
    <b v="0"/>
    <n v="10"/>
    <b v="0"/>
    <s v="theater/plays"/>
    <n v="24"/>
    <n v="41"/>
    <x v="6"/>
    <x v="11"/>
    <x v="2751"/>
  </r>
  <r>
    <n v="3704"/>
    <x v="2747"/>
    <s v="The award-winning Nottingham New Theatre presents an exciting experimental play about the multi-universe theory and love."/>
    <x v="284"/>
    <x v="2292"/>
    <x v="0"/>
    <s v="GB"/>
    <s v="GBP"/>
    <n v="1464712394"/>
    <n v="1459528394"/>
    <b v="0"/>
    <n v="27"/>
    <b v="1"/>
    <s v="theater/plays"/>
    <n v="136"/>
    <n v="15.15"/>
    <x v="6"/>
    <x v="11"/>
    <x v="2752"/>
  </r>
  <r>
    <n v="1329"/>
    <x v="2748"/>
    <s v="Xtnd is a hands free multifunctional device for your tablet, cell phone, &amp; camera. It's also a convenient backpack for storage."/>
    <x v="6"/>
    <x v="2293"/>
    <x v="1"/>
    <s v="US"/>
    <s v="USD"/>
    <n v="1417501145"/>
    <n v="1414041545"/>
    <b v="0"/>
    <n v="9"/>
    <b v="0"/>
    <s v="technology/wearables"/>
    <n v="1"/>
    <n v="45.33"/>
    <x v="0"/>
    <x v="1"/>
    <x v="2753"/>
  </r>
  <r>
    <n v="2150"/>
    <x v="2749"/>
    <s v="A pixel styled open world detective game."/>
    <x v="6"/>
    <x v="2294"/>
    <x v="2"/>
    <s v="NO"/>
    <s v="NOK"/>
    <n v="1468392599"/>
    <n v="1465800599"/>
    <b v="0"/>
    <n v="4"/>
    <b v="0"/>
    <s v="games/video games"/>
    <n v="1"/>
    <n v="101.25"/>
    <x v="3"/>
    <x v="18"/>
    <x v="2754"/>
  </r>
  <r>
    <n v="135"/>
    <x v="2750"/>
    <s v="What would someone do if they suddenly discovered they could stop time? Join us on this clever sci-fi short film and find out!"/>
    <x v="121"/>
    <x v="2295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</r>
  <r>
    <n v="700"/>
    <x v="2751"/>
    <s v="A-iEasyâ„¢: The first customized unfoldable stand for smartphones that barkly needs room. Wholy integrated (will be relaunched soon!!)."/>
    <x v="51"/>
    <x v="2295"/>
    <x v="2"/>
    <s v="ES"/>
    <s v="EUR"/>
    <n v="1484065881"/>
    <n v="1481473881"/>
    <b v="0"/>
    <n v="31"/>
    <b v="0"/>
    <s v="technology/wearables"/>
    <n v="3"/>
    <n v="13"/>
    <x v="0"/>
    <x v="1"/>
    <x v="2756"/>
  </r>
  <r>
    <n v="1430"/>
    <x v="2752"/>
    <s v="Profesional translation and publishing of the book on unique synthesis of project management and meditation"/>
    <x v="1"/>
    <x v="2295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</r>
  <r>
    <n v="3799"/>
    <x v="2753"/>
    <s v="An original musical on it's way to the stage in Minneapolis, MN. Feel free to ask any questions."/>
    <x v="26"/>
    <x v="2296"/>
    <x v="2"/>
    <s v="US"/>
    <s v="USD"/>
    <n v="1457734843"/>
    <n v="1455142843"/>
    <b v="0"/>
    <n v="4"/>
    <b v="0"/>
    <s v="theater/musical"/>
    <n v="4"/>
    <n v="100.5"/>
    <x v="6"/>
    <x v="19"/>
    <x v="2758"/>
  </r>
  <r>
    <n v="180"/>
    <x v="2754"/>
    <s v="The Rest of Us follows a survivor of an outbreak that nearly destroyed the earth as he travels to find some form of humanity."/>
    <x v="181"/>
    <x v="2297"/>
    <x v="2"/>
    <s v="GB"/>
    <s v="GBP"/>
    <n v="1428951600"/>
    <n v="1425512843"/>
    <b v="0"/>
    <n v="13"/>
    <b v="0"/>
    <s v="film &amp; video/drama"/>
    <n v="33"/>
    <n v="30.85"/>
    <x v="5"/>
    <x v="10"/>
    <x v="2759"/>
  </r>
  <r>
    <n v="234"/>
    <x v="2755"/>
    <s v="The Interviewer is a dramatic short film about second chances. If a murderer can get a second chance then uneducated children can too."/>
    <x v="114"/>
    <x v="2297"/>
    <x v="2"/>
    <s v="US"/>
    <s v="USD"/>
    <n v="1434847859"/>
    <n v="1431391859"/>
    <b v="0"/>
    <n v="5"/>
    <b v="0"/>
    <s v="film &amp; video/drama"/>
    <n v="40"/>
    <n v="80.2"/>
    <x v="5"/>
    <x v="10"/>
    <x v="2760"/>
  </r>
  <r>
    <n v="2479"/>
    <x v="2756"/>
    <s v="Fake Natives is headed on tour this summer. Help them fill their tank with fossil fuels."/>
    <x v="284"/>
    <x v="2298"/>
    <x v="0"/>
    <s v="US"/>
    <s v="USD"/>
    <n v="1343440800"/>
    <n v="1342545994"/>
    <b v="0"/>
    <n v="16"/>
    <b v="1"/>
    <s v="music/indie rock"/>
    <n v="133"/>
    <n v="25.02"/>
    <x v="7"/>
    <x v="12"/>
    <x v="2761"/>
  </r>
  <r>
    <n v="508"/>
    <x v="2757"/>
    <s v="A stop-motion animated action packed adventure. Telling a great story with an even greater message. Join me and lets change the world."/>
    <x v="6"/>
    <x v="2299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</r>
  <r>
    <n v="779"/>
    <x v="2758"/>
    <s v="A novel. Beautiful. Sparse. The truth behind the American Dream seen from the eyes of a young wanderer in the midst of the economic collapse. "/>
    <x v="51"/>
    <x v="2299"/>
    <x v="2"/>
    <s v="US"/>
    <s v="USD"/>
    <n v="1287115200"/>
    <n v="1284567905"/>
    <b v="0"/>
    <n v="6"/>
    <b v="0"/>
    <s v="publishing/fiction"/>
    <n v="3"/>
    <n v="66.67"/>
    <x v="1"/>
    <x v="35"/>
    <x v="2763"/>
  </r>
  <r>
    <n v="3494"/>
    <x v="2759"/>
    <s v="&quot;Special in a Bad Way&quot; is a comedy that questions American Public Schools in their treatment of the so called, 'learning disabled.'"/>
    <x v="272"/>
    <x v="2299"/>
    <x v="0"/>
    <s v="US"/>
    <s v="USD"/>
    <n v="1480140000"/>
    <n v="1479186575"/>
    <b v="0"/>
    <n v="13"/>
    <b v="1"/>
    <s v="theater/plays"/>
    <n v="100"/>
    <n v="30.77"/>
    <x v="6"/>
    <x v="11"/>
    <x v="2764"/>
  </r>
  <r>
    <n v="4030"/>
    <x v="2760"/>
    <s v="The world's best and only tribute to Dean Martin and Jerry Lewis_x000a_ bringing back the Music, Laughter and the Love."/>
    <x v="60"/>
    <x v="2299"/>
    <x v="2"/>
    <s v="US"/>
    <s v="USD"/>
    <n v="1454525340"/>
    <n v="1452008599"/>
    <b v="0"/>
    <n v="6"/>
    <b v="0"/>
    <s v="theater/plays"/>
    <n v="16"/>
    <n v="66.67"/>
    <x v="6"/>
    <x v="11"/>
    <x v="2765"/>
  </r>
  <r>
    <n v="4096"/>
    <x v="2761"/>
    <s v="Theatre for Life believes in unlocking young people's creativity, developing self belief and creating positive opportunities."/>
    <x v="113"/>
    <x v="2299"/>
    <x v="2"/>
    <s v="GB"/>
    <s v="GBP"/>
    <n v="1488271860"/>
    <n v="1484484219"/>
    <b v="0"/>
    <n v="5"/>
    <b v="0"/>
    <s v="theater/plays"/>
    <n v="11"/>
    <n v="80"/>
    <x v="6"/>
    <x v="11"/>
    <x v="2766"/>
  </r>
  <r>
    <n v="3938"/>
    <x v="2762"/>
    <s v="We Kickstarted Broken Alley Theatre in the summer of 2013. It's been an amazing two years. This year, BATx goes bigger than ever."/>
    <x v="329"/>
    <x v="2300"/>
    <x v="2"/>
    <s v="US"/>
    <s v="USD"/>
    <n v="1435441454"/>
    <n v="1432763054"/>
    <b v="0"/>
    <n v="5"/>
    <b v="0"/>
    <s v="theater/plays"/>
    <n v="12"/>
    <n v="79.400000000000006"/>
    <x v="6"/>
    <x v="11"/>
    <x v="2767"/>
  </r>
  <r>
    <n v="450"/>
    <x v="2763"/>
    <s v="Why do the moon and stars receive their light from the sun? Africa has a story to tell. Ananse and Kweku appear in this great folktale."/>
    <x v="6"/>
    <x v="2301"/>
    <x v="2"/>
    <s v="US"/>
    <s v="USD"/>
    <n v="1392417800"/>
    <n v="1389825800"/>
    <b v="0"/>
    <n v="7"/>
    <b v="0"/>
    <s v="film &amp; video/animation"/>
    <n v="1"/>
    <n v="56.57"/>
    <x v="5"/>
    <x v="23"/>
    <x v="2768"/>
  </r>
  <r>
    <n v="2543"/>
    <x v="2764"/>
    <s v="The Station in Hamtramck is supplementing our studio to accommodate live in-studio performances and recordings.   You can help. "/>
    <x v="303"/>
    <x v="2302"/>
    <x v="0"/>
    <s v="US"/>
    <s v="USD"/>
    <n v="1293937200"/>
    <n v="1291257298"/>
    <b v="0"/>
    <n v="13"/>
    <b v="1"/>
    <s v="music/classical music"/>
    <n v="156"/>
    <n v="30.08"/>
    <x v="7"/>
    <x v="25"/>
    <x v="2769"/>
  </r>
  <r>
    <n v="3453"/>
    <x v="2765"/>
    <s v="A full length comedy, Patagonia follows Grason and Jerry on their journey through a magical, South-American rainforest."/>
    <x v="284"/>
    <x v="2303"/>
    <x v="0"/>
    <s v="GB"/>
    <s v="GBP"/>
    <n v="1471130956"/>
    <n v="1465946956"/>
    <b v="0"/>
    <n v="14"/>
    <b v="1"/>
    <s v="theater/plays"/>
    <n v="128"/>
    <n v="27.5"/>
    <x v="6"/>
    <x v="11"/>
    <x v="2770"/>
  </r>
  <r>
    <n v="4064"/>
    <x v="2766"/>
    <s v="We are mounting a production of Neil Simon's brilliant comedy, The Odd Couple, and need your help to make it as wonderful as we can."/>
    <x v="151"/>
    <x v="2303"/>
    <x v="2"/>
    <s v="AU"/>
    <s v="AUD"/>
    <n v="1430316426"/>
    <n v="1427724426"/>
    <b v="0"/>
    <n v="6"/>
    <b v="0"/>
    <s v="theater/plays"/>
    <n v="19"/>
    <n v="64.17"/>
    <x v="6"/>
    <x v="11"/>
    <x v="2771"/>
  </r>
  <r>
    <n v="1981"/>
    <x v="2767"/>
    <s v="I would like to tell the story of a young man from Queens, New York and compare his life to a young Afghan man...to connect the dots."/>
    <x v="82"/>
    <x v="2304"/>
    <x v="2"/>
    <s v="CA"/>
    <s v="CAD"/>
    <n v="1404926665"/>
    <n v="1402334665"/>
    <b v="0"/>
    <n v="12"/>
    <b v="0"/>
    <s v="photography/people"/>
    <n v="5"/>
    <n v="31.75"/>
    <x v="2"/>
    <x v="36"/>
    <x v="2772"/>
  </r>
  <r>
    <n v="3725"/>
    <x v="2768"/>
    <s v="A small theatre company taking 'Mine' on tour in early 2016. 'Mine' is a modern play and we hope to break on to the stage with a bang."/>
    <x v="284"/>
    <x v="2304"/>
    <x v="0"/>
    <s v="GB"/>
    <s v="GBP"/>
    <n v="1455831000"/>
    <n v="1454366467"/>
    <b v="0"/>
    <n v="15"/>
    <b v="1"/>
    <s v="theater/plays"/>
    <n v="127"/>
    <n v="25.4"/>
    <x v="6"/>
    <x v="11"/>
    <x v="2773"/>
  </r>
  <r>
    <n v="201"/>
    <x v="2769"/>
    <s v="Everyone has a choice. Can two college students get past their differences to save the life of a man whom they've never met before?"/>
    <x v="240"/>
    <x v="2305"/>
    <x v="2"/>
    <s v="US"/>
    <s v="USD"/>
    <n v="1423424329"/>
    <n v="1421696329"/>
    <b v="0"/>
    <n v="7"/>
    <b v="0"/>
    <s v="film &amp; video/drama"/>
    <n v="58"/>
    <n v="54.29"/>
    <x v="5"/>
    <x v="10"/>
    <x v="2774"/>
  </r>
  <r>
    <n v="1809"/>
    <x v="2770"/>
    <s v="A stunning photo book highlighting the visual diversity of the City of Hamilton and showcasing it in a new light."/>
    <x v="113"/>
    <x v="2305"/>
    <x v="2"/>
    <s v="CA"/>
    <s v="CAD"/>
    <n v="1425246439"/>
    <n v="1422222439"/>
    <b v="1"/>
    <n v="9"/>
    <b v="0"/>
    <s v="photography/photobooks"/>
    <n v="11"/>
    <n v="42.22"/>
    <x v="2"/>
    <x v="3"/>
    <x v="2775"/>
  </r>
  <r>
    <n v="2753"/>
    <x v="2771"/>
    <s v="Written by my daughter and myself, illustrated by Jack Wiens. Everything is complete except for publishing."/>
    <x v="151"/>
    <x v="2305"/>
    <x v="2"/>
    <s v="US"/>
    <s v="USD"/>
    <n v="1346017023"/>
    <n v="1343425023"/>
    <b v="0"/>
    <n v="8"/>
    <b v="0"/>
    <s v="publishing/children's books"/>
    <n v="19"/>
    <n v="47.5"/>
    <x v="1"/>
    <x v="39"/>
    <x v="2776"/>
  </r>
  <r>
    <n v="963"/>
    <x v="2772"/>
    <s v="WE are molding an educated, motivated, non violent GENERATION!"/>
    <x v="23"/>
    <x v="2306"/>
    <x v="2"/>
    <s v="US"/>
    <s v="USD"/>
    <n v="1476717319"/>
    <n v="1473693319"/>
    <b v="0"/>
    <n v="9"/>
    <b v="0"/>
    <s v="technology/wearables"/>
    <n v="1"/>
    <n v="41.89"/>
    <x v="0"/>
    <x v="1"/>
    <x v="2777"/>
  </r>
  <r>
    <n v="372"/>
    <x v="2773"/>
    <s v="A short documentary exploring the uses of 'Natural Horsemanship' across Europe"/>
    <x v="284"/>
    <x v="2307"/>
    <x v="0"/>
    <s v="GB"/>
    <s v="GBP"/>
    <n v="1459872000"/>
    <n v="1456408244"/>
    <b v="0"/>
    <n v="9"/>
    <b v="1"/>
    <s v="film &amp; video/documentary"/>
    <n v="125"/>
    <n v="41.78"/>
    <x v="5"/>
    <x v="8"/>
    <x v="2778"/>
  </r>
  <r>
    <n v="3080"/>
    <x v="2774"/>
    <s v="Sustainable, fire-proof, carbon-negative, and all-season recreation of the Globe Theater made famous by Shakespeare, with gardens."/>
    <x v="330"/>
    <x v="2307"/>
    <x v="2"/>
    <s v="US"/>
    <s v="USD"/>
    <n v="1419644444"/>
    <n v="1414456844"/>
    <b v="0"/>
    <n v="7"/>
    <b v="0"/>
    <s v="theater/spaces"/>
    <n v="0"/>
    <n v="53.71"/>
    <x v="6"/>
    <x v="9"/>
    <x v="2779"/>
  </r>
  <r>
    <n v="915"/>
    <x v="2775"/>
    <s v="â€œThe Deep Brooklyn Suiteâ€ is a series of musical impressions about living and surviving in Brooklyn."/>
    <x v="115"/>
    <x v="2308"/>
    <x v="2"/>
    <s v="US"/>
    <s v="USD"/>
    <n v="1330577940"/>
    <n v="1327853914"/>
    <b v="0"/>
    <n v="9"/>
    <b v="0"/>
    <s v="music/jazz"/>
    <n v="6"/>
    <n v="41.67"/>
    <x v="7"/>
    <x v="33"/>
    <x v="2780"/>
  </r>
  <r>
    <n v="1345"/>
    <x v="2776"/>
    <s v="Peacefully taking you through my journey of being raised as a Muslim then becoming Christian, and sharing the truths I unveiled."/>
    <x v="284"/>
    <x v="2308"/>
    <x v="0"/>
    <s v="US"/>
    <s v="USD"/>
    <n v="1405366359"/>
    <n v="1402342359"/>
    <b v="0"/>
    <n v="7"/>
    <b v="1"/>
    <s v="publishing/nonfiction"/>
    <n v="125"/>
    <n v="53.57"/>
    <x v="1"/>
    <x v="17"/>
    <x v="2781"/>
  </r>
  <r>
    <n v="3130"/>
    <x v="2777"/>
    <s v="A shockingly relevant modern take on a 2,000-year-old tragedy that confronts current gender politics."/>
    <x v="26"/>
    <x v="2308"/>
    <x v="3"/>
    <s v="US"/>
    <s v="USD"/>
    <n v="1492145940"/>
    <n v="1489504916"/>
    <b v="0"/>
    <n v="4"/>
    <b v="0"/>
    <s v="theater/plays"/>
    <n v="4"/>
    <n v="93.75"/>
    <x v="6"/>
    <x v="11"/>
    <x v="2782"/>
  </r>
  <r>
    <n v="3470"/>
    <x v="2778"/>
    <s v="The New Artist's Circle is a theatre company dedicated to bringing the arts to young people."/>
    <x v="303"/>
    <x v="2308"/>
    <x v="0"/>
    <s v="US"/>
    <s v="USD"/>
    <n v="1468618680"/>
    <n v="1465345902"/>
    <b v="0"/>
    <n v="9"/>
    <b v="1"/>
    <s v="theater/plays"/>
    <n v="150"/>
    <n v="41.67"/>
    <x v="6"/>
    <x v="11"/>
    <x v="2783"/>
  </r>
  <r>
    <n v="3011"/>
    <x v="2779"/>
    <s v="Necesitamos tu ayuda para poder llevar la magia del teatro universitario al Teatro Lagrada de Madrid el 23 de diciembre :)"/>
    <x v="284"/>
    <x v="2309"/>
    <x v="0"/>
    <s v="ES"/>
    <s v="EUR"/>
    <n v="1450911540"/>
    <n v="1448536516"/>
    <b v="0"/>
    <n v="25"/>
    <b v="1"/>
    <s v="theater/spaces"/>
    <n v="124"/>
    <n v="14.84"/>
    <x v="6"/>
    <x v="9"/>
    <x v="2784"/>
  </r>
  <r>
    <n v="3540"/>
    <x v="2780"/>
    <s v="A brand new stage adaptation of the Libby Purves/Nicholas Heiney book. A new work involving music, poetry and fajitas. #timetochange"/>
    <x v="284"/>
    <x v="2310"/>
    <x v="0"/>
    <s v="GB"/>
    <s v="GBP"/>
    <n v="1466899491"/>
    <n v="1464307491"/>
    <b v="0"/>
    <n v="8"/>
    <b v="1"/>
    <s v="theater/plays"/>
    <n v="123"/>
    <n v="46.13"/>
    <x v="6"/>
    <x v="11"/>
    <x v="2785"/>
  </r>
  <r>
    <n v="1600"/>
    <x v="2781"/>
    <s v="I plan to document volunteer work on an organic farm in rural India, and photograph the people and places I encounter during the trip."/>
    <x v="1"/>
    <x v="2311"/>
    <x v="2"/>
    <s v="US"/>
    <s v="USD"/>
    <n v="1405401060"/>
    <n v="1401585752"/>
    <b v="0"/>
    <n v="9"/>
    <b v="0"/>
    <s v="photography/places"/>
    <n v="7"/>
    <n v="40.78"/>
    <x v="2"/>
    <x v="34"/>
    <x v="2786"/>
  </r>
  <r>
    <n v="3729"/>
    <x v="2782"/>
    <s v="Shoe-string, Independent theater with a focus on art that makes you think.  Next, we're putting on an award winning Steve Martin play!"/>
    <x v="1"/>
    <x v="2312"/>
    <x v="2"/>
    <s v="US"/>
    <s v="USD"/>
    <n v="1427082912"/>
    <n v="1423198512"/>
    <b v="0"/>
    <n v="5"/>
    <b v="0"/>
    <s v="theater/plays"/>
    <n v="7"/>
    <n v="72.400000000000006"/>
    <x v="6"/>
    <x v="11"/>
    <x v="2787"/>
  </r>
  <r>
    <n v="1870"/>
    <x v="2783"/>
    <s v="Conflict of Van Helsing &amp; Dracula (C.O.V.D.) is a board game available as an App based on the story: Dracula. Can you survive?"/>
    <x v="113"/>
    <x v="2313"/>
    <x v="2"/>
    <s v="US"/>
    <s v="USD"/>
    <n v="1454213820"/>
    <n v="1451723535"/>
    <b v="0"/>
    <n v="11"/>
    <b v="0"/>
    <s v="games/mobile games"/>
    <n v="10"/>
    <n v="32.82"/>
    <x v="3"/>
    <x v="28"/>
    <x v="2788"/>
  </r>
  <r>
    <n v="220"/>
    <x v="2784"/>
    <s v="A Freelancer abandons everything to chase after his dream of being &quot;great&quot; escape to Bangkok and return to his home-world."/>
    <x v="6"/>
    <x v="2314"/>
    <x v="2"/>
    <s v="US"/>
    <s v="USD"/>
    <n v="1440101160"/>
    <n v="1436542030"/>
    <b v="0"/>
    <n v="3"/>
    <b v="0"/>
    <s v="film &amp; video/drama"/>
    <n v="1"/>
    <n v="120"/>
    <x v="5"/>
    <x v="10"/>
    <x v="2789"/>
  </r>
  <r>
    <n v="1488"/>
    <x v="2785"/>
    <s v="A blockbuster sci-fi adventure. What would you do if one day your life changed to beyond the imaginable?"/>
    <x v="51"/>
    <x v="2314"/>
    <x v="2"/>
    <s v="AU"/>
    <s v="AUD"/>
    <n v="1388928660"/>
    <n v="1386336660"/>
    <b v="0"/>
    <n v="6"/>
    <b v="0"/>
    <s v="publishing/fiction"/>
    <n v="2"/>
    <n v="60"/>
    <x v="1"/>
    <x v="35"/>
    <x v="2790"/>
  </r>
  <r>
    <n v="1685"/>
    <x v="2786"/>
    <s v="My name is Brad Dassey.  I've been composing and making music for 18 years now.  I want to get my music out there even further."/>
    <x v="313"/>
    <x v="2314"/>
    <x v="3"/>
    <s v="US"/>
    <s v="USD"/>
    <n v="1490331623"/>
    <n v="1487743223"/>
    <b v="0"/>
    <n v="15"/>
    <b v="0"/>
    <s v="music/faith"/>
    <n v="103"/>
    <n v="24"/>
    <x v="7"/>
    <x v="14"/>
    <x v="2791"/>
  </r>
  <r>
    <n v="153"/>
    <x v="2787"/>
    <s v="What would you do if you face something beyond your understanding? If someone you loved disappeared without a trace?"/>
    <x v="6"/>
    <x v="2315"/>
    <x v="1"/>
    <s v="US"/>
    <s v="USD"/>
    <n v="1417532644"/>
    <n v="1413900244"/>
    <b v="0"/>
    <n v="10"/>
    <b v="0"/>
    <s v="film &amp; video/science fiction"/>
    <n v="1"/>
    <n v="35.9"/>
    <x v="5"/>
    <x v="21"/>
    <x v="2792"/>
  </r>
  <r>
    <n v="2650"/>
    <x v="2788"/>
    <s v="A fully stabilized, mobile, research grade telescope/media platform, used to bring outreach astronomy to those who don't have access."/>
    <x v="24"/>
    <x v="2316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</r>
  <r>
    <n v="3740"/>
    <x v="2789"/>
    <s v="Savage in Limbo is the pilot production of dasGROUP Theatre; a Dallas-based production company with an eye for grit &amp; love of theatre."/>
    <x v="151"/>
    <x v="2316"/>
    <x v="2"/>
    <s v="US"/>
    <s v="USD"/>
    <n v="1407808438"/>
    <n v="1405217355"/>
    <b v="0"/>
    <n v="14"/>
    <b v="0"/>
    <s v="theater/plays"/>
    <n v="18"/>
    <n v="25.57"/>
    <x v="6"/>
    <x v="11"/>
    <x v="2794"/>
  </r>
  <r>
    <n v="3686"/>
    <x v="2790"/>
    <s v="This October, in association with Rogue Productions at FSU, I will be directing a production of Dog sees God."/>
    <x v="313"/>
    <x v="2317"/>
    <x v="0"/>
    <s v="US"/>
    <s v="USD"/>
    <n v="1440820740"/>
    <n v="1439567660"/>
    <b v="0"/>
    <n v="6"/>
    <b v="1"/>
    <s v="theater/plays"/>
    <n v="101"/>
    <n v="59.17"/>
    <x v="6"/>
    <x v="11"/>
    <x v="2795"/>
  </r>
  <r>
    <n v="2638"/>
    <x v="2791"/>
    <s v="The second round of funding for the most amazing project ever where a high school freshman is sending pie into SPACE!!!"/>
    <x v="331"/>
    <x v="2318"/>
    <x v="0"/>
    <s v="US"/>
    <s v="USD"/>
    <n v="1421358895"/>
    <n v="1418766895"/>
    <b v="0"/>
    <n v="14"/>
    <b v="1"/>
    <s v="technology/space exploration"/>
    <n v="102"/>
    <n v="25.21"/>
    <x v="0"/>
    <x v="4"/>
    <x v="2796"/>
  </r>
  <r>
    <n v="774"/>
    <x v="2792"/>
    <s v="Arabella seeks studio time to professionally read her novel, making it available to listeners as an audio book on audible.com"/>
    <x v="207"/>
    <x v="2319"/>
    <x v="2"/>
    <s v="US"/>
    <s v="USD"/>
    <n v="1393181018"/>
    <n v="1390589018"/>
    <b v="0"/>
    <n v="9"/>
    <b v="0"/>
    <s v="publishing/fiction"/>
    <n v="70"/>
    <n v="39"/>
    <x v="1"/>
    <x v="35"/>
    <x v="2797"/>
  </r>
  <r>
    <n v="3787"/>
    <x v="2793"/>
    <s v="The Happiest Show on Earth is a Disney musical revue to benefit the Make-A-Wish foundation. Funds for production needed."/>
    <x v="313"/>
    <x v="2319"/>
    <x v="0"/>
    <s v="US"/>
    <s v="USD"/>
    <n v="1436587140"/>
    <n v="1434113406"/>
    <b v="0"/>
    <n v="10"/>
    <b v="1"/>
    <s v="theater/musical"/>
    <n v="100"/>
    <n v="35.1"/>
    <x v="6"/>
    <x v="19"/>
    <x v="2798"/>
  </r>
  <r>
    <n v="629"/>
    <x v="2794"/>
    <s v="Global Ids you create for yourself, then the world can connect to you via free online msgs (for Reuniting Lost Property, Dating &amp; more)"/>
    <x v="19"/>
    <x v="2320"/>
    <x v="1"/>
    <s v="AU"/>
    <s v="AUD"/>
    <n v="1463239108"/>
    <n v="1460647108"/>
    <b v="0"/>
    <n v="3"/>
    <b v="0"/>
    <s v="technology/web"/>
    <n v="0"/>
    <n v="116.67"/>
    <x v="0"/>
    <x v="26"/>
    <x v="2799"/>
  </r>
  <r>
    <n v="1567"/>
    <x v="2795"/>
    <s v="Traveling to create a book of my photography! Help support my trip and buy a book! Also limited edition t-shirts and prints for sale!"/>
    <x v="141"/>
    <x v="2320"/>
    <x v="1"/>
    <s v="US"/>
    <s v="USD"/>
    <n v="1392595200"/>
    <n v="1391293745"/>
    <b v="0"/>
    <n v="13"/>
    <b v="0"/>
    <s v="publishing/art books"/>
    <n v="4"/>
    <n v="26.92"/>
    <x v="1"/>
    <x v="32"/>
    <x v="2800"/>
  </r>
  <r>
    <n v="3423"/>
    <x v="2796"/>
    <s v="Forest Hills Eastern's Student Run Show 2015. Our goal is to present a professional quality show on a budget."/>
    <x v="303"/>
    <x v="2320"/>
    <x v="0"/>
    <s v="US"/>
    <s v="USD"/>
    <n v="1429912341"/>
    <n v="1427320341"/>
    <b v="0"/>
    <n v="10"/>
    <b v="1"/>
    <s v="theater/plays"/>
    <n v="140"/>
    <n v="35"/>
    <x v="6"/>
    <x v="11"/>
    <x v="2801"/>
  </r>
  <r>
    <n v="4081"/>
    <x v="2797"/>
    <s v="AUTheatreWing is a student theatre association fostering the development of the dramatic arts at our university."/>
    <x v="332"/>
    <x v="2320"/>
    <x v="2"/>
    <s v="US"/>
    <s v="USD"/>
    <n v="1425819425"/>
    <n v="1423231025"/>
    <b v="0"/>
    <n v="12"/>
    <b v="0"/>
    <s v="theater/plays"/>
    <n v="16"/>
    <n v="29.17"/>
    <x v="6"/>
    <x v="11"/>
    <x v="2802"/>
  </r>
  <r>
    <n v="573"/>
    <x v="2798"/>
    <s v="Dive into 3D fractal star fields of web browsing, social networking, and project/contact management. Your YOUniverse of data #UMEOS"/>
    <x v="333"/>
    <x v="2321"/>
    <x v="2"/>
    <s v="US"/>
    <s v="USD"/>
    <n v="1421543520"/>
    <n v="1416445931"/>
    <b v="0"/>
    <n v="9"/>
    <b v="0"/>
    <s v="technology/web"/>
    <n v="0"/>
    <n v="38.44"/>
    <x v="0"/>
    <x v="26"/>
    <x v="2803"/>
  </r>
  <r>
    <n v="189"/>
    <x v="2799"/>
    <s v="Jack Barlow's wife and daughter shot in cold blood at a gun confiscation station in Texas, he sets out to save his family &amp; neighbors."/>
    <x v="62"/>
    <x v="2322"/>
    <x v="2"/>
    <s v="US"/>
    <s v="USD"/>
    <n v="1472920477"/>
    <n v="1467736477"/>
    <b v="0"/>
    <n v="5"/>
    <b v="0"/>
    <s v="film &amp; video/drama"/>
    <n v="0"/>
    <n v="69"/>
    <x v="5"/>
    <x v="10"/>
    <x v="2804"/>
  </r>
  <r>
    <n v="930"/>
    <x v="2800"/>
    <s v="We recorded a full-length album to be released this summer for FREE!  All we need is the last $900 to master it. Donate today for some rad gifts!"/>
    <x v="280"/>
    <x v="2322"/>
    <x v="2"/>
    <s v="US"/>
    <s v="USD"/>
    <n v="1277501520"/>
    <n v="1273874306"/>
    <b v="0"/>
    <n v="5"/>
    <b v="0"/>
    <s v="music/jazz"/>
    <n v="38"/>
    <n v="69"/>
    <x v="7"/>
    <x v="33"/>
    <x v="2805"/>
  </r>
  <r>
    <n v="622"/>
    <x v="2801"/>
    <s v="The Animal Shelter Network is a free website for collaboration and communication between animal shelters, rescues and humane societies."/>
    <x v="70"/>
    <x v="2323"/>
    <x v="1"/>
    <s v="US"/>
    <s v="USD"/>
    <n v="1467398138"/>
    <n v="1465670138"/>
    <b v="0"/>
    <n v="9"/>
    <b v="0"/>
    <s v="technology/web"/>
    <n v="6"/>
    <n v="37.89"/>
    <x v="0"/>
    <x v="26"/>
    <x v="2806"/>
  </r>
  <r>
    <n v="3475"/>
    <x v="2802"/>
    <s v="Score is a musical play inspired by true stories of parents who have recovered from addiction and regained their children."/>
    <x v="284"/>
    <x v="2324"/>
    <x v="0"/>
    <s v="GB"/>
    <s v="GBP"/>
    <n v="1414972800"/>
    <n v="1412629704"/>
    <b v="0"/>
    <n v="17"/>
    <b v="1"/>
    <s v="theater/plays"/>
    <n v="113"/>
    <n v="20"/>
    <x v="6"/>
    <x v="11"/>
    <x v="2807"/>
  </r>
  <r>
    <n v="145"/>
    <x v="2803"/>
    <s v="Film-Makers Ricky Comuniello &amp; Ian Weeks are at it again - for the 1st time. We need your support for a modern Sci-Fiction short film"/>
    <x v="169"/>
    <x v="2325"/>
    <x v="1"/>
    <s v="US"/>
    <s v="USD"/>
    <n v="1439298052"/>
    <n v="1436965252"/>
    <b v="0"/>
    <n v="9"/>
    <b v="0"/>
    <s v="film &amp; video/science fiction"/>
    <n v="8"/>
    <n v="37.56"/>
    <x v="5"/>
    <x v="21"/>
    <x v="2808"/>
  </r>
  <r>
    <n v="504"/>
    <x v="2804"/>
    <s v="An animated DVD starring Woodsy Owl that entertains children while  showing them how they can help create a cleaner, greener planet."/>
    <x v="128"/>
    <x v="2326"/>
    <x v="2"/>
    <s v="US"/>
    <s v="USD"/>
    <n v="1334097387"/>
    <n v="1328916987"/>
    <b v="0"/>
    <n v="5"/>
    <b v="0"/>
    <s v="film &amp; video/animation"/>
    <n v="1"/>
    <n v="67"/>
    <x v="5"/>
    <x v="23"/>
    <x v="2809"/>
  </r>
  <r>
    <n v="1776"/>
    <x v="2805"/>
    <s v="A documentation of the implications of hedonistic architectural ventures in Dubai, the fastest growing city on the planet."/>
    <x v="1"/>
    <x v="2326"/>
    <x v="2"/>
    <s v="GB"/>
    <s v="GBP"/>
    <n v="1414623471"/>
    <n v="1411513071"/>
    <b v="1"/>
    <n v="4"/>
    <b v="0"/>
    <s v="photography/photobooks"/>
    <n v="7"/>
    <n v="83.75"/>
    <x v="2"/>
    <x v="3"/>
    <x v="2810"/>
  </r>
  <r>
    <n v="2415"/>
    <x v="2806"/>
    <s v="It will be ridiculously easy to become addicted to the full, rich flavor of locally raised beef, pork, and more..."/>
    <x v="24"/>
    <x v="2326"/>
    <x v="2"/>
    <s v="US"/>
    <s v="USD"/>
    <n v="1468615346"/>
    <n v="1466023346"/>
    <b v="0"/>
    <n v="6"/>
    <b v="0"/>
    <s v="food/food trucks"/>
    <n v="1"/>
    <n v="55.83"/>
    <x v="4"/>
    <x v="29"/>
    <x v="2811"/>
  </r>
  <r>
    <n v="3060"/>
    <x v="2807"/>
    <s v="Save the historic Roxy theatre in Bremerton WA from being repurposed as office space."/>
    <x v="197"/>
    <x v="2326"/>
    <x v="2"/>
    <s v="US"/>
    <s v="USD"/>
    <n v="1443422134"/>
    <n v="1440830134"/>
    <b v="0"/>
    <n v="6"/>
    <b v="0"/>
    <s v="theater/spaces"/>
    <n v="0"/>
    <n v="55.83"/>
    <x v="6"/>
    <x v="9"/>
    <x v="2812"/>
  </r>
  <r>
    <n v="3070"/>
    <x v="2808"/>
    <s v="Liverpool's 1st purpose built 7 night a week comedy club, bar &amp; restaurant with live music &amp; much more"/>
    <x v="26"/>
    <x v="2327"/>
    <x v="2"/>
    <s v="GB"/>
    <s v="GBP"/>
    <n v="1481132169"/>
    <n v="1479317769"/>
    <b v="0"/>
    <n v="16"/>
    <b v="0"/>
    <s v="theater/spaces"/>
    <n v="3"/>
    <n v="20.88"/>
    <x v="6"/>
    <x v="9"/>
    <x v="2813"/>
  </r>
  <r>
    <n v="923"/>
    <x v="2809"/>
    <s v="My first solo Album, &quot;Siempre Filiberto&quot;.  Inspired by and dedicated to a great man in my life who I recently lost to a tragic accident"/>
    <x v="51"/>
    <x v="2328"/>
    <x v="2"/>
    <s v="US"/>
    <s v="USD"/>
    <n v="1416614523"/>
    <n v="1414018923"/>
    <b v="0"/>
    <n v="6"/>
    <b v="0"/>
    <s v="music/jazz"/>
    <n v="2"/>
    <n v="55"/>
    <x v="7"/>
    <x v="33"/>
    <x v="2814"/>
  </r>
  <r>
    <n v="924"/>
    <x v="2810"/>
    <s v="Cultural and jazz instructional classes for youth at Preservation Hall. Preserving traditional New Orleans jazz and it's African roots."/>
    <x v="121"/>
    <x v="2329"/>
    <x v="2"/>
    <s v="US"/>
    <s v="USD"/>
    <n v="1360795069"/>
    <n v="1358203069"/>
    <b v="0"/>
    <n v="15"/>
    <b v="0"/>
    <s v="music/jazz"/>
    <n v="11"/>
    <n v="21.8"/>
    <x v="7"/>
    <x v="33"/>
    <x v="2815"/>
  </r>
  <r>
    <n v="2376"/>
    <x v="2811"/>
    <s v="Tough, pre-manufactured lost and found stickers that forward messages to the owners email and cellphone."/>
    <x v="121"/>
    <x v="2330"/>
    <x v="1"/>
    <s v="US"/>
    <s v="USD"/>
    <n v="1449785566"/>
    <n v="1447193566"/>
    <b v="0"/>
    <n v="4"/>
    <b v="0"/>
    <s v="technology/web"/>
    <n v="11"/>
    <n v="81.58"/>
    <x v="0"/>
    <x v="26"/>
    <x v="2816"/>
  </r>
  <r>
    <n v="168"/>
    <x v="2812"/>
    <s v="A homeless Gulf War 2 vet, and Congressional Medal of Honor recipient fights for his sanity on the mean streets of Albuquerque."/>
    <x v="36"/>
    <x v="2331"/>
    <x v="2"/>
    <s v="US"/>
    <s v="USD"/>
    <n v="1426791770"/>
    <n v="1424203370"/>
    <b v="0"/>
    <n v="3"/>
    <b v="0"/>
    <s v="film &amp; video/drama"/>
    <n v="4"/>
    <n v="108.33"/>
    <x v="5"/>
    <x v="10"/>
    <x v="2817"/>
  </r>
  <r>
    <n v="170"/>
    <x v="2813"/>
    <s v="Amy &amp; Missy survive Amy's bipolar disorder and go on to become award winning &amp; bestselling authors, screenwriters &amp; filmmakers"/>
    <x v="26"/>
    <x v="2331"/>
    <x v="2"/>
    <s v="US"/>
    <s v="USD"/>
    <n v="1440912480"/>
    <n v="1438385283"/>
    <b v="0"/>
    <n v="10"/>
    <b v="0"/>
    <s v="film &amp; video/drama"/>
    <n v="3"/>
    <n v="32.5"/>
    <x v="5"/>
    <x v="10"/>
    <x v="2818"/>
  </r>
  <r>
    <n v="871"/>
    <x v="2814"/>
    <s v="fo/mo/deep heads back into the studio in January 2014 to record their 3rd CD. Seeking to continue experimenting with all things groove:"/>
    <x v="70"/>
    <x v="2331"/>
    <x v="2"/>
    <s v="US"/>
    <s v="USD"/>
    <n v="1385735295"/>
    <n v="1383139695"/>
    <b v="0"/>
    <n v="12"/>
    <b v="0"/>
    <s v="music/jazz"/>
    <n v="5"/>
    <n v="27.08"/>
    <x v="7"/>
    <x v="33"/>
    <x v="2819"/>
  </r>
  <r>
    <n v="1154"/>
    <x v="2815"/>
    <s v="We're about to launch our first ever food truck to share our amazing food and we need your help! Be a part of our truck!"/>
    <x v="1"/>
    <x v="2331"/>
    <x v="2"/>
    <s v="US"/>
    <s v="USD"/>
    <n v="1441507006"/>
    <n v="1438915006"/>
    <b v="0"/>
    <n v="3"/>
    <b v="0"/>
    <s v="food/food trucks"/>
    <n v="7"/>
    <n v="108.33"/>
    <x v="4"/>
    <x v="29"/>
    <x v="2820"/>
  </r>
  <r>
    <n v="1412"/>
    <x v="2816"/>
    <s v="â€œClimbing Silver!â€- An English translation of the Young Adult Shogi novella"/>
    <x v="40"/>
    <x v="2332"/>
    <x v="2"/>
    <s v="US"/>
    <s v="USD"/>
    <n v="1417656699"/>
    <n v="1415064699"/>
    <b v="0"/>
    <n v="13"/>
    <b v="0"/>
    <s v="publishing/translations"/>
    <n v="5"/>
    <n v="24.62"/>
    <x v="1"/>
    <x v="31"/>
    <x v="2821"/>
  </r>
  <r>
    <n v="3835"/>
    <x v="2817"/>
    <s v="IT DOESN'T MATTER is a new comedic piece of political theatre written by three enthusiastic students. Help us produce it at LIPA!"/>
    <x v="317"/>
    <x v="2332"/>
    <x v="0"/>
    <s v="GB"/>
    <s v="GBP"/>
    <n v="1461278208"/>
    <n v="1459463808"/>
    <b v="0"/>
    <n v="8"/>
    <b v="1"/>
    <s v="theater/plays"/>
    <n v="160"/>
    <n v="40"/>
    <x v="6"/>
    <x v="11"/>
    <x v="2822"/>
  </r>
  <r>
    <n v="3974"/>
    <x v="2818"/>
    <s v="We are performing Shakespeare's &quot;The Taming of the Shrew&quot; in its original Elizabethan setting at the Oxford Shakespeare Festival."/>
    <x v="114"/>
    <x v="2332"/>
    <x v="2"/>
    <s v="GB"/>
    <s v="GBP"/>
    <n v="1464872848"/>
    <n v="1462280848"/>
    <b v="0"/>
    <n v="11"/>
    <b v="0"/>
    <s v="theater/plays"/>
    <n v="32"/>
    <n v="29.09"/>
    <x v="6"/>
    <x v="11"/>
    <x v="2823"/>
  </r>
  <r>
    <n v="2216"/>
    <x v="2819"/>
    <s v="We are taking pre-orders for a very limited run of new t-shirts and tote bags! Available exclusivly through this Kickstarter campaign."/>
    <x v="284"/>
    <x v="2333"/>
    <x v="0"/>
    <s v="US"/>
    <s v="USD"/>
    <n v="1437674545"/>
    <n v="1436464945"/>
    <b v="0"/>
    <n v="14"/>
    <b v="1"/>
    <s v="music/electronic music"/>
    <n v="106"/>
    <n v="22.64"/>
    <x v="7"/>
    <x v="13"/>
    <x v="2824"/>
  </r>
  <r>
    <n v="2898"/>
    <x v="2820"/>
    <s v="This is an action packed Sci-Fi stage play, using foam latex creature puppets, projected video footage, and audience participation."/>
    <x v="82"/>
    <x v="2334"/>
    <x v="2"/>
    <s v="US"/>
    <s v="USD"/>
    <n v="1446307053"/>
    <n v="1443715053"/>
    <b v="0"/>
    <n v="12"/>
    <b v="0"/>
    <s v="theater/plays"/>
    <n v="4"/>
    <n v="26.33"/>
    <x v="6"/>
    <x v="11"/>
    <x v="2825"/>
  </r>
  <r>
    <n v="3476"/>
    <x v="2821"/>
    <s v="Meet the Martins; a modern family dealing with modern issues in a way that is as All-American as apple pie, James Dean and repression."/>
    <x v="284"/>
    <x v="2335"/>
    <x v="0"/>
    <s v="US"/>
    <s v="USD"/>
    <n v="1414378800"/>
    <n v="1412836990"/>
    <b v="0"/>
    <n v="6"/>
    <b v="1"/>
    <s v="theater/plays"/>
    <n v="104"/>
    <n v="52"/>
    <x v="6"/>
    <x v="11"/>
    <x v="2826"/>
  </r>
  <r>
    <n v="2850"/>
    <x v="2822"/>
    <s v="Romeo and Juliet: Wouldn't it be great if they didn't all die at the end? Now YOU get to control the fate of these timeless characters!"/>
    <x v="36"/>
    <x v="2336"/>
    <x v="2"/>
    <s v="US"/>
    <s v="USD"/>
    <n v="1409962211"/>
    <n v="1407370211"/>
    <b v="0"/>
    <n v="13"/>
    <b v="0"/>
    <s v="theater/plays"/>
    <n v="4"/>
    <n v="23.92"/>
    <x v="6"/>
    <x v="11"/>
    <x v="2827"/>
  </r>
  <r>
    <n v="827"/>
    <x v="2823"/>
    <s v="We want to release our Losing Wings EP on a week-long tour of California's music scene!  We've got the EP made, we just need gas money!"/>
    <x v="284"/>
    <x v="2337"/>
    <x v="0"/>
    <s v="US"/>
    <s v="USD"/>
    <n v="1329248940"/>
    <n v="1326972107"/>
    <b v="0"/>
    <n v="11"/>
    <b v="1"/>
    <s v="music/rock"/>
    <n v="103"/>
    <n v="28.18"/>
    <x v="7"/>
    <x v="15"/>
    <x v="2828"/>
  </r>
  <r>
    <n v="2122"/>
    <x v="2824"/>
    <s v="Captain Kalani it's a retro game full of nostalgia for the old gamers but interesting for the new ones"/>
    <x v="28"/>
    <x v="2337"/>
    <x v="2"/>
    <s v="MX"/>
    <s v="MXN"/>
    <n v="1483773169"/>
    <n v="1481181169"/>
    <b v="0"/>
    <n v="3"/>
    <b v="0"/>
    <s v="games/video games"/>
    <n v="0"/>
    <n v="103.33"/>
    <x v="3"/>
    <x v="18"/>
    <x v="2829"/>
  </r>
  <r>
    <n v="2424"/>
    <x v="2825"/>
    <s v="Great and creative food from the heart in the form of a sweet food truck!"/>
    <x v="17"/>
    <x v="2337"/>
    <x v="2"/>
    <s v="US"/>
    <s v="USD"/>
    <n v="1414445108"/>
    <n v="1411853108"/>
    <b v="0"/>
    <n v="9"/>
    <b v="0"/>
    <s v="food/food trucks"/>
    <n v="1"/>
    <n v="34.44"/>
    <x v="4"/>
    <x v="29"/>
    <x v="2830"/>
  </r>
  <r>
    <n v="2740"/>
    <x v="2826"/>
    <s v="I am interested in testing the plant yields of this vertical garden as well as some other applications"/>
    <x v="284"/>
    <x v="2337"/>
    <x v="0"/>
    <s v="US"/>
    <s v="USD"/>
    <n v="1426117552"/>
    <n v="1423529152"/>
    <b v="0"/>
    <n v="17"/>
    <b v="1"/>
    <s v="technology/hardware"/>
    <n v="103"/>
    <n v="18.239999999999998"/>
    <x v="0"/>
    <x v="0"/>
    <x v="2831"/>
  </r>
  <r>
    <n v="717"/>
    <x v="2827"/>
    <s v="Cool air flowing under clothing keeps you cool."/>
    <x v="4"/>
    <x v="2338"/>
    <x v="2"/>
    <s v="US"/>
    <s v="USD"/>
    <n v="1409949002"/>
    <n v="1407357002"/>
    <b v="0"/>
    <n v="4"/>
    <b v="0"/>
    <s v="technology/wearables"/>
    <n v="0"/>
    <n v="76.25"/>
    <x v="0"/>
    <x v="1"/>
    <x v="2832"/>
  </r>
  <r>
    <n v="882"/>
    <x v="2828"/>
    <s v="This Full length Album Needs the real living record life. It took us 4 hard years, countless deaths and several studios but we won."/>
    <x v="186"/>
    <x v="2339"/>
    <x v="2"/>
    <s v="US"/>
    <s v="USD"/>
    <n v="1315341550"/>
    <n v="1312490350"/>
    <b v="0"/>
    <n v="14"/>
    <b v="0"/>
    <s v="music/indie rock"/>
    <n v="20"/>
    <n v="21.57"/>
    <x v="7"/>
    <x v="12"/>
    <x v="2833"/>
  </r>
  <r>
    <n v="421"/>
    <x v="2829"/>
    <s v="An artistic project that will act as my final animation project and first feature film written, directed, animated, and produced by me"/>
    <x v="51"/>
    <x v="2340"/>
    <x v="2"/>
    <s v="US"/>
    <s v="USD"/>
    <n v="1440157656"/>
    <n v="1434973656"/>
    <b v="0"/>
    <n v="6"/>
    <b v="0"/>
    <s v="film &amp; video/animation"/>
    <n v="2"/>
    <n v="50.17"/>
    <x v="5"/>
    <x v="23"/>
    <x v="2834"/>
  </r>
  <r>
    <n v="588"/>
    <x v="2830"/>
    <s v="Offrire un &quot;TRAGO&quot;, ossia un passaggio con autista che ti segue e ti aspetta mentre concludi i tuoi affari, quando non puoi guidare"/>
    <x v="99"/>
    <x v="2340"/>
    <x v="2"/>
    <s v="IT"/>
    <s v="EUR"/>
    <n v="1479410886"/>
    <n v="1474223286"/>
    <b v="0"/>
    <n v="2"/>
    <b v="0"/>
    <s v="technology/web"/>
    <n v="3"/>
    <n v="150.5"/>
    <x v="0"/>
    <x v="26"/>
    <x v="2835"/>
  </r>
  <r>
    <n v="1849"/>
    <x v="2831"/>
    <s v="Release the Skylines is a small, local Cleveland metal band looking to record an album."/>
    <x v="284"/>
    <x v="2340"/>
    <x v="0"/>
    <s v="US"/>
    <s v="USD"/>
    <n v="1350505059"/>
    <n v="1347913059"/>
    <b v="0"/>
    <n v="8"/>
    <b v="1"/>
    <s v="music/rock"/>
    <n v="100"/>
    <n v="37.630000000000003"/>
    <x v="7"/>
    <x v="15"/>
    <x v="2836"/>
  </r>
  <r>
    <n v="1923"/>
    <x v="2832"/>
    <s v="We just finished recording our first album! All we need is a little extra help to be able to get it printed!"/>
    <x v="334"/>
    <x v="2340"/>
    <x v="0"/>
    <s v="US"/>
    <s v="USD"/>
    <n v="1317099540"/>
    <n v="1313612532"/>
    <b v="0"/>
    <n v="13"/>
    <b v="1"/>
    <s v="music/indie rock"/>
    <n v="241"/>
    <n v="23.15"/>
    <x v="7"/>
    <x v="12"/>
    <x v="2837"/>
  </r>
  <r>
    <n v="4038"/>
    <x v="2833"/>
    <s v="We are vagina warriors ready to bring our message of human rights, empowerment and diversity to Main St. Lexington, NC."/>
    <x v="60"/>
    <x v="2340"/>
    <x v="2"/>
    <s v="US"/>
    <s v="USD"/>
    <n v="1413573010"/>
    <n v="1408389010"/>
    <b v="0"/>
    <n v="4"/>
    <b v="0"/>
    <s v="theater/plays"/>
    <n v="12"/>
    <n v="75.25"/>
    <x v="6"/>
    <x v="11"/>
    <x v="2838"/>
  </r>
  <r>
    <n v="620"/>
    <x v="2834"/>
    <s v="iShopGreen.ca is an online marketplace that connects consumers and suppliers with green products &amp; services"/>
    <x v="0"/>
    <x v="2341"/>
    <x v="1"/>
    <s v="CA"/>
    <s v="CAD"/>
    <n v="1408986738"/>
    <n v="1405098738"/>
    <b v="0"/>
    <n v="1"/>
    <b v="0"/>
    <s v="technology/web"/>
    <n v="1"/>
    <n v="300"/>
    <x v="0"/>
    <x v="26"/>
    <x v="2839"/>
  </r>
  <r>
    <n v="848"/>
    <x v="2835"/>
    <s v="God Am, a Grunge/Doom metal band, who have been trying to fund the production of our EP to bring you a unique aural assault."/>
    <x v="284"/>
    <x v="2341"/>
    <x v="0"/>
    <s v="US"/>
    <s v="USD"/>
    <n v="1429038033"/>
    <n v="1426446033"/>
    <b v="0"/>
    <n v="16"/>
    <b v="1"/>
    <s v="music/metal"/>
    <n v="100"/>
    <n v="18.75"/>
    <x v="7"/>
    <x v="20"/>
    <x v="2840"/>
  </r>
  <r>
    <n v="853"/>
    <x v="2836"/>
    <s v="Help release a CD of sloggoth's first album &quot;sloggoth&quot;.  All contributors of $5 or more get a CD when the goal is met!"/>
    <x v="284"/>
    <x v="2341"/>
    <x v="0"/>
    <s v="US"/>
    <s v="USD"/>
    <n v="1424116709"/>
    <n v="1421524709"/>
    <b v="0"/>
    <n v="10"/>
    <b v="1"/>
    <s v="music/metal"/>
    <n v="100"/>
    <n v="30"/>
    <x v="7"/>
    <x v="20"/>
    <x v="2841"/>
  </r>
  <r>
    <n v="1822"/>
    <x v="2837"/>
    <s v="Wood Butcher needs your help to make this happen. Buy a CD, support local music!"/>
    <x v="284"/>
    <x v="2341"/>
    <x v="0"/>
    <s v="CA"/>
    <s v="CAD"/>
    <n v="1391194860"/>
    <n v="1388084862"/>
    <b v="0"/>
    <n v="11"/>
    <b v="1"/>
    <s v="music/rock"/>
    <n v="100"/>
    <n v="27.27"/>
    <x v="7"/>
    <x v="15"/>
    <x v="2842"/>
  </r>
  <r>
    <n v="2112"/>
    <x v="2838"/>
    <s v="BBB is going back into the studio to record and release &quot;Felix From Canada&quot; by popular demand.  We need your help!"/>
    <x v="284"/>
    <x v="2341"/>
    <x v="0"/>
    <s v="US"/>
    <s v="USD"/>
    <n v="1366064193"/>
    <n v="1364854593"/>
    <b v="0"/>
    <n v="11"/>
    <b v="1"/>
    <s v="music/indie rock"/>
    <n v="100"/>
    <n v="27.27"/>
    <x v="7"/>
    <x v="12"/>
    <x v="2843"/>
  </r>
  <r>
    <n v="2343"/>
    <x v="2839"/>
    <s v="The most influential and prestigious awards program that honors innovation and leadership in mobile technology and entertainment"/>
    <x v="26"/>
    <x v="2341"/>
    <x v="1"/>
    <s v="US"/>
    <s v="USD"/>
    <n v="1452282420"/>
    <n v="1447962505"/>
    <b v="0"/>
    <n v="1"/>
    <b v="0"/>
    <s v="technology/web"/>
    <n v="3"/>
    <n v="300"/>
    <x v="0"/>
    <x v="26"/>
    <x v="2844"/>
  </r>
  <r>
    <n v="2855"/>
    <x v="2840"/>
    <s v="Raising funds to have a private stage reading for an upcoming play from THE ENSEMBLE THEATRE COMPANY OF NEW YORK (www.tetcny.org)"/>
    <x v="260"/>
    <x v="2341"/>
    <x v="2"/>
    <s v="US"/>
    <s v="USD"/>
    <n v="1454110440"/>
    <n v="1451607071"/>
    <b v="0"/>
    <n v="5"/>
    <b v="0"/>
    <s v="theater/plays"/>
    <n v="50"/>
    <n v="60"/>
    <x v="6"/>
    <x v="11"/>
    <x v="2845"/>
  </r>
  <r>
    <n v="2923"/>
    <x v="2841"/>
    <s v="Spreading the love of theatre, one step at a time. I would like to produce a reading of one of my favorite musicals"/>
    <x v="284"/>
    <x v="2341"/>
    <x v="0"/>
    <s v="US"/>
    <s v="USD"/>
    <n v="1422068400"/>
    <n v="1420774779"/>
    <b v="0"/>
    <n v="10"/>
    <b v="1"/>
    <s v="theater/musical"/>
    <n v="100"/>
    <n v="30"/>
    <x v="6"/>
    <x v="19"/>
    <x v="2846"/>
  </r>
  <r>
    <n v="3101"/>
    <x v="2842"/>
    <s v="LabellisÃ© 14-18, Mots Ã‰crits est un projet itinÃ©rant de lectures Ã  voix haute par des amateurs, mises en espace par une comÃ©dienne."/>
    <x v="60"/>
    <x v="2341"/>
    <x v="2"/>
    <s v="FR"/>
    <s v="EUR"/>
    <n v="1437033360"/>
    <n v="1434445937"/>
    <b v="0"/>
    <n v="12"/>
    <b v="0"/>
    <s v="theater/spaces"/>
    <n v="12"/>
    <n v="25"/>
    <x v="6"/>
    <x v="9"/>
    <x v="2847"/>
  </r>
  <r>
    <n v="3115"/>
    <x v="2843"/>
    <s v="We are creating a mobile community devoted to the spreading and sharing of spoken word and other kinds of storytelling."/>
    <x v="26"/>
    <x v="2341"/>
    <x v="2"/>
    <s v="SE"/>
    <s v="SEK"/>
    <n v="1465123427"/>
    <n v="1462531427"/>
    <b v="0"/>
    <n v="1"/>
    <b v="0"/>
    <s v="theater/spaces"/>
    <n v="3"/>
    <n v="300"/>
    <x v="6"/>
    <x v="9"/>
    <x v="2848"/>
  </r>
  <r>
    <n v="4039"/>
    <x v="2844"/>
    <s v="Help stage an original One Act Play that brings awareness to Alzheimer's in its debut performance."/>
    <x v="207"/>
    <x v="2341"/>
    <x v="2"/>
    <s v="US"/>
    <s v="USD"/>
    <n v="1448949540"/>
    <n v="1446048367"/>
    <b v="0"/>
    <n v="5"/>
    <b v="0"/>
    <s v="theater/plays"/>
    <n v="60"/>
    <n v="60"/>
    <x v="6"/>
    <x v="11"/>
    <x v="2849"/>
  </r>
  <r>
    <n v="683"/>
    <x v="2845"/>
    <s v="Mist Buddy is a remote controlled misting system, powered by a rechargeable battery with misting/sipping tip for complete coolness."/>
    <x v="23"/>
    <x v="2342"/>
    <x v="2"/>
    <s v="US"/>
    <s v="USD"/>
    <n v="1477949764"/>
    <n v="1474493764"/>
    <b v="0"/>
    <n v="3"/>
    <b v="0"/>
    <s v="technology/wearables"/>
    <n v="1"/>
    <n v="99.33"/>
    <x v="0"/>
    <x v="1"/>
    <x v="2850"/>
  </r>
  <r>
    <n v="965"/>
    <x v="2846"/>
    <s v="Palms Free RetractableCell Phone Harness fits all Cell phones Iphone 4 5 6 7 Galaxy S Go Pro Ipad Mini and Tablets Keep your hands free"/>
    <x v="17"/>
    <x v="2342"/>
    <x v="2"/>
    <s v="US"/>
    <s v="USD"/>
    <n v="1477454340"/>
    <n v="1474676646"/>
    <b v="0"/>
    <n v="6"/>
    <b v="0"/>
    <s v="technology/wearables"/>
    <n v="1"/>
    <n v="49.67"/>
    <x v="0"/>
    <x v="1"/>
    <x v="2851"/>
  </r>
  <r>
    <n v="3959"/>
    <x v="2847"/>
    <s v="A free website for theatre on California's central coast - actors, auditions, &amp; shows in Santa Barbara, San Luis Obispo, &amp; Montetey."/>
    <x v="181"/>
    <x v="2343"/>
    <x v="2"/>
    <s v="US"/>
    <s v="USD"/>
    <n v="1411930556"/>
    <n v="1409338556"/>
    <b v="0"/>
    <n v="12"/>
    <b v="0"/>
    <s v="theater/plays"/>
    <n v="24"/>
    <n v="24.33"/>
    <x v="6"/>
    <x v="11"/>
    <x v="2852"/>
  </r>
  <r>
    <n v="1192"/>
    <x v="2848"/>
    <s v="A macro landscape photography art book &amp; limited edition prints. A Make 100 project."/>
    <x v="292"/>
    <x v="2344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</r>
  <r>
    <n v="943"/>
    <x v="2849"/>
    <s v="A mask for home or travel that will give you the best, undisturbed sleep of your life."/>
    <x v="121"/>
    <x v="2345"/>
    <x v="2"/>
    <s v="US"/>
    <s v="USD"/>
    <n v="1480438905"/>
    <n v="1477843305"/>
    <b v="0"/>
    <n v="12"/>
    <b v="0"/>
    <s v="technology/wearables"/>
    <n v="10"/>
    <n v="24.08"/>
    <x v="0"/>
    <x v="1"/>
    <x v="2854"/>
  </r>
  <r>
    <n v="1546"/>
    <x v="2850"/>
    <s v="Buy and maintain 6 acres of land in West Ireland as a Wildlife Refuge for an endangered species of native Raptor called the Hen Harrier"/>
    <x v="114"/>
    <x v="2345"/>
    <x v="2"/>
    <s v="GB"/>
    <s v="GBP"/>
    <n v="1410930399"/>
    <n v="1405746399"/>
    <b v="0"/>
    <n v="11"/>
    <b v="0"/>
    <s v="photography/nature"/>
    <n v="29"/>
    <n v="26.27"/>
    <x v="2"/>
    <x v="38"/>
    <x v="2855"/>
  </r>
  <r>
    <n v="3292"/>
    <x v="2851"/>
    <s v="Iver Heath Drama Club is a not-for-profit community group and this year we are performing DICK WHITTINGTON."/>
    <x v="335"/>
    <x v="2345"/>
    <x v="0"/>
    <s v="GB"/>
    <s v="GBP"/>
    <n v="1449257348"/>
    <n v="1444069748"/>
    <b v="0"/>
    <n v="15"/>
    <b v="1"/>
    <s v="theater/plays"/>
    <n v="286"/>
    <n v="19.27"/>
    <x v="6"/>
    <x v="11"/>
    <x v="2856"/>
  </r>
  <r>
    <n v="946"/>
    <x v="2852"/>
    <s v="Soft edged-Hard working. The perfect wearable organization for the home and professional shop."/>
    <x v="51"/>
    <x v="2346"/>
    <x v="2"/>
    <s v="US"/>
    <s v="USD"/>
    <n v="1473444048"/>
    <n v="1470852048"/>
    <b v="0"/>
    <n v="5"/>
    <b v="0"/>
    <s v="technology/wearables"/>
    <n v="2"/>
    <n v="57.2"/>
    <x v="0"/>
    <x v="1"/>
    <x v="2857"/>
  </r>
  <r>
    <n v="3965"/>
    <x v="2853"/>
    <s v="Andrew Heller producing a production of an original play for the Philadelphia Fringe Festival. Written and Directed by Andrew Heller"/>
    <x v="151"/>
    <x v="2347"/>
    <x v="2"/>
    <s v="US"/>
    <s v="USD"/>
    <n v="1460608780"/>
    <n v="1455428380"/>
    <b v="0"/>
    <n v="4"/>
    <b v="0"/>
    <s v="theater/plays"/>
    <n v="14"/>
    <n v="71.25"/>
    <x v="6"/>
    <x v="11"/>
    <x v="2858"/>
  </r>
  <r>
    <n v="4060"/>
    <x v="2854"/>
    <s v="A funny, poignant play that revives the forgotten life and adventures of great Scottish Canadian, world renowned poet, Robert Service."/>
    <x v="26"/>
    <x v="2347"/>
    <x v="2"/>
    <s v="CA"/>
    <s v="CAD"/>
    <n v="1403539200"/>
    <n v="1400604056"/>
    <b v="0"/>
    <n v="5"/>
    <b v="0"/>
    <s v="theater/plays"/>
    <n v="3"/>
    <n v="57"/>
    <x v="6"/>
    <x v="11"/>
    <x v="2859"/>
  </r>
  <r>
    <n v="2121"/>
    <x v="2855"/>
    <s v="Join us on an epic journey to discover a millennia old secret which will change the world forever."/>
    <x v="6"/>
    <x v="2348"/>
    <x v="2"/>
    <s v="CH"/>
    <s v="CHF"/>
    <n v="1484156948"/>
    <n v="1481564948"/>
    <b v="0"/>
    <n v="10"/>
    <b v="0"/>
    <s v="games/video games"/>
    <n v="1"/>
    <n v="28.4"/>
    <x v="3"/>
    <x v="18"/>
    <x v="2860"/>
  </r>
  <r>
    <n v="2501"/>
    <x v="2856"/>
    <s v="Locally owned board game cafÃ© focused on keeping it local with fresh food, craft beer, wine, and, of course, all your favourite games!"/>
    <x v="14"/>
    <x v="2349"/>
    <x v="2"/>
    <s v="CA"/>
    <s v="CAD"/>
    <n v="1443379104"/>
    <n v="1440787104"/>
    <b v="0"/>
    <n v="7"/>
    <b v="0"/>
    <s v="food/restaurants"/>
    <n v="3"/>
    <n v="40.14"/>
    <x v="4"/>
    <x v="40"/>
    <x v="2861"/>
  </r>
  <r>
    <n v="899"/>
    <x v="2857"/>
    <s v="Lets get 48/14 pressed and in your cd players,ipods,blogs, and facebook status'. Lets get it everywhere!"/>
    <x v="150"/>
    <x v="2350"/>
    <x v="2"/>
    <s v="US"/>
    <s v="USD"/>
    <n v="1306549362"/>
    <n v="1302661362"/>
    <b v="0"/>
    <n v="8"/>
    <b v="0"/>
    <s v="music/indie rock"/>
    <n v="37"/>
    <n v="35"/>
    <x v="7"/>
    <x v="12"/>
    <x v="2862"/>
  </r>
  <r>
    <n v="974"/>
    <x v="2858"/>
    <s v="The device that allows those with artificial knees or arthritic knees to kneel down without putting pressure on their knees."/>
    <x v="6"/>
    <x v="2350"/>
    <x v="2"/>
    <s v="US"/>
    <s v="USD"/>
    <n v="1458925156"/>
    <n v="1456336756"/>
    <b v="0"/>
    <n v="3"/>
    <b v="0"/>
    <s v="technology/wearables"/>
    <n v="1"/>
    <n v="93.33"/>
    <x v="0"/>
    <x v="1"/>
    <x v="2863"/>
  </r>
  <r>
    <n v="1595"/>
    <x v="2859"/>
    <s v="To make a coffee table book,  displaying civil war battlefields and forts,  taken at the same time of year the battles were fought."/>
    <x v="4"/>
    <x v="2350"/>
    <x v="2"/>
    <s v="US"/>
    <s v="USD"/>
    <n v="1403122380"/>
    <n v="1400634728"/>
    <b v="0"/>
    <n v="7"/>
    <b v="0"/>
    <s v="photography/places"/>
    <n v="0"/>
    <n v="40"/>
    <x v="2"/>
    <x v="34"/>
    <x v="2864"/>
  </r>
  <r>
    <n v="1693"/>
    <x v="2860"/>
    <s v="Creating and playing music is what i love. I long to produce &amp; release fresh, raw and relevant songs that come straight from the heart."/>
    <x v="121"/>
    <x v="2350"/>
    <x v="3"/>
    <s v="GB"/>
    <s v="GBP"/>
    <n v="1491768000"/>
    <n v="1489097112"/>
    <b v="0"/>
    <n v="8"/>
    <b v="0"/>
    <s v="music/faith"/>
    <n v="9"/>
    <n v="35"/>
    <x v="7"/>
    <x v="14"/>
    <x v="2865"/>
  </r>
  <r>
    <n v="2957"/>
    <x v="2861"/>
    <s v="Theatre in Tuscaloosa, AL built in the 1930s.  The headsets seem about that old. They are almost unusable."/>
    <x v="51"/>
    <x v="2350"/>
    <x v="1"/>
    <s v="US"/>
    <s v="USD"/>
    <n v="1427498172"/>
    <n v="1422317772"/>
    <b v="0"/>
    <n v="3"/>
    <b v="0"/>
    <s v="theater/spaces"/>
    <n v="2"/>
    <n v="93.33"/>
    <x v="6"/>
    <x v="9"/>
    <x v="2866"/>
  </r>
  <r>
    <n v="3397"/>
    <x v="2862"/>
    <s v="Help a group of recovering alcoholics bring Samuel Beckett's classic to a seaside town!"/>
    <x v="303"/>
    <x v="2350"/>
    <x v="0"/>
    <s v="GB"/>
    <s v="GBP"/>
    <n v="1455832800"/>
    <n v="1452338929"/>
    <b v="0"/>
    <n v="24"/>
    <b v="1"/>
    <s v="theater/plays"/>
    <n v="112"/>
    <n v="11.67"/>
    <x v="6"/>
    <x v="11"/>
    <x v="2867"/>
  </r>
  <r>
    <n v="198"/>
    <x v="2863"/>
    <s v="Nine Lives is a story of one woman's survival of EIGHT near deaths and her love for one man as an influence to fight for the NINTH."/>
    <x v="17"/>
    <x v="2351"/>
    <x v="2"/>
    <s v="US"/>
    <s v="USD"/>
    <n v="1412500322"/>
    <n v="1409908322"/>
    <b v="0"/>
    <n v="6"/>
    <b v="0"/>
    <s v="film &amp; video/drama"/>
    <n v="1"/>
    <n v="46.5"/>
    <x v="5"/>
    <x v="10"/>
    <x v="2868"/>
  </r>
  <r>
    <n v="3099"/>
    <x v="2864"/>
    <s v="I would like to screen this documentary at CSU at their Black Studies Dept. Looking to fly panelist in. Hoping to screen nationwide. &lt;3"/>
    <x v="151"/>
    <x v="2352"/>
    <x v="2"/>
    <s v="US"/>
    <s v="USD"/>
    <n v="1455251591"/>
    <n v="1452659591"/>
    <b v="0"/>
    <n v="5"/>
    <b v="0"/>
    <s v="theater/spaces"/>
    <n v="14"/>
    <n v="55.6"/>
    <x v="6"/>
    <x v="9"/>
    <x v="2869"/>
  </r>
  <r>
    <n v="2579"/>
    <x v="2865"/>
    <s v="For those who know me, I love to bake &amp; I'm pretty good at it. My dream is to own a food truck that is a bakery &amp; Coffee shop."/>
    <x v="19"/>
    <x v="2353"/>
    <x v="1"/>
    <s v="US"/>
    <s v="USD"/>
    <n v="1410810903"/>
    <n v="1405626903"/>
    <b v="0"/>
    <n v="12"/>
    <b v="0"/>
    <s v="food/food trucks"/>
    <n v="0"/>
    <n v="23.08"/>
    <x v="4"/>
    <x v="29"/>
    <x v="2870"/>
  </r>
  <r>
    <n v="3371"/>
    <x v="2866"/>
    <s v="Help support Red Planet, a new science fiction play based off the Mars One exploration."/>
    <x v="317"/>
    <x v="2353"/>
    <x v="0"/>
    <s v="US"/>
    <s v="USD"/>
    <n v="1449089965"/>
    <n v="1446670765"/>
    <b v="0"/>
    <n v="9"/>
    <b v="1"/>
    <s v="theater/plays"/>
    <n v="139"/>
    <n v="30.78"/>
    <x v="6"/>
    <x v="11"/>
    <x v="2871"/>
  </r>
  <r>
    <n v="2680"/>
    <x v="2867"/>
    <s v="iHeartPillow, Connecting loved ones"/>
    <x v="77"/>
    <x v="2354"/>
    <x v="2"/>
    <s v="ES"/>
    <s v="EUR"/>
    <n v="1459915491"/>
    <n v="1457327091"/>
    <b v="0"/>
    <n v="4"/>
    <b v="0"/>
    <s v="technology/makerspaces"/>
    <n v="1"/>
    <n v="69"/>
    <x v="0"/>
    <x v="24"/>
    <x v="2872"/>
  </r>
  <r>
    <n v="949"/>
    <x v="2868"/>
    <s v="Der INBED ist ein innovatives Multisensor-Wearable fÃ¼r die SturzprÃ¤vention motorisch eingeschrÃ¤nkter Personen."/>
    <x v="16"/>
    <x v="2355"/>
    <x v="2"/>
    <s v="DE"/>
    <s v="EUR"/>
    <n v="1456016576"/>
    <n v="1450832576"/>
    <b v="0"/>
    <n v="7"/>
    <b v="0"/>
    <s v="technology/wearables"/>
    <n v="1"/>
    <n v="39"/>
    <x v="0"/>
    <x v="1"/>
    <x v="2873"/>
  </r>
  <r>
    <n v="2891"/>
    <x v="2869"/>
    <s v="Did you know that we are enriching the lives of Brooklyn kids through literacy and educational theater? We just need a little help."/>
    <x v="26"/>
    <x v="2355"/>
    <x v="2"/>
    <s v="US"/>
    <s v="USD"/>
    <n v="1460751128"/>
    <n v="1455570728"/>
    <b v="0"/>
    <n v="10"/>
    <b v="0"/>
    <s v="theater/plays"/>
    <n v="3"/>
    <n v="27.3"/>
    <x v="6"/>
    <x v="11"/>
    <x v="2874"/>
  </r>
  <r>
    <n v="3205"/>
    <x v="2870"/>
    <s v="Children Must Run is an original musical, about a prostitute, a drug mule, a child soldier and their struggles, hopes and dreams."/>
    <x v="36"/>
    <x v="2355"/>
    <x v="2"/>
    <s v="GB"/>
    <s v="GBP"/>
    <n v="1430470772"/>
    <n v="1427878772"/>
    <b v="0"/>
    <n v="12"/>
    <b v="0"/>
    <s v="theater/musical"/>
    <n v="3"/>
    <n v="22.75"/>
    <x v="6"/>
    <x v="19"/>
    <x v="2875"/>
  </r>
  <r>
    <n v="2820"/>
    <x v="2871"/>
    <s v="Montage Theatre Arts, as part of National Theatre Connections, are performing a show - We need you help to raise vital funds!"/>
    <x v="317"/>
    <x v="2356"/>
    <x v="0"/>
    <s v="GB"/>
    <s v="GBP"/>
    <n v="1456444800"/>
    <n v="1454337589"/>
    <b v="0"/>
    <n v="20"/>
    <b v="1"/>
    <s v="theater/plays"/>
    <n v="136"/>
    <n v="13.6"/>
    <x v="6"/>
    <x v="11"/>
    <x v="2876"/>
  </r>
  <r>
    <n v="2874"/>
    <x v="2872"/>
    <s v="We present Classics made for the 21st Century and we need a space! Please help us rent a space for The Importance of Being Earnest!"/>
    <x v="1"/>
    <x v="2357"/>
    <x v="2"/>
    <s v="US"/>
    <s v="USD"/>
    <n v="1484684186"/>
    <n v="1482092186"/>
    <b v="0"/>
    <n v="3"/>
    <b v="0"/>
    <s v="theater/plays"/>
    <n v="5"/>
    <n v="90.33"/>
    <x v="6"/>
    <x v="11"/>
    <x v="2877"/>
  </r>
  <r>
    <n v="1136"/>
    <x v="2873"/>
    <s v="Arpenter pas moins de 50 stages ne sera pas facile avec une seule vie... peut Ãªtre que les potions vous aiderons Ã  survivre ?"/>
    <x v="336"/>
    <x v="2358"/>
    <x v="2"/>
    <s v="FR"/>
    <s v="EUR"/>
    <n v="1450541229"/>
    <n v="1447949229"/>
    <b v="0"/>
    <n v="6"/>
    <b v="0"/>
    <s v="games/mobile games"/>
    <n v="6"/>
    <n v="45"/>
    <x v="3"/>
    <x v="28"/>
    <x v="2878"/>
  </r>
  <r>
    <n v="2348"/>
    <x v="2874"/>
    <s v="Own, Buy, Sell 3D property! 3D games, 3D traveling and earn in one virtual 3D NEASPACE, Best for Oculus Rift environment."/>
    <x v="45"/>
    <x v="2358"/>
    <x v="1"/>
    <s v="US"/>
    <s v="USD"/>
    <n v="1456006938"/>
    <n v="1450822938"/>
    <b v="0"/>
    <n v="5"/>
    <b v="0"/>
    <s v="technology/web"/>
    <n v="0"/>
    <n v="54"/>
    <x v="0"/>
    <x v="26"/>
    <x v="2879"/>
  </r>
  <r>
    <n v="3738"/>
    <x v="2875"/>
    <s v="A filmic, fast-paced exploration of trust, making its debut at Camden People's Theatre this July."/>
    <x v="186"/>
    <x v="2358"/>
    <x v="2"/>
    <s v="GB"/>
    <s v="GBP"/>
    <n v="1405461600"/>
    <n v="1403562705"/>
    <b v="0"/>
    <n v="6"/>
    <b v="0"/>
    <s v="theater/plays"/>
    <n v="18"/>
    <n v="45"/>
    <x v="6"/>
    <x v="11"/>
    <x v="2880"/>
  </r>
  <r>
    <n v="3824"/>
    <x v="2876"/>
    <s v="the hardy presents a collaboration between Robbie Curran and Abram Rooney. Kemble House, 9th-14th August, every night at 8pm."/>
    <x v="303"/>
    <x v="2358"/>
    <x v="0"/>
    <s v="GB"/>
    <s v="GBP"/>
    <n v="1470058860"/>
    <n v="1469026903"/>
    <b v="0"/>
    <n v="7"/>
    <b v="1"/>
    <s v="theater/plays"/>
    <n v="108"/>
    <n v="38.57"/>
    <x v="6"/>
    <x v="11"/>
    <x v="2881"/>
  </r>
  <r>
    <n v="1045"/>
    <x v="2877"/>
    <s v="In Case Of Emergency is a radio talk show for preppers, beginning preppers, and with preparedness in mind."/>
    <x v="26"/>
    <x v="2359"/>
    <x v="1"/>
    <s v="US"/>
    <s v="USD"/>
    <n v="1408827550"/>
    <n v="1406235550"/>
    <b v="0"/>
    <n v="8"/>
    <b v="0"/>
    <s v="journalism/audio"/>
    <n v="3"/>
    <n v="33.25"/>
    <x v="8"/>
    <x v="30"/>
    <x v="2882"/>
  </r>
  <r>
    <n v="2860"/>
    <x v="2878"/>
    <s v="The Bard's classic tale set in the 2016 Presidential Campaign. Power, corruption, greed, and conspiracy. How far are you willing to go?"/>
    <x v="38"/>
    <x v="2359"/>
    <x v="2"/>
    <s v="US"/>
    <s v="USD"/>
    <n v="1466363576"/>
    <n v="1461179576"/>
    <b v="0"/>
    <n v="9"/>
    <b v="0"/>
    <s v="theater/plays"/>
    <n v="7"/>
    <n v="29.56"/>
    <x v="6"/>
    <x v="11"/>
    <x v="2883"/>
  </r>
  <r>
    <n v="2908"/>
    <x v="2879"/>
    <s v="A dinner theatre/show about a day in the life of a Vegas &quot;Mob Boss&quot;_x000a_circa 1965- ish. It is all at once realistic,tragic, farce/comical"/>
    <x v="337"/>
    <x v="2360"/>
    <x v="2"/>
    <s v="US"/>
    <s v="USD"/>
    <n v="1465407219"/>
    <n v="1462815219"/>
    <b v="0"/>
    <n v="5"/>
    <b v="0"/>
    <s v="theater/plays"/>
    <n v="3"/>
    <n v="52.8"/>
    <x v="6"/>
    <x v="11"/>
    <x v="2884"/>
  </r>
  <r>
    <n v="197"/>
    <x v="2880"/>
    <s v="â€œAfter a terrifying ordeal, a young woman is left in a depressive state and abandoned to cope with a distressing account of revengeâ€"/>
    <x v="60"/>
    <x v="2361"/>
    <x v="2"/>
    <s v="GB"/>
    <s v="GBP"/>
    <n v="1487365200"/>
    <n v="1483734100"/>
    <b v="0"/>
    <n v="8"/>
    <b v="0"/>
    <s v="film &amp; video/drama"/>
    <n v="10"/>
    <n v="32.75"/>
    <x v="5"/>
    <x v="10"/>
    <x v="2885"/>
  </r>
  <r>
    <n v="621"/>
    <x v="2881"/>
    <s v="Creating a web portal to train law enforcement departments on how to handle dogs and a directory and profile system for our dog's."/>
    <x v="17"/>
    <x v="2362"/>
    <x v="1"/>
    <s v="US"/>
    <s v="USD"/>
    <n v="1467934937"/>
    <n v="1465342937"/>
    <b v="0"/>
    <n v="3"/>
    <b v="0"/>
    <s v="technology/web"/>
    <n v="1"/>
    <n v="87"/>
    <x v="0"/>
    <x v="26"/>
    <x v="2886"/>
  </r>
  <r>
    <n v="94"/>
    <x v="2882"/>
    <s v="Nathan has his ideal job, the opportunity to see his dream girl on a daily basis. The local bully Jake aims to change all that."/>
    <x v="303"/>
    <x v="2363"/>
    <x v="0"/>
    <s v="GB"/>
    <s v="GBP"/>
    <n v="1396890822"/>
    <n v="1395162822"/>
    <b v="0"/>
    <n v="12"/>
    <b v="1"/>
    <s v="film &amp; video/shorts"/>
    <n v="104"/>
    <n v="21.67"/>
    <x v="5"/>
    <x v="27"/>
    <x v="2887"/>
  </r>
  <r>
    <n v="691"/>
    <x v="2883"/>
    <s v="Personalizing your Apple Watch has never been easier. Ten different colors to match any lifestyle. Time is precious, protect it."/>
    <x v="6"/>
    <x v="2363"/>
    <x v="2"/>
    <s v="US"/>
    <s v="USD"/>
    <n v="1435711246"/>
    <n v="1433292046"/>
    <b v="0"/>
    <n v="10"/>
    <b v="0"/>
    <s v="technology/wearables"/>
    <n v="1"/>
    <n v="26"/>
    <x v="0"/>
    <x v="1"/>
    <x v="2888"/>
  </r>
  <r>
    <n v="891"/>
    <x v="2884"/>
    <s v="Along with a new EP production and release, it's time to bring Den-Mate, LIVE, to a location near you - East Coast and Beyond!"/>
    <x v="36"/>
    <x v="2363"/>
    <x v="2"/>
    <s v="US"/>
    <s v="USD"/>
    <n v="1408581930"/>
    <n v="1405989930"/>
    <b v="0"/>
    <n v="9"/>
    <b v="0"/>
    <s v="music/indie rock"/>
    <n v="3"/>
    <n v="28.89"/>
    <x v="7"/>
    <x v="12"/>
    <x v="2889"/>
  </r>
  <r>
    <n v="1918"/>
    <x v="2885"/>
    <s v="Repel Japanese beetles and garden pests. Grow organic fruit and vegetables to help the environment, one plant at a time."/>
    <x v="17"/>
    <x v="2363"/>
    <x v="2"/>
    <s v="US"/>
    <s v="USD"/>
    <n v="1407869851"/>
    <n v="1404845851"/>
    <b v="0"/>
    <n v="9"/>
    <b v="0"/>
    <s v="technology/gadgets"/>
    <n v="1"/>
    <n v="28.89"/>
    <x v="0"/>
    <x v="6"/>
    <x v="2890"/>
  </r>
  <r>
    <n v="2755"/>
    <x v="2886"/>
    <s v="Colourful and imaginative book app for children, will be relished especially by those with Irish roots."/>
    <x v="207"/>
    <x v="2363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</r>
  <r>
    <n v="3857"/>
    <x v="2887"/>
    <s v="The Ultimate Screenwriting Conference_x000a_is the experience showing screenwriters how to write and sell a screenplay in hollywood!"/>
    <x v="1"/>
    <x v="2363"/>
    <x v="2"/>
    <s v="US"/>
    <s v="USD"/>
    <n v="1406913120"/>
    <n v="1404927690"/>
    <b v="0"/>
    <n v="4"/>
    <b v="0"/>
    <s v="theater/plays"/>
    <n v="5"/>
    <n v="65"/>
    <x v="6"/>
    <x v="11"/>
    <x v="2892"/>
  </r>
  <r>
    <n v="3891"/>
    <x v="2888"/>
    <s v="A comedy about a mime who dreams of becoming a stand up comedian."/>
    <x v="267"/>
    <x v="2363"/>
    <x v="2"/>
    <s v="US"/>
    <s v="USD"/>
    <n v="1427086740"/>
    <n v="1424488244"/>
    <b v="0"/>
    <n v="7"/>
    <b v="0"/>
    <s v="theater/plays"/>
    <n v="33"/>
    <n v="37.14"/>
    <x v="6"/>
    <x v="11"/>
    <x v="2893"/>
  </r>
  <r>
    <n v="575"/>
    <x v="2889"/>
    <s v="Wird der PC nicht genutzt, belohnt Gridcoin Rechenleistung fÃ¼r wissenschaftlichen Fortschritt - Uscore macht diese Forschung zum Spiel!"/>
    <x v="24"/>
    <x v="2364"/>
    <x v="2"/>
    <s v="DE"/>
    <s v="EUR"/>
    <n v="1434213443"/>
    <n v="1431621443"/>
    <b v="0"/>
    <n v="4"/>
    <b v="0"/>
    <s v="technology/web"/>
    <n v="0"/>
    <n v="64.75"/>
    <x v="0"/>
    <x v="26"/>
    <x v="2894"/>
  </r>
  <r>
    <n v="3141"/>
    <x v="2890"/>
    <s v="We are a theatre society from the Groningen University in the Netherlands. _x000a_We would be more than happy for some help funding the play."/>
    <x v="207"/>
    <x v="2365"/>
    <x v="3"/>
    <s v="NL"/>
    <s v="EUR"/>
    <n v="1492372800"/>
    <n v="1488823488"/>
    <b v="0"/>
    <n v="8"/>
    <b v="0"/>
    <s v="theater/plays"/>
    <n v="52"/>
    <n v="32.25"/>
    <x v="6"/>
    <x v="11"/>
    <x v="2895"/>
  </r>
  <r>
    <n v="1110"/>
    <x v="2891"/>
    <s v="PSI is a game about a group of people dealing with the effects of Nightmares becoming reality, life will never be the same."/>
    <x v="6"/>
    <x v="2366"/>
    <x v="2"/>
    <s v="US"/>
    <s v="USD"/>
    <n v="1354919022"/>
    <n v="1352327022"/>
    <b v="0"/>
    <n v="11"/>
    <b v="0"/>
    <s v="games/video games"/>
    <n v="1"/>
    <n v="23.18"/>
    <x v="3"/>
    <x v="18"/>
    <x v="2896"/>
  </r>
  <r>
    <n v="1150"/>
    <x v="2892"/>
    <s v="Bringing delicious authentic and fusion Taiwanese Food to the West Coast."/>
    <x v="60"/>
    <x v="2367"/>
    <x v="2"/>
    <s v="US"/>
    <s v="USD"/>
    <n v="1452293675"/>
    <n v="1447109675"/>
    <b v="0"/>
    <n v="6"/>
    <b v="0"/>
    <s v="food/food trucks"/>
    <n v="10"/>
    <n v="42"/>
    <x v="4"/>
    <x v="29"/>
    <x v="2897"/>
  </r>
  <r>
    <n v="2882"/>
    <x v="2893"/>
    <s v="A one-woman show about the life of Eva Schloss, her time in Auschwitz, and the positive impact she has had on thousands of lives."/>
    <x v="150"/>
    <x v="2367"/>
    <x v="2"/>
    <s v="US"/>
    <s v="USD"/>
    <n v="1462112318"/>
    <n v="1459520318"/>
    <b v="0"/>
    <n v="4"/>
    <b v="0"/>
    <s v="theater/plays"/>
    <n v="34"/>
    <n v="63"/>
    <x v="6"/>
    <x v="11"/>
    <x v="2898"/>
  </r>
  <r>
    <n v="3545"/>
    <x v="2894"/>
    <s v="FUND our teens in Shakespeare's comedy &quot;The Merchant of Venice&quot;. Donating pays for our venue/insurance located in Woodland, CA."/>
    <x v="303"/>
    <x v="2368"/>
    <x v="0"/>
    <s v="US"/>
    <s v="USD"/>
    <n v="1428780159"/>
    <n v="1426188159"/>
    <b v="0"/>
    <n v="8"/>
    <b v="1"/>
    <s v="theater/plays"/>
    <n v="100"/>
    <n v="31.38"/>
    <x v="6"/>
    <x v="11"/>
    <x v="2899"/>
  </r>
  <r>
    <n v="3867"/>
    <x v="2895"/>
    <s v="What do you know about Russian Culture? Our project helps the American children to find out about Russian literature."/>
    <x v="151"/>
    <x v="2368"/>
    <x v="2"/>
    <s v="US"/>
    <s v="USD"/>
    <n v="1466278339"/>
    <n v="1463686339"/>
    <b v="0"/>
    <n v="5"/>
    <b v="0"/>
    <s v="theater/plays"/>
    <n v="13"/>
    <n v="50.2"/>
    <x v="6"/>
    <x v="11"/>
    <x v="2900"/>
  </r>
  <r>
    <n v="191"/>
    <x v="2896"/>
    <s v="A young boy passionate about Astronomy and Chemistry tracks down an astroid that scientists said would never hit earth."/>
    <x v="1"/>
    <x v="2369"/>
    <x v="2"/>
    <s v="AU"/>
    <s v="AUD"/>
    <n v="1443782138"/>
    <n v="1440326138"/>
    <b v="0"/>
    <n v="3"/>
    <b v="0"/>
    <s v="film &amp; video/drama"/>
    <n v="5"/>
    <n v="83.33"/>
    <x v="5"/>
    <x v="10"/>
    <x v="2901"/>
  </r>
  <r>
    <n v="226"/>
    <x v="2897"/>
    <s v="A TRUE STORY OF DOMESTIC VILOLENCE THAT SEEKS TO OFFER THE VIEWER OUTLEST OF SUPPORT."/>
    <x v="294"/>
    <x v="2369"/>
    <x v="2"/>
    <s v="GB"/>
    <s v="GBP"/>
    <n v="1433064540"/>
    <n v="1428854344"/>
    <b v="0"/>
    <n v="2"/>
    <b v="0"/>
    <s v="film &amp; video/drama"/>
    <n v="1"/>
    <n v="125"/>
    <x v="5"/>
    <x v="10"/>
    <x v="2902"/>
  </r>
  <r>
    <n v="239"/>
    <x v="2898"/>
    <s v="Lovers Clint and Eli convey their conflicting perspectives of guilt and remorse while in the desolate Australian bush."/>
    <x v="114"/>
    <x v="2369"/>
    <x v="2"/>
    <s v="AU"/>
    <s v="AUD"/>
    <n v="1446984000"/>
    <n v="1445308730"/>
    <b v="0"/>
    <n v="5"/>
    <b v="0"/>
    <s v="film &amp; video/drama"/>
    <n v="25"/>
    <n v="50"/>
    <x v="5"/>
    <x v="10"/>
    <x v="2903"/>
  </r>
  <r>
    <n v="506"/>
    <x v="2899"/>
    <s v="A feature-length 3D animation that depicts what happened when the Son of the Morning rebelled against God."/>
    <x v="19"/>
    <x v="2369"/>
    <x v="2"/>
    <s v="US"/>
    <s v="USD"/>
    <n v="1376140520"/>
    <n v="1373548520"/>
    <b v="0"/>
    <n v="1"/>
    <b v="0"/>
    <s v="film &amp; video/animation"/>
    <n v="0"/>
    <n v="250"/>
    <x v="5"/>
    <x v="23"/>
    <x v="2904"/>
  </r>
  <r>
    <n v="592"/>
    <x v="2900"/>
    <s v="Together, we can build a FREE, business start-up system that will help aspiring entrepreneurs change their economic circumstances."/>
    <x v="82"/>
    <x v="2369"/>
    <x v="2"/>
    <s v="US"/>
    <s v="USD"/>
    <n v="1417584860"/>
    <n v="1414992860"/>
    <b v="0"/>
    <n v="1"/>
    <b v="0"/>
    <s v="technology/web"/>
    <n v="3"/>
    <n v="250"/>
    <x v="0"/>
    <x v="26"/>
    <x v="2905"/>
  </r>
  <r>
    <n v="1008"/>
    <x v="2901"/>
    <s v="MICLOP es una cabina portable impresa en 3D protegida en el interior con espuma acÃºstica, reduce el ruido ambiental o rebote de sonido."/>
    <x v="338"/>
    <x v="2369"/>
    <x v="1"/>
    <s v="MX"/>
    <s v="MXN"/>
    <n v="1482953115"/>
    <n v="1480361115"/>
    <b v="0"/>
    <n v="1"/>
    <b v="0"/>
    <s v="technology/wearables"/>
    <n v="0"/>
    <n v="250"/>
    <x v="0"/>
    <x v="1"/>
    <x v="2906"/>
  </r>
  <r>
    <n v="1040"/>
    <x v="2902"/>
    <s v="We produce radio broadcasts and live streams that promote the value of human freedom, reason, individual rights &amp; free markets."/>
    <x v="33"/>
    <x v="2369"/>
    <x v="1"/>
    <s v="US"/>
    <s v="USD"/>
    <n v="1472317209"/>
    <n v="1469725209"/>
    <b v="0"/>
    <n v="1"/>
    <b v="0"/>
    <s v="journalism/audio"/>
    <n v="0"/>
    <n v="250"/>
    <x v="8"/>
    <x v="30"/>
    <x v="2907"/>
  </r>
  <r>
    <n v="2571"/>
    <x v="2903"/>
    <s v="Perth locals who dream of opening a health food van, and serving treats that not only taste amazing but also benefit your body."/>
    <x v="4"/>
    <x v="2369"/>
    <x v="1"/>
    <s v="AU"/>
    <s v="AUD"/>
    <n v="1463645521"/>
    <n v="1458461521"/>
    <b v="0"/>
    <n v="4"/>
    <b v="0"/>
    <s v="food/food trucks"/>
    <n v="0"/>
    <n v="62.5"/>
    <x v="4"/>
    <x v="29"/>
    <x v="2908"/>
  </r>
  <r>
    <n v="3203"/>
    <x v="2904"/>
    <s v="Escape from Reality's 1st Season &quot;Defying Gravity&quot; including The Last Five Years, Godspell, and Aida."/>
    <x v="114"/>
    <x v="2369"/>
    <x v="2"/>
    <s v="US"/>
    <s v="USD"/>
    <n v="1443224622"/>
    <n v="1440632622"/>
    <b v="0"/>
    <n v="6"/>
    <b v="0"/>
    <s v="theater/musical"/>
    <n v="25"/>
    <n v="41.67"/>
    <x v="6"/>
    <x v="19"/>
    <x v="2909"/>
  </r>
  <r>
    <n v="3336"/>
    <x v="2905"/>
    <s v="A theatrical adaptation of Oscar Wilde's short stories, presented by Suitcase Civilians at The Space, April 5-10 2016."/>
    <x v="303"/>
    <x v="2369"/>
    <x v="0"/>
    <s v="GB"/>
    <s v="GBP"/>
    <n v="1459845246"/>
    <n v="1457429646"/>
    <b v="0"/>
    <n v="9"/>
    <b v="1"/>
    <s v="theater/plays"/>
    <n v="100"/>
    <n v="27.78"/>
    <x v="6"/>
    <x v="11"/>
    <x v="2910"/>
  </r>
  <r>
    <n v="3442"/>
    <x v="2906"/>
    <s v="An Evening of Radio aims to showcase original work written by undergraduate playwriting students in the style of live staged readings."/>
    <x v="303"/>
    <x v="2369"/>
    <x v="0"/>
    <s v="US"/>
    <s v="USD"/>
    <n v="1433016672"/>
    <n v="1430424672"/>
    <b v="0"/>
    <n v="8"/>
    <b v="1"/>
    <s v="theater/plays"/>
    <n v="100"/>
    <n v="31.25"/>
    <x v="6"/>
    <x v="11"/>
    <x v="2911"/>
  </r>
  <r>
    <n v="3660"/>
    <x v="2907"/>
    <s v="We are a young company who have been accepted to put on our play at The Courtyard Theatre. We need Â£250 for flyers, props and costume!"/>
    <x v="303"/>
    <x v="2369"/>
    <x v="0"/>
    <s v="GB"/>
    <s v="GBP"/>
    <n v="1419368925"/>
    <n v="1417208925"/>
    <b v="0"/>
    <n v="22"/>
    <b v="1"/>
    <s v="theater/plays"/>
    <n v="100"/>
    <n v="11.36"/>
    <x v="6"/>
    <x v="11"/>
    <x v="2912"/>
  </r>
  <r>
    <n v="4025"/>
    <x v="2908"/>
    <s v="Acteurs, scÃ©naristes et metteurs en scÃ¨ne souhaitant monter, 5 piÃ¨ces de thÃ©Ã¢tre ainsi que 3 courts mÃ©trages et 2 long-mÃ©trages."/>
    <x v="1"/>
    <x v="2369"/>
    <x v="2"/>
    <s v="FR"/>
    <s v="EUR"/>
    <n v="1437889336"/>
    <n v="1432705336"/>
    <b v="0"/>
    <n v="4"/>
    <b v="0"/>
    <s v="theater/plays"/>
    <n v="5"/>
    <n v="62.5"/>
    <x v="6"/>
    <x v="11"/>
    <x v="2913"/>
  </r>
  <r>
    <n v="4059"/>
    <x v="2909"/>
    <s v="A very Canadian children's play inspired by the tradition of British pantomimes like Aladdin, and the Nutcracker."/>
    <x v="26"/>
    <x v="2369"/>
    <x v="2"/>
    <s v="CA"/>
    <s v="CAD"/>
    <n v="1410836400"/>
    <n v="1408116152"/>
    <b v="0"/>
    <n v="7"/>
    <b v="0"/>
    <s v="theater/plays"/>
    <n v="3"/>
    <n v="35.71"/>
    <x v="6"/>
    <x v="11"/>
    <x v="2914"/>
  </r>
  <r>
    <n v="568"/>
    <x v="2910"/>
    <s v="A million snow lovers from all over the planet, connected to each other with a common goal. &quot;To have the best snow experiences _x000a_ever.&quot;"/>
    <x v="128"/>
    <x v="2370"/>
    <x v="2"/>
    <s v="NZ"/>
    <s v="NZD"/>
    <n v="1452942000"/>
    <n v="1449785223"/>
    <b v="0"/>
    <n v="5"/>
    <b v="0"/>
    <s v="technology/web"/>
    <n v="1"/>
    <n v="49"/>
    <x v="0"/>
    <x v="26"/>
    <x v="2915"/>
  </r>
  <r>
    <n v="1103"/>
    <x v="2911"/>
    <s v="&quot;I go to work... I classify the bodies and store them accordingly... Sometimes I here noises... Other times is see her..."/>
    <x v="51"/>
    <x v="2371"/>
    <x v="2"/>
    <s v="US"/>
    <s v="USD"/>
    <n v="1466227190"/>
    <n v="1461043190"/>
    <b v="0"/>
    <n v="15"/>
    <b v="0"/>
    <s v="games/video games"/>
    <n v="2"/>
    <n v="16.2"/>
    <x v="3"/>
    <x v="18"/>
    <x v="2916"/>
  </r>
  <r>
    <n v="1240"/>
    <x v="2912"/>
    <s v="Sharing positive vibes of Peace, Love &amp; Unity with the World through conscious Reggae Music!"/>
    <x v="36"/>
    <x v="2372"/>
    <x v="1"/>
    <s v="US"/>
    <s v="USD"/>
    <n v="1373665860"/>
    <n v="1368579457"/>
    <b v="0"/>
    <n v="8"/>
    <b v="0"/>
    <s v="music/world music"/>
    <n v="3"/>
    <n v="30.13"/>
    <x v="7"/>
    <x v="37"/>
    <x v="2917"/>
  </r>
  <r>
    <n v="1404"/>
    <x v="2913"/>
    <s v="Translation &amp; publication of possibly the most famous piece of English literature - Act II Scene II of Romeo and Juliet into txt-speak."/>
    <x v="72"/>
    <x v="2372"/>
    <x v="2"/>
    <s v="GB"/>
    <s v="GBP"/>
    <n v="1424607285"/>
    <n v="1422447285"/>
    <b v="1"/>
    <n v="5"/>
    <b v="0"/>
    <s v="publishing/translations"/>
    <n v="2"/>
    <n v="48.2"/>
    <x v="1"/>
    <x v="31"/>
    <x v="2918"/>
  </r>
  <r>
    <n v="3670"/>
    <x v="2914"/>
    <s v="Debauchery, laughter, violence and politics. Why wouldn't you want help Drama Soc's production of 'Posh' be the best it can be?"/>
    <x v="339"/>
    <x v="2372"/>
    <x v="0"/>
    <s v="GB"/>
    <s v="GBP"/>
    <n v="1433113200"/>
    <n v="1431951611"/>
    <b v="0"/>
    <n v="12"/>
    <b v="1"/>
    <s v="theater/plays"/>
    <n v="110"/>
    <n v="20.079999999999998"/>
    <x v="6"/>
    <x v="11"/>
    <x v="2919"/>
  </r>
  <r>
    <n v="1015"/>
    <x v="2915"/>
    <s v="SKIN - The wearable music remote control which makes your fitness lifestyle a bit easier"/>
    <x v="99"/>
    <x v="2373"/>
    <x v="1"/>
    <s v="CH"/>
    <s v="CHF"/>
    <n v="1448489095"/>
    <n v="1445893495"/>
    <b v="0"/>
    <n v="6"/>
    <b v="0"/>
    <s v="technology/wearables"/>
    <n v="3"/>
    <n v="40"/>
    <x v="0"/>
    <x v="1"/>
    <x v="2920"/>
  </r>
  <r>
    <n v="4089"/>
    <x v="2916"/>
    <s v="&quot;The Snail&quot; is the story of Andrew, a Transgender, who discovers his identity through the relationship with parents, with peers and sex"/>
    <x v="1"/>
    <x v="2373"/>
    <x v="2"/>
    <s v="US"/>
    <s v="USD"/>
    <n v="1433093700"/>
    <n v="1430242488"/>
    <b v="0"/>
    <n v="8"/>
    <b v="0"/>
    <s v="theater/plays"/>
    <n v="5"/>
    <n v="30"/>
    <x v="6"/>
    <x v="11"/>
    <x v="2921"/>
  </r>
  <r>
    <n v="1919"/>
    <x v="2917"/>
    <s v="Use preprogrammed firmware or program your own with AVR-ISP or Arduino ISP.  Device is based on the Atmel ATtiny13A microcontroller."/>
    <x v="207"/>
    <x v="2374"/>
    <x v="2"/>
    <s v="US"/>
    <s v="USD"/>
    <n v="1432069249"/>
    <n v="1429477249"/>
    <b v="0"/>
    <n v="8"/>
    <b v="0"/>
    <s v="technology/gadgets"/>
    <n v="47"/>
    <n v="29.63"/>
    <x v="0"/>
    <x v="6"/>
    <x v="2922"/>
  </r>
  <r>
    <n v="1999"/>
    <x v="2918"/>
    <s v="This is a portrait photo project aiming to inspire women to explore themselves and live their passion"/>
    <x v="81"/>
    <x v="2375"/>
    <x v="2"/>
    <s v="GB"/>
    <s v="GBP"/>
    <n v="1415882108"/>
    <n v="1413286508"/>
    <b v="0"/>
    <n v="7"/>
    <b v="0"/>
    <s v="photography/people"/>
    <n v="1"/>
    <n v="33.71"/>
    <x v="2"/>
    <x v="36"/>
    <x v="2923"/>
  </r>
  <r>
    <n v="2129"/>
    <x v="2919"/>
    <s v="PKF is a Cat-Tastic 2D side-scrolling shooter! Stand up to all the big meanies with the power of positivity and save the universe!"/>
    <x v="151"/>
    <x v="2375"/>
    <x v="2"/>
    <s v="US"/>
    <s v="USD"/>
    <n v="1457570100"/>
    <n v="1454978100"/>
    <b v="0"/>
    <n v="12"/>
    <b v="0"/>
    <s v="games/video games"/>
    <n v="12"/>
    <n v="19.670000000000002"/>
    <x v="3"/>
    <x v="18"/>
    <x v="2924"/>
  </r>
  <r>
    <n v="761"/>
    <x v="2920"/>
    <s v="The day Chuck died was the day everything changed. Now he has to save the afterlife from extinction or die again trying."/>
    <x v="1"/>
    <x v="2376"/>
    <x v="2"/>
    <s v="US"/>
    <s v="USD"/>
    <n v="1391364126"/>
    <n v="1388772126"/>
    <b v="0"/>
    <n v="6"/>
    <b v="0"/>
    <s v="publishing/fiction"/>
    <n v="5"/>
    <n v="39.17"/>
    <x v="1"/>
    <x v="35"/>
    <x v="2925"/>
  </r>
  <r>
    <n v="1006"/>
    <x v="2921"/>
    <s v="Sweat resistant, colorful, durable, CUSTOMIZABLE, watch bands &amp; protector bands that fit the Moto360 smartwatch."/>
    <x v="38"/>
    <x v="2377"/>
    <x v="1"/>
    <s v="US"/>
    <s v="USD"/>
    <n v="1418368260"/>
    <n v="1417654672"/>
    <b v="0"/>
    <n v="8"/>
    <b v="0"/>
    <s v="technology/wearables"/>
    <n v="6"/>
    <n v="29.25"/>
    <x v="0"/>
    <x v="1"/>
    <x v="2926"/>
  </r>
  <r>
    <n v="2758"/>
    <x v="2922"/>
    <s v="Water Bomb Fight, Swooped &amp; Moon You Are Unique by Soraya Yvette are Christ centred Aussie outdoor fun adventure books for tween/teens"/>
    <x v="151"/>
    <x v="2377"/>
    <x v="2"/>
    <s v="AU"/>
    <s v="AUD"/>
    <n v="1476095783"/>
    <n v="1474886183"/>
    <b v="0"/>
    <n v="6"/>
    <b v="0"/>
    <s v="publishing/children's books"/>
    <n v="12"/>
    <n v="39"/>
    <x v="1"/>
    <x v="39"/>
    <x v="2927"/>
  </r>
  <r>
    <n v="3663"/>
    <x v="2923"/>
    <s v="Each year our community comes together to put on a fun and funny family show. We need your help to keep our annual event going."/>
    <x v="340"/>
    <x v="2377"/>
    <x v="0"/>
    <s v="GB"/>
    <s v="GBP"/>
    <n v="1482321030"/>
    <n v="1477133430"/>
    <b v="0"/>
    <n v="9"/>
    <b v="1"/>
    <s v="theater/plays"/>
    <n v="104"/>
    <n v="26"/>
    <x v="6"/>
    <x v="11"/>
    <x v="2928"/>
  </r>
  <r>
    <n v="957"/>
    <x v="2924"/>
    <s v="A Leather Smart watch Band, that NEVER needs to be charged for only $37!"/>
    <x v="32"/>
    <x v="2378"/>
    <x v="2"/>
    <s v="US"/>
    <s v="USD"/>
    <n v="1479392133"/>
    <n v="1476710133"/>
    <b v="0"/>
    <n v="7"/>
    <b v="0"/>
    <s v="technology/wearables"/>
    <n v="2"/>
    <n v="33.29"/>
    <x v="0"/>
    <x v="1"/>
    <x v="2929"/>
  </r>
  <r>
    <n v="2588"/>
    <x v="2925"/>
    <s v="We are a Asian fusion inspired American Fare Food Truck Home of the Freak Sandwich So that means Come And Get Your Freak On! eat big."/>
    <x v="70"/>
    <x v="2378"/>
    <x v="2"/>
    <s v="US"/>
    <s v="USD"/>
    <n v="1427807640"/>
    <n v="1423325626"/>
    <b v="0"/>
    <n v="8"/>
    <b v="0"/>
    <s v="food/food trucks"/>
    <n v="4"/>
    <n v="29.13"/>
    <x v="4"/>
    <x v="29"/>
    <x v="2930"/>
  </r>
  <r>
    <n v="502"/>
    <x v="2926"/>
    <s v="This Strawberry Bowl concept is the 1st of many episodes.  These episodes will be released in accordance with the harvest of the month."/>
    <x v="16"/>
    <x v="2379"/>
    <x v="2"/>
    <s v="US"/>
    <s v="USD"/>
    <n v="1332073025"/>
    <n v="1329484625"/>
    <b v="0"/>
    <n v="4"/>
    <b v="0"/>
    <s v="film &amp; video/animation"/>
    <n v="1"/>
    <n v="57.5"/>
    <x v="5"/>
    <x v="23"/>
    <x v="2931"/>
  </r>
  <r>
    <n v="3536"/>
    <x v="2927"/>
    <s v="&quot;Inteligent, Inspired and Inimitable&quot; Nottingham's leading two man improv show is heading to Dave's Leicester Comedy Festival."/>
    <x v="277"/>
    <x v="2379"/>
    <x v="0"/>
    <s v="GB"/>
    <s v="GBP"/>
    <n v="1450612740"/>
    <n v="1448040425"/>
    <b v="0"/>
    <n v="17"/>
    <b v="1"/>
    <s v="theater/plays"/>
    <n v="153"/>
    <n v="13.53"/>
    <x v="6"/>
    <x v="11"/>
    <x v="2932"/>
  </r>
  <r>
    <n v="971"/>
    <x v="2928"/>
    <s v="Our amazing product is simple and sleek. Our laser system is USB rechargeable for hours of fun. Android / Apple App Controlled."/>
    <x v="4"/>
    <x v="2380"/>
    <x v="2"/>
    <s v="US"/>
    <s v="USD"/>
    <n v="1433178060"/>
    <n v="1429290060"/>
    <b v="0"/>
    <n v="5"/>
    <b v="0"/>
    <s v="technology/wearables"/>
    <n v="0"/>
    <n v="45.2"/>
    <x v="0"/>
    <x v="1"/>
    <x v="2933"/>
  </r>
  <r>
    <n v="1720"/>
    <x v="2929"/>
    <s v="Justin and Elly Heckel just finished recording their Debut Album and need your help to release it to the rest of the World!"/>
    <x v="38"/>
    <x v="2381"/>
    <x v="2"/>
    <s v="US"/>
    <s v="USD"/>
    <n v="1415562471"/>
    <n v="1412966871"/>
    <b v="0"/>
    <n v="8"/>
    <b v="0"/>
    <s v="music/faith"/>
    <n v="6"/>
    <n v="28.13"/>
    <x v="7"/>
    <x v="14"/>
    <x v="2934"/>
  </r>
  <r>
    <n v="2143"/>
    <x v="2930"/>
    <s v="Head Cap will provide easy access to tables, dice rollers and record sheet management to streamline your tabletop Battletech games."/>
    <x v="151"/>
    <x v="2381"/>
    <x v="2"/>
    <s v="US"/>
    <s v="USD"/>
    <n v="1279738800"/>
    <n v="1275599812"/>
    <b v="0"/>
    <n v="5"/>
    <b v="0"/>
    <s v="games/video games"/>
    <n v="11"/>
    <n v="45"/>
    <x v="3"/>
    <x v="18"/>
    <x v="2935"/>
  </r>
  <r>
    <n v="3134"/>
    <x v="2931"/>
    <s v="Time Zone Theatre &amp; Arteria Theatre present this emotional thriller about Love, Loss and what happens when life goes on, but you can't."/>
    <x v="114"/>
    <x v="2381"/>
    <x v="3"/>
    <s v="GB"/>
    <s v="GBP"/>
    <n v="1490631419"/>
    <n v="1488820619"/>
    <b v="0"/>
    <n v="12"/>
    <b v="0"/>
    <s v="theater/plays"/>
    <n v="23"/>
    <n v="18.75"/>
    <x v="6"/>
    <x v="11"/>
    <x v="2936"/>
  </r>
  <r>
    <n v="3830"/>
    <x v="2932"/>
    <s v="The Aeon Theatre company is producing another original play by Parker Hale at the Manhattan Reportory Theatre"/>
    <x v="292"/>
    <x v="2381"/>
    <x v="0"/>
    <s v="US"/>
    <s v="USD"/>
    <n v="1464371211"/>
    <n v="1463161611"/>
    <b v="0"/>
    <n v="3"/>
    <b v="1"/>
    <s v="theater/plays"/>
    <n v="225"/>
    <n v="75"/>
    <x v="6"/>
    <x v="11"/>
    <x v="2937"/>
  </r>
  <r>
    <n v="4044"/>
    <x v="2933"/>
    <s v="A bilingual play in The New Works Festival at UT that crosses cultures and explores what it means to be confident with who you are."/>
    <x v="260"/>
    <x v="2381"/>
    <x v="2"/>
    <s v="US"/>
    <s v="USD"/>
    <n v="1428642000"/>
    <n v="1426050982"/>
    <b v="0"/>
    <n v="4"/>
    <b v="0"/>
    <s v="theater/plays"/>
    <n v="38"/>
    <n v="56.25"/>
    <x v="6"/>
    <x v="11"/>
    <x v="2938"/>
  </r>
  <r>
    <n v="590"/>
    <x v="2934"/>
    <s v="Learn the skills needed to be a successful web engineer. Create your own complex web applications, deploy servers, use data and more."/>
    <x v="1"/>
    <x v="2382"/>
    <x v="2"/>
    <s v="GB"/>
    <s v="GBP"/>
    <n v="1454936460"/>
    <n v="1452259131"/>
    <b v="0"/>
    <n v="9"/>
    <b v="0"/>
    <s v="technology/web"/>
    <n v="4"/>
    <n v="24.78"/>
    <x v="0"/>
    <x v="26"/>
    <x v="2939"/>
  </r>
  <r>
    <n v="1573"/>
    <x v="2935"/>
    <s v="This is a first-of-its-kind 12&quot;x12&quot; trading card coffee table book featuring over 100 cards celebrating the awesomeness of Canada"/>
    <x v="99"/>
    <x v="2382"/>
    <x v="1"/>
    <s v="CA"/>
    <s v="CAD"/>
    <n v="1491019140"/>
    <n v="1487548802"/>
    <b v="0"/>
    <n v="3"/>
    <b v="0"/>
    <s v="publishing/art books"/>
    <n v="2"/>
    <n v="74.33"/>
    <x v="1"/>
    <x v="32"/>
    <x v="2940"/>
  </r>
  <r>
    <n v="1010"/>
    <x v="2936"/>
    <s v="A beautiful biometric smartphone wrist dock, features a revolutionary reusable adhesive; 3 position phone stand and multi-purpose tool."/>
    <x v="341"/>
    <x v="2383"/>
    <x v="1"/>
    <s v="US"/>
    <s v="USD"/>
    <n v="1473044340"/>
    <n v="1468180462"/>
    <b v="0"/>
    <n v="4"/>
    <b v="0"/>
    <s v="technology/wearables"/>
    <n v="0"/>
    <n v="55"/>
    <x v="0"/>
    <x v="1"/>
    <x v="2941"/>
  </r>
  <r>
    <n v="1699"/>
    <x v="2937"/>
    <s v="Friends! Will you help me create a new worship album??! I want this album to give God the worship he deserves and draw people to Him."/>
    <x v="342"/>
    <x v="2384"/>
    <x v="3"/>
    <s v="US"/>
    <s v="USD"/>
    <n v="1491943445"/>
    <n v="1489351445"/>
    <b v="0"/>
    <n v="4"/>
    <b v="0"/>
    <s v="music/faith"/>
    <n v="4"/>
    <n v="54"/>
    <x v="7"/>
    <x v="14"/>
    <x v="2942"/>
  </r>
  <r>
    <n v="3638"/>
    <x v="2938"/>
    <s v="A rock and roll journey that explores love, loss, redemption, duality and ascension."/>
    <x v="196"/>
    <x v="2384"/>
    <x v="2"/>
    <s v="CA"/>
    <s v="CAD"/>
    <n v="1429456132"/>
    <n v="1424275732"/>
    <b v="0"/>
    <n v="2"/>
    <b v="0"/>
    <s v="theater/musical"/>
    <n v="7"/>
    <n v="108"/>
    <x v="6"/>
    <x v="19"/>
    <x v="2943"/>
  </r>
  <r>
    <n v="4088"/>
    <x v="2939"/>
    <s v="Young persons theatre company working in deprived area seeking funding for children's theatrical production."/>
    <x v="151"/>
    <x v="2384"/>
    <x v="2"/>
    <s v="GB"/>
    <s v="GBP"/>
    <n v="1421403960"/>
    <n v="1418827324"/>
    <b v="0"/>
    <n v="3"/>
    <b v="0"/>
    <s v="theater/plays"/>
    <n v="11"/>
    <n v="72"/>
    <x v="6"/>
    <x v="11"/>
    <x v="2944"/>
  </r>
  <r>
    <n v="489"/>
    <x v="2940"/>
    <s v="Help America's favorite dysfunctional immigrant family THE GUINEAS launch the first season of their animated web series."/>
    <x v="343"/>
    <x v="2385"/>
    <x v="2"/>
    <s v="US"/>
    <s v="USD"/>
    <n v="1325763180"/>
    <n v="1323084816"/>
    <b v="0"/>
    <n v="3"/>
    <b v="0"/>
    <s v="film &amp; video/animation"/>
    <n v="0"/>
    <n v="71.67"/>
    <x v="5"/>
    <x v="23"/>
    <x v="2945"/>
  </r>
  <r>
    <n v="500"/>
    <x v="2941"/>
    <s v="This animated dark comedy video highlights Stephen Colbert as a super hero-like figure within a corrupt and sinister world manipulated by the media."/>
    <x v="115"/>
    <x v="2385"/>
    <x v="2"/>
    <s v="US"/>
    <s v="USD"/>
    <n v="1273356960"/>
    <n v="1268255751"/>
    <b v="0"/>
    <n v="4"/>
    <b v="0"/>
    <s v="film &amp; video/animation"/>
    <n v="3"/>
    <n v="53.75"/>
    <x v="5"/>
    <x v="23"/>
    <x v="2946"/>
  </r>
  <r>
    <n v="4027"/>
    <x v="2942"/>
    <s v="Drama Students at Lincoln High School in Walla Walla, WA are working hard to present their excellent version of Little Shop of Horrors."/>
    <x v="121"/>
    <x v="2385"/>
    <x v="2"/>
    <s v="US"/>
    <s v="USD"/>
    <n v="1487811600"/>
    <n v="1486077481"/>
    <b v="0"/>
    <n v="7"/>
    <b v="0"/>
    <s v="theater/plays"/>
    <n v="7"/>
    <n v="30.71"/>
    <x v="6"/>
    <x v="11"/>
    <x v="2947"/>
  </r>
  <r>
    <n v="3978"/>
    <x v="2943"/>
    <s v="Staged play within the communities of eastern ( Kinston Wilson Wilmington ) North Carolina ! Funds will allow a child to attend! THX"/>
    <x v="151"/>
    <x v="2386"/>
    <x v="2"/>
    <s v="US"/>
    <s v="USD"/>
    <n v="1422717953"/>
    <n v="1417533953"/>
    <b v="0"/>
    <n v="8"/>
    <b v="0"/>
    <s v="theater/plays"/>
    <n v="11"/>
    <n v="26.75"/>
    <x v="6"/>
    <x v="11"/>
    <x v="2948"/>
  </r>
  <r>
    <n v="991"/>
    <x v="2944"/>
    <s v="Russell &amp; Sons Watches_x000a__x000a_RS Watches is a business that provides quality watches at an affordable price. RS Watches was created with th"/>
    <x v="1"/>
    <x v="2387"/>
    <x v="2"/>
    <s v="GB"/>
    <s v="GBP"/>
    <n v="1468349460"/>
    <n v="1466186988"/>
    <b v="0"/>
    <n v="7"/>
    <b v="0"/>
    <s v="technology/wearables"/>
    <n v="4"/>
    <n v="30.29"/>
    <x v="0"/>
    <x v="1"/>
    <x v="2949"/>
  </r>
  <r>
    <n v="1048"/>
    <x v="2945"/>
    <s v="#MyLifeMatters features compelling stories of students &amp; young adults who overcame challenges to take ownership of their lives."/>
    <x v="51"/>
    <x v="2387"/>
    <x v="1"/>
    <s v="US"/>
    <s v="USD"/>
    <n v="1474766189"/>
    <n v="1471310189"/>
    <b v="0"/>
    <n v="4"/>
    <b v="0"/>
    <s v="journalism/audio"/>
    <n v="1"/>
    <n v="53"/>
    <x v="8"/>
    <x v="30"/>
    <x v="2950"/>
  </r>
  <r>
    <n v="1872"/>
    <x v="2946"/>
    <s v="A Top-View Action game where you play as Bob, the FIRST zombie to rise from the grave. Bring chaos to town, feast and don't die again."/>
    <x v="16"/>
    <x v="2387"/>
    <x v="2"/>
    <s v="US"/>
    <s v="USD"/>
    <n v="1435633602"/>
    <n v="1433041602"/>
    <b v="0"/>
    <n v="13"/>
    <b v="0"/>
    <s v="games/mobile games"/>
    <n v="1"/>
    <n v="16.309999999999999"/>
    <x v="3"/>
    <x v="28"/>
    <x v="2951"/>
  </r>
  <r>
    <n v="3969"/>
    <x v="2947"/>
    <s v="Board a pirate ship and sail with us on a midnight cruise into the dark realms of forgotten pirate lore with music, theater &amp; burlesque"/>
    <x v="344"/>
    <x v="2388"/>
    <x v="2"/>
    <s v="US"/>
    <s v="USD"/>
    <n v="1472442900"/>
    <n v="1471638646"/>
    <b v="0"/>
    <n v="6"/>
    <b v="0"/>
    <s v="theater/plays"/>
    <n v="7"/>
    <n v="35.17"/>
    <x v="6"/>
    <x v="11"/>
    <x v="2952"/>
  </r>
  <r>
    <n v="3972"/>
    <x v="2948"/>
    <s v="We're a horror based theatre company in Oklahoma City beginning our first season of shows."/>
    <x v="114"/>
    <x v="2388"/>
    <x v="2"/>
    <s v="US"/>
    <s v="USD"/>
    <n v="1423186634"/>
    <n v="1418002634"/>
    <b v="0"/>
    <n v="8"/>
    <b v="0"/>
    <s v="theater/plays"/>
    <n v="21"/>
    <n v="26.38"/>
    <x v="6"/>
    <x v="11"/>
    <x v="2953"/>
  </r>
  <r>
    <n v="1235"/>
    <x v="2949"/>
    <s v="We plan to make studio recordings for a CD that highlights six new works composed for our Shakuhachi and Koto Music concert series."/>
    <x v="345"/>
    <x v="2389"/>
    <x v="1"/>
    <s v="US"/>
    <s v="USD"/>
    <n v="1387077299"/>
    <n v="1383621299"/>
    <b v="0"/>
    <n v="6"/>
    <b v="0"/>
    <s v="music/world music"/>
    <n v="3"/>
    <n v="35"/>
    <x v="7"/>
    <x v="37"/>
    <x v="2954"/>
  </r>
  <r>
    <n v="2514"/>
    <x v="2950"/>
    <s v="My little cafe has been challenged to provide healthy, fun lunches to kids at a Montessori School. Local/organic as much as possible."/>
    <x v="32"/>
    <x v="2389"/>
    <x v="2"/>
    <s v="US"/>
    <s v="USD"/>
    <n v="1408526477"/>
    <n v="1407057677"/>
    <b v="0"/>
    <n v="4"/>
    <b v="0"/>
    <s v="food/restaurants"/>
    <n v="2"/>
    <n v="52.5"/>
    <x v="4"/>
    <x v="40"/>
    <x v="2955"/>
  </r>
  <r>
    <n v="83"/>
    <x v="2951"/>
    <s v="Isaac, creator of the DreamMaker3000, finds love in his dreams with Mei his boss's wife who lives on the other side of the planet."/>
    <x v="317"/>
    <x v="2390"/>
    <x v="0"/>
    <s v="GB"/>
    <s v="GBP"/>
    <n v="1424604600"/>
    <n v="1423320389"/>
    <b v="0"/>
    <n v="13"/>
    <b v="1"/>
    <s v="film &amp; video/shorts"/>
    <n v="103"/>
    <n v="15.77"/>
    <x v="5"/>
    <x v="27"/>
    <x v="2956"/>
  </r>
  <r>
    <n v="517"/>
    <x v="2952"/>
    <s v="Honeybee is a cartoon about a girl who can talk to bugs, and her quest to save the bees! Adventure, humor, and lots of fun characters."/>
    <x v="51"/>
    <x v="2390"/>
    <x v="2"/>
    <s v="US"/>
    <s v="USD"/>
    <n v="1486046761"/>
    <n v="1483454761"/>
    <b v="0"/>
    <n v="3"/>
    <b v="0"/>
    <s v="film &amp; video/animation"/>
    <n v="1"/>
    <n v="68.33"/>
    <x v="5"/>
    <x v="23"/>
    <x v="2957"/>
  </r>
  <r>
    <n v="673"/>
    <x v="2953"/>
    <s v="Will assist the deaf to have better communication and safety through the use of LCD glassware with audio &amp; sensory components."/>
    <x v="4"/>
    <x v="2390"/>
    <x v="2"/>
    <s v="US"/>
    <s v="USD"/>
    <n v="1409602217"/>
    <n v="1405714217"/>
    <b v="0"/>
    <n v="3"/>
    <b v="0"/>
    <s v="technology/wearables"/>
    <n v="0"/>
    <n v="68.33"/>
    <x v="0"/>
    <x v="1"/>
    <x v="2958"/>
  </r>
  <r>
    <n v="886"/>
    <x v="2954"/>
    <s v="The time has finally come... Sap Laughter is in the process of updating our merchandise setup, and we need your help making it happen!"/>
    <x v="207"/>
    <x v="2390"/>
    <x v="2"/>
    <s v="US"/>
    <s v="USD"/>
    <n v="1473972813"/>
    <n v="1471812813"/>
    <b v="0"/>
    <n v="7"/>
    <b v="0"/>
    <s v="music/indie rock"/>
    <n v="41"/>
    <n v="29.29"/>
    <x v="7"/>
    <x v="12"/>
    <x v="2959"/>
  </r>
  <r>
    <n v="1578"/>
    <x v="2955"/>
    <s v="2 artists, 1 month, 1 laptop, minimum wage, plenty of coffee proving a transmedia production worth noticing doesn't need a million dollar budget."/>
    <x v="346"/>
    <x v="2390"/>
    <x v="1"/>
    <s v="US"/>
    <s v="USD"/>
    <n v="1283392800"/>
    <n v="1281317691"/>
    <b v="0"/>
    <n v="4"/>
    <b v="0"/>
    <s v="publishing/art books"/>
    <n v="11"/>
    <n v="51.25"/>
    <x v="1"/>
    <x v="32"/>
    <x v="2960"/>
  </r>
  <r>
    <n v="1594"/>
    <x v="2956"/>
    <s v="I photograph my love of New Orleans, create canvases and share those memories with you."/>
    <x v="114"/>
    <x v="2390"/>
    <x v="2"/>
    <s v="US"/>
    <s v="USD"/>
    <n v="1463329260"/>
    <n v="1458147982"/>
    <b v="0"/>
    <n v="10"/>
    <b v="0"/>
    <s v="photography/places"/>
    <n v="21"/>
    <n v="20.5"/>
    <x v="2"/>
    <x v="34"/>
    <x v="2961"/>
  </r>
  <r>
    <n v="4091"/>
    <x v="2957"/>
    <s v="Unique  troupe will bring the wonder &amp; joy of Therapeutic Theater to  youth with severe multiple disabilities, &amp; adults with Alzheimers"/>
    <x v="250"/>
    <x v="2391"/>
    <x v="2"/>
    <s v="US"/>
    <s v="USD"/>
    <n v="1421410151"/>
    <n v="1418818151"/>
    <b v="0"/>
    <n v="8"/>
    <b v="0"/>
    <s v="theater/plays"/>
    <n v="13"/>
    <n v="25.5"/>
    <x v="6"/>
    <x v="11"/>
    <x v="2962"/>
  </r>
  <r>
    <n v="424"/>
    <x v="2958"/>
    <s v="A short film about a gay teenage boy who is bullied to the point where he is willing to commit suicide. Only he can save himself."/>
    <x v="121"/>
    <x v="2392"/>
    <x v="2"/>
    <s v="US"/>
    <s v="USD"/>
    <n v="1332748899"/>
    <n v="1327568499"/>
    <b v="0"/>
    <n v="5"/>
    <b v="0"/>
    <s v="film &amp; video/animation"/>
    <n v="7"/>
    <n v="40.78"/>
    <x v="5"/>
    <x v="23"/>
    <x v="2963"/>
  </r>
  <r>
    <n v="2403"/>
    <x v="2959"/>
    <s v="The aim is to start a business/service serving the finest green tea to my local area by trike as well as selling tea online."/>
    <x v="181"/>
    <x v="2393"/>
    <x v="2"/>
    <s v="GB"/>
    <s v="GBP"/>
    <n v="1459368658"/>
    <n v="1454188258"/>
    <b v="0"/>
    <n v="12"/>
    <b v="0"/>
    <s v="food/food trucks"/>
    <n v="17"/>
    <n v="16.829999999999998"/>
    <x v="4"/>
    <x v="29"/>
    <x v="2964"/>
  </r>
  <r>
    <n v="3746"/>
    <x v="2960"/>
    <s v="Generational curses CAN be broken...right?"/>
    <x v="141"/>
    <x v="2393"/>
    <x v="2"/>
    <s v="US"/>
    <s v="USD"/>
    <n v="1475918439"/>
    <n v="1473326439"/>
    <b v="0"/>
    <n v="1"/>
    <b v="0"/>
    <s v="theater/plays"/>
    <n v="2"/>
    <n v="202"/>
    <x v="6"/>
    <x v="11"/>
    <x v="2965"/>
  </r>
  <r>
    <n v="2401"/>
    <x v="2961"/>
    <s v="A &quot;Hypo-allergenic&quot; food cart that specializes in making traditional Indian Meals with a delicious American flavor combination."/>
    <x v="88"/>
    <x v="2394"/>
    <x v="2"/>
    <s v="US"/>
    <s v="USD"/>
    <n v="1457207096"/>
    <n v="1452023096"/>
    <b v="0"/>
    <n v="9"/>
    <b v="0"/>
    <s v="food/food trucks"/>
    <n v="1"/>
    <n v="22.33"/>
    <x v="4"/>
    <x v="29"/>
    <x v="2966"/>
  </r>
  <r>
    <n v="3588"/>
    <x v="2962"/>
    <s v="Touring the fast-paced, playful and poignant story of three twenty-somethings in a mental-health support group."/>
    <x v="317"/>
    <x v="2394"/>
    <x v="0"/>
    <s v="GB"/>
    <s v="GBP"/>
    <n v="1430348400"/>
    <n v="1428436410"/>
    <b v="0"/>
    <n v="11"/>
    <b v="1"/>
    <s v="theater/plays"/>
    <n v="101"/>
    <n v="18.27"/>
    <x v="6"/>
    <x v="11"/>
    <x v="2967"/>
  </r>
  <r>
    <n v="4003"/>
    <x v="2963"/>
    <s v="&quot;MAMA'Z BA-B&quot; is the story of Marcus Williams who struggles to find a place for himself as a young black male."/>
    <x v="151"/>
    <x v="2394"/>
    <x v="2"/>
    <s v="US"/>
    <s v="USD"/>
    <n v="1424009147"/>
    <n v="1421417147"/>
    <b v="0"/>
    <n v="2"/>
    <b v="0"/>
    <s v="theater/plays"/>
    <n v="10"/>
    <n v="100.5"/>
    <x v="6"/>
    <x v="11"/>
    <x v="2968"/>
  </r>
  <r>
    <n v="179"/>
    <x v="2964"/>
    <s v="A feature-length film about how three people survive in a diseased world."/>
    <x v="114"/>
    <x v="2395"/>
    <x v="2"/>
    <s v="US"/>
    <s v="USD"/>
    <n v="1457056555"/>
    <n v="1454464555"/>
    <b v="0"/>
    <n v="2"/>
    <b v="0"/>
    <s v="film &amp; video/drama"/>
    <n v="20"/>
    <n v="100"/>
    <x v="5"/>
    <x v="10"/>
    <x v="2969"/>
  </r>
  <r>
    <n v="556"/>
    <x v="2965"/>
    <s v="An educational platform for learning Unified English Braille Code"/>
    <x v="36"/>
    <x v="2395"/>
    <x v="2"/>
    <s v="US"/>
    <s v="USD"/>
    <n v="1452112717"/>
    <n v="1449520717"/>
    <b v="0"/>
    <n v="1"/>
    <b v="0"/>
    <s v="technology/web"/>
    <n v="3"/>
    <n v="200"/>
    <x v="0"/>
    <x v="26"/>
    <x v="2970"/>
  </r>
  <r>
    <n v="893"/>
    <x v="2966"/>
    <s v="The Philly music scene is full of amazing talent. This annual music festival is to celebrate those gems within that scene!"/>
    <x v="151"/>
    <x v="2395"/>
    <x v="2"/>
    <s v="US"/>
    <s v="USD"/>
    <n v="1427920363"/>
    <n v="1425331963"/>
    <b v="0"/>
    <n v="5"/>
    <b v="0"/>
    <s v="music/indie rock"/>
    <n v="10"/>
    <n v="40"/>
    <x v="7"/>
    <x v="12"/>
    <x v="2971"/>
  </r>
  <r>
    <n v="1363"/>
    <x v="2967"/>
    <s v="Identifying cancer and disease products we use everyday and are totally unaware of. Then substituting them with healthy alternatives"/>
    <x v="317"/>
    <x v="2395"/>
    <x v="0"/>
    <s v="US"/>
    <s v="USD"/>
    <n v="1455523140"/>
    <n v="1453925727"/>
    <b v="0"/>
    <n v="5"/>
    <b v="1"/>
    <s v="publishing/nonfiction"/>
    <n v="100"/>
    <n v="40"/>
    <x v="1"/>
    <x v="17"/>
    <x v="2972"/>
  </r>
  <r>
    <n v="1421"/>
    <x v="2968"/>
    <s v="English translation of &quot;The Escape to Myanmar&quot;, a fictive novel about people from Sweden who arrive in Myanmar/Burma as war refugees."/>
    <x v="19"/>
    <x v="2395"/>
    <x v="2"/>
    <s v="SE"/>
    <s v="SEK"/>
    <n v="1423432709"/>
    <n v="1420840709"/>
    <b v="0"/>
    <n v="2"/>
    <b v="0"/>
    <s v="publishing/translations"/>
    <n v="0"/>
    <n v="100"/>
    <x v="1"/>
    <x v="31"/>
    <x v="2973"/>
  </r>
  <r>
    <n v="3067"/>
    <x v="2969"/>
    <s v="Host a special event in your home, collect donations and turn containers in the foyer to a comfortable welcoming place to sit &amp; chat!"/>
    <x v="36"/>
    <x v="2395"/>
    <x v="2"/>
    <s v="NZ"/>
    <s v="NZD"/>
    <n v="1441837879"/>
    <n v="1439245879"/>
    <b v="0"/>
    <n v="1"/>
    <b v="0"/>
    <s v="theater/spaces"/>
    <n v="3"/>
    <n v="200"/>
    <x v="6"/>
    <x v="9"/>
    <x v="2974"/>
  </r>
  <r>
    <n v="3415"/>
    <x v="2970"/>
    <s v="We are raising funds to allow for enhanced scenic, costume, and lighting design. Every dollar helps!"/>
    <x v="317"/>
    <x v="2395"/>
    <x v="0"/>
    <s v="US"/>
    <s v="USD"/>
    <n v="1460935800"/>
    <n v="1459999656"/>
    <b v="0"/>
    <n v="9"/>
    <b v="1"/>
    <s v="theater/plays"/>
    <n v="100"/>
    <n v="22.22"/>
    <x v="6"/>
    <x v="11"/>
    <x v="2975"/>
  </r>
  <r>
    <n v="4034"/>
    <x v="2971"/>
    <s v="This local community theatre needs a proper, efficient, SAFE and professional audio and lighting setup. Helps us raise the funds!"/>
    <x v="347"/>
    <x v="2395"/>
    <x v="2"/>
    <s v="US"/>
    <s v="USD"/>
    <n v="1428097450"/>
    <n v="1425509050"/>
    <b v="0"/>
    <n v="2"/>
    <b v="0"/>
    <s v="theater/plays"/>
    <n v="1"/>
    <n v="100"/>
    <x v="6"/>
    <x v="11"/>
    <x v="2976"/>
  </r>
  <r>
    <n v="713"/>
    <x v="2972"/>
    <s v="The first GPS tracker created entirely in Italy that allows you to know where your pet is located at any time throughout any device."/>
    <x v="17"/>
    <x v="2396"/>
    <x v="2"/>
    <s v="IT"/>
    <s v="EUR"/>
    <n v="1465130532"/>
    <n v="1462538532"/>
    <b v="0"/>
    <n v="1"/>
    <b v="0"/>
    <s v="technology/wearables"/>
    <n v="1"/>
    <n v="199"/>
    <x v="0"/>
    <x v="1"/>
    <x v="2977"/>
  </r>
  <r>
    <n v="905"/>
    <x v="2973"/>
    <s v="Working hard to get into the studio to record, produce, and edit my break out CD. I hope to realize my vision!"/>
    <x v="115"/>
    <x v="2397"/>
    <x v="2"/>
    <s v="US"/>
    <s v="USD"/>
    <n v="1295847926"/>
    <n v="1290663926"/>
    <b v="0"/>
    <n v="6"/>
    <b v="0"/>
    <s v="music/jazz"/>
    <n v="3"/>
    <n v="32.67"/>
    <x v="7"/>
    <x v="33"/>
    <x v="2978"/>
  </r>
  <r>
    <n v="918"/>
    <x v="2974"/>
    <s v="Come watch my new mind twisting yet soothing music video â€œNothing Basicâ€. If you like it you can become part of what's coming up next!"/>
    <x v="254"/>
    <x v="2397"/>
    <x v="2"/>
    <s v="GB"/>
    <s v="GBP"/>
    <n v="1417474761"/>
    <n v="1414879161"/>
    <b v="0"/>
    <n v="10"/>
    <b v="0"/>
    <s v="music/jazz"/>
    <n v="5"/>
    <n v="19.600000000000001"/>
    <x v="7"/>
    <x v="33"/>
    <x v="2979"/>
  </r>
  <r>
    <n v="895"/>
    <x v="2975"/>
    <s v="ruKus radio is an independent internet radio station focused solely on the independent artist and has been Mainstream-free since 2007! "/>
    <x v="36"/>
    <x v="2398"/>
    <x v="2"/>
    <s v="US"/>
    <s v="USD"/>
    <n v="1287975829"/>
    <n v="1284087829"/>
    <b v="0"/>
    <n v="7"/>
    <b v="0"/>
    <s v="music/indie rock"/>
    <n v="2"/>
    <n v="27.86"/>
    <x v="7"/>
    <x v="12"/>
    <x v="2980"/>
  </r>
  <r>
    <n v="3429"/>
    <x v="2976"/>
    <s v="I would like to raise a small budget to put on my first play, Virtual Reality. To be put on at 53two, Manchester - 29th &amp; 30th Nov 16"/>
    <x v="277"/>
    <x v="2398"/>
    <x v="0"/>
    <s v="GB"/>
    <s v="GBP"/>
    <n v="1478046661"/>
    <n v="1476837061"/>
    <b v="0"/>
    <n v="12"/>
    <b v="1"/>
    <s v="theater/plays"/>
    <n v="130"/>
    <n v="16.25"/>
    <x v="6"/>
    <x v="11"/>
    <x v="2981"/>
  </r>
  <r>
    <n v="3946"/>
    <x v="2977"/>
    <s v="Dr. Mecurio's is an original work of fantasy designed and written for the stage."/>
    <x v="70"/>
    <x v="2398"/>
    <x v="2"/>
    <s v="US"/>
    <s v="USD"/>
    <n v="1425110400"/>
    <n v="1422388822"/>
    <b v="0"/>
    <n v="5"/>
    <b v="0"/>
    <s v="theater/plays"/>
    <n v="3"/>
    <n v="39"/>
    <x v="6"/>
    <x v="11"/>
    <x v="2982"/>
  </r>
  <r>
    <n v="719"/>
    <x v="2978"/>
    <s v="We've created the perfect sports chalk- antibacterial, lasts longer, better grip, and no mess! Now we need a non-provisional patent!"/>
    <x v="51"/>
    <x v="2399"/>
    <x v="2"/>
    <s v="US"/>
    <s v="USD"/>
    <n v="1456189076"/>
    <n v="1454979476"/>
    <b v="0"/>
    <n v="10"/>
    <b v="0"/>
    <s v="technology/wearables"/>
    <n v="1"/>
    <n v="19.399999999999999"/>
    <x v="0"/>
    <x v="1"/>
    <x v="2983"/>
  </r>
  <r>
    <n v="127"/>
    <x v="2979"/>
    <s v="An ambitious Sci-Fi/Action film that will have a big-budget feel with stunning visuals &amp; stunts starring a casting of up and comers."/>
    <x v="36"/>
    <x v="2400"/>
    <x v="1"/>
    <s v="US"/>
    <s v="USD"/>
    <n v="1428069541"/>
    <n v="1425481141"/>
    <b v="0"/>
    <n v="4"/>
    <b v="0"/>
    <s v="film &amp; video/science fiction"/>
    <n v="2"/>
    <n v="47.5"/>
    <x v="5"/>
    <x v="21"/>
    <x v="2984"/>
  </r>
  <r>
    <n v="1062"/>
    <x v="2980"/>
    <s v="SEE US ON PATREON www.badgirlartwork.com"/>
    <x v="348"/>
    <x v="2400"/>
    <x v="1"/>
    <s v="US"/>
    <s v="USD"/>
    <n v="1468351341"/>
    <n v="1467746541"/>
    <b v="0"/>
    <n v="4"/>
    <b v="0"/>
    <s v="journalism/audio"/>
    <n v="95"/>
    <n v="47.5"/>
    <x v="8"/>
    <x v="30"/>
    <x v="2985"/>
  </r>
  <r>
    <n v="3846"/>
    <x v="2981"/>
    <s v="My Insane Shakespeare. An original play by Arthur Elbakyan premiering October 13th at United Solo, New York City."/>
    <x v="40"/>
    <x v="2401"/>
    <x v="2"/>
    <s v="US"/>
    <s v="USD"/>
    <n v="1412405940"/>
    <n v="1409721542"/>
    <b v="1"/>
    <n v="8"/>
    <b v="0"/>
    <s v="theater/plays"/>
    <n v="3"/>
    <n v="23.63"/>
    <x v="6"/>
    <x v="11"/>
    <x v="2986"/>
  </r>
  <r>
    <n v="1155"/>
    <x v="2982"/>
    <s v="I am on a mission to offer as many people as I can a great healthy coffee, tea, and snacks by using healthy products and ingredients."/>
    <x v="17"/>
    <x v="2402"/>
    <x v="2"/>
    <s v="US"/>
    <s v="USD"/>
    <n v="1408040408"/>
    <n v="1405448408"/>
    <b v="0"/>
    <n v="8"/>
    <b v="0"/>
    <s v="food/food trucks"/>
    <n v="1"/>
    <n v="23.5"/>
    <x v="4"/>
    <x v="29"/>
    <x v="2987"/>
  </r>
  <r>
    <n v="1768"/>
    <x v="2983"/>
    <s v="My goal is to create a catalog of farm-to-table recipes with stunning images from restaurants and farms in the southwest."/>
    <x v="1"/>
    <x v="2403"/>
    <x v="2"/>
    <s v="US"/>
    <s v="USD"/>
    <n v="1411824444"/>
    <n v="1406640444"/>
    <b v="1"/>
    <n v="15"/>
    <b v="0"/>
    <s v="photography/photobooks"/>
    <n v="4"/>
    <n v="12.47"/>
    <x v="2"/>
    <x v="3"/>
    <x v="2988"/>
  </r>
  <r>
    <n v="1143"/>
    <x v="2984"/>
    <s v="Convergence: RiftWars is a easy to approach competitive turn-based strategy game, featuring quick game play and military tactics."/>
    <x v="52"/>
    <x v="2404"/>
    <x v="2"/>
    <s v="US"/>
    <s v="USD"/>
    <n v="1450327126"/>
    <n v="1447735126"/>
    <b v="0"/>
    <n v="8"/>
    <b v="0"/>
    <s v="games/mobile games"/>
    <n v="0"/>
    <n v="23.25"/>
    <x v="3"/>
    <x v="28"/>
    <x v="2989"/>
  </r>
  <r>
    <n v="2884"/>
    <x v="2985"/>
    <s v="Come explore the dream world of Jim Morrison, rock singer, mystic, poet, shaman."/>
    <x v="52"/>
    <x v="2405"/>
    <x v="2"/>
    <s v="US"/>
    <s v="USD"/>
    <n v="1417800435"/>
    <n v="1415208435"/>
    <b v="0"/>
    <n v="4"/>
    <b v="0"/>
    <s v="theater/plays"/>
    <n v="0"/>
    <n v="46.25"/>
    <x v="6"/>
    <x v="11"/>
    <x v="2990"/>
  </r>
  <r>
    <n v="3910"/>
    <x v="2986"/>
    <s v="Join Sherlock Holmes and Dr. Watson as the first adventure together is dramatized live on-stage!  The game is afoot!"/>
    <x v="70"/>
    <x v="2405"/>
    <x v="2"/>
    <s v="US"/>
    <s v="USD"/>
    <n v="1441649397"/>
    <n v="1439057397"/>
    <b v="0"/>
    <n v="3"/>
    <b v="0"/>
    <s v="theater/plays"/>
    <n v="3"/>
    <n v="61.67"/>
    <x v="6"/>
    <x v="11"/>
    <x v="2991"/>
  </r>
  <r>
    <n v="177"/>
    <x v="2987"/>
    <s v="I'm making a modern day version of the bible story &quot; The Good Samaritan&quot;"/>
    <x v="314"/>
    <x v="2406"/>
    <x v="2"/>
    <s v="US"/>
    <s v="USD"/>
    <n v="1427155726"/>
    <n v="1425690526"/>
    <b v="0"/>
    <n v="7"/>
    <b v="0"/>
    <s v="film &amp; video/drama"/>
    <n v="40"/>
    <n v="25.71"/>
    <x v="5"/>
    <x v="10"/>
    <x v="2992"/>
  </r>
  <r>
    <n v="1439"/>
    <x v="2988"/>
    <s v="My English  novel has received excellent reviews. To address the great interest from Germany I want to translate it into German."/>
    <x v="349"/>
    <x v="2406"/>
    <x v="2"/>
    <s v="CA"/>
    <s v="CAD"/>
    <n v="1425758101"/>
    <n v="1423166101"/>
    <b v="0"/>
    <n v="6"/>
    <b v="0"/>
    <s v="publishing/translations"/>
    <n v="7"/>
    <n v="30"/>
    <x v="1"/>
    <x v="31"/>
    <x v="2993"/>
  </r>
  <r>
    <n v="2167"/>
    <x v="2989"/>
    <s v="We need YOUR HELP to take one more step to this make release sound amazing!"/>
    <x v="277"/>
    <x v="2406"/>
    <x v="0"/>
    <s v="US"/>
    <s v="USD"/>
    <n v="1347672937"/>
    <n v="1346463337"/>
    <b v="0"/>
    <n v="8"/>
    <b v="1"/>
    <s v="music/rock"/>
    <n v="120"/>
    <n v="22.5"/>
    <x v="7"/>
    <x v="15"/>
    <x v="2994"/>
  </r>
  <r>
    <n v="2372"/>
    <x v="2990"/>
    <s v="An online platform that will notify every listed individual, vet, council, pound and so on in a geographical area when a pet is lost!"/>
    <x v="120"/>
    <x v="2406"/>
    <x v="1"/>
    <s v="AU"/>
    <s v="AUD"/>
    <n v="1429839571"/>
    <n v="1427247571"/>
    <b v="0"/>
    <n v="6"/>
    <b v="0"/>
    <s v="technology/web"/>
    <n v="3"/>
    <n v="30"/>
    <x v="0"/>
    <x v="26"/>
    <x v="2995"/>
  </r>
  <r>
    <n v="3508"/>
    <x v="2991"/>
    <s v="Roll The Dice Theatre Company revolves around taking risks in the game of life vicariously through beloved childhood games."/>
    <x v="292"/>
    <x v="2406"/>
    <x v="0"/>
    <s v="GB"/>
    <s v="GBP"/>
    <n v="1462914000"/>
    <n v="1460914253"/>
    <b v="0"/>
    <n v="15"/>
    <b v="1"/>
    <s v="theater/plays"/>
    <n v="180"/>
    <n v="12"/>
    <x v="6"/>
    <x v="11"/>
    <x v="2996"/>
  </r>
  <r>
    <n v="1116"/>
    <x v="2992"/>
    <s v="A medieval, post apocolyptic, Online, MMORPG. Class morphing, character customization game."/>
    <x v="62"/>
    <x v="2407"/>
    <x v="2"/>
    <s v="US"/>
    <s v="USD"/>
    <n v="1339273208"/>
    <n v="1334089208"/>
    <b v="0"/>
    <n v="10"/>
    <b v="0"/>
    <s v="games/video games"/>
    <n v="0"/>
    <n v="17.850000000000001"/>
    <x v="3"/>
    <x v="18"/>
    <x v="2997"/>
  </r>
  <r>
    <n v="1238"/>
    <x v="2993"/>
    <s v="The purpose of the album is to pull from many differenet genres but to express life circumstances to reach everyday people through song"/>
    <x v="114"/>
    <x v="2408"/>
    <x v="1"/>
    <s v="US"/>
    <s v="USD"/>
    <n v="1312641536"/>
    <n v="1310049536"/>
    <b v="0"/>
    <n v="3"/>
    <b v="0"/>
    <s v="music/world music"/>
    <n v="18"/>
    <n v="59.33"/>
    <x v="7"/>
    <x v="37"/>
    <x v="2998"/>
  </r>
  <r>
    <n v="767"/>
    <x v="2994"/>
    <s v="Jury of Peers is a complete novel, and it's good._x000a_All it needs now?  _x000a_More readers.  About ten million more._x000a_Let's get 'em."/>
    <x v="1"/>
    <x v="2409"/>
    <x v="2"/>
    <s v="US"/>
    <s v="USD"/>
    <n v="1432178810"/>
    <n v="1429586810"/>
    <b v="0"/>
    <n v="3"/>
    <b v="0"/>
    <s v="publishing/fiction"/>
    <n v="4"/>
    <n v="59"/>
    <x v="1"/>
    <x v="35"/>
    <x v="2999"/>
  </r>
  <r>
    <n v="2869"/>
    <x v="2995"/>
    <s v="We provide performing arts training and experience to young people of low income families in NYC, building confidence and self esteem"/>
    <x v="16"/>
    <x v="2409"/>
    <x v="2"/>
    <s v="US"/>
    <s v="USD"/>
    <n v="1468937681"/>
    <n v="1466345681"/>
    <b v="0"/>
    <n v="5"/>
    <b v="0"/>
    <s v="theater/plays"/>
    <n v="1"/>
    <n v="35.4"/>
    <x v="6"/>
    <x v="11"/>
    <x v="3000"/>
  </r>
  <r>
    <n v="579"/>
    <x v="2996"/>
    <s v="Learn classic and public key cryptography with a full proof-of-concept system in JavaScript."/>
    <x v="32"/>
    <x v="2410"/>
    <x v="2"/>
    <s v="US"/>
    <s v="USD"/>
    <n v="1419539223"/>
    <n v="1416947223"/>
    <b v="0"/>
    <n v="5"/>
    <b v="0"/>
    <s v="technology/web"/>
    <n v="1"/>
    <n v="35"/>
    <x v="0"/>
    <x v="26"/>
    <x v="3001"/>
  </r>
  <r>
    <n v="3068"/>
    <x v="2997"/>
    <s v="Hearing loops will be installed in theaters to give hearing loss sufferers with cochlear implants and hearing aids much needed access."/>
    <x v="12"/>
    <x v="2410"/>
    <x v="2"/>
    <s v="US"/>
    <s v="USD"/>
    <n v="1445013352"/>
    <n v="1442421352"/>
    <b v="0"/>
    <n v="2"/>
    <b v="0"/>
    <s v="theater/spaces"/>
    <n v="0"/>
    <n v="87.5"/>
    <x v="6"/>
    <x v="9"/>
    <x v="3002"/>
  </r>
  <r>
    <n v="3905"/>
    <x v="2998"/>
    <s v="&quot;STAIRCASES&quot; is a piece of collaborative new writing exploring 'L'esprit de l'escalier', or the conversations you wish you could have."/>
    <x v="186"/>
    <x v="2411"/>
    <x v="2"/>
    <s v="GB"/>
    <s v="GBP"/>
    <n v="1434063600"/>
    <n v="1430405903"/>
    <b v="0"/>
    <n v="7"/>
    <b v="0"/>
    <s v="theater/plays"/>
    <n v="12"/>
    <n v="24.71"/>
    <x v="6"/>
    <x v="11"/>
    <x v="3003"/>
  </r>
  <r>
    <n v="775"/>
    <x v="2999"/>
    <s v="Scorned is the first in a series that I have been working on for two years and it's time to get it published."/>
    <x v="26"/>
    <x v="2412"/>
    <x v="2"/>
    <s v="US"/>
    <s v="USD"/>
    <n v="1323998795"/>
    <n v="1321406795"/>
    <b v="0"/>
    <n v="5"/>
    <b v="0"/>
    <s v="publishing/fiction"/>
    <n v="2"/>
    <n v="34"/>
    <x v="1"/>
    <x v="35"/>
    <x v="3004"/>
  </r>
  <r>
    <n v="862"/>
    <x v="3000"/>
    <s v="I want to work with the great John Goodsall and Percy Jones from Brand X to create the ultimate new jazz album."/>
    <x v="6"/>
    <x v="2412"/>
    <x v="2"/>
    <s v="GB"/>
    <s v="GBP"/>
    <n v="1384179548"/>
    <n v="1381583948"/>
    <b v="0"/>
    <n v="4"/>
    <b v="0"/>
    <s v="music/jazz"/>
    <n v="0"/>
    <n v="42.5"/>
    <x v="7"/>
    <x v="33"/>
    <x v="3005"/>
  </r>
  <r>
    <n v="1549"/>
    <x v="3001"/>
    <s v="A 2016 calendar collection of landscape and wildlife photographs from award winning photographer, Steve Marler."/>
    <x v="207"/>
    <x v="2412"/>
    <x v="2"/>
    <s v="US"/>
    <s v="USD"/>
    <n v="1446524159"/>
    <n v="1443928559"/>
    <b v="0"/>
    <n v="6"/>
    <b v="0"/>
    <s v="photography/nature"/>
    <n v="34"/>
    <n v="28.33"/>
    <x v="2"/>
    <x v="38"/>
    <x v="3006"/>
  </r>
  <r>
    <n v="3896"/>
    <x v="3002"/>
    <s v="Yorick and Co. is a comedy about a struggling theatre company whose mysterious benefactor starts haunting the show!"/>
    <x v="250"/>
    <x v="2412"/>
    <x v="2"/>
    <s v="US"/>
    <s v="USD"/>
    <n v="1402979778"/>
    <n v="1401770178"/>
    <b v="0"/>
    <n v="4"/>
    <b v="0"/>
    <s v="theater/plays"/>
    <n v="11"/>
    <n v="42.5"/>
    <x v="6"/>
    <x v="11"/>
    <x v="3007"/>
  </r>
  <r>
    <n v="3982"/>
    <x v="3003"/>
    <s v="Sex, deception, addiction, life. _x000a_A quality piece of relevant theatre at one of London's most vibrant and respected fringe theatres."/>
    <x v="233"/>
    <x v="2412"/>
    <x v="2"/>
    <s v="GB"/>
    <s v="GBP"/>
    <n v="1436297180"/>
    <n v="1431113180"/>
    <b v="0"/>
    <n v="5"/>
    <b v="0"/>
    <s v="theater/plays"/>
    <n v="20"/>
    <n v="34"/>
    <x v="6"/>
    <x v="11"/>
    <x v="3008"/>
  </r>
  <r>
    <n v="1106"/>
    <x v="3004"/>
    <s v="Collect coins and save civilians while you blast your way through tons of zombies! Unlock new characters and levels!"/>
    <x v="272"/>
    <x v="2413"/>
    <x v="2"/>
    <s v="US"/>
    <s v="USD"/>
    <n v="1333557975"/>
    <n v="1330969575"/>
    <b v="0"/>
    <n v="7"/>
    <b v="0"/>
    <s v="games/video games"/>
    <n v="41"/>
    <n v="23.57"/>
    <x v="3"/>
    <x v="18"/>
    <x v="3009"/>
  </r>
  <r>
    <n v="4070"/>
    <x v="3005"/>
    <s v="V-Day Southern Utah University 2015 and Second Studio Players presents: The Vagina Monologues"/>
    <x v="114"/>
    <x v="2413"/>
    <x v="2"/>
    <s v="US"/>
    <s v="USD"/>
    <n v="1425178800"/>
    <n v="1422374420"/>
    <b v="0"/>
    <n v="6"/>
    <b v="0"/>
    <s v="theater/plays"/>
    <n v="17"/>
    <n v="27.5"/>
    <x v="6"/>
    <x v="11"/>
    <x v="3010"/>
  </r>
  <r>
    <n v="3135"/>
    <x v="3006"/>
    <s v="SEVEN tells the true stories of 7 women who bravely fought for the well-being of women, families, and children around the globe."/>
    <x v="350"/>
    <x v="2414"/>
    <x v="3"/>
    <s v="US"/>
    <s v="USD"/>
    <n v="1491277121"/>
    <n v="1489376321"/>
    <b v="0"/>
    <n v="7"/>
    <b v="0"/>
    <s v="theater/plays"/>
    <n v="21"/>
    <n v="23.14"/>
    <x v="6"/>
    <x v="11"/>
    <x v="3011"/>
  </r>
  <r>
    <n v="903"/>
    <x v="3007"/>
    <s v="The U City Jazz Festival is offered for free to the community and features the best jazz talent from the midwest."/>
    <x v="1"/>
    <x v="2415"/>
    <x v="2"/>
    <s v="US"/>
    <s v="USD"/>
    <n v="1348367100"/>
    <n v="1346180780"/>
    <b v="0"/>
    <n v="4"/>
    <b v="0"/>
    <s v="music/jazz"/>
    <n v="3"/>
    <n v="40"/>
    <x v="7"/>
    <x v="33"/>
    <x v="3012"/>
  </r>
  <r>
    <n v="925"/>
    <x v="3008"/>
    <s v="This project is a mix of original &amp; standard song selections.  This phase covers recording and package design expenses."/>
    <x v="70"/>
    <x v="2415"/>
    <x v="2"/>
    <s v="US"/>
    <s v="USD"/>
    <n v="1385590111"/>
    <n v="1382994511"/>
    <b v="0"/>
    <n v="5"/>
    <b v="0"/>
    <s v="music/jazz"/>
    <n v="3"/>
    <n v="32"/>
    <x v="7"/>
    <x v="33"/>
    <x v="3013"/>
  </r>
  <r>
    <n v="662"/>
    <x v="3009"/>
    <s v="A stylish, durable safety light band on your wrist or ankle holds a watch or another modular accessory."/>
    <x v="351"/>
    <x v="2416"/>
    <x v="2"/>
    <s v="US"/>
    <s v="USD"/>
    <n v="1421404247"/>
    <n v="1418812247"/>
    <b v="0"/>
    <n v="4"/>
    <b v="0"/>
    <s v="technology/wearables"/>
    <n v="0"/>
    <n v="39"/>
    <x v="0"/>
    <x v="1"/>
    <x v="3014"/>
  </r>
  <r>
    <n v="1761"/>
    <x v="3010"/>
    <s v="A hardcover photobook telling the naked truth of a young photographers journey."/>
    <x v="292"/>
    <x v="2417"/>
    <x v="0"/>
    <s v="GB"/>
    <s v="GBP"/>
    <n v="1442065060"/>
    <n v="1437745060"/>
    <b v="0"/>
    <n v="3"/>
    <b v="1"/>
    <s v="photography/photobooks"/>
    <n v="155"/>
    <n v="51.67"/>
    <x v="2"/>
    <x v="3"/>
    <x v="3015"/>
  </r>
  <r>
    <n v="423"/>
    <x v="3011"/>
    <s v="from the makers of COPS: Skyrim comes the Dark Brotherhood. a dramatic series created with Skyrim machinima."/>
    <x v="16"/>
    <x v="2418"/>
    <x v="2"/>
    <s v="US"/>
    <s v="USD"/>
    <n v="1370470430"/>
    <n v="1367878430"/>
    <b v="0"/>
    <n v="13"/>
    <b v="0"/>
    <s v="film &amp; video/animation"/>
    <n v="1"/>
    <n v="11.77"/>
    <x v="5"/>
    <x v="23"/>
    <x v="3016"/>
  </r>
  <r>
    <n v="2169"/>
    <x v="3012"/>
    <s v="An innovative new YouTube series reviewing the HOT new music technology that people love. For Rockers, Jazzers, Rappers and everyone"/>
    <x v="352"/>
    <x v="2418"/>
    <x v="0"/>
    <s v="US"/>
    <s v="USD"/>
    <n v="1488473351"/>
    <n v="1488214151"/>
    <b v="0"/>
    <n v="7"/>
    <b v="1"/>
    <s v="music/rock"/>
    <n v="100"/>
    <n v="21.86"/>
    <x v="7"/>
    <x v="15"/>
    <x v="3017"/>
  </r>
  <r>
    <n v="3907"/>
    <x v="3013"/>
    <s v="Burqa&amp;Rifle dramatizes the  encounter between two women -- a vigilante and a convert to Islam."/>
    <x v="114"/>
    <x v="2418"/>
    <x v="2"/>
    <s v="US"/>
    <s v="USD"/>
    <n v="1414354080"/>
    <n v="1411587606"/>
    <b v="0"/>
    <n v="4"/>
    <b v="0"/>
    <s v="theater/plays"/>
    <n v="15"/>
    <n v="38.25"/>
    <x v="6"/>
    <x v="11"/>
    <x v="3018"/>
  </r>
  <r>
    <n v="123"/>
    <x v="3014"/>
    <s v="A group of scientists stumble upon an extraterrestrial virus that is self aware. They must stop it's spread in order to save humanity."/>
    <x v="20"/>
    <x v="2419"/>
    <x v="1"/>
    <s v="US"/>
    <s v="USD"/>
    <n v="1414533600"/>
    <n v="1411411564"/>
    <b v="0"/>
    <n v="6"/>
    <b v="0"/>
    <s v="film &amp; video/science fiction"/>
    <n v="0"/>
    <n v="25.17"/>
    <x v="5"/>
    <x v="21"/>
    <x v="3019"/>
  </r>
  <r>
    <n v="904"/>
    <x v="3015"/>
    <s v="Support the preservation of Jazz and help us become a national Jazz Festival with the best music, food, and fun for all ages!"/>
    <x v="6"/>
    <x v="2419"/>
    <x v="2"/>
    <s v="US"/>
    <s v="USD"/>
    <n v="1451786137"/>
    <n v="1449194137"/>
    <b v="0"/>
    <n v="3"/>
    <b v="0"/>
    <s v="music/jazz"/>
    <n v="0"/>
    <n v="50.33"/>
    <x v="7"/>
    <x v="33"/>
    <x v="3020"/>
  </r>
  <r>
    <n v="1157"/>
    <x v="3016"/>
    <s v="When the smoke clears, folks in Albany are going to experience the best barbeque they'll ever have! Got the flavor, need some funding."/>
    <x v="26"/>
    <x v="2419"/>
    <x v="2"/>
    <s v="US"/>
    <s v="USD"/>
    <n v="1417795480"/>
    <n v="1412607880"/>
    <b v="0"/>
    <n v="3"/>
    <b v="0"/>
    <s v="food/food trucks"/>
    <n v="2"/>
    <n v="50.33"/>
    <x v="4"/>
    <x v="29"/>
    <x v="3021"/>
  </r>
  <r>
    <n v="2411"/>
    <x v="3017"/>
    <s v="I want to create an authentic German food truck to travel all over the US. Spreading amazing German Food to Summer Time Music Festivals"/>
    <x v="17"/>
    <x v="2419"/>
    <x v="2"/>
    <s v="US"/>
    <s v="USD"/>
    <n v="1440524082"/>
    <n v="1437932082"/>
    <b v="0"/>
    <n v="3"/>
    <b v="0"/>
    <s v="food/food trucks"/>
    <n v="1"/>
    <n v="50.33"/>
    <x v="4"/>
    <x v="29"/>
    <x v="3022"/>
  </r>
  <r>
    <n v="3191"/>
    <x v="3018"/>
    <s v="A brand new musical about the ban of contraception and abortion in Romania and the revolution that ended it all in 1989."/>
    <x v="212"/>
    <x v="2419"/>
    <x v="2"/>
    <s v="US"/>
    <s v="USD"/>
    <n v="1471370869"/>
    <n v="1466186869"/>
    <b v="0"/>
    <n v="4"/>
    <b v="0"/>
    <s v="theater/musical"/>
    <n v="4"/>
    <n v="37.75"/>
    <x v="6"/>
    <x v="19"/>
    <x v="3023"/>
  </r>
  <r>
    <n v="3987"/>
    <x v="3019"/>
    <s v="Write Now 5 is a new writing festival in south east London promoting new work from emerging playwrights."/>
    <x v="272"/>
    <x v="2419"/>
    <x v="2"/>
    <s v="GB"/>
    <s v="GBP"/>
    <n v="1400278290"/>
    <n v="1399414290"/>
    <b v="0"/>
    <n v="13"/>
    <b v="0"/>
    <s v="theater/plays"/>
    <n v="38"/>
    <n v="11.62"/>
    <x v="6"/>
    <x v="11"/>
    <x v="3024"/>
  </r>
  <r>
    <n v="511"/>
    <x v="3020"/>
    <s v="A project that incorporates animation and comic art into a relevant story. 4 boys, 1 eyeland, and a whole lot of drama!!!"/>
    <x v="1"/>
    <x v="2420"/>
    <x v="2"/>
    <s v="US"/>
    <s v="USD"/>
    <n v="1365228982"/>
    <n v="1362640582"/>
    <b v="0"/>
    <n v="5"/>
    <b v="0"/>
    <s v="film &amp; video/animation"/>
    <n v="3"/>
    <n v="30"/>
    <x v="5"/>
    <x v="23"/>
    <x v="3025"/>
  </r>
  <r>
    <n v="1485"/>
    <x v="3021"/>
    <s v="Covenant Kept is a unique story that follows an ordinary woman through an extraordinary spiritual journey. Please help fund me."/>
    <x v="132"/>
    <x v="2420"/>
    <x v="2"/>
    <s v="US"/>
    <s v="USD"/>
    <n v="1434827173"/>
    <n v="1430939173"/>
    <b v="0"/>
    <n v="3"/>
    <b v="0"/>
    <s v="publishing/fiction"/>
    <n v="2"/>
    <n v="50"/>
    <x v="1"/>
    <x v="35"/>
    <x v="3026"/>
  </r>
  <r>
    <n v="1716"/>
    <x v="3022"/>
    <s v="New Twin Cities based Gospel Chorus and music ministry. Join us as we grow and support this exciting mission with our launch Feb 11th!!"/>
    <x v="151"/>
    <x v="2420"/>
    <x v="2"/>
    <s v="US"/>
    <s v="USD"/>
    <n v="1481295099"/>
    <n v="1477835499"/>
    <b v="0"/>
    <n v="3"/>
    <b v="0"/>
    <s v="music/faith"/>
    <n v="8"/>
    <n v="50"/>
    <x v="7"/>
    <x v="14"/>
    <x v="3027"/>
  </r>
  <r>
    <n v="2775"/>
    <x v="3023"/>
    <s v="Kids Radio Theatre is a radio show played on National Pubic Radio to teach children all about theatre every Sunday 20 states."/>
    <x v="1"/>
    <x v="2420"/>
    <x v="2"/>
    <s v="US"/>
    <s v="USD"/>
    <n v="1323994754"/>
    <n v="1321402754"/>
    <b v="0"/>
    <n v="2"/>
    <b v="0"/>
    <s v="publishing/children's books"/>
    <n v="3"/>
    <n v="75"/>
    <x v="1"/>
    <x v="39"/>
    <x v="3028"/>
  </r>
  <r>
    <n v="3737"/>
    <x v="1768"/>
    <s v="The ASU Theatre and Shakespeare Club presents Measure For Measure directed by Jordyn Ochser."/>
    <x v="251"/>
    <x v="2420"/>
    <x v="2"/>
    <s v="US"/>
    <s v="USD"/>
    <n v="1447311540"/>
    <n v="1445358903"/>
    <b v="0"/>
    <n v="4"/>
    <b v="0"/>
    <s v="theater/plays"/>
    <n v="21"/>
    <n v="37.5"/>
    <x v="6"/>
    <x v="11"/>
    <x v="3029"/>
  </r>
  <r>
    <n v="484"/>
    <x v="3024"/>
    <s v="The Diddlys are steam powered superheroes,transforming into spaceships,submarines or whatever it takes to complete their secret mission"/>
    <x v="28"/>
    <x v="2421"/>
    <x v="2"/>
    <s v="GB"/>
    <s v="GBP"/>
    <n v="1446766372"/>
    <n v="1443220372"/>
    <b v="0"/>
    <n v="11"/>
    <b v="0"/>
    <s v="film &amp; video/animation"/>
    <n v="0"/>
    <n v="13.55"/>
    <x v="5"/>
    <x v="23"/>
    <x v="3030"/>
  </r>
  <r>
    <n v="2856"/>
    <x v="3025"/>
    <s v="This will be the fifth play of The Jokeress, based on the ebook/paperback novelette series. It is scifi, suspense, terror, and noir."/>
    <x v="121"/>
    <x v="2422"/>
    <x v="2"/>
    <s v="US"/>
    <s v="USD"/>
    <n v="1439069640"/>
    <n v="1433897647"/>
    <b v="0"/>
    <n v="6"/>
    <b v="0"/>
    <s v="theater/plays"/>
    <n v="5"/>
    <n v="24.33"/>
    <x v="6"/>
    <x v="11"/>
    <x v="3031"/>
  </r>
  <r>
    <n v="1456"/>
    <x v="3026"/>
    <s v="English Version of my auto-published novel"/>
    <x v="1"/>
    <x v="2423"/>
    <x v="1"/>
    <s v="IT"/>
    <s v="EUR"/>
    <n v="1483459365"/>
    <n v="1480867365"/>
    <b v="0"/>
    <n v="3"/>
    <b v="0"/>
    <s v="publishing/translations"/>
    <n v="3"/>
    <n v="48.33"/>
    <x v="1"/>
    <x v="31"/>
    <x v="3032"/>
  </r>
  <r>
    <n v="2569"/>
    <x v="3027"/>
    <s v="With your help, I would be able to get a truck and start the process of getting it ready for the 2016 season."/>
    <x v="115"/>
    <x v="2423"/>
    <x v="1"/>
    <s v="US"/>
    <s v="USD"/>
    <n v="1442457112"/>
    <n v="1439865112"/>
    <b v="0"/>
    <n v="2"/>
    <b v="0"/>
    <s v="food/food trucks"/>
    <n v="2"/>
    <n v="72.5"/>
    <x v="4"/>
    <x v="29"/>
    <x v="3033"/>
  </r>
  <r>
    <n v="2916"/>
    <x v="3028"/>
    <s v="The moving dramatisation of one man's journey to find the truth behind the Libyan regime change."/>
    <x v="353"/>
    <x v="2423"/>
    <x v="2"/>
    <s v="GB"/>
    <s v="GBP"/>
    <n v="1400498789"/>
    <n v="1398511589"/>
    <b v="0"/>
    <n v="7"/>
    <b v="0"/>
    <s v="theater/plays"/>
    <n v="8"/>
    <n v="20.71"/>
    <x v="6"/>
    <x v="11"/>
    <x v="3034"/>
  </r>
  <r>
    <n v="570"/>
    <x v="3029"/>
    <s v="Humans have AM/FM/Satellite radio, kids have radio Disney, pets have DogCatRadio."/>
    <x v="33"/>
    <x v="2424"/>
    <x v="2"/>
    <s v="US"/>
    <s v="USD"/>
    <n v="1455822569"/>
    <n v="1453230569"/>
    <b v="0"/>
    <n v="1"/>
    <b v="0"/>
    <s v="technology/web"/>
    <n v="0"/>
    <n v="142"/>
    <x v="0"/>
    <x v="26"/>
    <x v="3035"/>
  </r>
  <r>
    <n v="472"/>
    <x v="3030"/>
    <s v="The animated film &quot;Fly Forward&quot; is an original story which humorously describes the life experiences of the Hero A-Fei in his Childhood"/>
    <x v="267"/>
    <x v="2425"/>
    <x v="2"/>
    <s v="US"/>
    <s v="USD"/>
    <n v="1408831718"/>
    <n v="1406239718"/>
    <b v="0"/>
    <n v="5"/>
    <b v="0"/>
    <s v="film &amp; video/animation"/>
    <n v="18"/>
    <n v="28.2"/>
    <x v="5"/>
    <x v="23"/>
    <x v="3036"/>
  </r>
  <r>
    <n v="3069"/>
    <x v="3031"/>
    <s v="708 STL is ONE of a kind! The Best Burlesque &amp; Vaudeville, plus singing/dancing waitresses, high end comfort food &amp; GREAT craft beer!"/>
    <x v="114"/>
    <x v="2425"/>
    <x v="2"/>
    <s v="US"/>
    <s v="USD"/>
    <n v="1418587234"/>
    <n v="1415995234"/>
    <b v="0"/>
    <n v="7"/>
    <b v="0"/>
    <s v="theater/spaces"/>
    <n v="14"/>
    <n v="20.14"/>
    <x v="6"/>
    <x v="9"/>
    <x v="3037"/>
  </r>
  <r>
    <n v="151"/>
    <x v="3032"/>
    <s v="The age of a race to the finish between the higher &amp; lower dimensional realms, A fight for consciousness &amp; freedom,THE NEW HUMAN"/>
    <x v="12"/>
    <x v="2426"/>
    <x v="1"/>
    <s v="AU"/>
    <s v="AUD"/>
    <n v="1434633191"/>
    <n v="1429449191"/>
    <b v="0"/>
    <n v="5"/>
    <b v="0"/>
    <s v="film &amp; video/science fiction"/>
    <n v="0"/>
    <n v="28"/>
    <x v="5"/>
    <x v="21"/>
    <x v="3038"/>
  </r>
  <r>
    <n v="601"/>
    <x v="3033"/>
    <s v="In today's day and age every website tracks your IP Address and information, it's time to keep your information private and secure."/>
    <x v="26"/>
    <x v="2426"/>
    <x v="1"/>
    <s v="CA"/>
    <s v="CAD"/>
    <n v="1419626139"/>
    <n v="1417034139"/>
    <b v="0"/>
    <n v="6"/>
    <b v="0"/>
    <s v="technology/web"/>
    <n v="1"/>
    <n v="23.33"/>
    <x v="0"/>
    <x v="26"/>
    <x v="3039"/>
  </r>
  <r>
    <n v="1991"/>
    <x v="3034"/>
    <s v="Taking (and giving) professional portraits of survivors of human trafficking in Myanmar."/>
    <x v="151"/>
    <x v="2426"/>
    <x v="2"/>
    <s v="US"/>
    <s v="USD"/>
    <n v="1435958786"/>
    <n v="1434144386"/>
    <b v="0"/>
    <n v="3"/>
    <b v="0"/>
    <s v="photography/people"/>
    <n v="7"/>
    <n v="46.67"/>
    <x v="2"/>
    <x v="36"/>
    <x v="3040"/>
  </r>
  <r>
    <n v="2747"/>
    <x v="3035"/>
    <s v="A collection of childrens poems written to educate, inspire and create quality time with parents. Beautifully illustrated, 44 pp."/>
    <x v="207"/>
    <x v="2426"/>
    <x v="2"/>
    <s v="US"/>
    <s v="USD"/>
    <n v="1339816200"/>
    <n v="1337095997"/>
    <b v="0"/>
    <n v="4"/>
    <b v="0"/>
    <s v="publishing/children's books"/>
    <n v="28"/>
    <n v="35"/>
    <x v="1"/>
    <x v="39"/>
    <x v="3041"/>
  </r>
  <r>
    <n v="465"/>
    <x v="3036"/>
    <s v="&quot;Amp&quot; is a short film about a robot with needs."/>
    <x v="354"/>
    <x v="2427"/>
    <x v="2"/>
    <s v="US"/>
    <s v="USD"/>
    <n v="1403837574"/>
    <n v="1402455174"/>
    <b v="0"/>
    <n v="8"/>
    <b v="0"/>
    <s v="film &amp; video/animation"/>
    <n v="27"/>
    <n v="17.25"/>
    <x v="5"/>
    <x v="23"/>
    <x v="3042"/>
  </r>
  <r>
    <n v="4102"/>
    <x v="3037"/>
    <s v="Local Community theater to get up and running in the Idaho Falls area. Something new, something different!"/>
    <x v="207"/>
    <x v="2428"/>
    <x v="2"/>
    <s v="US"/>
    <s v="USD"/>
    <n v="1463343673"/>
    <n v="1460751673"/>
    <b v="0"/>
    <n v="6"/>
    <b v="0"/>
    <s v="theater/plays"/>
    <n v="27"/>
    <n v="22.83"/>
    <x v="6"/>
    <x v="11"/>
    <x v="3043"/>
  </r>
  <r>
    <n v="3971"/>
    <x v="3038"/>
    <s v="The timeless story of the struggling actor, the faithful agent and   the reality of what constitutes success and failure in Hollywood."/>
    <x v="80"/>
    <x v="2429"/>
    <x v="2"/>
    <s v="US"/>
    <s v="USD"/>
    <n v="1405947126"/>
    <n v="1403355126"/>
    <b v="0"/>
    <n v="6"/>
    <b v="0"/>
    <s v="theater/plays"/>
    <n v="1"/>
    <n v="22.67"/>
    <x v="6"/>
    <x v="11"/>
    <x v="3044"/>
  </r>
  <r>
    <n v="3900"/>
    <x v="3039"/>
    <s v="HUB Theatre Group collaborates with local artists to present John Logan's RED to the community."/>
    <x v="60"/>
    <x v="2430"/>
    <x v="2"/>
    <s v="US"/>
    <s v="USD"/>
    <n v="1433988791"/>
    <n v="1431396791"/>
    <b v="0"/>
    <n v="5"/>
    <b v="0"/>
    <s v="theater/plays"/>
    <n v="5"/>
    <n v="27"/>
    <x v="6"/>
    <x v="11"/>
    <x v="3045"/>
  </r>
  <r>
    <n v="3909"/>
    <x v="3040"/>
    <s v="I am trying to put on a gospel comedy stage play that is full of laughter and life lessons as well that will change your life forever,"/>
    <x v="24"/>
    <x v="2430"/>
    <x v="2"/>
    <s v="US"/>
    <s v="USD"/>
    <n v="1410424642"/>
    <n v="1407832642"/>
    <b v="0"/>
    <n v="4"/>
    <b v="0"/>
    <s v="theater/plays"/>
    <n v="0"/>
    <n v="33.75"/>
    <x v="6"/>
    <x v="11"/>
    <x v="3046"/>
  </r>
  <r>
    <n v="3920"/>
    <x v="3041"/>
    <s v="An enthralling tale charting the ecstasies and tragedies behind the seven white masks of centenarian clown,Scaramouche Jones."/>
    <x v="60"/>
    <x v="2430"/>
    <x v="2"/>
    <s v="GB"/>
    <s v="GBP"/>
    <n v="1479032260"/>
    <n v="1476436660"/>
    <b v="0"/>
    <n v="3"/>
    <b v="0"/>
    <s v="theater/plays"/>
    <n v="5"/>
    <n v="45"/>
    <x v="6"/>
    <x v="11"/>
    <x v="3047"/>
  </r>
  <r>
    <n v="4063"/>
    <x v="3042"/>
    <s v="WMHAE by Julie McNamara, raises awareness of the effects domestic violence has on the mental health of young people who witness it."/>
    <x v="118"/>
    <x v="2430"/>
    <x v="2"/>
    <s v="GB"/>
    <s v="GBP"/>
    <n v="1403886084"/>
    <n v="1401294084"/>
    <b v="0"/>
    <n v="9"/>
    <b v="0"/>
    <s v="theater/plays"/>
    <n v="1"/>
    <n v="15"/>
    <x v="6"/>
    <x v="11"/>
    <x v="3048"/>
  </r>
  <r>
    <n v="426"/>
    <x v="3043"/>
    <s v="The first ever, Dewey Does 110 animation, teaches kids good values, how to succeed in life and maintaining a 110% state-of-mind."/>
    <x v="26"/>
    <x v="2431"/>
    <x v="2"/>
    <s v="US"/>
    <s v="USD"/>
    <n v="1456851914"/>
    <n v="1454259914"/>
    <b v="0"/>
    <n v="8"/>
    <b v="0"/>
    <s v="film &amp; video/animation"/>
    <n v="1"/>
    <n v="16.63"/>
    <x v="5"/>
    <x v="23"/>
    <x v="3049"/>
  </r>
  <r>
    <n v="1225"/>
    <x v="3044"/>
    <s v="My first music album is a collection of 9 songs honoring Mexico's prolific composer, Jose Alfredo Jimenez with my artistic vision."/>
    <x v="121"/>
    <x v="2432"/>
    <x v="1"/>
    <s v="US"/>
    <s v="USD"/>
    <n v="1382478278"/>
    <n v="1377294278"/>
    <b v="0"/>
    <n v="3"/>
    <b v="0"/>
    <s v="music/world music"/>
    <n v="4"/>
    <n v="44"/>
    <x v="7"/>
    <x v="37"/>
    <x v="3050"/>
  </r>
  <r>
    <n v="2679"/>
    <x v="3045"/>
    <s v="A do-it-yourself auto garage in Des Moines, Iowa where people can learn how to work on cars &amp; those who know can share their knowledge."/>
    <x v="13"/>
    <x v="2432"/>
    <x v="2"/>
    <s v="US"/>
    <s v="USD"/>
    <n v="1425081694"/>
    <n v="1422489694"/>
    <b v="0"/>
    <n v="3"/>
    <b v="0"/>
    <s v="technology/makerspaces"/>
    <n v="0"/>
    <n v="44"/>
    <x v="0"/>
    <x v="24"/>
    <x v="3051"/>
  </r>
  <r>
    <n v="605"/>
    <x v="3046"/>
    <s v="An iPad support care package for your parents / seniors."/>
    <x v="1"/>
    <x v="2433"/>
    <x v="1"/>
    <s v="US"/>
    <s v="USD"/>
    <n v="1440318908"/>
    <n v="1436430908"/>
    <b v="0"/>
    <n v="8"/>
    <b v="0"/>
    <s v="technology/web"/>
    <n v="3"/>
    <n v="16.38"/>
    <x v="0"/>
    <x v="26"/>
    <x v="3052"/>
  </r>
  <r>
    <n v="931"/>
    <x v="3047"/>
    <s v="A contemporary jazz project crossing music lines, from jazz to rock walking through some free elements and full of melody!"/>
    <x v="151"/>
    <x v="2433"/>
    <x v="2"/>
    <s v="GB"/>
    <s v="GBP"/>
    <n v="1395007200"/>
    <n v="1392021502"/>
    <b v="0"/>
    <n v="7"/>
    <b v="0"/>
    <s v="music/jazz"/>
    <n v="7"/>
    <n v="18.71"/>
    <x v="7"/>
    <x v="33"/>
    <x v="3053"/>
  </r>
  <r>
    <n v="3732"/>
    <x v="3048"/>
    <s v="Mijn solo voorstelling gaat over Elektra (Sophokles) en hoe zij als jongere alles beleeft en meemaakt!"/>
    <x v="233"/>
    <x v="2433"/>
    <x v="2"/>
    <s v="NL"/>
    <s v="EUR"/>
    <n v="1422100800"/>
    <n v="1416932133"/>
    <b v="0"/>
    <n v="4"/>
    <b v="0"/>
    <s v="theater/plays"/>
    <n v="15"/>
    <n v="32.75"/>
    <x v="6"/>
    <x v="11"/>
    <x v="3054"/>
  </r>
  <r>
    <n v="222"/>
    <x v="3049"/>
    <s v="Killian leader of an outlaw bike gang doesnâ€™t have a bike yet and here is your chance to help design and build his machine."/>
    <x v="114"/>
    <x v="2434"/>
    <x v="2"/>
    <s v="US"/>
    <s v="USD"/>
    <n v="1427423940"/>
    <n v="1422383318"/>
    <b v="0"/>
    <n v="2"/>
    <b v="0"/>
    <s v="film &amp; video/drama"/>
    <n v="13"/>
    <n v="65"/>
    <x v="5"/>
    <x v="10"/>
    <x v="3055"/>
  </r>
  <r>
    <n v="1067"/>
    <x v="3050"/>
    <s v="Canâ€™t make up your mind about something? Simply type in your two options and let the fighters of fate decide for you!"/>
    <x v="207"/>
    <x v="2434"/>
    <x v="2"/>
    <s v="US"/>
    <s v="USD"/>
    <n v="1387657931"/>
    <n v="1385065931"/>
    <b v="0"/>
    <n v="10"/>
    <b v="0"/>
    <s v="games/video games"/>
    <n v="26"/>
    <n v="13"/>
    <x v="3"/>
    <x v="18"/>
    <x v="3056"/>
  </r>
  <r>
    <n v="2885"/>
    <x v="3051"/>
    <s v="An historic and proud work of Polish nationalistic literature performed on stage."/>
    <x v="272"/>
    <x v="2434"/>
    <x v="2"/>
    <s v="US"/>
    <s v="USD"/>
    <n v="1426294201"/>
    <n v="1423705801"/>
    <b v="0"/>
    <n v="5"/>
    <b v="0"/>
    <s v="theater/plays"/>
    <n v="33"/>
    <n v="26"/>
    <x v="6"/>
    <x v="11"/>
    <x v="3057"/>
  </r>
  <r>
    <n v="3188"/>
    <x v="3052"/>
    <s v="A revue show featuring the very best of the last century of musical theatre from aspiring young producers &amp; performers at RWCMD"/>
    <x v="317"/>
    <x v="2434"/>
    <x v="2"/>
    <s v="GB"/>
    <s v="GBP"/>
    <n v="1433930302"/>
    <n v="1432115902"/>
    <b v="0"/>
    <n v="9"/>
    <b v="0"/>
    <s v="theater/musical"/>
    <n v="65"/>
    <n v="14.44"/>
    <x v="6"/>
    <x v="19"/>
    <x v="3058"/>
  </r>
  <r>
    <n v="4018"/>
    <x v="3053"/>
    <s v="Funding for a production of Time Please at the Brighton Fringe 2017... and beyond."/>
    <x v="186"/>
    <x v="2434"/>
    <x v="2"/>
    <s v="GB"/>
    <s v="GBP"/>
    <n v="1475877108"/>
    <n v="1473285108"/>
    <b v="0"/>
    <n v="4"/>
    <b v="0"/>
    <s v="theater/plays"/>
    <n v="9"/>
    <n v="32.5"/>
    <x v="6"/>
    <x v="11"/>
    <x v="3059"/>
  </r>
  <r>
    <n v="2921"/>
    <x v="3054"/>
    <s v="I'm creating a cabaret in which all donations go directly to Broadway Cares/Equity Fights AIDS."/>
    <x v="292"/>
    <x v="2435"/>
    <x v="0"/>
    <s v="US"/>
    <s v="USD"/>
    <n v="1411679804"/>
    <n v="1409087804"/>
    <b v="0"/>
    <n v="3"/>
    <b v="1"/>
    <s v="theater/musical"/>
    <n v="129"/>
    <n v="43"/>
    <x v="6"/>
    <x v="19"/>
    <x v="3060"/>
  </r>
  <r>
    <n v="2138"/>
    <x v="3055"/>
    <s v="A game with a mixture of a few genres from RPG, Simulation and to adventure elements."/>
    <x v="114"/>
    <x v="2436"/>
    <x v="2"/>
    <s v="GB"/>
    <s v="GBP"/>
    <n v="1383959939"/>
    <n v="1381364339"/>
    <b v="0"/>
    <n v="12"/>
    <b v="0"/>
    <s v="games/video games"/>
    <n v="13"/>
    <n v="10.67"/>
    <x v="3"/>
    <x v="18"/>
    <x v="3061"/>
  </r>
  <r>
    <n v="3120"/>
    <x v="3056"/>
    <s v="Wij willen Tropicana het subtropisch zwemparadijs van Rotterdam op een nieuwe locatie gaan bouwen."/>
    <x v="355"/>
    <x v="2436"/>
    <x v="2"/>
    <s v="NL"/>
    <s v="EUR"/>
    <n v="1462484196"/>
    <n v="1457303796"/>
    <b v="0"/>
    <n v="10"/>
    <b v="0"/>
    <s v="theater/spaces"/>
    <n v="0"/>
    <n v="12.8"/>
    <x v="6"/>
    <x v="9"/>
    <x v="3062"/>
  </r>
  <r>
    <n v="953"/>
    <x v="3057"/>
    <s v="IRring is the worlds first universal remote control that fits on your finger and controls your TV, your lighting, and your life."/>
    <x v="51"/>
    <x v="2437"/>
    <x v="2"/>
    <s v="US"/>
    <s v="USD"/>
    <n v="1422158199"/>
    <n v="1419566199"/>
    <b v="0"/>
    <n v="5"/>
    <b v="0"/>
    <s v="technology/wearables"/>
    <n v="1"/>
    <n v="25.2"/>
    <x v="0"/>
    <x v="1"/>
    <x v="3063"/>
  </r>
  <r>
    <n v="3088"/>
    <x v="3058"/>
    <s v="We believe it's time to open a visitor's center that highlights the small towns of the upper Midwest."/>
    <x v="43"/>
    <x v="2437"/>
    <x v="2"/>
    <s v="US"/>
    <s v="USD"/>
    <n v="1420724460"/>
    <n v="1418046247"/>
    <b v="0"/>
    <n v="3"/>
    <b v="0"/>
    <s v="theater/spaces"/>
    <n v="0"/>
    <n v="42"/>
    <x v="6"/>
    <x v="9"/>
    <x v="3064"/>
  </r>
  <r>
    <n v="3964"/>
    <x v="3059"/>
    <s v="&quot;MAMA'Z BA-B&quot; is the story of Marcus Williams who struggles to find a place for himself as a young black male."/>
    <x v="151"/>
    <x v="2437"/>
    <x v="2"/>
    <s v="US"/>
    <s v="USD"/>
    <n v="1429460386"/>
    <n v="1424279986"/>
    <b v="0"/>
    <n v="3"/>
    <b v="0"/>
    <s v="theater/plays"/>
    <n v="6"/>
    <n v="42"/>
    <x v="6"/>
    <x v="11"/>
    <x v="3065"/>
  </r>
  <r>
    <n v="434"/>
    <x v="3060"/>
    <s v="A campaign to share their love on the silver screen and make possible a street musicianâ€™s dream to play them at the same time."/>
    <x v="60"/>
    <x v="2438"/>
    <x v="2"/>
    <s v="US"/>
    <s v="USD"/>
    <n v="1385931702"/>
    <n v="1383076902"/>
    <b v="0"/>
    <n v="2"/>
    <b v="0"/>
    <s v="film &amp; video/animation"/>
    <n v="5"/>
    <n v="62.5"/>
    <x v="5"/>
    <x v="23"/>
    <x v="3066"/>
  </r>
  <r>
    <n v="890"/>
    <x v="3061"/>
    <s v="I'm producing an original gospel-folk, &quot;AmeriqueÃ±o&quot; collection of hymns and songs, so organic you could grow tomatoes with them."/>
    <x v="121"/>
    <x v="2438"/>
    <x v="2"/>
    <s v="US"/>
    <s v="USD"/>
    <n v="1385055979"/>
    <n v="1382460379"/>
    <b v="0"/>
    <n v="4"/>
    <b v="0"/>
    <s v="music/indie rock"/>
    <n v="4"/>
    <n v="31.25"/>
    <x v="7"/>
    <x v="12"/>
    <x v="3067"/>
  </r>
  <r>
    <n v="1138"/>
    <x v="3062"/>
    <s v="Have you ever wanted to build your own, ultimate zombie fort in real life? Enjoy a Zombie Apocalypse without the Apocalypse."/>
    <x v="23"/>
    <x v="2438"/>
    <x v="2"/>
    <s v="US"/>
    <s v="USD"/>
    <n v="1485035131"/>
    <n v="1483307131"/>
    <b v="0"/>
    <n v="4"/>
    <b v="0"/>
    <s v="games/mobile games"/>
    <n v="0"/>
    <n v="31.25"/>
    <x v="3"/>
    <x v="28"/>
    <x v="3068"/>
  </r>
  <r>
    <n v="1572"/>
    <x v="3063"/>
    <s v="So many brides want a country wedding, but where to start? Whether you want a barn or a tipi, this guide can help you plan your day."/>
    <x v="60"/>
    <x v="2438"/>
    <x v="1"/>
    <s v="GB"/>
    <s v="GBP"/>
    <n v="1456703940"/>
    <n v="1454546859"/>
    <b v="0"/>
    <n v="3"/>
    <b v="0"/>
    <s v="publishing/art books"/>
    <n v="5"/>
    <n v="41.67"/>
    <x v="1"/>
    <x v="32"/>
    <x v="3069"/>
  </r>
  <r>
    <n v="1866"/>
    <x v="3064"/>
    <s v="A mobile application that will allow math learners to practice math operations and improve critical thinking. Ideal for ages 7 to 12."/>
    <x v="17"/>
    <x v="2438"/>
    <x v="2"/>
    <s v="US"/>
    <s v="USD"/>
    <n v="1488340800"/>
    <n v="1483768497"/>
    <b v="0"/>
    <n v="2"/>
    <b v="0"/>
    <s v="games/mobile games"/>
    <n v="1"/>
    <n v="62.5"/>
    <x v="3"/>
    <x v="28"/>
    <x v="3070"/>
  </r>
  <r>
    <n v="3087"/>
    <x v="3065"/>
    <s v="Austin's &quot;Full Service Rehearsal Space&quot;, APS is a comfortable, convenient place for the theater community to develop scripted plays."/>
    <x v="16"/>
    <x v="2438"/>
    <x v="2"/>
    <s v="US"/>
    <s v="USD"/>
    <n v="1482294990"/>
    <n v="1477107390"/>
    <b v="0"/>
    <n v="2"/>
    <b v="0"/>
    <s v="theater/spaces"/>
    <n v="1"/>
    <n v="62.5"/>
    <x v="6"/>
    <x v="9"/>
    <x v="3071"/>
  </r>
  <r>
    <n v="3899"/>
    <x v="3066"/>
    <s v="More than just a play, RAIN is an outreach to hurting people who feel disengaged or rejected by others."/>
    <x v="26"/>
    <x v="2438"/>
    <x v="2"/>
    <s v="US"/>
    <s v="USD"/>
    <n v="1407868561"/>
    <n v="1406140561"/>
    <b v="0"/>
    <n v="2"/>
    <b v="0"/>
    <s v="theater/plays"/>
    <n v="1"/>
    <n v="62.5"/>
    <x v="6"/>
    <x v="11"/>
    <x v="3072"/>
  </r>
  <r>
    <n v="4021"/>
    <x v="3067"/>
    <s v="Help a group of actors end bigotry in Houston, TX by supporting a  full production of Angels in America."/>
    <x v="51"/>
    <x v="2438"/>
    <x v="2"/>
    <s v="US"/>
    <s v="USD"/>
    <n v="1414360358"/>
    <n v="1409176358"/>
    <b v="0"/>
    <n v="2"/>
    <b v="0"/>
    <s v="theater/plays"/>
    <n v="1"/>
    <n v="62.5"/>
    <x v="6"/>
    <x v="11"/>
    <x v="3073"/>
  </r>
  <r>
    <n v="2649"/>
    <x v="3068"/>
    <s v="They have launched a Kickstarter."/>
    <x v="10"/>
    <x v="2439"/>
    <x v="1"/>
    <s v="US"/>
    <s v="USD"/>
    <n v="1454370941"/>
    <n v="1449186941"/>
    <b v="0"/>
    <n v="3"/>
    <b v="0"/>
    <s v="technology/space exploration"/>
    <n v="0"/>
    <n v="41.33"/>
    <x v="0"/>
    <x v="4"/>
    <x v="3074"/>
  </r>
  <r>
    <n v="2823"/>
    <x v="3069"/>
    <s v="Seliges Theater is a brand new theatre company based out of Bristol. &quot;The God of Carnage&quot; will be our debut show. Help us get started!"/>
    <x v="292"/>
    <x v="2439"/>
    <x v="0"/>
    <s v="GB"/>
    <s v="GBP"/>
    <n v="1427842740"/>
    <n v="1425428206"/>
    <b v="0"/>
    <n v="14"/>
    <b v="1"/>
    <s v="theater/plays"/>
    <n v="124"/>
    <n v="8.86"/>
    <x v="6"/>
    <x v="11"/>
    <x v="3075"/>
  </r>
  <r>
    <n v="553"/>
    <x v="3070"/>
    <s v="Groundbreaking New Classifieds Website Grows Into Largest Nationwide Coverage By Turning Users Into Entrepreneurs"/>
    <x v="17"/>
    <x v="2440"/>
    <x v="2"/>
    <s v="US"/>
    <s v="USD"/>
    <n v="1415988991"/>
    <n v="1413393391"/>
    <b v="0"/>
    <n v="6"/>
    <b v="0"/>
    <s v="technology/web"/>
    <n v="0"/>
    <n v="20.5"/>
    <x v="0"/>
    <x v="26"/>
    <x v="3076"/>
  </r>
  <r>
    <n v="910"/>
    <x v="3071"/>
    <s v="After the success of my first album &quot;A Very Hattie Christmas&quot; I'm coming back with my second album &quot;The Way We Used To Bee&quot;."/>
    <x v="302"/>
    <x v="2440"/>
    <x v="2"/>
    <s v="GB"/>
    <s v="GBP"/>
    <n v="1488546319"/>
    <n v="1483362319"/>
    <b v="0"/>
    <n v="5"/>
    <b v="0"/>
    <s v="music/jazz"/>
    <n v="22"/>
    <n v="24.6"/>
    <x v="7"/>
    <x v="33"/>
    <x v="3077"/>
  </r>
  <r>
    <n v="933"/>
    <x v="3072"/>
    <s v="I've only been able to release 7/10 songs for this album. I'd like to get into a professional studio and record them all properly."/>
    <x v="151"/>
    <x v="2441"/>
    <x v="2"/>
    <s v="US"/>
    <s v="USD"/>
    <n v="1399867409"/>
    <n v="1394683409"/>
    <b v="0"/>
    <n v="2"/>
    <b v="0"/>
    <s v="music/jazz"/>
    <n v="6"/>
    <n v="60"/>
    <x v="7"/>
    <x v="33"/>
    <x v="3078"/>
  </r>
  <r>
    <n v="2323"/>
    <x v="3073"/>
    <s v="You can never go wrong with a Beef Stick, great taste with no fillers and can easily goes with you everywhere."/>
    <x v="303"/>
    <x v="2441"/>
    <x v="3"/>
    <s v="US"/>
    <s v="USD"/>
    <n v="1490033247"/>
    <n v="1489428447"/>
    <b v="0"/>
    <n v="4"/>
    <b v="0"/>
    <s v="food/small batch"/>
    <n v="48"/>
    <n v="30"/>
    <x v="4"/>
    <x v="7"/>
    <x v="3079"/>
  </r>
  <r>
    <n v="2362"/>
    <x v="3074"/>
    <s v="The Columbus Ruby Brigade has brought monthly ruby goodness and camaraderie to all participants."/>
    <x v="326"/>
    <x v="2441"/>
    <x v="1"/>
    <s v="US"/>
    <s v="USD"/>
    <n v="1418315470"/>
    <n v="1415723470"/>
    <b v="0"/>
    <n v="2"/>
    <b v="0"/>
    <s v="technology/web"/>
    <n v="29"/>
    <n v="60"/>
    <x v="0"/>
    <x v="26"/>
    <x v="3080"/>
  </r>
  <r>
    <n v="2567"/>
    <x v="3075"/>
    <s v="You're leaving a Bar/Nightclub what else would you want more than to have a Juicy Burger and to see Beautiful Girls making it."/>
    <x v="52"/>
    <x v="2441"/>
    <x v="1"/>
    <s v="US"/>
    <s v="USD"/>
    <n v="1429823138"/>
    <n v="1427231138"/>
    <b v="0"/>
    <n v="2"/>
    <b v="0"/>
    <s v="food/food trucks"/>
    <n v="0"/>
    <n v="60"/>
    <x v="4"/>
    <x v="29"/>
    <x v="3081"/>
  </r>
  <r>
    <n v="2976"/>
    <x v="3076"/>
    <s v="A play that addresses an important social issue, brought to light by members of the UoM Drama Society."/>
    <x v="356"/>
    <x v="2441"/>
    <x v="0"/>
    <s v="GB"/>
    <s v="GBP"/>
    <n v="1457870400"/>
    <n v="1456421530"/>
    <b v="0"/>
    <n v="14"/>
    <b v="1"/>
    <s v="theater/plays"/>
    <n v="171"/>
    <n v="8.57"/>
    <x v="6"/>
    <x v="11"/>
    <x v="3082"/>
  </r>
  <r>
    <n v="3918"/>
    <x v="3077"/>
    <s v="A fantastic new comedy coming to the West End 2014.  An Alan Ayckbourn meets Richard Curtis style comedy. Who knew singing was therapy!"/>
    <x v="24"/>
    <x v="2441"/>
    <x v="2"/>
    <s v="GB"/>
    <s v="GBP"/>
    <n v="1407168000"/>
    <n v="1406131023"/>
    <b v="0"/>
    <n v="3"/>
    <b v="0"/>
    <s v="theater/plays"/>
    <n v="0"/>
    <n v="40"/>
    <x v="6"/>
    <x v="11"/>
    <x v="3083"/>
  </r>
  <r>
    <n v="2151"/>
    <x v="3078"/>
    <s v="Crazy Artist makes gaming more comfortable and fun for Playstation 4 users. I really want to give you a Handee Job!"/>
    <x v="52"/>
    <x v="2442"/>
    <x v="2"/>
    <s v="US"/>
    <s v="USD"/>
    <n v="1467231614"/>
    <n v="1464639614"/>
    <b v="0"/>
    <n v="6"/>
    <b v="0"/>
    <s v="games/video games"/>
    <n v="0"/>
    <n v="19.670000000000002"/>
    <x v="3"/>
    <x v="18"/>
    <x v="3084"/>
  </r>
  <r>
    <n v="3889"/>
    <x v="3079"/>
    <s v="A romantic comedy about a girl trying to figure out what to do with her life and an angel who comes to help her."/>
    <x v="36"/>
    <x v="2442"/>
    <x v="2"/>
    <s v="US"/>
    <s v="USD"/>
    <n v="1420413960"/>
    <n v="1417651630"/>
    <b v="0"/>
    <n v="9"/>
    <b v="0"/>
    <s v="theater/plays"/>
    <n v="1"/>
    <n v="13.11"/>
    <x v="6"/>
    <x v="11"/>
    <x v="3085"/>
  </r>
  <r>
    <n v="1233"/>
    <x v="3080"/>
    <s v="A Shakulute mouthpiece will allow me to play my silver alto flute vertically  like my Japanese shakuhachis but with Western fingerings."/>
    <x v="114"/>
    <x v="2443"/>
    <x v="1"/>
    <s v="US"/>
    <s v="USD"/>
    <n v="1329864374"/>
    <n v="1328049974"/>
    <b v="0"/>
    <n v="6"/>
    <b v="0"/>
    <s v="music/world music"/>
    <n v="12"/>
    <n v="19.329999999999998"/>
    <x v="7"/>
    <x v="37"/>
    <x v="3086"/>
  </r>
  <r>
    <n v="3122"/>
    <x v="3081"/>
    <s v="cancelled until further notice"/>
    <x v="348"/>
    <x v="2443"/>
    <x v="1"/>
    <s v="US"/>
    <s v="USD"/>
    <n v="1478733732"/>
    <n v="1478298132"/>
    <b v="0"/>
    <n v="2"/>
    <b v="0"/>
    <s v="theater/spaces"/>
    <n v="58"/>
    <n v="58"/>
    <x v="6"/>
    <x v="9"/>
    <x v="3087"/>
  </r>
  <r>
    <n v="3789"/>
    <x v="3082"/>
    <s v="This fabulous new play explores the little known love life of England's most famous romantic novelist, Jane Austen."/>
    <x v="357"/>
    <x v="2443"/>
    <x v="2"/>
    <s v="GB"/>
    <s v="GBP"/>
    <n v="1434395418"/>
    <n v="1431630618"/>
    <b v="0"/>
    <n v="4"/>
    <b v="0"/>
    <s v="theater/musical"/>
    <n v="3"/>
    <n v="29"/>
    <x v="6"/>
    <x v="19"/>
    <x v="3088"/>
  </r>
  <r>
    <n v="146"/>
    <x v="3083"/>
    <s v="California and the west have declared their refusal to support the election of a staunch conservative president. Will it be Civil War?"/>
    <x v="16"/>
    <x v="2444"/>
    <x v="1"/>
    <s v="US"/>
    <s v="USD"/>
    <n v="1484698998"/>
    <n v="1479514998"/>
    <b v="0"/>
    <n v="3"/>
    <b v="0"/>
    <s v="film &amp; video/science fiction"/>
    <n v="1"/>
    <n v="38.33"/>
    <x v="5"/>
    <x v="21"/>
    <x v="3089"/>
  </r>
  <r>
    <n v="593"/>
    <x v="3084"/>
    <s v="One Day Your Life May Just Depend on Staying Anonymous Online.  Or You Just May Not Want Google, Amazon Or The NSA Knowing Your Details"/>
    <x v="207"/>
    <x v="2444"/>
    <x v="2"/>
    <s v="GB"/>
    <s v="GBP"/>
    <n v="1428333345"/>
    <n v="1425744945"/>
    <b v="0"/>
    <n v="7"/>
    <b v="0"/>
    <s v="technology/web"/>
    <n v="23"/>
    <n v="16.43"/>
    <x v="0"/>
    <x v="26"/>
    <x v="3090"/>
  </r>
  <r>
    <n v="2124"/>
    <x v="3085"/>
    <s v="AZAMAR is a Role Playing Game world involving fantasy and high magic, based on the popular OpenD6 OGL using the Cinema6 RPG Framework."/>
    <x v="209"/>
    <x v="2444"/>
    <x v="2"/>
    <s v="US"/>
    <s v="USD"/>
    <n v="1291093200"/>
    <n v="1286930435"/>
    <b v="0"/>
    <n v="5"/>
    <b v="0"/>
    <s v="games/video games"/>
    <n v="10"/>
    <n v="23"/>
    <x v="3"/>
    <x v="18"/>
    <x v="3091"/>
  </r>
  <r>
    <n v="2155"/>
    <x v="3086"/>
    <s v="A Level Editor, Turned up to eleven. Infinite creativity in one package, solo or with up to 16 of your friends."/>
    <x v="1"/>
    <x v="2444"/>
    <x v="2"/>
    <s v="GB"/>
    <s v="GBP"/>
    <n v="1459443385"/>
    <n v="1456854985"/>
    <b v="0"/>
    <n v="5"/>
    <b v="0"/>
    <s v="games/video games"/>
    <n v="2"/>
    <n v="23"/>
    <x v="3"/>
    <x v="18"/>
    <x v="3092"/>
  </r>
  <r>
    <n v="503"/>
    <x v="3087"/>
    <s v="Jimmy wants to live life and see his grandchildren grow up, but alcoholism threatens to curtail everything he dreams of."/>
    <x v="115"/>
    <x v="2445"/>
    <x v="2"/>
    <s v="GB"/>
    <s v="GBP"/>
    <n v="1421498303"/>
    <n v="1418906303"/>
    <b v="0"/>
    <n v="9"/>
    <b v="0"/>
    <s v="film &amp; video/animation"/>
    <n v="2"/>
    <n v="12.67"/>
    <x v="5"/>
    <x v="23"/>
    <x v="3093"/>
  </r>
  <r>
    <n v="880"/>
    <x v="3088"/>
    <s v="A record representing an era in East Bay local music that sustained art &amp; community that deserves to be preserved on 180 gram vinyl."/>
    <x v="358"/>
    <x v="2446"/>
    <x v="2"/>
    <s v="US"/>
    <s v="USD"/>
    <n v="1351582938"/>
    <n v="1348731738"/>
    <b v="0"/>
    <n v="8"/>
    <b v="0"/>
    <s v="music/indie rock"/>
    <n v="3"/>
    <n v="14.13"/>
    <x v="7"/>
    <x v="12"/>
    <x v="3094"/>
  </r>
  <r>
    <n v="232"/>
    <x v="3089"/>
    <s v="A high-impact, high-quality resource to address, for young people and youth-related professionals, the issue of sexual consent."/>
    <x v="38"/>
    <x v="2447"/>
    <x v="2"/>
    <s v="GB"/>
    <s v="GBP"/>
    <n v="1425066546"/>
    <n v="1422474546"/>
    <b v="0"/>
    <n v="7"/>
    <b v="0"/>
    <s v="film &amp; video/drama"/>
    <n v="3"/>
    <n v="15.71"/>
    <x v="5"/>
    <x v="10"/>
    <x v="3095"/>
  </r>
  <r>
    <n v="1735"/>
    <x v="3090"/>
    <s v="RainSong is letting my buy a discounted guitar. I will use this to offer my talents to the ministry programs I'm a part of."/>
    <x v="114"/>
    <x v="2447"/>
    <x v="2"/>
    <s v="US"/>
    <s v="USD"/>
    <n v="1470598345"/>
    <n v="1468006345"/>
    <b v="0"/>
    <n v="2"/>
    <b v="0"/>
    <s v="music/faith"/>
    <n v="11"/>
    <n v="55"/>
    <x v="7"/>
    <x v="14"/>
    <x v="3096"/>
  </r>
  <r>
    <n v="2749"/>
    <x v="3091"/>
    <s v="Self-publishing my children's book."/>
    <x v="26"/>
    <x v="2447"/>
    <x v="2"/>
    <s v="US"/>
    <s v="USD"/>
    <n v="1428171037"/>
    <n v="1425582637"/>
    <b v="0"/>
    <n v="2"/>
    <b v="0"/>
    <s v="publishing/children's books"/>
    <n v="1"/>
    <n v="55"/>
    <x v="1"/>
    <x v="39"/>
    <x v="3097"/>
  </r>
  <r>
    <n v="3198"/>
    <x v="3092"/>
    <s v="Hadbjerg skole opsÃ¦tter i april musicalen The Fireflies, der blev skrevet og opfÃ¸rt i koncentrationslejren Theresienstadt i 1943 og 45."/>
    <x v="0"/>
    <x v="2447"/>
    <x v="2"/>
    <s v="DK"/>
    <s v="DKK"/>
    <n v="1424081477"/>
    <n v="1420798277"/>
    <b v="0"/>
    <n v="3"/>
    <b v="0"/>
    <s v="theater/musical"/>
    <n v="0"/>
    <n v="36.67"/>
    <x v="6"/>
    <x v="19"/>
    <x v="3098"/>
  </r>
  <r>
    <n v="3979"/>
    <x v="3093"/>
    <s v="After a successful premiere run at Edinburgh 2014, it's been rewritten and revised and is back for another run of Edinburgh fun in 2015"/>
    <x v="70"/>
    <x v="2447"/>
    <x v="2"/>
    <s v="GB"/>
    <s v="GBP"/>
    <n v="1427659200"/>
    <n v="1425678057"/>
    <b v="0"/>
    <n v="6"/>
    <b v="0"/>
    <s v="theater/plays"/>
    <n v="2"/>
    <n v="18.329999999999998"/>
    <x v="6"/>
    <x v="11"/>
    <x v="3099"/>
  </r>
  <r>
    <n v="4047"/>
    <x v="3094"/>
    <s v="A conservative grandmother takes her hip-hop generation grandchildren through the history of Gospel music in one night..."/>
    <x v="1"/>
    <x v="2447"/>
    <x v="2"/>
    <s v="US"/>
    <s v="USD"/>
    <n v="1420938000"/>
    <n v="1418862743"/>
    <b v="0"/>
    <n v="4"/>
    <b v="0"/>
    <s v="theater/plays"/>
    <n v="2"/>
    <n v="27.5"/>
    <x v="6"/>
    <x v="11"/>
    <x v="3100"/>
  </r>
  <r>
    <n v="4053"/>
    <x v="3095"/>
    <s v="'Time at the Bar!' is a play written by Kieran Mellish, a student at Loughborough University and member of LSU Stage Society."/>
    <x v="207"/>
    <x v="2447"/>
    <x v="2"/>
    <s v="GB"/>
    <s v="GBP"/>
    <n v="1416081600"/>
    <n v="1413477228"/>
    <b v="0"/>
    <n v="2"/>
    <b v="0"/>
    <s v="theater/plays"/>
    <n v="22"/>
    <n v="55"/>
    <x v="6"/>
    <x v="11"/>
    <x v="3101"/>
  </r>
  <r>
    <n v="1118"/>
    <x v="3096"/>
    <s v="Ideal for social players as well as a tool for esports teams, Battle Buddy will help organise and coordinate, pugs, scrims, wars &amp; you!"/>
    <x v="169"/>
    <x v="2448"/>
    <x v="2"/>
    <s v="AU"/>
    <s v="AUD"/>
    <n v="1396666779"/>
    <n v="1394078379"/>
    <b v="0"/>
    <n v="3"/>
    <b v="0"/>
    <s v="games/video games"/>
    <n v="2"/>
    <n v="36.33"/>
    <x v="3"/>
    <x v="18"/>
    <x v="3102"/>
  </r>
  <r>
    <n v="2326"/>
    <x v="3097"/>
    <s v="The Savage Wienerâ„¢ launched last Summer.  Our Premium wieners are already a hit, our next project is The Ultimate Steak Hot Dog."/>
    <x v="51"/>
    <x v="2449"/>
    <x v="3"/>
    <s v="US"/>
    <s v="USD"/>
    <n v="1493571600"/>
    <n v="1489106948"/>
    <b v="0"/>
    <n v="1"/>
    <b v="0"/>
    <s v="food/small batch"/>
    <n v="1"/>
    <n v="108"/>
    <x v="4"/>
    <x v="7"/>
    <x v="3103"/>
  </r>
  <r>
    <n v="2351"/>
    <x v="3098"/>
    <s v="Donate $30 or more and receive a free selfie stick."/>
    <x v="359"/>
    <x v="2449"/>
    <x v="1"/>
    <s v="NZ"/>
    <s v="NZD"/>
    <n v="1430360739"/>
    <n v="1427768739"/>
    <b v="0"/>
    <n v="7"/>
    <b v="0"/>
    <s v="technology/web"/>
    <n v="1"/>
    <n v="15.43"/>
    <x v="0"/>
    <x v="26"/>
    <x v="3104"/>
  </r>
  <r>
    <n v="1791"/>
    <x v="3099"/>
    <s v="For the love of street photography and the beauty of traditional cultures in southern Italy."/>
    <x v="121"/>
    <x v="2450"/>
    <x v="2"/>
    <s v="GB"/>
    <s v="GBP"/>
    <n v="1422553565"/>
    <n v="1417369565"/>
    <b v="1"/>
    <n v="4"/>
    <b v="0"/>
    <s v="photography/photobooks"/>
    <n v="4"/>
    <n v="26.75"/>
    <x v="2"/>
    <x v="3"/>
    <x v="3105"/>
  </r>
  <r>
    <n v="571"/>
    <x v="3100"/>
    <s v="Snag-A-Slip is an online platform that connects boaters with awesome marinas and available boat slips so that they can book with ease."/>
    <x v="17"/>
    <x v="2451"/>
    <x v="2"/>
    <s v="US"/>
    <s v="USD"/>
    <n v="1437969540"/>
    <n v="1436297723"/>
    <b v="0"/>
    <n v="2"/>
    <b v="0"/>
    <s v="technology/web"/>
    <n v="0"/>
    <n v="53"/>
    <x v="0"/>
    <x v="26"/>
    <x v="3106"/>
  </r>
  <r>
    <n v="968"/>
    <x v="3101"/>
    <s v="Anyone who want to support of this will be credited. This will be my ultimate build. Full animatronics, from arms, legs, H.U.D, etc"/>
    <x v="36"/>
    <x v="2451"/>
    <x v="2"/>
    <s v="US"/>
    <s v="USD"/>
    <n v="1408134034"/>
    <n v="1405542034"/>
    <b v="0"/>
    <n v="4"/>
    <b v="0"/>
    <s v="technology/wearables"/>
    <n v="1"/>
    <n v="26.5"/>
    <x v="0"/>
    <x v="1"/>
    <x v="3107"/>
  </r>
  <r>
    <n v="984"/>
    <x v="3102"/>
    <s v="Hello world,_x000a__x000a_My name is Earl Eddings, I'm just your average hard working family man from Virginia. I'm here because I need you to help"/>
    <x v="26"/>
    <x v="2451"/>
    <x v="2"/>
    <s v="US"/>
    <s v="USD"/>
    <n v="1427507208"/>
    <n v="1424918808"/>
    <b v="0"/>
    <n v="3"/>
    <b v="0"/>
    <s v="technology/wearables"/>
    <n v="1"/>
    <n v="35.33"/>
    <x v="0"/>
    <x v="1"/>
    <x v="3108"/>
  </r>
  <r>
    <n v="1322"/>
    <x v="3103"/>
    <s v="Invisible Reins - A Bluetooth innovation that links your child to your smart phone via an app. A safe zone can be set from 1-30 metres."/>
    <x v="23"/>
    <x v="2451"/>
    <x v="1"/>
    <s v="GB"/>
    <s v="GBP"/>
    <n v="1432223125"/>
    <n v="1429631125"/>
    <b v="0"/>
    <n v="4"/>
    <b v="0"/>
    <s v="technology/wearables"/>
    <n v="0"/>
    <n v="26.5"/>
    <x v="0"/>
    <x v="1"/>
    <x v="3109"/>
  </r>
  <r>
    <n v="1380"/>
    <x v="3104"/>
    <s v="A DIY MUSIC FESTIVAL FROM ST. LOUIS MO! Bands make their own festival, help make it legit!"/>
    <x v="360"/>
    <x v="2451"/>
    <x v="0"/>
    <s v="US"/>
    <s v="USD"/>
    <n v="1433815200"/>
    <n v="1431886706"/>
    <b v="0"/>
    <n v="5"/>
    <b v="1"/>
    <s v="music/rock"/>
    <n v="424"/>
    <n v="21.2"/>
    <x v="7"/>
    <x v="15"/>
    <x v="3110"/>
  </r>
  <r>
    <n v="2648"/>
    <x v="3105"/>
    <s v="Calvert Co 1977 planetarium acquired by Spaceflight America! Education science program star projector needs overhaul, upgrade, repairs!"/>
    <x v="32"/>
    <x v="2451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</r>
  <r>
    <n v="712"/>
    <x v="3106"/>
    <s v="Making important medical data of active people available to first responders of an emergency by wearing a dog tag bearing a QR Code"/>
    <x v="361"/>
    <x v="2452"/>
    <x v="2"/>
    <s v="US"/>
    <s v="USD"/>
    <n v="1455466832"/>
    <n v="1452874832"/>
    <b v="0"/>
    <n v="4"/>
    <b v="0"/>
    <s v="technology/wearables"/>
    <n v="0"/>
    <n v="26.25"/>
    <x v="0"/>
    <x v="1"/>
    <x v="3112"/>
  </r>
  <r>
    <n v="1405"/>
    <x v="3107"/>
    <s v="Will more people read the Bible if it were translated into Emoticons?"/>
    <x v="17"/>
    <x v="2452"/>
    <x v="2"/>
    <s v="US"/>
    <s v="USD"/>
    <n v="1417195201"/>
    <n v="1414599601"/>
    <b v="1"/>
    <n v="17"/>
    <b v="0"/>
    <s v="publishing/translations"/>
    <n v="0"/>
    <n v="6.18"/>
    <x v="1"/>
    <x v="31"/>
    <x v="3113"/>
  </r>
  <r>
    <n v="1481"/>
    <x v="3108"/>
    <s v="This will be my first collection of short stories, written from ideas and scraps of ideas that I've had since I was a young child."/>
    <x v="1"/>
    <x v="2452"/>
    <x v="2"/>
    <s v="CA"/>
    <s v="CAD"/>
    <n v="1383430145"/>
    <n v="1380838145"/>
    <b v="0"/>
    <n v="6"/>
    <b v="0"/>
    <s v="publishing/fiction"/>
    <n v="2"/>
    <n v="17.5"/>
    <x v="1"/>
    <x v="35"/>
    <x v="3114"/>
  </r>
  <r>
    <n v="2759"/>
    <x v="3109"/>
    <s v="READY TO PRINT. A fun 38 page full color, hand illustrated children's book based on Australian animals and Indigenous Legends."/>
    <x v="114"/>
    <x v="2452"/>
    <x v="2"/>
    <s v="AU"/>
    <s v="AUD"/>
    <n v="1468658866"/>
    <n v="1464943666"/>
    <b v="0"/>
    <n v="2"/>
    <b v="0"/>
    <s v="publishing/children's books"/>
    <n v="11"/>
    <n v="52.5"/>
    <x v="1"/>
    <x v="39"/>
    <x v="3115"/>
  </r>
  <r>
    <n v="3077"/>
    <x v="3110"/>
    <s v="I've created a live workshop for men who cannot afford it, giving them an opportunity to have healing, peace &amp; love in their lives."/>
    <x v="65"/>
    <x v="2452"/>
    <x v="2"/>
    <s v="CA"/>
    <s v="CAD"/>
    <n v="1488495478"/>
    <n v="1485903478"/>
    <b v="0"/>
    <n v="2"/>
    <b v="0"/>
    <s v="theater/spaces"/>
    <n v="0"/>
    <n v="52.5"/>
    <x v="6"/>
    <x v="9"/>
    <x v="3116"/>
  </r>
  <r>
    <n v="4017"/>
    <x v="3111"/>
    <s v="The true story of the romantic entanglements of Mary Shelley's parents. Anarchist; William Godwin &amp;, 1st feminist; Mary Wollstonecraft."/>
    <x v="26"/>
    <x v="2452"/>
    <x v="2"/>
    <s v="US"/>
    <s v="USD"/>
    <n v="1409846874"/>
    <n v="1407254874"/>
    <b v="0"/>
    <n v="2"/>
    <b v="0"/>
    <s v="theater/plays"/>
    <n v="1"/>
    <n v="52.5"/>
    <x v="6"/>
    <x v="11"/>
    <x v="3117"/>
  </r>
  <r>
    <n v="2134"/>
    <x v="3112"/>
    <s v="1st person Action Survivalist Rpg game. You get sent to a deadly Island to die not knowing that your not alone on the island."/>
    <x v="70"/>
    <x v="2453"/>
    <x v="2"/>
    <s v="US"/>
    <s v="USD"/>
    <n v="1367097391"/>
    <n v="1364505391"/>
    <b v="0"/>
    <n v="3"/>
    <b v="0"/>
    <s v="games/video games"/>
    <n v="2"/>
    <n v="34.67"/>
    <x v="3"/>
    <x v="18"/>
    <x v="3118"/>
  </r>
  <r>
    <n v="1916"/>
    <x v="3113"/>
    <s v="The Paint Can Holder Makes Painting Easier and Safer on Extension Ladders."/>
    <x v="16"/>
    <x v="2454"/>
    <x v="2"/>
    <s v="US"/>
    <s v="USD"/>
    <n v="1478542375"/>
    <n v="1476378775"/>
    <b v="0"/>
    <n v="6"/>
    <b v="0"/>
    <s v="technology/gadgets"/>
    <n v="1"/>
    <n v="17"/>
    <x v="0"/>
    <x v="6"/>
    <x v="3119"/>
  </r>
  <r>
    <n v="3192"/>
    <x v="3114"/>
    <s v="This project challenges social issues affecting young people in areas of deprivation within the Belfast area (Northern Ireland)."/>
    <x v="26"/>
    <x v="2454"/>
    <x v="2"/>
    <s v="GB"/>
    <s v="GBP"/>
    <n v="1425160800"/>
    <n v="1421274859"/>
    <b v="0"/>
    <n v="8"/>
    <b v="0"/>
    <s v="theater/musical"/>
    <n v="1"/>
    <n v="12.75"/>
    <x v="6"/>
    <x v="19"/>
    <x v="3120"/>
  </r>
  <r>
    <n v="640"/>
    <x v="3115"/>
    <s v="Mountain, fat and race bikes made from high grade aero carbon fibers by tow placement and tow folding technology (no fibres cutting)."/>
    <x v="356"/>
    <x v="2455"/>
    <x v="0"/>
    <s v="FR"/>
    <s v="EUR"/>
    <n v="1480028400"/>
    <n v="1478685915"/>
    <b v="0"/>
    <n v="2"/>
    <b v="1"/>
    <s v="technology/wearables"/>
    <n v="144"/>
    <n v="50.5"/>
    <x v="0"/>
    <x v="1"/>
    <x v="3121"/>
  </r>
  <r>
    <n v="861"/>
    <x v="3116"/>
    <s v="&quot;In My Own Eye&quot; a cabaret not to be missed  Building a Business Preserving the Art of Cabaret Theatre 4 the Next Generation"/>
    <x v="169"/>
    <x v="2455"/>
    <x v="2"/>
    <s v="US"/>
    <s v="USD"/>
    <n v="1474067404"/>
    <n v="1471475404"/>
    <b v="0"/>
    <n v="2"/>
    <b v="0"/>
    <s v="music/jazz"/>
    <n v="2"/>
    <n v="50.5"/>
    <x v="7"/>
    <x v="33"/>
    <x v="3122"/>
  </r>
  <r>
    <n v="1550"/>
    <x v="3117"/>
    <s v="A photographic journal of a Costa Rican frog survey: recording the effects of habitat fragmentation on these charismatic amphibians."/>
    <x v="150"/>
    <x v="2455"/>
    <x v="2"/>
    <s v="GB"/>
    <s v="GBP"/>
    <n v="1463050034"/>
    <n v="1460458034"/>
    <b v="0"/>
    <n v="7"/>
    <b v="0"/>
    <s v="photography/nature"/>
    <n v="13"/>
    <n v="14.43"/>
    <x v="2"/>
    <x v="38"/>
    <x v="3123"/>
  </r>
  <r>
    <n v="3947"/>
    <x v="3118"/>
    <s v="Soon to be known as one of the greatest gospel stage plays of all times. Great hit in New England and now we want to take  it on tour"/>
    <x v="121"/>
    <x v="2455"/>
    <x v="2"/>
    <s v="US"/>
    <s v="USD"/>
    <n v="1475378744"/>
    <n v="1472786744"/>
    <b v="0"/>
    <n v="2"/>
    <b v="0"/>
    <s v="theater/plays"/>
    <n v="3"/>
    <n v="50.5"/>
    <x v="6"/>
    <x v="11"/>
    <x v="3124"/>
  </r>
  <r>
    <n v="218"/>
    <x v="3119"/>
    <s v="A sassy talking spider named Charmaine, joins forces with an abused young boy.  She stages off bullies and help fight an abusive father"/>
    <x v="1"/>
    <x v="2456"/>
    <x v="2"/>
    <s v="US"/>
    <s v="USD"/>
    <n v="1431702289"/>
    <n v="1426518289"/>
    <b v="0"/>
    <n v="1"/>
    <b v="0"/>
    <s v="film &amp; video/drama"/>
    <n v="2"/>
    <n v="100"/>
    <x v="5"/>
    <x v="10"/>
    <x v="3125"/>
  </r>
  <r>
    <n v="600"/>
    <x v="3120"/>
    <s v="Science Technology Engineering and Math + youth = a brighter tomorrow."/>
    <x v="1"/>
    <x v="2456"/>
    <x v="1"/>
    <s v="US"/>
    <s v="USD"/>
    <n v="1431198562"/>
    <n v="1426014562"/>
    <b v="0"/>
    <n v="1"/>
    <b v="0"/>
    <s v="technology/web"/>
    <n v="2"/>
    <n v="100"/>
    <x v="0"/>
    <x v="26"/>
    <x v="3126"/>
  </r>
  <r>
    <n v="919"/>
    <x v="3121"/>
    <s v="Cool jazz with a New Orleans flavor."/>
    <x v="16"/>
    <x v="2456"/>
    <x v="2"/>
    <s v="US"/>
    <s v="USD"/>
    <n v="1355930645"/>
    <n v="1352906645"/>
    <b v="0"/>
    <n v="1"/>
    <b v="0"/>
    <s v="music/jazz"/>
    <n v="1"/>
    <n v="100"/>
    <x v="7"/>
    <x v="33"/>
    <x v="3127"/>
  </r>
  <r>
    <n v="1100"/>
    <x v="3122"/>
    <s v="A retro style puzzle rpg with a dark story. Your decisions will influence the world and decide the outcome of the story."/>
    <x v="38"/>
    <x v="2456"/>
    <x v="2"/>
    <s v="DE"/>
    <s v="EUR"/>
    <n v="1455417571"/>
    <n v="1452825571"/>
    <b v="0"/>
    <n v="10"/>
    <b v="0"/>
    <s v="games/video games"/>
    <n v="3"/>
    <n v="10"/>
    <x v="3"/>
    <x v="18"/>
    <x v="3128"/>
  </r>
  <r>
    <n v="1145"/>
    <x v="3123"/>
    <s v="Emphasizing locally and responsibly raised ingredients, serving delicious food! I need your help."/>
    <x v="28"/>
    <x v="2456"/>
    <x v="2"/>
    <s v="US"/>
    <s v="USD"/>
    <n v="1412272592"/>
    <n v="1407088592"/>
    <b v="0"/>
    <n v="1"/>
    <b v="0"/>
    <s v="food/food trucks"/>
    <n v="0"/>
    <n v="100"/>
    <x v="4"/>
    <x v="29"/>
    <x v="3129"/>
  </r>
  <r>
    <n v="1170"/>
    <x v="3124"/>
    <s v="They are sweet, sticky and incredibly addictive. People are left with a huge smile and a full stomach but still ask for more!!!"/>
    <x v="17"/>
    <x v="2456"/>
    <x v="2"/>
    <s v="GB"/>
    <s v="GBP"/>
    <n v="1433021171"/>
    <n v="1430429171"/>
    <b v="0"/>
    <n v="2"/>
    <b v="0"/>
    <s v="food/food trucks"/>
    <n v="0"/>
    <n v="50"/>
    <x v="4"/>
    <x v="29"/>
    <x v="3130"/>
  </r>
  <r>
    <n v="1183"/>
    <x v="3125"/>
    <s v="Help Freshie keep her dream alive by pledging to get a donut truck! She will be able to do events as well as cater to the community"/>
    <x v="60"/>
    <x v="2456"/>
    <x v="2"/>
    <s v="US"/>
    <s v="USD"/>
    <n v="1478059140"/>
    <n v="1476391223"/>
    <b v="0"/>
    <n v="3"/>
    <b v="0"/>
    <s v="food/food trucks"/>
    <n v="4"/>
    <n v="33.33"/>
    <x v="4"/>
    <x v="29"/>
    <x v="3131"/>
  </r>
  <r>
    <n v="1342"/>
    <x v="3126"/>
    <s v="Method50 aims to prototype a revolutionary true heads up display to create a new way of living in, playing in, and viewing the world."/>
    <x v="6"/>
    <x v="2456"/>
    <x v="1"/>
    <s v="US"/>
    <s v="USD"/>
    <n v="1437161739"/>
    <n v="1434569739"/>
    <b v="0"/>
    <n v="1"/>
    <b v="0"/>
    <s v="technology/wearables"/>
    <n v="0"/>
    <n v="100"/>
    <x v="0"/>
    <x v="1"/>
    <x v="3132"/>
  </r>
  <r>
    <n v="1413"/>
    <x v="3127"/>
    <s v="I need funds to publish a book based on a selection of sentences from the Gospel demonstrating that Christianity is a strong religion."/>
    <x v="151"/>
    <x v="2456"/>
    <x v="2"/>
    <s v="IT"/>
    <s v="EUR"/>
    <n v="1455964170"/>
    <n v="1450780170"/>
    <b v="0"/>
    <n v="1"/>
    <b v="0"/>
    <s v="publishing/translations"/>
    <n v="5"/>
    <n v="100"/>
    <x v="1"/>
    <x v="31"/>
    <x v="3133"/>
  </r>
  <r>
    <n v="1423"/>
    <x v="3128"/>
    <s v="Help fund me to destroy the monopoly Rupert Murdoch has over the publication of modern bibles. I have a new one to rival the NKJV."/>
    <x v="0"/>
    <x v="2456"/>
    <x v="2"/>
    <s v="AU"/>
    <s v="AUD"/>
    <n v="1451637531"/>
    <n v="1449045531"/>
    <b v="0"/>
    <n v="1"/>
    <b v="0"/>
    <s v="publishing/translations"/>
    <n v="0"/>
    <n v="100"/>
    <x v="1"/>
    <x v="31"/>
    <x v="3134"/>
  </r>
  <r>
    <n v="1491"/>
    <x v="3129"/>
    <s v="What do you get when you take outlaws, guns, gold and and old beagle in the old west? Adventure!"/>
    <x v="181"/>
    <x v="2456"/>
    <x v="2"/>
    <s v="US"/>
    <s v="USD"/>
    <n v="1424014680"/>
    <n v="1418922443"/>
    <b v="0"/>
    <n v="1"/>
    <b v="0"/>
    <s v="publishing/fiction"/>
    <n v="8"/>
    <n v="100"/>
    <x v="1"/>
    <x v="35"/>
    <x v="3135"/>
  </r>
  <r>
    <n v="1557"/>
    <x v="3130"/>
    <s v="I have always been captivated by photography, Now I am trying to set up my own company and publish my pictures."/>
    <x v="60"/>
    <x v="2456"/>
    <x v="2"/>
    <s v="US"/>
    <s v="USD"/>
    <n v="1411227633"/>
    <n v="1408549233"/>
    <b v="0"/>
    <n v="1"/>
    <b v="0"/>
    <s v="photography/nature"/>
    <n v="4"/>
    <n v="100"/>
    <x v="2"/>
    <x v="38"/>
    <x v="3136"/>
  </r>
  <r>
    <n v="1565"/>
    <x v="3131"/>
    <s v="Award-winning artists compete to have their art featured in the National Forests Passport Book depicting 9 Forest Regions of the US."/>
    <x v="38"/>
    <x v="2456"/>
    <x v="1"/>
    <s v="US"/>
    <s v="USD"/>
    <n v="1307554261"/>
    <n v="1304962261"/>
    <b v="0"/>
    <n v="1"/>
    <b v="0"/>
    <s v="publishing/art books"/>
    <n v="3"/>
    <n v="100"/>
    <x v="1"/>
    <x v="32"/>
    <x v="3137"/>
  </r>
  <r>
    <n v="2368"/>
    <x v="3132"/>
    <s v="A professional and social media environment created to effectively match job seekers to jobs based on an algorithms-matching system"/>
    <x v="13"/>
    <x v="2456"/>
    <x v="1"/>
    <s v="US"/>
    <s v="USD"/>
    <n v="1429028365"/>
    <n v="1425143965"/>
    <b v="0"/>
    <n v="2"/>
    <b v="0"/>
    <s v="technology/web"/>
    <n v="0"/>
    <n v="50"/>
    <x v="0"/>
    <x v="26"/>
    <x v="3138"/>
  </r>
  <r>
    <n v="2565"/>
    <x v="3133"/>
    <s v="The Sketchy Pelican. Is my vision to bring raw, honest, soulful, creative, thoght provoking cuisine to food truck form"/>
    <x v="26"/>
    <x v="2456"/>
    <x v="1"/>
    <s v="US"/>
    <s v="USD"/>
    <n v="1462827000"/>
    <n v="1457710589"/>
    <b v="0"/>
    <n v="1"/>
    <b v="0"/>
    <s v="food/food trucks"/>
    <n v="1"/>
    <n v="100"/>
    <x v="4"/>
    <x v="29"/>
    <x v="3139"/>
  </r>
  <r>
    <n v="2766"/>
    <x v="3134"/>
    <s v="Jambie is a children's book geared towards kids ages 4-9 years of age. This book teaches young children about making wise decisions."/>
    <x v="1"/>
    <x v="2456"/>
    <x v="2"/>
    <s v="US"/>
    <s v="USD"/>
    <n v="1313078518"/>
    <n v="1310486518"/>
    <b v="0"/>
    <n v="4"/>
    <b v="0"/>
    <s v="publishing/children's books"/>
    <n v="2"/>
    <n v="25"/>
    <x v="1"/>
    <x v="39"/>
    <x v="3140"/>
  </r>
  <r>
    <n v="2944"/>
    <x v="3135"/>
    <s v="Our vision: build and operate a Theater Arts Center for south-central Washington state in Goldendale."/>
    <x v="26"/>
    <x v="2456"/>
    <x v="2"/>
    <s v="US"/>
    <s v="USD"/>
    <n v="1433714198"/>
    <n v="1431122198"/>
    <b v="0"/>
    <n v="1"/>
    <b v="0"/>
    <s v="theater/spaces"/>
    <n v="1"/>
    <n v="100"/>
    <x v="6"/>
    <x v="9"/>
    <x v="3141"/>
  </r>
  <r>
    <n v="3576"/>
    <x v="3136"/>
    <s v="Vote here for whatever show you want to see next year! No gimmick, no stretch goals, just a simple vote and a free ticket."/>
    <x v="292"/>
    <x v="2456"/>
    <x v="0"/>
    <s v="US"/>
    <s v="USD"/>
    <n v="1480947054"/>
    <n v="1475759454"/>
    <b v="0"/>
    <n v="5"/>
    <b v="1"/>
    <s v="theater/plays"/>
    <n v="100"/>
    <n v="20"/>
    <x v="6"/>
    <x v="11"/>
    <x v="3142"/>
  </r>
  <r>
    <n v="3632"/>
    <x v="3137"/>
    <s v="A professional musical revue. First performed in 2013 as a short tour, to be embarking on a full length tour across the UK in 2015!"/>
    <x v="207"/>
    <x v="2456"/>
    <x v="2"/>
    <s v="GB"/>
    <s v="GBP"/>
    <n v="1416781749"/>
    <n v="1415053749"/>
    <b v="0"/>
    <n v="1"/>
    <b v="0"/>
    <s v="theater/musical"/>
    <n v="20"/>
    <n v="100"/>
    <x v="6"/>
    <x v="19"/>
    <x v="3143"/>
  </r>
  <r>
    <n v="3730"/>
    <x v="3138"/>
    <s v="&quot;MARK TWAIN IS HELL FOR THE COMPANY&quot; is an original theatrical production created and under development by Jeff Lowe."/>
    <x v="114"/>
    <x v="2456"/>
    <x v="2"/>
    <s v="US"/>
    <s v="USD"/>
    <n v="1439828159"/>
    <n v="1437236159"/>
    <b v="0"/>
    <n v="1"/>
    <b v="0"/>
    <s v="theater/plays"/>
    <n v="10"/>
    <n v="100"/>
    <x v="6"/>
    <x v="11"/>
    <x v="3144"/>
  </r>
  <r>
    <n v="3742"/>
    <x v="3139"/>
    <s v="In the midst of dealing with sending their son off to the army, Mitch and Melanie Jennings plan a family reunion to ease their sorrow."/>
    <x v="1"/>
    <x v="2456"/>
    <x v="2"/>
    <s v="US"/>
    <s v="USD"/>
    <n v="1409980144"/>
    <n v="1407388144"/>
    <b v="0"/>
    <n v="4"/>
    <b v="0"/>
    <s v="theater/plays"/>
    <n v="2"/>
    <n v="25"/>
    <x v="6"/>
    <x v="11"/>
    <x v="3145"/>
  </r>
  <r>
    <n v="3861"/>
    <x v="3140"/>
    <s v="THE COMING OF THE LORD!"/>
    <x v="151"/>
    <x v="2456"/>
    <x v="2"/>
    <s v="US"/>
    <s v="USD"/>
    <n v="1415828820"/>
    <n v="1412258977"/>
    <b v="0"/>
    <n v="1"/>
    <b v="0"/>
    <s v="theater/plays"/>
    <n v="5"/>
    <n v="100"/>
    <x v="6"/>
    <x v="11"/>
    <x v="3146"/>
  </r>
  <r>
    <n v="3991"/>
    <x v="3141"/>
    <s v="North Texas first actor-driven theatre company needs your help"/>
    <x v="207"/>
    <x v="2456"/>
    <x v="2"/>
    <s v="US"/>
    <s v="USD"/>
    <n v="1433086082"/>
    <n v="1430494082"/>
    <b v="0"/>
    <n v="1"/>
    <b v="0"/>
    <s v="theater/plays"/>
    <n v="20"/>
    <n v="100"/>
    <x v="6"/>
    <x v="11"/>
    <x v="3147"/>
  </r>
  <r>
    <n v="4020"/>
    <x v="3142"/>
    <s v="Having lived her whole life in the midst of a civil war, 11 year old Leyla dreams of being a pilot so she may fly her family to safety."/>
    <x v="260"/>
    <x v="2456"/>
    <x v="2"/>
    <s v="US"/>
    <s v="USD"/>
    <n v="1427168099"/>
    <n v="1424579699"/>
    <b v="0"/>
    <n v="3"/>
    <b v="0"/>
    <s v="theater/plays"/>
    <n v="17"/>
    <n v="33.33"/>
    <x v="6"/>
    <x v="11"/>
    <x v="3148"/>
  </r>
  <r>
    <n v="4103"/>
    <x v="3143"/>
    <s v="Weather Men is a play, written by Nathan Black.  A comedy/drama that explores the question of 'why people stay together?'"/>
    <x v="114"/>
    <x v="2456"/>
    <x v="2"/>
    <s v="US"/>
    <s v="USD"/>
    <n v="1440613920"/>
    <n v="1435953566"/>
    <b v="0"/>
    <n v="6"/>
    <b v="0"/>
    <s v="theater/plays"/>
    <n v="10"/>
    <n v="16.670000000000002"/>
    <x v="6"/>
    <x v="11"/>
    <x v="3149"/>
  </r>
  <r>
    <n v="3140"/>
    <x v="3144"/>
    <s v="ReminiSens offers an Enchanting Time Travel experience: have diner at the court of Versailles and interact with the nobles of the time!"/>
    <x v="26"/>
    <x v="2457"/>
    <x v="3"/>
    <s v="FR"/>
    <s v="EUR"/>
    <n v="1491581703"/>
    <n v="1488993303"/>
    <b v="0"/>
    <n v="4"/>
    <b v="0"/>
    <s v="theater/plays"/>
    <n v="1"/>
    <n v="24"/>
    <x v="6"/>
    <x v="11"/>
    <x v="3150"/>
  </r>
  <r>
    <n v="661"/>
    <x v="3145"/>
    <s v="AirString keeps your AirPods from getting lost by keeping the pair together with a  durable and premium quality string."/>
    <x v="26"/>
    <x v="2458"/>
    <x v="2"/>
    <s v="US"/>
    <s v="USD"/>
    <n v="1477236559"/>
    <n v="1474644559"/>
    <b v="0"/>
    <n v="9"/>
    <b v="0"/>
    <s v="technology/wearables"/>
    <n v="1"/>
    <n v="10.56"/>
    <x v="0"/>
    <x v="1"/>
    <x v="3151"/>
  </r>
  <r>
    <n v="2852"/>
    <x v="3146"/>
    <s v="Just one time back to the past on the Freedom Train will open your eyes and your lives will never ever be the same!"/>
    <x v="1"/>
    <x v="2458"/>
    <x v="2"/>
    <s v="US"/>
    <s v="USD"/>
    <n v="1403312703"/>
    <n v="1400720703"/>
    <b v="0"/>
    <n v="6"/>
    <b v="0"/>
    <s v="theater/plays"/>
    <n v="2"/>
    <n v="15.83"/>
    <x v="6"/>
    <x v="11"/>
    <x v="3152"/>
  </r>
  <r>
    <n v="3984"/>
    <x v="3147"/>
    <s v="Novus Theatre bring you their new show 'Fantastic Mr Fox'. We hope to improve the pay for our cast and crew through Kickstarter."/>
    <x v="186"/>
    <x v="2458"/>
    <x v="2"/>
    <s v="GB"/>
    <s v="GBP"/>
    <n v="1415404800"/>
    <n v="1412809644"/>
    <b v="0"/>
    <n v="10"/>
    <b v="0"/>
    <s v="theater/plays"/>
    <n v="6"/>
    <n v="9.5"/>
    <x v="6"/>
    <x v="11"/>
    <x v="3153"/>
  </r>
  <r>
    <n v="4058"/>
    <x v="3148"/>
    <s v="Help reveal the beauty of Islamic culture by launching this new adventure play celebrating Persian music, dance, and lore."/>
    <x v="212"/>
    <x v="2458"/>
    <x v="2"/>
    <s v="US"/>
    <s v="USD"/>
    <n v="1459483140"/>
    <n v="1458178044"/>
    <b v="0"/>
    <n v="4"/>
    <b v="0"/>
    <s v="theater/plays"/>
    <n v="3"/>
    <n v="23.75"/>
    <x v="6"/>
    <x v="11"/>
    <x v="3154"/>
  </r>
  <r>
    <n v="1560"/>
    <x v="3149"/>
    <s v="I would like to share my landscape photographic travels of 2014 with more than just family an friends. 12 months of images."/>
    <x v="60"/>
    <x v="2459"/>
    <x v="2"/>
    <s v="US"/>
    <s v="USD"/>
    <n v="1415842193"/>
    <n v="1414110593"/>
    <b v="0"/>
    <n v="4"/>
    <b v="0"/>
    <s v="photography/nature"/>
    <n v="4"/>
    <n v="23.5"/>
    <x v="2"/>
    <x v="38"/>
    <x v="3155"/>
  </r>
  <r>
    <n v="4111"/>
    <x v="3150"/>
    <s v="REBORN IN LOVE is the sequel to REBORN FROM ABOVE: A Tale of Eternal Love.  This is part two, of a One-Act play series."/>
    <x v="121"/>
    <x v="2459"/>
    <x v="2"/>
    <s v="US"/>
    <s v="USD"/>
    <n v="1424747740"/>
    <n v="1422155740"/>
    <b v="0"/>
    <n v="6"/>
    <b v="0"/>
    <s v="theater/plays"/>
    <n v="3"/>
    <n v="15.67"/>
    <x v="6"/>
    <x v="11"/>
    <x v="3156"/>
  </r>
  <r>
    <n v="1582"/>
    <x v="3151"/>
    <s v="I create canvas prints of images from in and around New Orleans"/>
    <x v="114"/>
    <x v="2460"/>
    <x v="2"/>
    <s v="US"/>
    <s v="USD"/>
    <n v="1445894400"/>
    <n v="1440961053"/>
    <b v="0"/>
    <n v="3"/>
    <b v="0"/>
    <s v="photography/places"/>
    <n v="9"/>
    <n v="31"/>
    <x v="2"/>
    <x v="34"/>
    <x v="3157"/>
  </r>
  <r>
    <n v="149"/>
    <x v="3152"/>
    <s v="A provocatively mind-bending sci-fi thriller, this short film project examines opposites and the balance of the universe. #Dichotomy"/>
    <x v="26"/>
    <x v="2461"/>
    <x v="1"/>
    <s v="US"/>
    <s v="USD"/>
    <n v="1419494400"/>
    <n v="1416888470"/>
    <b v="0"/>
    <n v="6"/>
    <b v="0"/>
    <s v="film &amp; video/science fiction"/>
    <n v="1"/>
    <n v="15.33"/>
    <x v="5"/>
    <x v="21"/>
    <x v="3158"/>
  </r>
  <r>
    <n v="2658"/>
    <x v="3153"/>
    <s v="Funding will allow free participation for 20 schools, grades 4-12, (thousands of students) anywhere in the nation."/>
    <x v="39"/>
    <x v="2462"/>
    <x v="1"/>
    <s v="US"/>
    <s v="USD"/>
    <n v="1469913194"/>
    <n v="1467321194"/>
    <b v="0"/>
    <n v="4"/>
    <b v="0"/>
    <s v="technology/space exploration"/>
    <n v="0"/>
    <n v="22.75"/>
    <x v="0"/>
    <x v="4"/>
    <x v="3159"/>
  </r>
  <r>
    <n v="627"/>
    <x v="3154"/>
    <s v="Social Network - your new digital social life without ads, monitoring and analyses. Freed from the feeling that every step is followed"/>
    <x v="362"/>
    <x v="2463"/>
    <x v="1"/>
    <s v="SE"/>
    <s v="SEK"/>
    <n v="1457996400"/>
    <n v="1452842511"/>
    <b v="0"/>
    <n v="1"/>
    <b v="0"/>
    <s v="technology/web"/>
    <n v="0"/>
    <n v="90"/>
    <x v="0"/>
    <x v="26"/>
    <x v="3160"/>
  </r>
  <r>
    <n v="718"/>
    <x v="3155"/>
    <s v="When every second matters, BioToo temporary tattoos get critical information to emergency personnel to help them help you."/>
    <x v="32"/>
    <x v="2463"/>
    <x v="2"/>
    <s v="US"/>
    <s v="USD"/>
    <n v="1487397540"/>
    <n v="1484684247"/>
    <b v="0"/>
    <n v="4"/>
    <b v="0"/>
    <s v="technology/wearables"/>
    <n v="1"/>
    <n v="22.5"/>
    <x v="0"/>
    <x v="1"/>
    <x v="3161"/>
  </r>
  <r>
    <n v="863"/>
    <x v="3156"/>
    <s v="I'm making the move from a side man in local groups to the leader with this debut jazz CD project."/>
    <x v="151"/>
    <x v="2463"/>
    <x v="2"/>
    <s v="US"/>
    <s v="USD"/>
    <n v="1329014966"/>
    <n v="1326422966"/>
    <b v="0"/>
    <n v="5"/>
    <b v="0"/>
    <s v="music/jazz"/>
    <n v="5"/>
    <n v="18"/>
    <x v="7"/>
    <x v="33"/>
    <x v="3162"/>
  </r>
  <r>
    <n v="902"/>
    <x v="3157"/>
    <s v="I'VE STARTED A BRAND NEW ALBUM THAT WILL FEATURE ACID JAZZ, FUNK, ROCK, AND DANCE WITH THE PROMISE OF TOURING NEXT YEAR IN THE USA"/>
    <x v="0"/>
    <x v="2463"/>
    <x v="2"/>
    <s v="US"/>
    <s v="USD"/>
    <n v="1409412600"/>
    <n v="1404947422"/>
    <b v="0"/>
    <n v="3"/>
    <b v="0"/>
    <s v="music/jazz"/>
    <n v="0"/>
    <n v="30"/>
    <x v="7"/>
    <x v="33"/>
    <x v="3163"/>
  </r>
  <r>
    <n v="2599"/>
    <x v="3158"/>
    <s v="The Empty Ramekins Catering Group is looking for your help to start up in Miami Florida!!!!"/>
    <x v="363"/>
    <x v="2463"/>
    <x v="2"/>
    <s v="US"/>
    <s v="USD"/>
    <n v="1407089147"/>
    <n v="1403201147"/>
    <b v="0"/>
    <n v="5"/>
    <b v="0"/>
    <s v="food/food trucks"/>
    <n v="1"/>
    <n v="18"/>
    <x v="4"/>
    <x v="29"/>
    <x v="3164"/>
  </r>
  <r>
    <n v="2763"/>
    <x v="3159"/>
    <s v="How Santa finds childrens homes without getting lost by following certain stars."/>
    <x v="364"/>
    <x v="2463"/>
    <x v="2"/>
    <s v="US"/>
    <s v="USD"/>
    <n v="1369403684"/>
    <n v="1365515684"/>
    <b v="0"/>
    <n v="3"/>
    <b v="0"/>
    <s v="publishing/children's books"/>
    <n v="0"/>
    <n v="30"/>
    <x v="1"/>
    <x v="39"/>
    <x v="3165"/>
  </r>
  <r>
    <n v="3919"/>
    <x v="3160"/>
    <s v="Two sisters living in a Cornish seaside town attempt to hide and escape from a life- circle of deceit, abuse, incest and revenge."/>
    <x v="1"/>
    <x v="2463"/>
    <x v="2"/>
    <s v="GB"/>
    <s v="GBP"/>
    <n v="1453075200"/>
    <n v="1450628773"/>
    <b v="0"/>
    <n v="3"/>
    <b v="0"/>
    <s v="theater/plays"/>
    <n v="2"/>
    <n v="30"/>
    <x v="6"/>
    <x v="11"/>
    <x v="3166"/>
  </r>
  <r>
    <n v="2502"/>
    <x v="3161"/>
    <s v="A small sweet shop featuring the cupcake variety offered by Cupcake Chaos, candy, cotton candy, shakes and malts, located in Dalhart,TX"/>
    <x v="50"/>
    <x v="2464"/>
    <x v="2"/>
    <s v="US"/>
    <s v="USD"/>
    <n v="1411328918"/>
    <n v="1407440918"/>
    <b v="0"/>
    <n v="5"/>
    <b v="0"/>
    <s v="food/restaurants"/>
    <n v="0"/>
    <n v="17.2"/>
    <x v="4"/>
    <x v="40"/>
    <x v="3167"/>
  </r>
  <r>
    <n v="4110"/>
    <x v="3162"/>
    <s v="Set in the height of sex, drugs and rock 'n' roll this production is an exciting new take on Moliere's classic! Performing with SpaceUK"/>
    <x v="284"/>
    <x v="2464"/>
    <x v="2"/>
    <s v="GB"/>
    <s v="GBP"/>
    <n v="1469113351"/>
    <n v="1463929351"/>
    <b v="0"/>
    <n v="6"/>
    <b v="0"/>
    <s v="theater/plays"/>
    <n v="29"/>
    <n v="14.33"/>
    <x v="6"/>
    <x v="11"/>
    <x v="3168"/>
  </r>
  <r>
    <n v="1563"/>
    <x v="3163"/>
    <s v="Unique book revealing my discoveries in the Empty Quarter of Oman. Collection of travel writing, poetry, artwork and science!"/>
    <x v="70"/>
    <x v="2465"/>
    <x v="1"/>
    <s v="GB"/>
    <s v="GBP"/>
    <n v="1394815751"/>
    <n v="1389635351"/>
    <b v="0"/>
    <n v="2"/>
    <b v="0"/>
    <s v="publishing/art books"/>
    <n v="1"/>
    <n v="42.5"/>
    <x v="1"/>
    <x v="32"/>
    <x v="3169"/>
  </r>
  <r>
    <n v="1709"/>
    <x v="3164"/>
    <s v="A project to set psalms to music. The psalms are taken from the English Standard Version (ESV) of the Bible."/>
    <x v="249"/>
    <x v="2465"/>
    <x v="2"/>
    <s v="US"/>
    <s v="USD"/>
    <n v="1409513940"/>
    <n v="1405949514"/>
    <b v="0"/>
    <n v="4"/>
    <b v="0"/>
    <s v="music/faith"/>
    <n v="5"/>
    <n v="21.25"/>
    <x v="7"/>
    <x v="14"/>
    <x v="3170"/>
  </r>
  <r>
    <n v="1907"/>
    <x v="3165"/>
    <s v="Litter-Buddy is great economical alternative to leading pet waste disposal systems with cartridge bag elements."/>
    <x v="0"/>
    <x v="2465"/>
    <x v="2"/>
    <s v="US"/>
    <s v="USD"/>
    <n v="1400853925"/>
    <n v="1399557925"/>
    <b v="0"/>
    <n v="4"/>
    <b v="0"/>
    <s v="technology/gadgets"/>
    <n v="0"/>
    <n v="21.25"/>
    <x v="0"/>
    <x v="6"/>
    <x v="3171"/>
  </r>
  <r>
    <n v="2130"/>
    <x v="3166"/>
    <s v="You are the hero tasked to save your home from the villainous Sanword."/>
    <x v="30"/>
    <x v="2465"/>
    <x v="2"/>
    <s v="US"/>
    <s v="USD"/>
    <n v="1408154663"/>
    <n v="1405130663"/>
    <b v="0"/>
    <n v="4"/>
    <b v="0"/>
    <s v="games/video games"/>
    <n v="0"/>
    <n v="21.25"/>
    <x v="3"/>
    <x v="18"/>
    <x v="3172"/>
  </r>
  <r>
    <n v="2160"/>
    <x v="3167"/>
    <s v="An awesome side-scroller tower defense game.  Think &quot;Plants vs Zombies&quot; but from a side-on perspective."/>
    <x v="26"/>
    <x v="2465"/>
    <x v="2"/>
    <s v="US"/>
    <s v="USD"/>
    <n v="1337447105"/>
    <n v="1334855105"/>
    <b v="0"/>
    <n v="16"/>
    <b v="0"/>
    <s v="games/video games"/>
    <n v="1"/>
    <n v="5.31"/>
    <x v="3"/>
    <x v="18"/>
    <x v="3173"/>
  </r>
  <r>
    <n v="2322"/>
    <x v="3168"/>
    <s v="Jen bakes shortbread is a small batch, all natural shortbread cookie business looking for smart funding to grow!"/>
    <x v="205"/>
    <x v="2465"/>
    <x v="3"/>
    <s v="US"/>
    <s v="USD"/>
    <n v="1491769769"/>
    <n v="1489181369"/>
    <b v="0"/>
    <n v="4"/>
    <b v="0"/>
    <s v="food/small batch"/>
    <n v="3"/>
    <n v="21.25"/>
    <x v="4"/>
    <x v="7"/>
    <x v="3174"/>
  </r>
  <r>
    <n v="2597"/>
    <x v="3169"/>
    <s v="We have a great little coffee business but the van is currently limping! We don't have the capital to replace it. Please help us!"/>
    <x v="186"/>
    <x v="2465"/>
    <x v="2"/>
    <s v="GB"/>
    <s v="GBP"/>
    <n v="1466323917"/>
    <n v="1463731917"/>
    <b v="0"/>
    <n v="7"/>
    <b v="0"/>
    <s v="food/food trucks"/>
    <n v="6"/>
    <n v="12.14"/>
    <x v="4"/>
    <x v="29"/>
    <x v="3175"/>
  </r>
  <r>
    <n v="1117"/>
    <x v="3170"/>
    <s v="Experience the Medieval in your own village. Increase your village into a city and walk through the streets."/>
    <x v="114"/>
    <x v="2466"/>
    <x v="2"/>
    <s v="DE"/>
    <s v="EUR"/>
    <n v="1451053313"/>
    <n v="1448461313"/>
    <b v="0"/>
    <n v="8"/>
    <b v="0"/>
    <s v="games/video games"/>
    <n v="8"/>
    <n v="10.38"/>
    <x v="3"/>
    <x v="18"/>
    <x v="3176"/>
  </r>
  <r>
    <n v="448"/>
    <x v="3171"/>
    <s v="Max is a pessimistic mouse, always fantasizing about the end of the world. In The Last Mice, Max's fantasy becomes a real nightmare."/>
    <x v="60"/>
    <x v="2467"/>
    <x v="2"/>
    <s v="US"/>
    <s v="USD"/>
    <n v="1400091095"/>
    <n v="1398363095"/>
    <b v="0"/>
    <n v="4"/>
    <b v="0"/>
    <s v="film &amp; video/animation"/>
    <n v="3"/>
    <n v="20.5"/>
    <x v="5"/>
    <x v="23"/>
    <x v="3177"/>
  </r>
  <r>
    <n v="454"/>
    <x v="3172"/>
    <s v="Itâ€™s an Action/Adventure Anime for The Yuusha Brave series, G1 Transformer, and the Fast and the Furious Fans!"/>
    <x v="26"/>
    <x v="2468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</r>
  <r>
    <n v="2370"/>
    <x v="3173"/>
    <s v="Let's go get it back! Most people can get $5,000 to $6,000 more a year in tax deductions. Stop the abuse and get back your share!"/>
    <x v="17"/>
    <x v="2468"/>
    <x v="1"/>
    <s v="US"/>
    <s v="USD"/>
    <n v="1418877141"/>
    <n v="1416285141"/>
    <b v="0"/>
    <n v="4"/>
    <b v="0"/>
    <s v="technology/web"/>
    <n v="0"/>
    <n v="20.5"/>
    <x v="0"/>
    <x v="26"/>
    <x v="3179"/>
  </r>
  <r>
    <n v="155"/>
    <x v="3174"/>
    <s v="While a shadow of peace was on the horizon,humankind was being threatened by its past.Whispers of threat was being heard from the North"/>
    <x v="365"/>
    <x v="2469"/>
    <x v="1"/>
    <s v="US"/>
    <s v="USD"/>
    <n v="1437657935"/>
    <n v="1434201935"/>
    <b v="0"/>
    <n v="4"/>
    <b v="0"/>
    <s v="film &amp; video/science fiction"/>
    <n v="0"/>
    <n v="20.25"/>
    <x v="5"/>
    <x v="21"/>
    <x v="3180"/>
  </r>
  <r>
    <n v="1065"/>
    <x v="3175"/>
    <s v="Need funds for an Australian fps mp shooter pc game called Diggers Fall were china invades Aus, cost for advertising and settings menu."/>
    <x v="121"/>
    <x v="2469"/>
    <x v="2"/>
    <s v="AU"/>
    <s v="AUD"/>
    <n v="1392800922"/>
    <n v="1390381722"/>
    <b v="0"/>
    <n v="5"/>
    <b v="0"/>
    <s v="games/video games"/>
    <n v="3"/>
    <n v="16.2"/>
    <x v="3"/>
    <x v="18"/>
    <x v="3181"/>
  </r>
  <r>
    <n v="574"/>
    <x v="3176"/>
    <s v="Grow your YouTube channel and increase your audience by allowing multi uploads, shares and interaction from a single simple interface."/>
    <x v="366"/>
    <x v="2470"/>
    <x v="2"/>
    <s v="GB"/>
    <s v="GBP"/>
    <n v="1476873507"/>
    <n v="1474281507"/>
    <b v="0"/>
    <n v="4"/>
    <b v="0"/>
    <s v="technology/web"/>
    <n v="1"/>
    <n v="20"/>
    <x v="0"/>
    <x v="26"/>
    <x v="3182"/>
  </r>
  <r>
    <n v="1571"/>
    <x v="3177"/>
    <s v="An inspiring photo book about an unique Caucasus Expedition by two backpackers - Erna Gaspar (photographer) &amp; Adrian Lorincz (writer)."/>
    <x v="367"/>
    <x v="2470"/>
    <x v="1"/>
    <s v="GB"/>
    <s v="GBP"/>
    <n v="1434738483"/>
    <n v="1432146483"/>
    <b v="0"/>
    <n v="4"/>
    <b v="0"/>
    <s v="publishing/art books"/>
    <n v="1"/>
    <n v="20"/>
    <x v="1"/>
    <x v="32"/>
    <x v="3183"/>
  </r>
  <r>
    <n v="2325"/>
    <x v="3178"/>
    <s v="Do you like to Maga? Do you like hot sauce as spicy as your memes? Do you like sexy frogs? Of course you do were all adults here."/>
    <x v="114"/>
    <x v="2470"/>
    <x v="3"/>
    <s v="US"/>
    <s v="USD"/>
    <n v="1490830331"/>
    <n v="1488241931"/>
    <b v="0"/>
    <n v="7"/>
    <b v="0"/>
    <s v="food/small batch"/>
    <n v="8"/>
    <n v="11.43"/>
    <x v="4"/>
    <x v="7"/>
    <x v="3184"/>
  </r>
  <r>
    <n v="2861"/>
    <x v="3179"/>
    <s v="The University of Queensland Drama Production Course is putting on an adaptation of William Shakespeares Julius Caesar"/>
    <x v="303"/>
    <x v="2470"/>
    <x v="2"/>
    <s v="AU"/>
    <s v="AUD"/>
    <n v="1443103848"/>
    <n v="1441894248"/>
    <b v="0"/>
    <n v="3"/>
    <b v="0"/>
    <s v="theater/plays"/>
    <n v="32"/>
    <n v="26.67"/>
    <x v="6"/>
    <x v="11"/>
    <x v="3185"/>
  </r>
  <r>
    <n v="4037"/>
    <x v="3180"/>
    <s v="The Pelican is a haunted play by one of Swedenâ€™s most renowned playwrights, August Strindberg, about a mother's tragic deceit."/>
    <x v="251"/>
    <x v="2470"/>
    <x v="2"/>
    <s v="US"/>
    <s v="USD"/>
    <n v="1464099900"/>
    <n v="1462585315"/>
    <b v="0"/>
    <n v="2"/>
    <b v="0"/>
    <s v="theater/plays"/>
    <n v="11"/>
    <n v="40"/>
    <x v="6"/>
    <x v="11"/>
    <x v="3186"/>
  </r>
  <r>
    <n v="1995"/>
    <x v="3181"/>
    <s v="I'm looking to pursue my dream of becoming a full time photographer, using my current creative experience as a graphic designer."/>
    <x v="114"/>
    <x v="2471"/>
    <x v="2"/>
    <s v="CA"/>
    <s v="CAD"/>
    <n v="1437082736"/>
    <n v="1435354736"/>
    <b v="0"/>
    <n v="3"/>
    <b v="0"/>
    <s v="photography/people"/>
    <n v="8"/>
    <n v="26"/>
    <x v="2"/>
    <x v="36"/>
    <x v="3187"/>
  </r>
  <r>
    <n v="1436"/>
    <x v="3182"/>
    <s v="Help us to get www.mySurgery.de, an interactive eLearning-Website for general and visceral surgery, translated to english language."/>
    <x v="26"/>
    <x v="2472"/>
    <x v="2"/>
    <s v="DE"/>
    <s v="EUR"/>
    <n v="1456043057"/>
    <n v="1453451057"/>
    <b v="0"/>
    <n v="2"/>
    <b v="0"/>
    <s v="publishing/translations"/>
    <n v="1"/>
    <n v="38.5"/>
    <x v="1"/>
    <x v="31"/>
    <x v="3188"/>
  </r>
  <r>
    <n v="466"/>
    <x v="3183"/>
    <s v="(Working storyboard for animated project) A multi-generational Knight that wages war on criminals and corrupt governments"/>
    <x v="26"/>
    <x v="2473"/>
    <x v="2"/>
    <s v="US"/>
    <s v="USD"/>
    <n v="1347057464"/>
    <n v="1344465464"/>
    <b v="0"/>
    <n v="5"/>
    <b v="0"/>
    <s v="film &amp; video/animation"/>
    <n v="1"/>
    <n v="15.2"/>
    <x v="5"/>
    <x v="23"/>
    <x v="3189"/>
  </r>
  <r>
    <n v="1788"/>
    <x v="3184"/>
    <s v="A photo book celebrating Goths, exploring their lives and giving an insight into what Goth is for them."/>
    <x v="120"/>
    <x v="2473"/>
    <x v="2"/>
    <s v="GB"/>
    <s v="GBP"/>
    <n v="1414795542"/>
    <n v="1412203542"/>
    <b v="1"/>
    <n v="4"/>
    <b v="0"/>
    <s v="photography/photobooks"/>
    <n v="1"/>
    <n v="19"/>
    <x v="2"/>
    <x v="3"/>
    <x v="3190"/>
  </r>
  <r>
    <n v="1011"/>
    <x v="3185"/>
    <s v="The first action sports training sleeve/leg protector of its kind to offer an unduplicated level of targeted protection!"/>
    <x v="16"/>
    <x v="2474"/>
    <x v="1"/>
    <s v="US"/>
    <s v="USD"/>
    <n v="1418938395"/>
    <n v="1415050395"/>
    <b v="0"/>
    <n v="1"/>
    <b v="0"/>
    <s v="technology/wearables"/>
    <n v="0"/>
    <n v="75"/>
    <x v="0"/>
    <x v="1"/>
    <x v="3191"/>
  </r>
  <r>
    <n v="1149"/>
    <x v="3186"/>
    <s v="Bringing culturally diverse Floridian cuisine to the people!"/>
    <x v="6"/>
    <x v="2474"/>
    <x v="2"/>
    <s v="US"/>
    <s v="USD"/>
    <n v="1466096566"/>
    <n v="1463504566"/>
    <b v="0"/>
    <n v="2"/>
    <b v="0"/>
    <s v="food/food trucks"/>
    <n v="0"/>
    <n v="37.5"/>
    <x v="4"/>
    <x v="29"/>
    <x v="3192"/>
  </r>
  <r>
    <n v="1447"/>
    <x v="3187"/>
    <s v="I'm creating a dictionary of multiple Indian languages."/>
    <x v="62"/>
    <x v="2474"/>
    <x v="2"/>
    <s v="US"/>
    <s v="USD"/>
    <n v="1467999134"/>
    <n v="1465407134"/>
    <b v="0"/>
    <n v="3"/>
    <b v="0"/>
    <s v="publishing/translations"/>
    <n v="0"/>
    <n v="25"/>
    <x v="1"/>
    <x v="31"/>
    <x v="3193"/>
  </r>
  <r>
    <n v="1596"/>
    <x v="3188"/>
    <s v="London is beautiful. I want to create a book of stunning images from in and around our great city"/>
    <x v="222"/>
    <x v="2474"/>
    <x v="2"/>
    <s v="GB"/>
    <s v="GBP"/>
    <n v="1418469569"/>
    <n v="1414577969"/>
    <b v="0"/>
    <n v="3"/>
    <b v="0"/>
    <s v="photography/places"/>
    <n v="2"/>
    <n v="25"/>
    <x v="2"/>
    <x v="34"/>
    <x v="3194"/>
  </r>
  <r>
    <n v="1718"/>
    <x v="3189"/>
    <s v="A melody for the galaxy."/>
    <x v="23"/>
    <x v="2474"/>
    <x v="2"/>
    <s v="US"/>
    <s v="USD"/>
    <n v="1463201940"/>
    <n v="1459435149"/>
    <b v="0"/>
    <n v="2"/>
    <b v="0"/>
    <s v="music/faith"/>
    <n v="0"/>
    <n v="37.5"/>
    <x v="7"/>
    <x v="14"/>
    <x v="3195"/>
  </r>
  <r>
    <n v="2382"/>
    <x v="3190"/>
    <s v="Netiquette classes to teach our youth how make proper use of computer-mediated communications for personal and educational success."/>
    <x v="121"/>
    <x v="2474"/>
    <x v="1"/>
    <s v="US"/>
    <s v="USD"/>
    <n v="1438662603"/>
    <n v="1436502603"/>
    <b v="0"/>
    <n v="2"/>
    <b v="0"/>
    <s v="technology/web"/>
    <n v="3"/>
    <n v="37.5"/>
    <x v="0"/>
    <x v="26"/>
    <x v="3196"/>
  </r>
  <r>
    <n v="2510"/>
    <x v="3191"/>
    <s v="Dugout Dogs will be specializing in the many hot dog and sausage styles sold at baseball parks around Major League Baseball (MLB)."/>
    <x v="6"/>
    <x v="2474"/>
    <x v="2"/>
    <s v="US"/>
    <s v="USD"/>
    <n v="1431647772"/>
    <n v="1426463772"/>
    <b v="0"/>
    <n v="2"/>
    <b v="0"/>
    <s v="food/restaurants"/>
    <n v="0"/>
    <n v="37.5"/>
    <x v="4"/>
    <x v="40"/>
    <x v="3197"/>
  </r>
  <r>
    <n v="2562"/>
    <x v="3192"/>
    <s v="Hail up - Wah gwaan ?_x000a_We are creating a foodtruck that will serve typical, traditional Jamaican jerk chicken/pork and more!"/>
    <x v="26"/>
    <x v="2474"/>
    <x v="1"/>
    <s v="DE"/>
    <s v="EUR"/>
    <n v="1476189339"/>
    <n v="1471005339"/>
    <b v="0"/>
    <n v="3"/>
    <b v="0"/>
    <s v="food/food trucks"/>
    <n v="1"/>
    <n v="25"/>
    <x v="4"/>
    <x v="29"/>
    <x v="3198"/>
  </r>
  <r>
    <n v="2794"/>
    <x v="3193"/>
    <s v="Dusk Theatre have created a brand new adaptation of the hilarious BBC4 comedy &quot;Macbeth Rebothered&quot; originally by The Penny Dreadfuls."/>
    <x v="286"/>
    <x v="2474"/>
    <x v="0"/>
    <s v="GB"/>
    <s v="GBP"/>
    <n v="1457031600"/>
    <n v="1455640559"/>
    <b v="0"/>
    <n v="3"/>
    <b v="1"/>
    <s v="theater/plays"/>
    <n v="150"/>
    <n v="25"/>
    <x v="6"/>
    <x v="11"/>
    <x v="3199"/>
  </r>
  <r>
    <n v="2904"/>
    <x v="3194"/>
    <s v="A Tequila slammer with a slice of Tarantino, a line of the London Fringe scene and a shot of â€œBreaking Badâ€. New Writing."/>
    <x v="186"/>
    <x v="2474"/>
    <x v="2"/>
    <s v="GB"/>
    <s v="GBP"/>
    <n v="1415534400"/>
    <n v="1414538031"/>
    <b v="0"/>
    <n v="4"/>
    <b v="0"/>
    <s v="theater/plays"/>
    <n v="5"/>
    <n v="18.75"/>
    <x v="6"/>
    <x v="11"/>
    <x v="3200"/>
  </r>
  <r>
    <n v="3052"/>
    <x v="3195"/>
    <s v="To let the arts continue in Walker Minnesota We need a performing arts space and art gallery"/>
    <x v="6"/>
    <x v="2474"/>
    <x v="2"/>
    <s v="US"/>
    <s v="USD"/>
    <n v="1432828740"/>
    <n v="1430237094"/>
    <b v="0"/>
    <n v="2"/>
    <b v="0"/>
    <s v="theater/spaces"/>
    <n v="0"/>
    <n v="37.5"/>
    <x v="6"/>
    <x v="9"/>
    <x v="3201"/>
  </r>
  <r>
    <n v="4009"/>
    <x v="3196"/>
    <s v="Against the decline of Thatcherism, the fall of the Wall, and the rise of Acid House. This comedy is a 'Withnail &amp; I' for 1993."/>
    <x v="368"/>
    <x v="2474"/>
    <x v="2"/>
    <s v="GB"/>
    <s v="GBP"/>
    <n v="1410281360"/>
    <n v="1406825360"/>
    <b v="0"/>
    <n v="3"/>
    <b v="0"/>
    <s v="theater/plays"/>
    <n v="4"/>
    <n v="25"/>
    <x v="6"/>
    <x v="11"/>
    <x v="3202"/>
  </r>
  <r>
    <n v="2688"/>
    <x v="3197"/>
    <s v="The amazing gourmet Mac N Cheez Food Truck Campaigne!"/>
    <x v="6"/>
    <x v="2475"/>
    <x v="2"/>
    <s v="US"/>
    <s v="USD"/>
    <n v="1424746800"/>
    <n v="1422067870"/>
    <b v="0"/>
    <n v="14"/>
    <b v="0"/>
    <s v="food/food trucks"/>
    <n v="0"/>
    <n v="5.29"/>
    <x v="4"/>
    <x v="29"/>
    <x v="3203"/>
  </r>
  <r>
    <n v="1148"/>
    <x v="3198"/>
    <s v="New local (Louisville, KY.) food truck with a refreshing spin on rolling kitchens."/>
    <x v="51"/>
    <x v="2476"/>
    <x v="2"/>
    <s v="US"/>
    <s v="USD"/>
    <n v="1480568781"/>
    <n v="1477973181"/>
    <b v="0"/>
    <n v="3"/>
    <b v="0"/>
    <s v="food/food trucks"/>
    <n v="0"/>
    <n v="24.33"/>
    <x v="4"/>
    <x v="29"/>
    <x v="3204"/>
  </r>
  <r>
    <n v="888"/>
    <x v="3199"/>
    <s v="Support Ginger Binge sounds. We're an independent 'cosmic Americana' band. We love to play music for you. We are grateful for your help"/>
    <x v="114"/>
    <x v="2477"/>
    <x v="2"/>
    <s v="US"/>
    <s v="USD"/>
    <n v="1314856800"/>
    <n v="1311789885"/>
    <b v="0"/>
    <n v="4"/>
    <b v="0"/>
    <s v="music/indie rock"/>
    <n v="7"/>
    <n v="18"/>
    <x v="7"/>
    <x v="12"/>
    <x v="3205"/>
  </r>
  <r>
    <n v="1408"/>
    <x v="3200"/>
    <s v="A translation of the legendary series of chess books &quot;General Treatise on Chess&quot; by R. Grau. A complete chess course for all levels."/>
    <x v="114"/>
    <x v="2477"/>
    <x v="2"/>
    <s v="GB"/>
    <s v="GBP"/>
    <n v="1447451756"/>
    <n v="1444856156"/>
    <b v="0"/>
    <n v="6"/>
    <b v="0"/>
    <s v="publishing/translations"/>
    <n v="7"/>
    <n v="12"/>
    <x v="1"/>
    <x v="31"/>
    <x v="3206"/>
  </r>
  <r>
    <n v="2695"/>
    <x v="3201"/>
    <s v="I am creating food magic on the go! Amazing food isn't just for sitdown restaraunts anymore!"/>
    <x v="51"/>
    <x v="2478"/>
    <x v="2"/>
    <s v="US"/>
    <s v="USD"/>
    <n v="1428981718"/>
    <n v="1423801318"/>
    <b v="0"/>
    <n v="3"/>
    <b v="0"/>
    <s v="food/food trucks"/>
    <n v="0"/>
    <n v="23.67"/>
    <x v="4"/>
    <x v="29"/>
    <x v="3207"/>
  </r>
  <r>
    <n v="3078"/>
    <x v="3202"/>
    <s v="Help replace a broken chairlift with a vertical lift making all forms of arts and education accessible on our historical antique stage."/>
    <x v="24"/>
    <x v="2478"/>
    <x v="2"/>
    <s v="US"/>
    <s v="USD"/>
    <n v="1424920795"/>
    <n v="1422328795"/>
    <b v="0"/>
    <n v="3"/>
    <b v="0"/>
    <s v="theater/spaces"/>
    <n v="0"/>
    <n v="23.67"/>
    <x v="6"/>
    <x v="9"/>
    <x v="3208"/>
  </r>
  <r>
    <n v="125"/>
    <x v="3203"/>
    <s v="Due to my little sister finally having recovered from her surgery we can finally make our movie if we can get even a little help to pay"/>
    <x v="207"/>
    <x v="2479"/>
    <x v="1"/>
    <s v="CA"/>
    <s v="CAD"/>
    <n v="1486165880"/>
    <n v="1480981880"/>
    <b v="0"/>
    <n v="6"/>
    <b v="0"/>
    <s v="film &amp; video/science fiction"/>
    <n v="14"/>
    <n v="11.67"/>
    <x v="5"/>
    <x v="21"/>
    <x v="3209"/>
  </r>
  <r>
    <n v="543"/>
    <x v="3204"/>
    <s v="I want to make it easy for those with food allergies to know where they can safely, and happily eat out with friends and family."/>
    <x v="65"/>
    <x v="2479"/>
    <x v="2"/>
    <s v="AU"/>
    <s v="AUD"/>
    <n v="1414807962"/>
    <n v="1412215962"/>
    <b v="0"/>
    <n v="2"/>
    <b v="0"/>
    <s v="technology/web"/>
    <n v="0"/>
    <n v="35"/>
    <x v="0"/>
    <x v="26"/>
    <x v="3210"/>
  </r>
  <r>
    <n v="898"/>
    <x v="3205"/>
    <s v="For each month in 2012, Sonnet will be releasing a Jesus-celebrating, grave-shattering, ear-tickling, mind-provoking song!"/>
    <x v="60"/>
    <x v="2479"/>
    <x v="2"/>
    <s v="US"/>
    <s v="USD"/>
    <n v="1326651110"/>
    <n v="1322763110"/>
    <b v="0"/>
    <n v="2"/>
    <b v="0"/>
    <s v="music/indie rock"/>
    <n v="3"/>
    <n v="35"/>
    <x v="7"/>
    <x v="12"/>
    <x v="3211"/>
  </r>
  <r>
    <n v="1070"/>
    <x v="3206"/>
    <s v="A deck building game where you build your campaign plans, raise cash and gain power in a drive to win the White House."/>
    <x v="26"/>
    <x v="2479"/>
    <x v="2"/>
    <s v="US"/>
    <s v="USD"/>
    <n v="1349050622"/>
    <n v="1347322622"/>
    <b v="0"/>
    <n v="2"/>
    <b v="0"/>
    <s v="games/video games"/>
    <n v="1"/>
    <n v="35"/>
    <x v="3"/>
    <x v="18"/>
    <x v="3212"/>
  </r>
  <r>
    <n v="2700"/>
    <x v="3207"/>
    <s v="I currently own and operate a hot dog cart. I am hoping to purchase a used food truck so I can do business year round!"/>
    <x v="29"/>
    <x v="2479"/>
    <x v="2"/>
    <s v="US"/>
    <s v="USD"/>
    <n v="1411073972"/>
    <n v="1408481972"/>
    <b v="0"/>
    <n v="4"/>
    <b v="0"/>
    <s v="food/food trucks"/>
    <n v="1"/>
    <n v="17.5"/>
    <x v="4"/>
    <x v="29"/>
    <x v="3213"/>
  </r>
  <r>
    <n v="2848"/>
    <x v="3208"/>
    <s v="Wendell Pierce stars in Brothers from the Bottom by Jackie Alexander to mark Hurricane Katrinaâ€™s 10th Anniversary. June 2015 in NoLA."/>
    <x v="23"/>
    <x v="2479"/>
    <x v="2"/>
    <s v="US"/>
    <s v="USD"/>
    <n v="1432913659"/>
    <n v="1430321659"/>
    <b v="0"/>
    <n v="3"/>
    <b v="0"/>
    <s v="theater/plays"/>
    <n v="0"/>
    <n v="23.33"/>
    <x v="6"/>
    <x v="11"/>
    <x v="3214"/>
  </r>
  <r>
    <n v="3675"/>
    <x v="3209"/>
    <s v="3 decades, 3 generations, 3 friends, one house. Real Eyes Theatre explore how our lives are influenced by the decades we grow up in."/>
    <x v="286"/>
    <x v="2479"/>
    <x v="0"/>
    <s v="GB"/>
    <s v="GBP"/>
    <n v="1463353200"/>
    <n v="1462285182"/>
    <b v="0"/>
    <n v="3"/>
    <b v="1"/>
    <s v="theater/plays"/>
    <n v="140"/>
    <n v="23.33"/>
    <x v="6"/>
    <x v="11"/>
    <x v="3215"/>
  </r>
  <r>
    <n v="3995"/>
    <x v="3210"/>
    <s v="Headaches: a play composed of personal testimonies, writings and music, centered on mental illness and its effects on people's lives."/>
    <x v="317"/>
    <x v="2479"/>
    <x v="2"/>
    <s v="GB"/>
    <s v="GBP"/>
    <n v="1423913220"/>
    <n v="1421339077"/>
    <b v="0"/>
    <n v="4"/>
    <b v="0"/>
    <s v="theater/plays"/>
    <n v="35"/>
    <n v="17.5"/>
    <x v="6"/>
    <x v="11"/>
    <x v="3216"/>
  </r>
  <r>
    <n v="4016"/>
    <x v="3211"/>
    <s v="A new play and project exploring challenges faced by young adults struggling with mental health issues in contemporary Britain."/>
    <x v="207"/>
    <x v="2479"/>
    <x v="2"/>
    <s v="GB"/>
    <s v="GBP"/>
    <n v="1410987400"/>
    <n v="1408395400"/>
    <b v="0"/>
    <n v="7"/>
    <b v="0"/>
    <s v="theater/plays"/>
    <n v="14"/>
    <n v="10"/>
    <x v="6"/>
    <x v="11"/>
    <x v="3217"/>
  </r>
  <r>
    <n v="1799"/>
    <x v="3212"/>
    <s v="The UnDiscovered Image, a monthly publication dedicated to photographers."/>
    <x v="38"/>
    <x v="2480"/>
    <x v="2"/>
    <s v="GB"/>
    <s v="GBP"/>
    <n v="1415740408"/>
    <n v="1414008808"/>
    <b v="1"/>
    <n v="6"/>
    <b v="0"/>
    <s v="photography/photobooks"/>
    <n v="2"/>
    <n v="11.64"/>
    <x v="2"/>
    <x v="3"/>
    <x v="3218"/>
  </r>
  <r>
    <n v="3990"/>
    <x v="3213"/>
    <s v="A book and a play. Narrated by the ghost of Will Shakespeare and the ghost of his dog Crab,  Their adventures in the afterlife..."/>
    <x v="266"/>
    <x v="2481"/>
    <x v="2"/>
    <s v="GB"/>
    <s v="GBP"/>
    <n v="1456934893"/>
    <n v="1454342893"/>
    <b v="0"/>
    <n v="3"/>
    <b v="0"/>
    <s v="theater/plays"/>
    <n v="4"/>
    <n v="23"/>
    <x v="6"/>
    <x v="11"/>
    <x v="3219"/>
  </r>
  <r>
    <n v="549"/>
    <x v="3214"/>
    <s v="The project idea came from game keys, gamers give out game keys on insecure forums and websites, we want to change that and make it fun"/>
    <x v="60"/>
    <x v="2482"/>
    <x v="2"/>
    <s v="GB"/>
    <s v="GBP"/>
    <n v="1436368622"/>
    <n v="1433776622"/>
    <b v="0"/>
    <n v="8"/>
    <b v="0"/>
    <s v="technology/web"/>
    <n v="3"/>
    <n v="8.5"/>
    <x v="0"/>
    <x v="26"/>
    <x v="3220"/>
  </r>
  <r>
    <n v="563"/>
    <x v="3215"/>
    <s v="I want to help people who have trouble remembering the simple things in life, like what day it is and what they need to do today."/>
    <x v="35"/>
    <x v="2482"/>
    <x v="2"/>
    <s v="AU"/>
    <s v="AUD"/>
    <n v="1424137247"/>
    <n v="1421545247"/>
    <b v="0"/>
    <n v="2"/>
    <b v="0"/>
    <s v="technology/web"/>
    <n v="0"/>
    <n v="34"/>
    <x v="0"/>
    <x v="26"/>
    <x v="3221"/>
  </r>
  <r>
    <n v="1561"/>
    <x v="3216"/>
    <s v="An illustrated retrospective of the journey from African to African American using a collection of fine art engravings &amp; photographs."/>
    <x v="26"/>
    <x v="2483"/>
    <x v="1"/>
    <s v="US"/>
    <s v="USD"/>
    <n v="1383789603"/>
    <n v="1381194003"/>
    <b v="0"/>
    <n v="1"/>
    <b v="0"/>
    <s v="publishing/art books"/>
    <n v="1"/>
    <n v="67"/>
    <x v="1"/>
    <x v="32"/>
    <x v="3222"/>
  </r>
  <r>
    <n v="872"/>
    <x v="3217"/>
    <s v="The Songs of Africa Ensemble embarks on their first Goodwill Africa Tour, to taste African music &amp; culture firsthand."/>
    <x v="36"/>
    <x v="2484"/>
    <x v="2"/>
    <s v="US"/>
    <s v="USD"/>
    <n v="1299786527"/>
    <n v="1295898527"/>
    <b v="0"/>
    <n v="2"/>
    <b v="0"/>
    <s v="music/jazz"/>
    <n v="1"/>
    <n v="32.5"/>
    <x v="7"/>
    <x v="33"/>
    <x v="3223"/>
  </r>
  <r>
    <n v="878"/>
    <x v="3218"/>
    <s v="Join in and help me make my first jazz album. I would really like to make a Christmas album and a smooth jazz CD. Want a FREE CD?"/>
    <x v="1"/>
    <x v="2484"/>
    <x v="2"/>
    <s v="US"/>
    <s v="USD"/>
    <n v="1293082524"/>
    <n v="1290490524"/>
    <b v="0"/>
    <n v="2"/>
    <b v="0"/>
    <s v="music/jazz"/>
    <n v="1"/>
    <n v="32.5"/>
    <x v="7"/>
    <x v="33"/>
    <x v="3224"/>
  </r>
  <r>
    <n v="996"/>
    <x v="3219"/>
    <s v="Study the behaviour of technical communities by tracking their movement  through wearables"/>
    <x v="38"/>
    <x v="2484"/>
    <x v="2"/>
    <s v="US"/>
    <s v="USD"/>
    <n v="1406474820"/>
    <n v="1403902060"/>
    <b v="0"/>
    <n v="5"/>
    <b v="0"/>
    <s v="technology/wearables"/>
    <n v="2"/>
    <n v="13"/>
    <x v="0"/>
    <x v="1"/>
    <x v="3225"/>
  </r>
  <r>
    <n v="997"/>
    <x v="3220"/>
    <s v="The iPhanny keeps your iPhone 6 safe from bending in those dangerous pants pockets."/>
    <x v="1"/>
    <x v="2484"/>
    <x v="2"/>
    <s v="US"/>
    <s v="USD"/>
    <n v="1417145297"/>
    <n v="1414549697"/>
    <b v="0"/>
    <n v="8"/>
    <b v="0"/>
    <s v="technology/wearables"/>
    <n v="1"/>
    <n v="8.1300000000000008"/>
    <x v="0"/>
    <x v="1"/>
    <x v="3226"/>
  </r>
  <r>
    <n v="2519"/>
    <x v="3221"/>
    <s v="Better than your mom's, better than Cracker Barrel, only at Kelli's Kitchen (all from scratch)."/>
    <x v="25"/>
    <x v="2484"/>
    <x v="2"/>
    <s v="US"/>
    <s v="USD"/>
    <n v="1405741404"/>
    <n v="1403149404"/>
    <b v="0"/>
    <n v="4"/>
    <b v="0"/>
    <s v="food/restaurants"/>
    <n v="0"/>
    <n v="16.25"/>
    <x v="4"/>
    <x v="40"/>
    <x v="3227"/>
  </r>
  <r>
    <n v="3840"/>
    <x v="3222"/>
    <s v="A gritty play looking at a modern day relationship, highlighting issues of mental health and abuse suffered by men."/>
    <x v="103"/>
    <x v="2484"/>
    <x v="0"/>
    <s v="GB"/>
    <s v="GBP"/>
    <n v="1459180229"/>
    <n v="1457023829"/>
    <b v="0"/>
    <n v="3"/>
    <b v="1"/>
    <s v="theater/plays"/>
    <n v="6500"/>
    <n v="21.67"/>
    <x v="6"/>
    <x v="11"/>
    <x v="3228"/>
  </r>
  <r>
    <n v="3908"/>
    <x v="3223"/>
    <s v="Death splits apart twin brothers in a questionable car accident. They shared dreams, and now they must share trials in the unknown."/>
    <x v="150"/>
    <x v="2484"/>
    <x v="2"/>
    <s v="US"/>
    <s v="USD"/>
    <n v="1406603696"/>
    <n v="1405307696"/>
    <b v="0"/>
    <n v="4"/>
    <b v="0"/>
    <s v="theater/plays"/>
    <n v="9"/>
    <n v="16.25"/>
    <x v="6"/>
    <x v="11"/>
    <x v="3229"/>
  </r>
  <r>
    <n v="732"/>
    <x v="3224"/>
    <s v="A great collection of puzzles to take and enjoy anywhere in the world - have fun, challenge yourself, and become a better chess player!"/>
    <x v="369"/>
    <x v="2485"/>
    <x v="0"/>
    <s v="GB"/>
    <s v="GBP"/>
    <n v="1380449461"/>
    <n v="1375265461"/>
    <b v="0"/>
    <n v="13"/>
    <b v="1"/>
    <s v="publishing/nonfiction"/>
    <n v="160"/>
    <n v="4.92"/>
    <x v="1"/>
    <x v="17"/>
    <x v="3230"/>
  </r>
  <r>
    <n v="2878"/>
    <x v="3225"/>
    <s v="World premiere of &quot;I'm Just Here to Buy Soy Sauce&quot;, a play about China &amp; the UK housing crisis by Jingan Young location TBC"/>
    <x v="121"/>
    <x v="2486"/>
    <x v="2"/>
    <s v="GB"/>
    <s v="GBP"/>
    <n v="1435934795"/>
    <n v="1430750795"/>
    <b v="0"/>
    <n v="4"/>
    <b v="0"/>
    <s v="theater/plays"/>
    <n v="2"/>
    <n v="15.75"/>
    <x v="6"/>
    <x v="11"/>
    <x v="3231"/>
  </r>
  <r>
    <n v="870"/>
    <x v="3226"/>
    <s v="The Orchestra and it's boy/girl singers perform a plethora of hit songs arranged by Nelson Riddle, for the world's greatest singers."/>
    <x v="16"/>
    <x v="2487"/>
    <x v="2"/>
    <s v="GB"/>
    <s v="GBP"/>
    <n v="1377995523"/>
    <n v="1375403523"/>
    <b v="0"/>
    <n v="5"/>
    <b v="0"/>
    <s v="music/jazz"/>
    <n v="0"/>
    <n v="12.4"/>
    <x v="7"/>
    <x v="33"/>
    <x v="3232"/>
  </r>
  <r>
    <n v="456"/>
    <x v="3227"/>
    <s v="Sideways Mohawk vs This Guy a special project combining th two stories into a Comic eBook &amp; full length Cartoon Movie homemade goodness"/>
    <x v="370"/>
    <x v="2488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</r>
  <r>
    <n v="591"/>
    <x v="3228"/>
    <s v="Kid's Connect is a brand new social media website that is built specifically for kids to connect with other kids sick just like them."/>
    <x v="4"/>
    <x v="2488"/>
    <x v="2"/>
    <s v="US"/>
    <s v="USD"/>
    <n v="1437570130"/>
    <n v="1434978130"/>
    <b v="0"/>
    <n v="2"/>
    <b v="0"/>
    <s v="technology/web"/>
    <n v="0"/>
    <n v="30.5"/>
    <x v="0"/>
    <x v="26"/>
    <x v="3234"/>
  </r>
  <r>
    <n v="709"/>
    <x v="3229"/>
    <s v="A &quot;handheld&quot; light, which eases the way you illuminate objects and/or paths."/>
    <x v="51"/>
    <x v="2488"/>
    <x v="2"/>
    <s v="US"/>
    <s v="USD"/>
    <n v="1417741159"/>
    <n v="1415149159"/>
    <b v="0"/>
    <n v="2"/>
    <b v="0"/>
    <s v="technology/wearables"/>
    <n v="0"/>
    <n v="30.5"/>
    <x v="0"/>
    <x v="1"/>
    <x v="3235"/>
  </r>
  <r>
    <n v="3922"/>
    <x v="3230"/>
    <s v="TDPF is a play about a woman named Lisa who devotes her life to her marriage and ministry â€”since it is a woman place says her husband."/>
    <x v="150"/>
    <x v="2488"/>
    <x v="2"/>
    <s v="US"/>
    <s v="USD"/>
    <n v="1425337200"/>
    <n v="1421432810"/>
    <b v="0"/>
    <n v="6"/>
    <b v="0"/>
    <s v="theater/plays"/>
    <n v="8"/>
    <n v="10.17"/>
    <x v="6"/>
    <x v="11"/>
    <x v="3236"/>
  </r>
  <r>
    <n v="230"/>
    <x v="3231"/>
    <s v="In Love There's War is a spicy web series that will have viewers at the edge of their seats as deception and hidden secrecies unravel."/>
    <x v="51"/>
    <x v="2489"/>
    <x v="2"/>
    <s v="US"/>
    <s v="USD"/>
    <n v="1433443151"/>
    <n v="1430851151"/>
    <b v="0"/>
    <n v="2"/>
    <b v="0"/>
    <s v="film &amp; video/drama"/>
    <n v="0"/>
    <n v="30"/>
    <x v="5"/>
    <x v="10"/>
    <x v="3237"/>
  </r>
  <r>
    <n v="617"/>
    <x v="3232"/>
    <s v="At beSpider you can create and publish you websites within minutes. 100s of pre-build templates, free domain, free cloud base hosting."/>
    <x v="151"/>
    <x v="2489"/>
    <x v="1"/>
    <s v="GB"/>
    <s v="GBP"/>
    <n v="1431072843"/>
    <n v="1427184843"/>
    <b v="0"/>
    <n v="3"/>
    <b v="0"/>
    <s v="technology/web"/>
    <n v="3"/>
    <n v="20"/>
    <x v="0"/>
    <x v="26"/>
    <x v="3238"/>
  </r>
  <r>
    <n v="1548"/>
    <x v="3233"/>
    <s v="Beauty is in the eye of the beholder and I want to inspire conservation through color."/>
    <x v="251"/>
    <x v="2489"/>
    <x v="2"/>
    <s v="US"/>
    <s v="USD"/>
    <n v="1447020620"/>
    <n v="1444425020"/>
    <b v="0"/>
    <n v="1"/>
    <b v="0"/>
    <s v="photography/nature"/>
    <n v="9"/>
    <n v="60"/>
    <x v="2"/>
    <x v="38"/>
    <x v="3239"/>
  </r>
  <r>
    <n v="1914"/>
    <x v="3234"/>
    <s v="The &quot;ZoZo Skeleton Hand Planchette&quot; is a fully functional &quot;ouija board&quot; planchette (pointer) but is significantly more hair-raising."/>
    <x v="371"/>
    <x v="2489"/>
    <x v="2"/>
    <s v="US"/>
    <s v="USD"/>
    <n v="1414814340"/>
    <n v="1413519073"/>
    <b v="0"/>
    <n v="2"/>
    <b v="0"/>
    <s v="technology/gadgets"/>
    <n v="9"/>
    <n v="30"/>
    <x v="0"/>
    <x v="6"/>
    <x v="3240"/>
  </r>
  <r>
    <n v="3864"/>
    <x v="3235"/>
    <s v="I want to create a theatrical performance of the book Grammar Land and present it at schools to help children learn proper grammar."/>
    <x v="1"/>
    <x v="2489"/>
    <x v="2"/>
    <s v="US"/>
    <s v="USD"/>
    <n v="1447799054"/>
    <n v="1445203454"/>
    <b v="0"/>
    <n v="3"/>
    <b v="0"/>
    <s v="theater/plays"/>
    <n v="1"/>
    <n v="20"/>
    <x v="6"/>
    <x v="11"/>
    <x v="3241"/>
  </r>
  <r>
    <n v="4008"/>
    <x v="3236"/>
    <s v="Lovers and Other Strangers by RenÃ©e Taylor and Joseph Bologna, showing at The Cockpit theatre in Marylebone, 10th - 14th August 2015"/>
    <x v="114"/>
    <x v="2489"/>
    <x v="2"/>
    <s v="GB"/>
    <s v="GBP"/>
    <n v="1437606507"/>
    <n v="1435014507"/>
    <b v="0"/>
    <n v="4"/>
    <b v="0"/>
    <s v="theater/plays"/>
    <n v="6"/>
    <n v="15"/>
    <x v="6"/>
    <x v="11"/>
    <x v="3242"/>
  </r>
  <r>
    <n v="4093"/>
    <x v="3237"/>
    <s v="'The Grouch' is the perfect way to brighten up your Christmas. Full of love, laughs and some sheer calculated silliness, don't miss it!"/>
    <x v="60"/>
    <x v="2489"/>
    <x v="2"/>
    <s v="GB"/>
    <s v="GBP"/>
    <n v="1440272093"/>
    <n v="1435088093"/>
    <b v="0"/>
    <n v="4"/>
    <b v="0"/>
    <s v="theater/plays"/>
    <n v="2"/>
    <n v="15"/>
    <x v="6"/>
    <x v="11"/>
    <x v="3243"/>
  </r>
  <r>
    <n v="2570"/>
    <x v="3238"/>
    <s v="A family run mobile wood fired pizza oven serving up unique artisan pizzas created by award winning Chef Brandon Mathias!"/>
    <x v="40"/>
    <x v="2490"/>
    <x v="1"/>
    <s v="US"/>
    <s v="USD"/>
    <n v="1486590035"/>
    <n v="1483998035"/>
    <b v="0"/>
    <n v="2"/>
    <b v="0"/>
    <s v="food/food trucks"/>
    <n v="1"/>
    <n v="29.5"/>
    <x v="4"/>
    <x v="29"/>
    <x v="3244"/>
  </r>
  <r>
    <n v="4108"/>
    <x v="3239"/>
    <s v="We are producing and directing a stage play that will focus on relationships and the stereotypes/truths that prohibit growth."/>
    <x v="121"/>
    <x v="2490"/>
    <x v="2"/>
    <s v="US"/>
    <s v="USD"/>
    <n v="1488517200"/>
    <n v="1485909937"/>
    <b v="0"/>
    <n v="1"/>
    <b v="0"/>
    <s v="theater/plays"/>
    <n v="2"/>
    <n v="59"/>
    <x v="6"/>
    <x v="11"/>
    <x v="3245"/>
  </r>
  <r>
    <n v="1498"/>
    <x v="3240"/>
    <s v="Is a dead body in her bar enough to make this cop return to the force? She tried to retire . . but can she? A page-turning crime novel."/>
    <x v="121"/>
    <x v="2491"/>
    <x v="2"/>
    <s v="US"/>
    <s v="USD"/>
    <n v="1409787378"/>
    <n v="1405899378"/>
    <b v="0"/>
    <n v="3"/>
    <b v="0"/>
    <s v="publishing/fiction"/>
    <n v="2"/>
    <n v="19"/>
    <x v="1"/>
    <x v="35"/>
    <x v="3246"/>
  </r>
  <r>
    <n v="586"/>
    <x v="3241"/>
    <s v="Employ College is a movement for companies to hire college graduates from their respected institutions."/>
    <x v="26"/>
    <x v="2492"/>
    <x v="2"/>
    <s v="US"/>
    <s v="USD"/>
    <n v="1424032207"/>
    <n v="1421440207"/>
    <b v="0"/>
    <n v="4"/>
    <b v="0"/>
    <s v="technology/web"/>
    <n v="1"/>
    <n v="14"/>
    <x v="0"/>
    <x v="26"/>
    <x v="3247"/>
  </r>
  <r>
    <n v="1082"/>
    <x v="3242"/>
    <s v="Challenge your trivia skills in this action oriented game against several opponents across time."/>
    <x v="26"/>
    <x v="2492"/>
    <x v="2"/>
    <s v="US"/>
    <s v="USD"/>
    <n v="1344635088"/>
    <n v="1342043088"/>
    <b v="0"/>
    <n v="3"/>
    <b v="0"/>
    <s v="games/video games"/>
    <n v="1"/>
    <n v="18.670000000000002"/>
    <x v="3"/>
    <x v="18"/>
    <x v="3248"/>
  </r>
  <r>
    <n v="3083"/>
    <x v="3243"/>
    <s v="Crystal City Underground is a New &amp; Unique_x000a_indoor recreational facility, using an old silica sand mine,_x000a_we are the Haunted Maze"/>
    <x v="16"/>
    <x v="2492"/>
    <x v="2"/>
    <s v="US"/>
    <s v="USD"/>
    <n v="1409547600"/>
    <n v="1406986278"/>
    <b v="0"/>
    <n v="3"/>
    <b v="0"/>
    <s v="theater/spaces"/>
    <n v="0"/>
    <n v="18.670000000000002"/>
    <x v="6"/>
    <x v="9"/>
    <x v="3249"/>
  </r>
  <r>
    <n v="561"/>
    <x v="3244"/>
    <s v="A marketplace for talent and employers to match. Using intuitive technology we match &amp; place talent with the best career position."/>
    <x v="51"/>
    <x v="2493"/>
    <x v="2"/>
    <s v="US"/>
    <s v="USD"/>
    <n v="1445874513"/>
    <n v="1442850513"/>
    <b v="0"/>
    <n v="2"/>
    <b v="0"/>
    <s v="technology/web"/>
    <n v="0"/>
    <n v="27.5"/>
    <x v="0"/>
    <x v="26"/>
    <x v="3250"/>
  </r>
  <r>
    <n v="1417"/>
    <x v="3245"/>
    <s v="Digitization of 8 rare Siddha Yoga books written by a Yogi - coming in the lineage of Sri Sri Sri Sadhasiva Brahmendra himself!"/>
    <x v="169"/>
    <x v="2493"/>
    <x v="2"/>
    <s v="US"/>
    <s v="USD"/>
    <n v="1442315460"/>
    <n v="1439696174"/>
    <b v="0"/>
    <n v="2"/>
    <b v="0"/>
    <s v="publishing/translations"/>
    <n v="1"/>
    <n v="27.5"/>
    <x v="1"/>
    <x v="31"/>
    <x v="3251"/>
  </r>
  <r>
    <n v="1577"/>
    <x v="3246"/>
    <s v="I've been putting together a portfolio of fine abstract photography of the highest quality, color, and design. A vision of beauty!"/>
    <x v="26"/>
    <x v="2493"/>
    <x v="1"/>
    <s v="US"/>
    <s v="USD"/>
    <n v="1343161248"/>
    <n v="1337977248"/>
    <b v="0"/>
    <n v="2"/>
    <b v="0"/>
    <s v="publishing/art books"/>
    <n v="1"/>
    <n v="27.5"/>
    <x v="1"/>
    <x v="32"/>
    <x v="3252"/>
  </r>
  <r>
    <n v="2355"/>
    <x v="3247"/>
    <s v="PriceItUpPlease will be an easy to use website that estimates the amount of your startup costs for that great idea you have!"/>
    <x v="36"/>
    <x v="2493"/>
    <x v="1"/>
    <s v="AU"/>
    <s v="AUD"/>
    <n v="1430604136"/>
    <n v="1428012136"/>
    <b v="0"/>
    <n v="2"/>
    <b v="0"/>
    <s v="technology/web"/>
    <n v="1"/>
    <n v="27.5"/>
    <x v="0"/>
    <x v="26"/>
    <x v="3253"/>
  </r>
  <r>
    <n v="2380"/>
    <x v="3248"/>
    <s v="Tired of waiting for likes? Here is a brand new social network centered on real-time hashtag chatting. Just chat and enjoy!"/>
    <x v="51"/>
    <x v="2493"/>
    <x v="1"/>
    <s v="US"/>
    <s v="USD"/>
    <n v="1443726142"/>
    <n v="1441134142"/>
    <b v="0"/>
    <n v="3"/>
    <b v="0"/>
    <s v="technology/web"/>
    <n v="0"/>
    <n v="18.329999999999998"/>
    <x v="0"/>
    <x v="26"/>
    <x v="3254"/>
  </r>
  <r>
    <n v="2681"/>
    <x v="3249"/>
    <s v="Jolly's Hot Dogs: A beef hot dog topped with deliciously seasoned ground beef, mustard and minced onions."/>
    <x v="36"/>
    <x v="2493"/>
    <x v="2"/>
    <s v="US"/>
    <s v="USD"/>
    <n v="1405027750"/>
    <n v="1402867750"/>
    <b v="0"/>
    <n v="2"/>
    <b v="0"/>
    <s v="food/food trucks"/>
    <n v="1"/>
    <n v="27.5"/>
    <x v="4"/>
    <x v="29"/>
    <x v="3255"/>
  </r>
  <r>
    <n v="2862"/>
    <x v="3250"/>
    <s v="&quot;Get Your Life Back&quot; is a dynamic stage play that deals with true issues of life that reign in the lives of many people everyday."/>
    <x v="372"/>
    <x v="2493"/>
    <x v="2"/>
    <s v="US"/>
    <s v="USD"/>
    <n v="1403636229"/>
    <n v="1401044229"/>
    <b v="0"/>
    <n v="3"/>
    <b v="0"/>
    <s v="theater/plays"/>
    <n v="0"/>
    <n v="18.329999999999998"/>
    <x v="6"/>
    <x v="11"/>
    <x v="3256"/>
  </r>
  <r>
    <n v="3640"/>
    <x v="3251"/>
    <s v="Help us bring the SPRING AWAKENING to Frederick, MD! _x000a__x000a_We're producing a project for young adults and could use your help."/>
    <x v="114"/>
    <x v="2493"/>
    <x v="2"/>
    <s v="US"/>
    <s v="USD"/>
    <n v="1431283530"/>
    <n v="1428691530"/>
    <b v="0"/>
    <n v="3"/>
    <b v="0"/>
    <s v="theater/musical"/>
    <n v="6"/>
    <n v="18.329999999999998"/>
    <x v="6"/>
    <x v="19"/>
    <x v="3257"/>
  </r>
  <r>
    <n v="682"/>
    <x v="3252"/>
    <s v="The Deception Belt is an innovative belt with app capability, designed to assist any user gain control over their appetite."/>
    <x v="6"/>
    <x v="2494"/>
    <x v="2"/>
    <s v="US"/>
    <s v="USD"/>
    <n v="1489512122"/>
    <n v="1486923722"/>
    <b v="0"/>
    <n v="4"/>
    <b v="0"/>
    <s v="technology/wearables"/>
    <n v="0"/>
    <n v="13.25"/>
    <x v="0"/>
    <x v="1"/>
    <x v="3258"/>
  </r>
  <r>
    <n v="1115"/>
    <x v="3253"/>
    <s v="Explore the protagonist's mind. Remember. Understand. Plan ahead. Stay ahead of threats. Nurture relations. Earn the fate you choose."/>
    <x v="13"/>
    <x v="2494"/>
    <x v="2"/>
    <s v="US"/>
    <s v="USD"/>
    <n v="1459352495"/>
    <n v="1456764095"/>
    <b v="0"/>
    <n v="4"/>
    <b v="0"/>
    <s v="games/video games"/>
    <n v="0"/>
    <n v="13.25"/>
    <x v="3"/>
    <x v="18"/>
    <x v="3259"/>
  </r>
  <r>
    <n v="2748"/>
    <x v="3254"/>
    <s v="Interactive Book with Audio to learn the Ojibwe Language for Children.  Website, Ebook and more!"/>
    <x v="1"/>
    <x v="2494"/>
    <x v="2"/>
    <s v="US"/>
    <s v="USD"/>
    <n v="1472835802"/>
    <n v="1470243802"/>
    <b v="0"/>
    <n v="4"/>
    <b v="0"/>
    <s v="publishing/children's books"/>
    <n v="1"/>
    <n v="13.25"/>
    <x v="1"/>
    <x v="39"/>
    <x v="3260"/>
  </r>
  <r>
    <n v="2779"/>
    <x v="3255"/>
    <s v="Our Moon is a simple book based on a nightly tradition my mother and youngest son started while I was working away."/>
    <x v="60"/>
    <x v="2494"/>
    <x v="2"/>
    <s v="US"/>
    <s v="USD"/>
    <n v="1448204621"/>
    <n v="1445609021"/>
    <b v="0"/>
    <n v="1"/>
    <b v="0"/>
    <s v="publishing/children's books"/>
    <n v="2"/>
    <n v="53"/>
    <x v="1"/>
    <x v="39"/>
    <x v="3261"/>
  </r>
  <r>
    <n v="505"/>
    <x v="3256"/>
    <s v="This wonderful movie will tells the story of two adorable aliens who crash land into a familyâ€™s backyard, and travel the Earth."/>
    <x v="32"/>
    <x v="2495"/>
    <x v="2"/>
    <s v="US"/>
    <s v="USD"/>
    <n v="1451010086"/>
    <n v="1447122086"/>
    <b v="0"/>
    <n v="14"/>
    <b v="0"/>
    <s v="film &amp; video/animation"/>
    <n v="0"/>
    <n v="3.71"/>
    <x v="5"/>
    <x v="23"/>
    <x v="3262"/>
  </r>
  <r>
    <n v="546"/>
    <x v="3257"/>
    <s v="Build a Christian Network Platform to connect and collaborate projects, events, missions and support online to fulfill the call."/>
    <x v="24"/>
    <x v="2495"/>
    <x v="2"/>
    <s v="US"/>
    <s v="USD"/>
    <n v="1445097715"/>
    <n v="1441209715"/>
    <b v="0"/>
    <n v="2"/>
    <b v="0"/>
    <s v="technology/web"/>
    <n v="0"/>
    <n v="26"/>
    <x v="0"/>
    <x v="26"/>
    <x v="3263"/>
  </r>
  <r>
    <n v="2402"/>
    <x v="3258"/>
    <s v="Small town, delicious treats, and a mobile truck"/>
    <x v="32"/>
    <x v="2495"/>
    <x v="2"/>
    <s v="US"/>
    <s v="USD"/>
    <n v="1431533931"/>
    <n v="1428941931"/>
    <b v="0"/>
    <n v="1"/>
    <b v="0"/>
    <s v="food/food trucks"/>
    <n v="0"/>
    <n v="52"/>
    <x v="4"/>
    <x v="29"/>
    <x v="3264"/>
  </r>
  <r>
    <n v="184"/>
    <x v="3259"/>
    <s v="&quot;Lana&quot; is an horror/dramatic short film, written by myself, about a young woman fighting the darkness in her, but it might be too late."/>
    <x v="186"/>
    <x v="2496"/>
    <x v="2"/>
    <s v="CA"/>
    <s v="CAD"/>
    <n v="1409543940"/>
    <n v="1404586762"/>
    <b v="0"/>
    <n v="2"/>
    <b v="0"/>
    <s v="film &amp; video/drama"/>
    <n v="3"/>
    <n v="25.5"/>
    <x v="5"/>
    <x v="10"/>
    <x v="3265"/>
  </r>
  <r>
    <n v="470"/>
    <x v="3260"/>
    <s v="Glippets is a fun comic strip and animation that features cute aliens taking up residence next door!   See the strip at glippets.com"/>
    <x v="1"/>
    <x v="2496"/>
    <x v="2"/>
    <s v="US"/>
    <s v="USD"/>
    <n v="1389844800"/>
    <n v="1385524889"/>
    <b v="0"/>
    <n v="2"/>
    <b v="0"/>
    <s v="film &amp; video/animation"/>
    <n v="1"/>
    <n v="25.5"/>
    <x v="5"/>
    <x v="23"/>
    <x v="3266"/>
  </r>
  <r>
    <n v="1072"/>
    <x v="3261"/>
    <s v="A tower defense game that is played anywhere on the earth's surface!  This project is to expand it to be multiplayer and mod support."/>
    <x v="35"/>
    <x v="2496"/>
    <x v="2"/>
    <s v="US"/>
    <s v="USD"/>
    <n v="1391630297"/>
    <n v="1389038297"/>
    <b v="0"/>
    <n v="4"/>
    <b v="0"/>
    <s v="games/video games"/>
    <n v="0"/>
    <n v="12.75"/>
    <x v="3"/>
    <x v="18"/>
    <x v="3267"/>
  </r>
  <r>
    <n v="1703"/>
    <x v="3262"/>
    <s v="I would love for you to be a part of helping me raise money for music and video production to launch my first Worship album!"/>
    <x v="1"/>
    <x v="2496"/>
    <x v="2"/>
    <s v="US"/>
    <s v="USD"/>
    <n v="1441003537"/>
    <n v="1435819537"/>
    <b v="0"/>
    <n v="2"/>
    <b v="0"/>
    <s v="music/faith"/>
    <n v="1"/>
    <n v="25.5"/>
    <x v="7"/>
    <x v="14"/>
    <x v="3268"/>
  </r>
  <r>
    <n v="1875"/>
    <x v="3263"/>
    <s v="Sea opposition of Crab's family and angry fishes. Who is going to win, and who is going to loose ?!"/>
    <x v="26"/>
    <x v="2496"/>
    <x v="2"/>
    <s v="US"/>
    <s v="USD"/>
    <n v="1470519308"/>
    <n v="1465335308"/>
    <b v="0"/>
    <n v="3"/>
    <b v="0"/>
    <s v="games/mobile games"/>
    <n v="1"/>
    <n v="17"/>
    <x v="3"/>
    <x v="28"/>
    <x v="3269"/>
  </r>
  <r>
    <n v="1985"/>
    <x v="3264"/>
    <s v="A personal journey to document people on the worlds 10 largest metro systems. The end result being one truly epic photographic essay!"/>
    <x v="250"/>
    <x v="2496"/>
    <x v="2"/>
    <s v="GB"/>
    <s v="GBP"/>
    <n v="1470178800"/>
    <n v="1467650771"/>
    <b v="0"/>
    <n v="4"/>
    <b v="0"/>
    <s v="photography/people"/>
    <n v="3"/>
    <n v="12.75"/>
    <x v="2"/>
    <x v="36"/>
    <x v="3270"/>
  </r>
  <r>
    <n v="2580"/>
    <x v="3265"/>
    <s v="Planning to build this truck into a full rolling fold out cook shack,providing clean cold drinking water to all festival goers"/>
    <x v="141"/>
    <x v="2496"/>
    <x v="1"/>
    <s v="US"/>
    <s v="USD"/>
    <n v="1431745200"/>
    <n v="1429170603"/>
    <b v="0"/>
    <n v="2"/>
    <b v="0"/>
    <s v="food/food trucks"/>
    <n v="1"/>
    <n v="25.5"/>
    <x v="4"/>
    <x v="29"/>
    <x v="3271"/>
  </r>
  <r>
    <n v="2654"/>
    <x v="3266"/>
    <s v="I want to launch a rocket to the moon, I plan on having this lunar rocket carry a small payload of solar internet connected cameras"/>
    <x v="4"/>
    <x v="2496"/>
    <x v="1"/>
    <s v="US"/>
    <s v="USD"/>
    <n v="1429622726"/>
    <n v="1424442326"/>
    <b v="0"/>
    <n v="6"/>
    <b v="0"/>
    <s v="technology/space exploration"/>
    <n v="0"/>
    <n v="8.5"/>
    <x v="0"/>
    <x v="4"/>
    <x v="3272"/>
  </r>
  <r>
    <n v="2919"/>
    <x v="3267"/>
    <s v="A full staged reading of a new play about a boy who learns how to be happy from the most unexpected person."/>
    <x v="260"/>
    <x v="2496"/>
    <x v="2"/>
    <s v="US"/>
    <s v="USD"/>
    <n v="1407250329"/>
    <n v="1404658329"/>
    <b v="0"/>
    <n v="6"/>
    <b v="0"/>
    <s v="theater/plays"/>
    <n v="9"/>
    <n v="8.5"/>
    <x v="6"/>
    <x v="11"/>
    <x v="3273"/>
  </r>
  <r>
    <n v="190"/>
    <x v="3268"/>
    <s v="Because hope can be a 4 letter word"/>
    <x v="32"/>
    <x v="2497"/>
    <x v="2"/>
    <s v="US"/>
    <s v="USD"/>
    <n v="1466091446"/>
    <n v="1465227446"/>
    <b v="0"/>
    <n v="1"/>
    <b v="0"/>
    <s v="film &amp; video/drama"/>
    <n v="0"/>
    <n v="50"/>
    <x v="5"/>
    <x v="10"/>
    <x v="3274"/>
  </r>
  <r>
    <n v="237"/>
    <x v="3269"/>
    <s v="Making The Choice is a christian short film series."/>
    <x v="51"/>
    <x v="2497"/>
    <x v="2"/>
    <s v="US"/>
    <s v="USD"/>
    <n v="1457445069"/>
    <n v="1452261069"/>
    <b v="0"/>
    <n v="1"/>
    <b v="0"/>
    <s v="film &amp; video/drama"/>
    <n v="0"/>
    <n v="50"/>
    <x v="5"/>
    <x v="10"/>
    <x v="3275"/>
  </r>
  <r>
    <n v="444"/>
    <x v="3270"/>
    <s v="An upcoming animated web sitcom series centered around dealing with life, love, and relationships."/>
    <x v="114"/>
    <x v="2497"/>
    <x v="2"/>
    <s v="US"/>
    <s v="USD"/>
    <n v="1329342361"/>
    <n v="1324158361"/>
    <b v="0"/>
    <n v="1"/>
    <b v="0"/>
    <s v="film &amp; video/animation"/>
    <n v="5"/>
    <n v="50"/>
    <x v="5"/>
    <x v="23"/>
    <x v="3276"/>
  </r>
  <r>
    <n v="486"/>
    <x v="3271"/>
    <s v="&quot;Today's Toys Build Tomorrow&quot;  A feature film backed major toy project. Children learn about life while they play and have fun."/>
    <x v="373"/>
    <x v="2497"/>
    <x v="2"/>
    <s v="AU"/>
    <s v="AUD"/>
    <n v="1401662239"/>
    <n v="1399070239"/>
    <b v="0"/>
    <n v="1"/>
    <b v="0"/>
    <s v="film &amp; video/animation"/>
    <n v="0"/>
    <n v="50"/>
    <x v="5"/>
    <x v="23"/>
    <x v="3277"/>
  </r>
  <r>
    <n v="514"/>
    <x v="3272"/>
    <s v="A film created entirely out of paper, visual effects and found objects depicts how one man created a new life for himself."/>
    <x v="186"/>
    <x v="2497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</r>
  <r>
    <n v="559"/>
    <x v="3273"/>
    <s v="The words most comprehensive platform for creatives &amp; artists. Develop &amp; showcase user talent &amp; link them to business &amp; brands globally"/>
    <x v="374"/>
    <x v="2497"/>
    <x v="2"/>
    <s v="US"/>
    <s v="USD"/>
    <n v="1449989260"/>
    <n v="1447397260"/>
    <b v="0"/>
    <n v="1"/>
    <b v="0"/>
    <s v="technology/web"/>
    <n v="0"/>
    <n v="50"/>
    <x v="0"/>
    <x v="26"/>
    <x v="3279"/>
  </r>
  <r>
    <n v="772"/>
    <x v="3274"/>
    <s v="What if the stories in the Bible, especially those about strong women, were retuld by their own characters? I've completed 5 and am ready to publish."/>
    <x v="186"/>
    <x v="2497"/>
    <x v="2"/>
    <s v="US"/>
    <s v="USD"/>
    <n v="1257047940"/>
    <n v="1252718519"/>
    <b v="0"/>
    <n v="1"/>
    <b v="0"/>
    <s v="publishing/fiction"/>
    <n v="3"/>
    <n v="50"/>
    <x v="1"/>
    <x v="35"/>
    <x v="3280"/>
  </r>
  <r>
    <n v="868"/>
    <x v="3275"/>
    <s v="I AM A SINGER/SONGWRITER RECORDING MY DEBUT ALBUM OF ORIGINAL MATERIAL TITLED &quot;MY LIFE UNFOLDING&quot;.....MUSIC IS SO MUCH A PART OF ME!"/>
    <x v="52"/>
    <x v="2497"/>
    <x v="2"/>
    <s v="US"/>
    <s v="USD"/>
    <n v="1389055198"/>
    <n v="1386463198"/>
    <b v="0"/>
    <n v="1"/>
    <b v="0"/>
    <s v="music/jazz"/>
    <n v="0"/>
    <n v="50"/>
    <x v="7"/>
    <x v="33"/>
    <x v="3281"/>
  </r>
  <r>
    <n v="935"/>
    <x v="3276"/>
    <s v="This vocal music and spoken word project uses the  gift of life,love,hope &amp; peace to enable people to see themselves as a masterpiece!"/>
    <x v="113"/>
    <x v="2497"/>
    <x v="2"/>
    <s v="US"/>
    <s v="USD"/>
    <n v="1454054429"/>
    <n v="1451462429"/>
    <b v="0"/>
    <n v="2"/>
    <b v="0"/>
    <s v="music/jazz"/>
    <n v="1"/>
    <n v="25"/>
    <x v="7"/>
    <x v="33"/>
    <x v="3282"/>
  </r>
  <r>
    <n v="1060"/>
    <x v="3277"/>
    <s v="Reality Check is a weekly Internet Radio Show. Along with my co-host and engineer we discuss the issues of the day relevant to you!."/>
    <x v="1"/>
    <x v="2497"/>
    <x v="1"/>
    <s v="US"/>
    <s v="USD"/>
    <n v="1429134893"/>
    <n v="1426542893"/>
    <b v="0"/>
    <n v="1"/>
    <b v="0"/>
    <s v="journalism/audio"/>
    <n v="1"/>
    <n v="50"/>
    <x v="8"/>
    <x v="30"/>
    <x v="3283"/>
  </r>
  <r>
    <n v="1135"/>
    <x v="3278"/>
    <s v="&quot;Trumperama&quot; ist ein Jump 'n' Run Spiel im 8-Bit Stil fÃ¼r Android._x000a_Donald Trump gewinnt die Wahlen und muss gestoppt werden!"/>
    <x v="114"/>
    <x v="2497"/>
    <x v="2"/>
    <s v="DE"/>
    <s v="EUR"/>
    <n v="1470527094"/>
    <n v="1467935094"/>
    <b v="0"/>
    <n v="1"/>
    <b v="0"/>
    <s v="games/mobile games"/>
    <n v="5"/>
    <n v="50"/>
    <x v="3"/>
    <x v="28"/>
    <x v="3284"/>
  </r>
  <r>
    <n v="1153"/>
    <x v="3279"/>
    <s v="A mobile concession trailer for snow cones, ice cream, smoothies and more"/>
    <x v="36"/>
    <x v="2497"/>
    <x v="2"/>
    <s v="US"/>
    <s v="USD"/>
    <n v="1434647305"/>
    <n v="1432055305"/>
    <b v="0"/>
    <n v="1"/>
    <b v="0"/>
    <s v="food/food trucks"/>
    <n v="1"/>
    <n v="50"/>
    <x v="4"/>
    <x v="29"/>
    <x v="3285"/>
  </r>
  <r>
    <n v="1483"/>
    <x v="3280"/>
    <s v="When three social outcasts discover that Fictional characters are invading their world, they must form a team to stop this evil force."/>
    <x v="40"/>
    <x v="2497"/>
    <x v="2"/>
    <s v="US"/>
    <s v="USD"/>
    <n v="1469162275"/>
    <n v="1467002275"/>
    <b v="0"/>
    <n v="2"/>
    <b v="0"/>
    <s v="publishing/fiction"/>
    <n v="1"/>
    <n v="25"/>
    <x v="1"/>
    <x v="35"/>
    <x v="3286"/>
  </r>
  <r>
    <n v="1559"/>
    <x v="3281"/>
    <s v="The goal of this project is to provide scientific evidence of bigfoot in the North Cascades."/>
    <x v="51"/>
    <x v="2497"/>
    <x v="2"/>
    <s v="US"/>
    <s v="USD"/>
    <n v="1430270199"/>
    <n v="1428974199"/>
    <b v="0"/>
    <n v="1"/>
    <b v="0"/>
    <s v="photography/nature"/>
    <n v="0"/>
    <n v="50"/>
    <x v="2"/>
    <x v="38"/>
    <x v="3287"/>
  </r>
  <r>
    <n v="1713"/>
    <x v="3282"/>
    <s v="This music project is a compilation to my up-coming book UNCOVERED ME, I need your support to help me go to New York and complete it."/>
    <x v="121"/>
    <x v="2497"/>
    <x v="2"/>
    <s v="US"/>
    <s v="USD"/>
    <n v="1412536412"/>
    <n v="1409944412"/>
    <b v="0"/>
    <n v="1"/>
    <b v="0"/>
    <s v="music/faith"/>
    <n v="2"/>
    <n v="50"/>
    <x v="7"/>
    <x v="14"/>
    <x v="3288"/>
  </r>
  <r>
    <n v="1904"/>
    <x v="3283"/>
    <s v="Animals knocking over your waste wheeler making a mess on trash day? The S.A.D.L. will help prevent that from happening!"/>
    <x v="6"/>
    <x v="2497"/>
    <x v="2"/>
    <s v="US"/>
    <s v="USD"/>
    <n v="1451752021"/>
    <n v="1447864021"/>
    <b v="0"/>
    <n v="2"/>
    <b v="0"/>
    <s v="technology/gadgets"/>
    <n v="0"/>
    <n v="25"/>
    <x v="0"/>
    <x v="6"/>
    <x v="3289"/>
  </r>
  <r>
    <n v="1989"/>
    <x v="3284"/>
    <s v="Creating an awareness for infertility through photographing families and showcasing the real faces of infertility."/>
    <x v="1"/>
    <x v="2497"/>
    <x v="2"/>
    <s v="US"/>
    <s v="USD"/>
    <n v="1481473208"/>
    <n v="1478881208"/>
    <b v="0"/>
    <n v="1"/>
    <b v="0"/>
    <s v="photography/people"/>
    <n v="1"/>
    <n v="50"/>
    <x v="2"/>
    <x v="36"/>
    <x v="3290"/>
  </r>
  <r>
    <n v="2123"/>
    <x v="3285"/>
    <s v="Indie developer boredom's products' Xbox 360 game about a Japanese-inspired hug-themed game show needs funding for animation and environmental models."/>
    <x v="207"/>
    <x v="2497"/>
    <x v="2"/>
    <s v="US"/>
    <s v="USD"/>
    <n v="1268636340"/>
    <n v="1263982307"/>
    <b v="0"/>
    <n v="5"/>
    <b v="0"/>
    <s v="games/video games"/>
    <n v="10"/>
    <n v="10"/>
    <x v="3"/>
    <x v="18"/>
    <x v="3291"/>
  </r>
  <r>
    <n v="2152"/>
    <x v="3286"/>
    <s v="Our game is going to be a space shooter that has RPG elements with New Game+! It will be unlike any space shooter ever played."/>
    <x v="0"/>
    <x v="2497"/>
    <x v="2"/>
    <s v="US"/>
    <s v="USD"/>
    <n v="1394909909"/>
    <n v="1392321509"/>
    <b v="0"/>
    <n v="4"/>
    <b v="0"/>
    <s v="games/video games"/>
    <n v="0"/>
    <n v="12.5"/>
    <x v="3"/>
    <x v="18"/>
    <x v="3292"/>
  </r>
  <r>
    <n v="2373"/>
    <x v="3287"/>
    <s v="We want to create a safe marketplace for buying and selling bicycles."/>
    <x v="375"/>
    <x v="2497"/>
    <x v="1"/>
    <s v="SE"/>
    <s v="SEK"/>
    <n v="1440863624"/>
    <n v="1438271624"/>
    <b v="0"/>
    <n v="1"/>
    <b v="0"/>
    <s v="technology/web"/>
    <n v="0"/>
    <n v="50"/>
    <x v="0"/>
    <x v="26"/>
    <x v="3293"/>
  </r>
  <r>
    <n v="2393"/>
    <x v="3288"/>
    <s v="Imagine a world where you can swap a video game you're tired of playing for a video game you actually want to play for just $1.50!"/>
    <x v="4"/>
    <x v="2497"/>
    <x v="1"/>
    <s v="US"/>
    <s v="USD"/>
    <n v="1439048017"/>
    <n v="1436456017"/>
    <b v="0"/>
    <n v="1"/>
    <b v="0"/>
    <s v="technology/web"/>
    <n v="0"/>
    <n v="50"/>
    <x v="0"/>
    <x v="26"/>
    <x v="3294"/>
  </r>
  <r>
    <n v="2438"/>
    <x v="3289"/>
    <s v="I'm starting a catering and food truck business of southern comfort food. My FOOD is my Art!  _x000a_Thanks for you help!"/>
    <x v="51"/>
    <x v="2497"/>
    <x v="2"/>
    <s v="US"/>
    <s v="USD"/>
    <n v="1449529062"/>
    <n v="1444341462"/>
    <b v="0"/>
    <n v="1"/>
    <b v="0"/>
    <s v="food/food trucks"/>
    <n v="0"/>
    <n v="50"/>
    <x v="4"/>
    <x v="29"/>
    <x v="3295"/>
  </r>
  <r>
    <n v="2568"/>
    <x v="3290"/>
    <s v="Barney's is seriously delicious New York food. Cooking everything from scratch on our American food truck. London here we come..."/>
    <x v="26"/>
    <x v="2497"/>
    <x v="1"/>
    <s v="GB"/>
    <s v="GBP"/>
    <n v="1472745594"/>
    <n v="1470153594"/>
    <b v="0"/>
    <n v="1"/>
    <b v="0"/>
    <s v="food/food trucks"/>
    <n v="1"/>
    <n v="50"/>
    <x v="4"/>
    <x v="29"/>
    <x v="3296"/>
  </r>
  <r>
    <n v="2585"/>
    <x v="3291"/>
    <s v="Evie's Eats uses local ingredients to create sweet treats, healthy snacks and on the go meals, all with the family budget in mind!"/>
    <x v="0"/>
    <x v="2497"/>
    <x v="2"/>
    <s v="US"/>
    <s v="USD"/>
    <n v="1404601632"/>
    <n v="1402009632"/>
    <b v="0"/>
    <n v="1"/>
    <b v="0"/>
    <s v="food/food trucks"/>
    <n v="0"/>
    <n v="50"/>
    <x v="4"/>
    <x v="29"/>
    <x v="3297"/>
  </r>
  <r>
    <n v="2592"/>
    <x v="3292"/>
    <s v="El Carte is revolutionizing the food truck industry. Meet the new food trike. #oneandonly  we going to spread the awesomeness all over!"/>
    <x v="0"/>
    <x v="2497"/>
    <x v="2"/>
    <s v="US"/>
    <s v="USD"/>
    <n v="1412536421"/>
    <n v="1409944421"/>
    <b v="0"/>
    <n v="1"/>
    <b v="0"/>
    <s v="food/food trucks"/>
    <n v="0"/>
    <n v="50"/>
    <x v="4"/>
    <x v="29"/>
    <x v="3298"/>
  </r>
  <r>
    <n v="3086"/>
    <x v="3293"/>
    <s v="A memorable theatre experience in the middle of Genoa's old town. Summer is coming and we have no intention to stop making you laugh."/>
    <x v="16"/>
    <x v="2497"/>
    <x v="2"/>
    <s v="IT"/>
    <s v="EUR"/>
    <n v="1439827559"/>
    <n v="1434643559"/>
    <b v="0"/>
    <n v="3"/>
    <b v="0"/>
    <s v="theater/spaces"/>
    <n v="0"/>
    <n v="16.670000000000002"/>
    <x v="6"/>
    <x v="9"/>
    <x v="3299"/>
  </r>
  <r>
    <n v="3095"/>
    <x v="3294"/>
    <s v="We are a small theatre company looking to provide world class theatre to the working class in the Greater New York area."/>
    <x v="376"/>
    <x v="2497"/>
    <x v="2"/>
    <s v="US"/>
    <s v="USD"/>
    <n v="1470011780"/>
    <n v="1464827780"/>
    <b v="0"/>
    <n v="1"/>
    <b v="0"/>
    <s v="theater/spaces"/>
    <n v="0"/>
    <n v="50"/>
    <x v="6"/>
    <x v="9"/>
    <x v="3300"/>
  </r>
  <r>
    <n v="3137"/>
    <x v="3295"/>
    <s v="Set in 1930s Chinatown, evocative of old world South Jackson Street during the Jazz era."/>
    <x v="186"/>
    <x v="2497"/>
    <x v="3"/>
    <s v="US"/>
    <s v="USD"/>
    <n v="1493838720"/>
    <n v="1489439669"/>
    <b v="0"/>
    <n v="1"/>
    <b v="0"/>
    <s v="theater/plays"/>
    <n v="3"/>
    <n v="50"/>
    <x v="6"/>
    <x v="11"/>
    <x v="3301"/>
  </r>
  <r>
    <n v="3794"/>
    <x v="3296"/>
    <s v="Local boy turned producer returns with a brand new show, another talented cast, dazzling costumes and brand new set! Please support!"/>
    <x v="1"/>
    <x v="2497"/>
    <x v="2"/>
    <s v="GB"/>
    <s v="GBP"/>
    <n v="1433685354"/>
    <n v="1431093354"/>
    <b v="0"/>
    <n v="1"/>
    <b v="0"/>
    <s v="theater/musical"/>
    <n v="1"/>
    <n v="50"/>
    <x v="6"/>
    <x v="19"/>
    <x v="3302"/>
  </r>
  <r>
    <n v="3895"/>
    <x v="3297"/>
    <s v="A Transgender makeup artist calls into question the loyalty of her best friend in a 1980's circus while dealing with her dying mother."/>
    <x v="114"/>
    <x v="2497"/>
    <x v="2"/>
    <s v="US"/>
    <s v="USD"/>
    <n v="1425103218"/>
    <n v="1422424818"/>
    <b v="0"/>
    <n v="1"/>
    <b v="0"/>
    <s v="theater/plays"/>
    <n v="5"/>
    <n v="50"/>
    <x v="6"/>
    <x v="11"/>
    <x v="3303"/>
  </r>
  <r>
    <n v="3941"/>
    <x v="3298"/>
    <s v="Help produce &quot;Boseman and Lena&quot; by Athol Fugard._x000a_Celebrate 18 years of Service to Arts and Community, 2nd Show of a 7th Season in NOLA!"/>
    <x v="120"/>
    <x v="2497"/>
    <x v="2"/>
    <s v="US"/>
    <s v="USD"/>
    <n v="1416877200"/>
    <n v="1414505137"/>
    <b v="0"/>
    <n v="2"/>
    <b v="0"/>
    <s v="theater/plays"/>
    <n v="1"/>
    <n v="25"/>
    <x v="6"/>
    <x v="11"/>
    <x v="3304"/>
  </r>
  <r>
    <n v="4099"/>
    <x v="3299"/>
    <s v="L.U.N.A. (Love, Understanding, Nurturing, and Awareness) is a non-profit organization dedicated to helping raise awareness for causes."/>
    <x v="169"/>
    <x v="2497"/>
    <x v="2"/>
    <s v="US"/>
    <s v="USD"/>
    <n v="1472847873"/>
    <n v="1468959873"/>
    <b v="0"/>
    <n v="1"/>
    <b v="0"/>
    <s v="theater/plays"/>
    <n v="1"/>
    <n v="50"/>
    <x v="6"/>
    <x v="11"/>
    <x v="3305"/>
  </r>
  <r>
    <n v="1486"/>
    <x v="3300"/>
    <s v="Follow the intimate and intense journey of a young woman's last moments of her unexpected death and journey to the continuance of life."/>
    <x v="16"/>
    <x v="2498"/>
    <x v="2"/>
    <s v="US"/>
    <s v="USD"/>
    <n v="1425009761"/>
    <n v="1422417761"/>
    <b v="0"/>
    <n v="3"/>
    <b v="0"/>
    <s v="publishing/fiction"/>
    <n v="0"/>
    <n v="16"/>
    <x v="1"/>
    <x v="35"/>
    <x v="3306"/>
  </r>
  <r>
    <n v="2136"/>
    <x v="3301"/>
    <s v="A dark and twisted game with physiological madness and corruption as a man becomes the ultimate bio weapon."/>
    <x v="28"/>
    <x v="2499"/>
    <x v="2"/>
    <s v="US"/>
    <s v="USD"/>
    <n v="1382184786"/>
    <n v="1379592786"/>
    <b v="0"/>
    <n v="4"/>
    <b v="0"/>
    <s v="games/video games"/>
    <n v="0"/>
    <n v="11.92"/>
    <x v="3"/>
    <x v="18"/>
    <x v="3307"/>
  </r>
  <r>
    <n v="1097"/>
    <x v="3302"/>
    <s v="Rabbly is action-adventure game. Is about a scientist going on an adventure, to find rare materials in another galaxy."/>
    <x v="4"/>
    <x v="2500"/>
    <x v="2"/>
    <s v="US"/>
    <s v="USD"/>
    <n v="1393786877"/>
    <n v="1390330877"/>
    <b v="0"/>
    <n v="7"/>
    <b v="0"/>
    <s v="games/video games"/>
    <n v="0"/>
    <n v="6.71"/>
    <x v="3"/>
    <x v="18"/>
    <x v="3308"/>
  </r>
  <r>
    <n v="4086"/>
    <x v="3303"/>
    <s v="Our theater troupe needs your help to put on a unique production of Hamlet! Pledge to help young actors learn and refine their skills!"/>
    <x v="114"/>
    <x v="2500"/>
    <x v="2"/>
    <s v="US"/>
    <s v="USD"/>
    <n v="1448078400"/>
    <n v="1445985299"/>
    <b v="0"/>
    <n v="5"/>
    <b v="0"/>
    <s v="theater/plays"/>
    <n v="5"/>
    <n v="9.4"/>
    <x v="6"/>
    <x v="11"/>
    <x v="3309"/>
  </r>
  <r>
    <n v="449"/>
    <x v="3304"/>
    <s v="Shell &amp; Paddy is a 2D animation cartoon with 4 minutes of slapstick surreal humour staring two animal characters in weird, wacky world."/>
    <x v="151"/>
    <x v="2501"/>
    <x v="2"/>
    <s v="GB"/>
    <s v="GBP"/>
    <n v="1382017085"/>
    <n v="1379425085"/>
    <b v="0"/>
    <n v="5"/>
    <b v="0"/>
    <s v="film &amp; video/animation"/>
    <n v="2"/>
    <n v="9"/>
    <x v="5"/>
    <x v="23"/>
    <x v="3310"/>
  </r>
  <r>
    <n v="455"/>
    <x v="3305"/>
    <s v="Goal The FunBunch characters animated on TV: Fun entertainment for kids just like other authors before us (ex.Arthur,Clifford,Dr Seuss)"/>
    <x v="43"/>
    <x v="2501"/>
    <x v="2"/>
    <s v="US"/>
    <s v="USD"/>
    <n v="1334622660"/>
    <n v="1330733022"/>
    <b v="0"/>
    <n v="2"/>
    <b v="0"/>
    <s v="film &amp; video/animation"/>
    <n v="0"/>
    <n v="22.5"/>
    <x v="5"/>
    <x v="23"/>
    <x v="3311"/>
  </r>
  <r>
    <n v="865"/>
    <x v="3306"/>
    <s v="My name is Lindsay Main, and My artist name is &quot;Memphis Lady&quot;. Im looking to make my first cd, will all my own original songs on it."/>
    <x v="200"/>
    <x v="2501"/>
    <x v="2"/>
    <s v="US"/>
    <s v="USD"/>
    <n v="1358361197"/>
    <n v="1353177197"/>
    <b v="0"/>
    <n v="2"/>
    <b v="0"/>
    <s v="music/jazz"/>
    <n v="2"/>
    <n v="22.5"/>
    <x v="7"/>
    <x v="33"/>
    <x v="3312"/>
  </r>
  <r>
    <n v="873"/>
    <x v="3307"/>
    <s v="Fall in love with &quot;The Dreamer&quot;, new original music from trumpeter Freddie Dunn!"/>
    <x v="113"/>
    <x v="2501"/>
    <x v="2"/>
    <s v="US"/>
    <s v="USD"/>
    <n v="1352610040"/>
    <n v="1349150440"/>
    <b v="0"/>
    <n v="5"/>
    <b v="0"/>
    <s v="music/jazz"/>
    <n v="1"/>
    <n v="9"/>
    <x v="7"/>
    <x v="33"/>
    <x v="3313"/>
  </r>
  <r>
    <n v="1068"/>
    <x v="3308"/>
    <s v="THE QUEST TO SAVE HIP HOP is an old school beat em up st game that has a focus on old school hip hop and new age hip hop coming to pc."/>
    <x v="0"/>
    <x v="2501"/>
    <x v="2"/>
    <s v="US"/>
    <s v="USD"/>
    <n v="1460274864"/>
    <n v="1457686464"/>
    <b v="0"/>
    <n v="4"/>
    <b v="0"/>
    <s v="games/video games"/>
    <n v="0"/>
    <n v="11.25"/>
    <x v="3"/>
    <x v="18"/>
    <x v="3314"/>
  </r>
  <r>
    <n v="1075"/>
    <x v="3309"/>
    <s v="Fully 3D, post Apocalyptic themed tower defense video game. New take on the genre."/>
    <x v="114"/>
    <x v="2501"/>
    <x v="2"/>
    <s v="US"/>
    <s v="USD"/>
    <n v="1336340516"/>
    <n v="1333748516"/>
    <b v="0"/>
    <n v="3"/>
    <b v="0"/>
    <s v="games/video games"/>
    <n v="5"/>
    <n v="15"/>
    <x v="3"/>
    <x v="18"/>
    <x v="3315"/>
  </r>
  <r>
    <n v="1078"/>
    <x v="3310"/>
    <s v="I am looking to create more games for the iPad/iPhone and want to add leaderboards, which requires new game development software"/>
    <x v="260"/>
    <x v="2501"/>
    <x v="2"/>
    <s v="US"/>
    <s v="USD"/>
    <n v="1311309721"/>
    <n v="1307421721"/>
    <b v="0"/>
    <n v="5"/>
    <b v="0"/>
    <s v="games/video games"/>
    <n v="8"/>
    <n v="9"/>
    <x v="3"/>
    <x v="18"/>
    <x v="3316"/>
  </r>
  <r>
    <n v="1109"/>
    <x v="3311"/>
    <s v="Our goal is to open a video game museum, art gallery, free play arcade, game lounge, cosplay and event center here in Flint Michigan!"/>
    <x v="26"/>
    <x v="2501"/>
    <x v="2"/>
    <s v="US"/>
    <s v="USD"/>
    <n v="1479495790"/>
    <n v="1476900190"/>
    <b v="0"/>
    <n v="3"/>
    <b v="0"/>
    <s v="games/video games"/>
    <n v="0"/>
    <n v="15"/>
    <x v="3"/>
    <x v="18"/>
    <x v="3317"/>
  </r>
  <r>
    <n v="1428"/>
    <x v="3312"/>
    <s v="My father wrote a book about raising a blind child. I, as a professional translator, am going to write it in English for everyone."/>
    <x v="114"/>
    <x v="2501"/>
    <x v="2"/>
    <s v="ES"/>
    <s v="EUR"/>
    <n v="1459584417"/>
    <n v="1456996017"/>
    <b v="0"/>
    <n v="3"/>
    <b v="0"/>
    <s v="publishing/translations"/>
    <n v="5"/>
    <n v="15"/>
    <x v="1"/>
    <x v="31"/>
    <x v="3318"/>
  </r>
  <r>
    <n v="2436"/>
    <x v="3313"/>
    <s v="A sustainable vegan food truck. Locally and solar powered. Mission: hydroponic farms &amp; non profit eateries in impoverished lands by'30."/>
    <x v="377"/>
    <x v="2501"/>
    <x v="2"/>
    <s v="CA"/>
    <s v="CAD"/>
    <n v="1454078770"/>
    <n v="1448894770"/>
    <b v="0"/>
    <n v="2"/>
    <b v="0"/>
    <s v="food/food trucks"/>
    <n v="0"/>
    <n v="22.5"/>
    <x v="4"/>
    <x v="29"/>
    <x v="3319"/>
  </r>
  <r>
    <n v="2764"/>
    <x v="3314"/>
    <s v="My Budding Bears are four teddy bears living in an enchanted garden sharing friendship, tea parties and delightful adventures."/>
    <x v="38"/>
    <x v="2501"/>
    <x v="2"/>
    <s v="US"/>
    <s v="USD"/>
    <n v="1338404400"/>
    <n v="1335855631"/>
    <b v="0"/>
    <n v="4"/>
    <b v="0"/>
    <s v="publishing/children's books"/>
    <n v="1"/>
    <n v="11.25"/>
    <x v="1"/>
    <x v="39"/>
    <x v="3320"/>
  </r>
  <r>
    <n v="2866"/>
    <x v="3315"/>
    <s v="The reality is dark, sinister. The milieu is not as friendly as it claims. What is this place? Where is it? Is it your local church?"/>
    <x v="1"/>
    <x v="2501"/>
    <x v="2"/>
    <s v="US"/>
    <s v="USD"/>
    <n v="1476482400"/>
    <n v="1473893721"/>
    <b v="0"/>
    <n v="2"/>
    <b v="0"/>
    <s v="theater/plays"/>
    <n v="1"/>
    <n v="22.5"/>
    <x v="6"/>
    <x v="11"/>
    <x v="3321"/>
  </r>
  <r>
    <n v="3142"/>
    <x v="3316"/>
    <s v="Our aim is to deliver a powerful piece of theatre to audiences across the UK, including Edinburgh Fringe (2017)."/>
    <x v="231"/>
    <x v="2501"/>
    <x v="3"/>
    <s v="GB"/>
    <s v="GBP"/>
    <n v="1489922339"/>
    <n v="1487333939"/>
    <b v="0"/>
    <n v="3"/>
    <b v="0"/>
    <s v="theater/plays"/>
    <n v="2"/>
    <n v="15"/>
    <x v="6"/>
    <x v="11"/>
    <x v="3322"/>
  </r>
  <r>
    <n v="3960"/>
    <x v="3317"/>
    <s v="You are closer to your dreams than what you expect, your demons will always wait for you to realize them, theyâ€™ll torture you Manny."/>
    <x v="121"/>
    <x v="2501"/>
    <x v="2"/>
    <s v="US"/>
    <s v="USD"/>
    <n v="1451852256"/>
    <n v="1449260256"/>
    <b v="0"/>
    <n v="4"/>
    <b v="0"/>
    <s v="theater/plays"/>
    <n v="2"/>
    <n v="11.25"/>
    <x v="6"/>
    <x v="11"/>
    <x v="3323"/>
  </r>
  <r>
    <n v="3962"/>
    <x v="3318"/>
    <s v="OUR FRIENDS THE ENEMY will make its American Debut at Theatre Row in New York City, and we would like for you to join us on our journey"/>
    <x v="273"/>
    <x v="2501"/>
    <x v="2"/>
    <s v="GB"/>
    <s v="GBP"/>
    <n v="1448722494"/>
    <n v="1446562494"/>
    <b v="0"/>
    <n v="3"/>
    <b v="0"/>
    <s v="theater/plays"/>
    <n v="3"/>
    <n v="15"/>
    <x v="6"/>
    <x v="11"/>
    <x v="3324"/>
  </r>
  <r>
    <n v="3966"/>
    <x v="3319"/>
    <s v="MNDT will be the first Moroccan Team in history to participate in the WSDC. the worldâ€™s biggest high school debate tournament."/>
    <x v="82"/>
    <x v="2501"/>
    <x v="2"/>
    <s v="US"/>
    <s v="USD"/>
    <n v="1406170740"/>
    <n v="1402506278"/>
    <b v="0"/>
    <n v="2"/>
    <b v="0"/>
    <s v="theater/plays"/>
    <n v="1"/>
    <n v="22.5"/>
    <x v="6"/>
    <x v="11"/>
    <x v="3325"/>
  </r>
  <r>
    <n v="1093"/>
    <x v="3320"/>
    <s v="A little girl living isolated in the Canadian Rockies, you find your self  being lured into the hills in the middle of the night."/>
    <x v="284"/>
    <x v="2502"/>
    <x v="2"/>
    <s v="CA"/>
    <s v="CAD"/>
    <n v="1455232937"/>
    <n v="1453936937"/>
    <b v="0"/>
    <n v="4"/>
    <b v="0"/>
    <s v="games/video games"/>
    <n v="14"/>
    <n v="10.56"/>
    <x v="3"/>
    <x v="18"/>
    <x v="3326"/>
  </r>
  <r>
    <n v="1182"/>
    <x v="3321"/>
    <s v="Two  years ago this business was started to help a local non-profit.  We have since expanded and provide jobs in our small community."/>
    <x v="114"/>
    <x v="2503"/>
    <x v="2"/>
    <s v="US"/>
    <s v="USD"/>
    <n v="1484239320"/>
    <n v="1482609088"/>
    <b v="0"/>
    <n v="4"/>
    <b v="0"/>
    <s v="food/food trucks"/>
    <n v="4"/>
    <n v="10.5"/>
    <x v="4"/>
    <x v="29"/>
    <x v="3327"/>
  </r>
  <r>
    <n v="1905"/>
    <x v="3322"/>
    <s v="Before Dick Armstrong passed away unexpectedly in 2003, he invented an AxleCrutch device to help his customers-his idea lives on today."/>
    <x v="17"/>
    <x v="2503"/>
    <x v="2"/>
    <s v="US"/>
    <s v="USD"/>
    <n v="1410127994"/>
    <n v="1407535994"/>
    <b v="0"/>
    <n v="4"/>
    <b v="0"/>
    <s v="technology/gadgets"/>
    <n v="0"/>
    <n v="10.5"/>
    <x v="0"/>
    <x v="6"/>
    <x v="3328"/>
  </r>
  <r>
    <n v="1101"/>
    <x v="3323"/>
    <s v="Different strains of marijuana leafs battling to the death to see which one is the top strain."/>
    <x v="4"/>
    <x v="2504"/>
    <x v="2"/>
    <s v="US"/>
    <s v="USD"/>
    <n v="1468519920"/>
    <n v="1466188338"/>
    <b v="0"/>
    <n v="6"/>
    <b v="0"/>
    <s v="games/video games"/>
    <n v="0"/>
    <n v="6.83"/>
    <x v="3"/>
    <x v="18"/>
    <x v="3329"/>
  </r>
  <r>
    <n v="3106"/>
    <x v="3324"/>
    <s v="Help fund the exciting first collaboration between Hotel Echo and Bristol Cathedral: WILD MEN, a show commemorating those lost in WW1."/>
    <x v="114"/>
    <x v="2504"/>
    <x v="2"/>
    <s v="GB"/>
    <s v="GBP"/>
    <n v="1442440800"/>
    <n v="1440497876"/>
    <b v="0"/>
    <n v="4"/>
    <b v="0"/>
    <s v="theater/spaces"/>
    <n v="4"/>
    <n v="10.25"/>
    <x v="6"/>
    <x v="9"/>
    <x v="3330"/>
  </r>
  <r>
    <n v="4107"/>
    <x v="3325"/>
    <s v="A new dramatic comedy dealing with a father's unwillingness to let go of his past causes major problems for the future of his daughter."/>
    <x v="151"/>
    <x v="2504"/>
    <x v="2"/>
    <s v="US"/>
    <s v="USD"/>
    <n v="1411596001"/>
    <n v="1409608801"/>
    <b v="0"/>
    <n v="4"/>
    <b v="0"/>
    <s v="theater/plays"/>
    <n v="2"/>
    <n v="10.25"/>
    <x v="6"/>
    <x v="11"/>
    <x v="3331"/>
  </r>
  <r>
    <n v="148"/>
    <x v="3326"/>
    <s v="An aspiring pilot decides to take his Dad's ship for a joyride, and learns it was the biggest mistake of his life in this Sci-Fi comedy"/>
    <x v="6"/>
    <x v="2505"/>
    <x v="1"/>
    <s v="US"/>
    <s v="USD"/>
    <n v="1456555536"/>
    <n v="1453963536"/>
    <b v="0"/>
    <n v="2"/>
    <b v="0"/>
    <s v="film &amp; video/science fiction"/>
    <n v="0"/>
    <n v="20"/>
    <x v="5"/>
    <x v="21"/>
    <x v="3332"/>
  </r>
  <r>
    <n v="154"/>
    <x v="3327"/>
    <s v="Fiction Becomes Reality in this non-profit science fiction, stop motion, and fantasy fan film."/>
    <x v="186"/>
    <x v="2505"/>
    <x v="1"/>
    <s v="US"/>
    <s v="USD"/>
    <n v="1433336895"/>
    <n v="1429621695"/>
    <b v="0"/>
    <n v="3"/>
    <b v="0"/>
    <s v="film &amp; video/science fiction"/>
    <n v="3"/>
    <n v="13.33"/>
    <x v="5"/>
    <x v="21"/>
    <x v="3333"/>
  </r>
  <r>
    <n v="937"/>
    <x v="3328"/>
    <s v="We've been invited to perform at Jazz Festival 2013. We must request funding to successfully manage this special invitation"/>
    <x v="113"/>
    <x v="2505"/>
    <x v="2"/>
    <s v="US"/>
    <s v="USD"/>
    <n v="1383509357"/>
    <n v="1380913757"/>
    <b v="0"/>
    <n v="2"/>
    <b v="0"/>
    <s v="music/jazz"/>
    <n v="1"/>
    <n v="20"/>
    <x v="7"/>
    <x v="33"/>
    <x v="3334"/>
  </r>
  <r>
    <n v="939"/>
    <x v="3329"/>
    <s v="Jazz to jazz, New York to France, a piano trio of cutting-edge French jazzmen and a NY-based Japanese jazz pianist. Superbly different!"/>
    <x v="231"/>
    <x v="2505"/>
    <x v="2"/>
    <s v="US"/>
    <s v="USD"/>
    <n v="1372622280"/>
    <n v="1369246738"/>
    <b v="0"/>
    <n v="2"/>
    <b v="0"/>
    <s v="music/jazz"/>
    <n v="1"/>
    <n v="20"/>
    <x v="7"/>
    <x v="33"/>
    <x v="3335"/>
  </r>
  <r>
    <n v="1232"/>
    <x v="3330"/>
    <s v="CD-Book w/ 26 original songs + illustrations + activities that WORK developing full literacy skills (language &amp; math) of preschoolers."/>
    <x v="1"/>
    <x v="2505"/>
    <x v="1"/>
    <s v="US"/>
    <s v="USD"/>
    <n v="1381090870"/>
    <n v="1377030070"/>
    <b v="0"/>
    <n v="1"/>
    <b v="0"/>
    <s v="music/world music"/>
    <n v="1"/>
    <n v="40"/>
    <x v="7"/>
    <x v="37"/>
    <x v="3336"/>
  </r>
  <r>
    <n v="1789"/>
    <x v="3331"/>
    <s v="I want to create a portfolio to show all the aspects of the adrenaline filled game of paintball. Focusing on tournament players"/>
    <x v="36"/>
    <x v="2505"/>
    <x v="2"/>
    <s v="US"/>
    <s v="USD"/>
    <n v="1421042403"/>
    <n v="1415858403"/>
    <b v="1"/>
    <n v="4"/>
    <b v="0"/>
    <s v="photography/photobooks"/>
    <n v="1"/>
    <n v="10"/>
    <x v="2"/>
    <x v="3"/>
    <x v="3337"/>
  </r>
  <r>
    <n v="1793"/>
    <x v="3332"/>
    <s v="The beginning of a long term project to document life of the Karen ethnic group on the border of Thailand and Burma."/>
    <x v="121"/>
    <x v="2505"/>
    <x v="2"/>
    <s v="AU"/>
    <s v="AUD"/>
    <n v="1417127040"/>
    <n v="1414531440"/>
    <b v="1"/>
    <n v="2"/>
    <b v="0"/>
    <s v="photography/photobooks"/>
    <n v="1"/>
    <n v="20"/>
    <x v="2"/>
    <x v="3"/>
    <x v="3338"/>
  </r>
  <r>
    <n v="1811"/>
    <x v="3333"/>
    <s v="A collection of 365 color photographs of sunsets in 2014, beautifully presented in a hardcover book."/>
    <x v="221"/>
    <x v="2505"/>
    <x v="2"/>
    <s v="US"/>
    <s v="USD"/>
    <n v="1414123200"/>
    <n v="1408962270"/>
    <b v="0"/>
    <n v="26"/>
    <b v="0"/>
    <s v="photography/photobooks"/>
    <n v="0"/>
    <n v="1.54"/>
    <x v="2"/>
    <x v="3"/>
    <x v="3339"/>
  </r>
  <r>
    <n v="2693"/>
    <x v="3334"/>
    <s v="I want to start a food truck that specializes in chili cheese dogs, using new kinds of meats, cheeses and toppings you wouldn't imagine"/>
    <x v="1"/>
    <x v="2505"/>
    <x v="2"/>
    <s v="US"/>
    <s v="USD"/>
    <n v="1407899966"/>
    <n v="1405307966"/>
    <b v="0"/>
    <n v="3"/>
    <b v="0"/>
    <s v="food/food trucks"/>
    <n v="1"/>
    <n v="13.33"/>
    <x v="4"/>
    <x v="29"/>
    <x v="3340"/>
  </r>
  <r>
    <n v="2864"/>
    <x v="3335"/>
    <s v="Accessible, original theatre for all!"/>
    <x v="60"/>
    <x v="2505"/>
    <x v="2"/>
    <s v="GB"/>
    <s v="GBP"/>
    <n v="1437139080"/>
    <n v="1434552207"/>
    <b v="0"/>
    <n v="3"/>
    <b v="0"/>
    <s v="theater/plays"/>
    <n v="2"/>
    <n v="13.33"/>
    <x v="6"/>
    <x v="11"/>
    <x v="3341"/>
  </r>
  <r>
    <n v="3053"/>
    <x v="3336"/>
    <s v="Showroom is a multi-disciplinary space providing unorthodox concerts, events &amp; a platform creatives can express their creative vision"/>
    <x v="26"/>
    <x v="2505"/>
    <x v="2"/>
    <s v="US"/>
    <s v="USD"/>
    <n v="1412222340"/>
    <n v="1407781013"/>
    <b v="0"/>
    <n v="3"/>
    <b v="0"/>
    <s v="theater/spaces"/>
    <n v="0"/>
    <n v="13.33"/>
    <x v="6"/>
    <x v="9"/>
    <x v="3342"/>
  </r>
  <r>
    <n v="3871"/>
    <x v="3337"/>
    <s v="Our musical is finally ready to come to life, and we're raising funds to help make that happen!"/>
    <x v="186"/>
    <x v="2505"/>
    <x v="1"/>
    <s v="US"/>
    <s v="USD"/>
    <n v="1490809450"/>
    <n v="1485629050"/>
    <b v="0"/>
    <n v="3"/>
    <b v="0"/>
    <s v="theater/musical"/>
    <n v="3"/>
    <n v="13.33"/>
    <x v="6"/>
    <x v="19"/>
    <x v="3343"/>
  </r>
  <r>
    <n v="4005"/>
    <x v="3338"/>
    <s v="Help us bring more Art to the Community. It's our second production, Fences by August Wilson. Help us make it a success!"/>
    <x v="121"/>
    <x v="2505"/>
    <x v="2"/>
    <s v="US"/>
    <s v="USD"/>
    <n v="1413832985"/>
    <n v="1408648985"/>
    <b v="0"/>
    <n v="2"/>
    <b v="0"/>
    <s v="theater/plays"/>
    <n v="1"/>
    <n v="20"/>
    <x v="6"/>
    <x v="11"/>
    <x v="3344"/>
  </r>
  <r>
    <n v="2346"/>
    <x v="3339"/>
    <s v="Watch and Make FREE 3D Videos &amp; Pics - No Viewer needed. To Help Learn we have Training and Instant 3D viewers."/>
    <x v="24"/>
    <x v="2506"/>
    <x v="1"/>
    <s v="US"/>
    <s v="USD"/>
    <n v="1476731431"/>
    <n v="1472843431"/>
    <b v="0"/>
    <n v="3"/>
    <b v="0"/>
    <s v="technology/web"/>
    <n v="0"/>
    <n v="13"/>
    <x v="0"/>
    <x v="26"/>
    <x v="3345"/>
  </r>
  <r>
    <n v="2903"/>
    <x v="3340"/>
    <s v="We are raising funds to rent a theater hall for a play to help educate teenagers and parents on the pitfalls teenagers currently face."/>
    <x v="1"/>
    <x v="2506"/>
    <x v="2"/>
    <s v="US"/>
    <s v="USD"/>
    <n v="1441771218"/>
    <n v="1436587218"/>
    <b v="0"/>
    <n v="4"/>
    <b v="0"/>
    <s v="theater/plays"/>
    <n v="1"/>
    <n v="9.75"/>
    <x v="6"/>
    <x v="11"/>
    <x v="3346"/>
  </r>
  <r>
    <n v="3850"/>
    <x v="3341"/>
    <s v="V-Day is a global activist movement to end violence against women and girls."/>
    <x v="114"/>
    <x v="2507"/>
    <x v="2"/>
    <s v="US"/>
    <s v="USD"/>
    <n v="1420081143"/>
    <n v="1417489143"/>
    <b v="1"/>
    <n v="4"/>
    <b v="0"/>
    <s v="theater/plays"/>
    <n v="4"/>
    <n v="9.5"/>
    <x v="6"/>
    <x v="11"/>
    <x v="3347"/>
  </r>
  <r>
    <n v="4073"/>
    <x v="3342"/>
    <s v="OTHELLO, directed by Daniel Echevarria. A tragedy that highlights political corruption and the madness that can come out of love."/>
    <x v="113"/>
    <x v="2508"/>
    <x v="2"/>
    <s v="US"/>
    <s v="USD"/>
    <n v="1431144000"/>
    <n v="1426407426"/>
    <b v="0"/>
    <n v="2"/>
    <b v="0"/>
    <s v="theater/plays"/>
    <n v="1"/>
    <n v="18.5"/>
    <x v="6"/>
    <x v="11"/>
    <x v="3348"/>
  </r>
  <r>
    <n v="1873"/>
    <x v="3343"/>
    <s v="It's time for The Red Card Blue Card Game to be available everywhere! Help save the sanity of ALL parent's! Help make it an App!!"/>
    <x v="36"/>
    <x v="2509"/>
    <x v="2"/>
    <s v="CA"/>
    <s v="CAD"/>
    <n v="1436373900"/>
    <n v="1433861210"/>
    <b v="0"/>
    <n v="2"/>
    <b v="0"/>
    <s v="games/mobile games"/>
    <n v="0"/>
    <n v="18"/>
    <x v="3"/>
    <x v="28"/>
    <x v="3349"/>
  </r>
  <r>
    <n v="2647"/>
    <x v="3344"/>
    <s v="The telescope will serve as a path for the youth of Toronto to the skies, it will be 18&quot; easily portable meant for schools in the GTA."/>
    <x v="60"/>
    <x v="2509"/>
    <x v="1"/>
    <s v="CA"/>
    <s v="CAD"/>
    <n v="1439533019"/>
    <n v="1436941019"/>
    <b v="0"/>
    <n v="3"/>
    <b v="0"/>
    <s v="technology/space exploration"/>
    <n v="1"/>
    <n v="12"/>
    <x v="0"/>
    <x v="4"/>
    <x v="3350"/>
  </r>
  <r>
    <n v="2683"/>
    <x v="3345"/>
    <s v="Cereal isn't only for breakfast! Help me bring cereal to the 92% of Americans who eat cereal everyday. Out of the home and to you!"/>
    <x v="51"/>
    <x v="2509"/>
    <x v="2"/>
    <s v="US"/>
    <s v="USD"/>
    <n v="1425233240"/>
    <n v="1422641240"/>
    <b v="0"/>
    <n v="3"/>
    <b v="0"/>
    <s v="food/food trucks"/>
    <n v="0"/>
    <n v="12"/>
    <x v="4"/>
    <x v="29"/>
    <x v="3351"/>
  </r>
  <r>
    <n v="2761"/>
    <x v="3346"/>
    <s v="Help me give away 500 copies of my picture book so more kids will know US geography!"/>
    <x v="1"/>
    <x v="2509"/>
    <x v="2"/>
    <s v="US"/>
    <s v="USD"/>
    <n v="1357176693"/>
    <n v="1354584693"/>
    <b v="0"/>
    <n v="4"/>
    <b v="0"/>
    <s v="publishing/children's books"/>
    <n v="1"/>
    <n v="9"/>
    <x v="1"/>
    <x v="39"/>
    <x v="3352"/>
  </r>
  <r>
    <n v="550"/>
    <x v="3347"/>
    <s v="Help us shine the spotlight on our local businesses and contractors by providing a cost-effective ecommerce &amp; marketing platform"/>
    <x v="1"/>
    <x v="2510"/>
    <x v="2"/>
    <s v="CA"/>
    <s v="CAD"/>
    <n v="1485838800"/>
    <n v="1484756245"/>
    <b v="0"/>
    <n v="4"/>
    <b v="0"/>
    <s v="technology/web"/>
    <n v="1"/>
    <n v="8.75"/>
    <x v="0"/>
    <x v="26"/>
    <x v="3353"/>
  </r>
  <r>
    <n v="1158"/>
    <x v="3348"/>
    <s v="It's been my dream to start my own cupcake bakery and it's now or never. Help me take the first steps toward building my dream."/>
    <x v="82"/>
    <x v="2510"/>
    <x v="2"/>
    <s v="US"/>
    <s v="USD"/>
    <n v="1418091128"/>
    <n v="1415499128"/>
    <b v="0"/>
    <n v="3"/>
    <b v="0"/>
    <s v="food/food trucks"/>
    <n v="0"/>
    <n v="11.67"/>
    <x v="4"/>
    <x v="29"/>
    <x v="3354"/>
  </r>
  <r>
    <n v="1162"/>
    <x v="3349"/>
    <s v="Solar Powered, Recycled Fryer Oil for Truck Fuel, Locally Grown Organic &amp; Hormone Free Foods, Pop-up Bands, Private Party and Functions"/>
    <x v="24"/>
    <x v="2510"/>
    <x v="2"/>
    <s v="US"/>
    <s v="USD"/>
    <n v="1411662264"/>
    <n v="1408983864"/>
    <b v="0"/>
    <n v="2"/>
    <b v="0"/>
    <s v="food/food trucks"/>
    <n v="0"/>
    <n v="17.5"/>
    <x v="4"/>
    <x v="29"/>
    <x v="3355"/>
  </r>
  <r>
    <n v="1558"/>
    <x v="3350"/>
    <s v="A large 2016 wall-calendar (A3 when open) featuring 12 stunning photographs by Lucy Wood."/>
    <x v="150"/>
    <x v="2510"/>
    <x v="2"/>
    <s v="GB"/>
    <s v="GBP"/>
    <n v="1440763920"/>
    <n v="1435656759"/>
    <b v="0"/>
    <n v="3"/>
    <b v="0"/>
    <s v="photography/nature"/>
    <n v="5"/>
    <n v="11.67"/>
    <x v="2"/>
    <x v="38"/>
    <x v="3356"/>
  </r>
  <r>
    <n v="1719"/>
    <x v="3351"/>
    <s v="Building the foundation for a great work! Join us on our journey to bring a fresh approach to ministry through song and testimony!"/>
    <x v="38"/>
    <x v="2510"/>
    <x v="2"/>
    <s v="US"/>
    <s v="USD"/>
    <n v="1410958191"/>
    <n v="1408366191"/>
    <b v="0"/>
    <n v="3"/>
    <b v="0"/>
    <s v="music/faith"/>
    <n v="1"/>
    <n v="11.67"/>
    <x v="7"/>
    <x v="14"/>
    <x v="3357"/>
  </r>
  <r>
    <n v="1724"/>
    <x v="3352"/>
    <s v="We are just some guys who Love the Lord and want to share our personal experiences of what GOD has done for us through our music."/>
    <x v="70"/>
    <x v="2510"/>
    <x v="2"/>
    <s v="US"/>
    <s v="USD"/>
    <n v="1414707762"/>
    <n v="1412115762"/>
    <b v="0"/>
    <n v="4"/>
    <b v="0"/>
    <s v="music/faith"/>
    <n v="1"/>
    <n v="8.75"/>
    <x v="7"/>
    <x v="14"/>
    <x v="3358"/>
  </r>
  <r>
    <n v="2691"/>
    <x v="3353"/>
    <s v="A Great New local Food Truck serving up ethnic fusion inspired eats in Ottawa."/>
    <x v="43"/>
    <x v="2510"/>
    <x v="2"/>
    <s v="CA"/>
    <s v="CAD"/>
    <n v="1431278557"/>
    <n v="1427390557"/>
    <b v="0"/>
    <n v="2"/>
    <b v="0"/>
    <s v="food/food trucks"/>
    <n v="0"/>
    <n v="17.5"/>
    <x v="4"/>
    <x v="29"/>
    <x v="3359"/>
  </r>
  <r>
    <n v="2741"/>
    <x v="3354"/>
    <s v="Help me publish my 1st children's book as an aspiring author!"/>
    <x v="36"/>
    <x v="2510"/>
    <x v="2"/>
    <s v="US"/>
    <s v="USD"/>
    <n v="1413770820"/>
    <n v="1412005602"/>
    <b v="0"/>
    <n v="4"/>
    <b v="0"/>
    <s v="publishing/children's books"/>
    <n v="0"/>
    <n v="8.75"/>
    <x v="1"/>
    <x v="39"/>
    <x v="3360"/>
  </r>
  <r>
    <n v="2859"/>
    <x v="3355"/>
    <s v="A theatre company that will create works to inspire young people and get everyone involved."/>
    <x v="151"/>
    <x v="2510"/>
    <x v="2"/>
    <s v="AU"/>
    <s v="AUD"/>
    <n v="1444984904"/>
    <n v="1439800904"/>
    <b v="0"/>
    <n v="1"/>
    <b v="0"/>
    <s v="theater/plays"/>
    <n v="2"/>
    <n v="35"/>
    <x v="6"/>
    <x v="11"/>
    <x v="3361"/>
  </r>
  <r>
    <n v="3792"/>
    <x v="3356"/>
    <s v="A cultural and historic journey through Puerto Rico's music and dance!"/>
    <x v="66"/>
    <x v="2510"/>
    <x v="2"/>
    <s v="US"/>
    <s v="USD"/>
    <n v="1436957022"/>
    <n v="1434365022"/>
    <b v="0"/>
    <n v="2"/>
    <b v="0"/>
    <s v="theater/musical"/>
    <n v="0"/>
    <n v="17.5"/>
    <x v="6"/>
    <x v="19"/>
    <x v="3362"/>
  </r>
  <r>
    <n v="3887"/>
    <x v="3357"/>
    <s v="&quot;SUPER!: An Original Musical&quot; is an original work written by Ryan Hruza. This campaign is to fund the production and pay the cast/crew!"/>
    <x v="151"/>
    <x v="2510"/>
    <x v="1"/>
    <s v="US"/>
    <s v="USD"/>
    <n v="1430517600"/>
    <n v="1426538129"/>
    <b v="0"/>
    <n v="2"/>
    <b v="0"/>
    <s v="theater/musical"/>
    <n v="2"/>
    <n v="17.5"/>
    <x v="6"/>
    <x v="19"/>
    <x v="3363"/>
  </r>
  <r>
    <n v="4068"/>
    <x v="3358"/>
    <s v="Be a PRODUCER of the Original stage play BELLE DAME SANS MERCI by Michael Fenlason! :-) :-( !"/>
    <x v="378"/>
    <x v="2511"/>
    <x v="2"/>
    <s v="US"/>
    <s v="USD"/>
    <n v="1484348700"/>
    <n v="1481756855"/>
    <b v="0"/>
    <n v="1"/>
    <b v="0"/>
    <s v="theater/plays"/>
    <n v="1"/>
    <n v="34.950000000000003"/>
    <x v="6"/>
    <x v="11"/>
    <x v="3364"/>
  </r>
  <r>
    <n v="1710"/>
    <x v="3359"/>
    <s v="We want to create a gospel live album which has never been produced before."/>
    <x v="1"/>
    <x v="2512"/>
    <x v="2"/>
    <s v="DE"/>
    <s v="EUR"/>
    <n v="1453122000"/>
    <n v="1449151888"/>
    <b v="0"/>
    <n v="1"/>
    <b v="0"/>
    <s v="music/faith"/>
    <n v="1"/>
    <n v="34"/>
    <x v="7"/>
    <x v="14"/>
    <x v="3365"/>
  </r>
  <r>
    <n v="2153"/>
    <x v="3360"/>
    <s v="Crowdfunding the Gamers Way. An online game with real world consequences.Do you dare to play? Can you turn the world around?"/>
    <x v="379"/>
    <x v="2512"/>
    <x v="2"/>
    <s v="US"/>
    <s v="USD"/>
    <n v="1420876740"/>
    <n v="1417470718"/>
    <b v="0"/>
    <n v="4"/>
    <b v="0"/>
    <s v="games/video games"/>
    <n v="0"/>
    <n v="8.5"/>
    <x v="3"/>
    <x v="18"/>
    <x v="3366"/>
  </r>
  <r>
    <n v="2767"/>
    <x v="3361"/>
    <s v="An animated bedtime story with Dedka, Babka and the rest of the family working together on a BIG problem"/>
    <x v="38"/>
    <x v="2512"/>
    <x v="2"/>
    <s v="CA"/>
    <s v="CAD"/>
    <n v="1439766050"/>
    <n v="1434582050"/>
    <b v="0"/>
    <n v="3"/>
    <b v="0"/>
    <s v="publishing/children's books"/>
    <n v="1"/>
    <n v="11.33"/>
    <x v="1"/>
    <x v="39"/>
    <x v="3367"/>
  </r>
  <r>
    <n v="773"/>
    <x v="3362"/>
    <s v="The Mortis Chronicles is a hard hitting, thought provoking and action packed indie published series. You know you want to read!"/>
    <x v="380"/>
    <x v="2513"/>
    <x v="2"/>
    <s v="GB"/>
    <s v="GBP"/>
    <n v="1431298860"/>
    <n v="1428341985"/>
    <b v="0"/>
    <n v="2"/>
    <b v="0"/>
    <s v="publishing/fiction"/>
    <n v="1"/>
    <n v="16"/>
    <x v="1"/>
    <x v="35"/>
    <x v="3368"/>
  </r>
  <r>
    <n v="3988"/>
    <x v="3363"/>
    <s v="An evening of of stories based both in myth and truth."/>
    <x v="186"/>
    <x v="2513"/>
    <x v="2"/>
    <s v="US"/>
    <s v="USD"/>
    <n v="1440813413"/>
    <n v="1439517413"/>
    <b v="0"/>
    <n v="4"/>
    <b v="0"/>
    <s v="theater/plays"/>
    <n v="2"/>
    <n v="8"/>
    <x v="6"/>
    <x v="11"/>
    <x v="3369"/>
  </r>
  <r>
    <n v="4090"/>
    <x v="3364"/>
    <s v="A gripping re-enactment of a true breast cancer survival story, highlighted with inspiration and laughter!"/>
    <x v="114"/>
    <x v="2513"/>
    <x v="2"/>
    <s v="US"/>
    <s v="USD"/>
    <n v="1438959600"/>
    <n v="1437754137"/>
    <b v="0"/>
    <n v="3"/>
    <b v="0"/>
    <s v="theater/plays"/>
    <n v="3"/>
    <n v="10.67"/>
    <x v="6"/>
    <x v="11"/>
    <x v="3370"/>
  </r>
  <r>
    <n v="494"/>
    <x v="3365"/>
    <s v="Angels come to Earth in human disguise to deceive mankind, rule the Earth as gods, create a hybrid army &amp; destroy all who oppose them."/>
    <x v="16"/>
    <x v="2514"/>
    <x v="2"/>
    <s v="US"/>
    <s v="USD"/>
    <n v="1404356400"/>
    <n v="1402343765"/>
    <b v="0"/>
    <n v="3"/>
    <b v="0"/>
    <s v="film &amp; video/animation"/>
    <n v="0"/>
    <n v="10.33"/>
    <x v="5"/>
    <x v="23"/>
    <x v="3371"/>
  </r>
  <r>
    <n v="599"/>
    <x v="3366"/>
    <s v="We send care packages to incarcerated individuals throughout the country that include specific items hand picked by the sender."/>
    <x v="6"/>
    <x v="2514"/>
    <x v="2"/>
    <s v="US"/>
    <s v="USD"/>
    <n v="1425827760"/>
    <n v="1423769402"/>
    <b v="0"/>
    <n v="2"/>
    <b v="0"/>
    <s v="technology/web"/>
    <n v="0"/>
    <n v="15.5"/>
    <x v="0"/>
    <x v="26"/>
    <x v="3372"/>
  </r>
  <r>
    <n v="152"/>
    <x v="3367"/>
    <s v="The Great Dark is a journey through the unimaginable...and un foreseeable..."/>
    <x v="381"/>
    <x v="2515"/>
    <x v="1"/>
    <s v="US"/>
    <s v="USD"/>
    <n v="1411437100"/>
    <n v="1408845100"/>
    <b v="0"/>
    <n v="2"/>
    <b v="0"/>
    <s v="film &amp; video/science fiction"/>
    <n v="0"/>
    <n v="15"/>
    <x v="5"/>
    <x v="21"/>
    <x v="3373"/>
  </r>
  <r>
    <n v="497"/>
    <x v="3368"/>
    <s v="live-action/animated series pilot."/>
    <x v="382"/>
    <x v="2515"/>
    <x v="2"/>
    <s v="US"/>
    <s v="USD"/>
    <n v="1419483600"/>
    <n v="1414889665"/>
    <b v="0"/>
    <n v="3"/>
    <b v="0"/>
    <s v="film &amp; video/animation"/>
    <n v="1"/>
    <n v="10"/>
    <x v="5"/>
    <x v="23"/>
    <x v="3374"/>
  </r>
  <r>
    <n v="881"/>
    <x v="3369"/>
    <s v="To raise funds to finish the latest album by Chris Reed and the Anime Raiders, called &quot;Deep City Diving&quot;"/>
    <x v="212"/>
    <x v="2515"/>
    <x v="2"/>
    <s v="US"/>
    <s v="USD"/>
    <n v="1326520886"/>
    <n v="1322632886"/>
    <b v="0"/>
    <n v="1"/>
    <b v="0"/>
    <s v="music/indie rock"/>
    <n v="1"/>
    <n v="30"/>
    <x v="7"/>
    <x v="12"/>
    <x v="3375"/>
  </r>
  <r>
    <n v="912"/>
    <x v="3370"/>
    <s v="My new album will be called Triad, an album of original music performed by me &amp; guest musical artists."/>
    <x v="113"/>
    <x v="2515"/>
    <x v="2"/>
    <s v="US"/>
    <s v="USD"/>
    <n v="1355197047"/>
    <n v="1350009447"/>
    <b v="0"/>
    <n v="2"/>
    <b v="0"/>
    <s v="music/jazz"/>
    <n v="1"/>
    <n v="15"/>
    <x v="7"/>
    <x v="33"/>
    <x v="3376"/>
  </r>
  <r>
    <n v="917"/>
    <x v="3371"/>
    <s v="2014 World Cup / Copa do Mundo is creating much controversy. The song and video support and promote music &amp; sports education for all."/>
    <x v="1"/>
    <x v="2515"/>
    <x v="2"/>
    <s v="US"/>
    <s v="USD"/>
    <n v="1405305000"/>
    <n v="1402612730"/>
    <b v="0"/>
    <n v="1"/>
    <b v="0"/>
    <s v="music/jazz"/>
    <n v="1"/>
    <n v="30"/>
    <x v="7"/>
    <x v="33"/>
    <x v="3377"/>
  </r>
  <r>
    <n v="1173"/>
    <x v="3372"/>
    <s v="Chef David J Alvarez worked for Guy Fieri &amp; Anthony Bourdain. Chef David wants to bring his food to the Streets &amp; assault your senses!"/>
    <x v="10"/>
    <x v="2515"/>
    <x v="2"/>
    <s v="US"/>
    <s v="USD"/>
    <n v="1438576057"/>
    <n v="1435552057"/>
    <b v="0"/>
    <n v="1"/>
    <b v="0"/>
    <s v="food/food trucks"/>
    <n v="0"/>
    <n v="30"/>
    <x v="4"/>
    <x v="29"/>
    <x v="3378"/>
  </r>
  <r>
    <n v="1492"/>
    <x v="3373"/>
    <s v="The Grym Brothers is a series about two brothers who are grim reapers, hunting down souls that canâ€™t or wonâ€™t move on the afterlife."/>
    <x v="38"/>
    <x v="2515"/>
    <x v="2"/>
    <s v="US"/>
    <s v="USD"/>
    <n v="1308431646"/>
    <n v="1305839646"/>
    <b v="0"/>
    <n v="2"/>
    <b v="0"/>
    <s v="publishing/fiction"/>
    <n v="1"/>
    <n v="15"/>
    <x v="1"/>
    <x v="35"/>
    <x v="3379"/>
  </r>
  <r>
    <n v="1755"/>
    <x v="3374"/>
    <s v="For about a year I've been taking pictures while walking around the block with my dog. Want to publish a ebook of what I captured."/>
    <x v="360"/>
    <x v="2515"/>
    <x v="0"/>
    <s v="US"/>
    <s v="USD"/>
    <n v="1444071361"/>
    <n v="1441479361"/>
    <b v="0"/>
    <n v="4"/>
    <b v="1"/>
    <s v="photography/photobooks"/>
    <n v="120"/>
    <n v="7.5"/>
    <x v="2"/>
    <x v="3"/>
    <x v="3380"/>
  </r>
  <r>
    <n v="2389"/>
    <x v="3375"/>
    <s v="Kiwwi va dÃ©poussiÃ©rer le marchÃ© de l'emploi, avec peu de moyens mais de trÃ¨s bonnes idÃ©es, cependant, nous avons besoin de vous !"/>
    <x v="76"/>
    <x v="2515"/>
    <x v="1"/>
    <s v="FR"/>
    <s v="EUR"/>
    <n v="1437861540"/>
    <n v="1435160452"/>
    <b v="0"/>
    <n v="1"/>
    <b v="0"/>
    <s v="technology/web"/>
    <n v="0"/>
    <n v="30"/>
    <x v="0"/>
    <x v="26"/>
    <x v="3381"/>
  </r>
  <r>
    <n v="2408"/>
    <x v="3376"/>
    <s v="A US Army Vet trying to get a Peruvian food truck going! Really good Peruvian food now mobile!"/>
    <x v="51"/>
    <x v="2515"/>
    <x v="2"/>
    <s v="US"/>
    <s v="USD"/>
    <n v="1415247757"/>
    <n v="1412652157"/>
    <b v="0"/>
    <n v="2"/>
    <b v="0"/>
    <s v="food/food trucks"/>
    <n v="0"/>
    <n v="15"/>
    <x v="4"/>
    <x v="29"/>
    <x v="3382"/>
  </r>
  <r>
    <n v="2506"/>
    <x v="3377"/>
    <s v="Love cereal as much as we do? Then we need your help! We are opening a worldwide cereal cafe, serving the best in imported cereals!"/>
    <x v="1"/>
    <x v="2515"/>
    <x v="2"/>
    <s v="GB"/>
    <s v="GBP"/>
    <n v="1443906000"/>
    <n v="1441955269"/>
    <b v="0"/>
    <n v="2"/>
    <b v="0"/>
    <s v="food/restaurants"/>
    <n v="1"/>
    <n v="15"/>
    <x v="4"/>
    <x v="40"/>
    <x v="3383"/>
  </r>
  <r>
    <n v="2844"/>
    <x v="3378"/>
    <s v="Zwei ausgebildete Schauspieler, ein Musiker - gemeinsam bringt man ein waschechtes KabarettstÃ¼ck auf die BÃ¼hne."/>
    <x v="302"/>
    <x v="2515"/>
    <x v="2"/>
    <s v="AT"/>
    <s v="EUR"/>
    <n v="1483535180"/>
    <n v="1480943180"/>
    <b v="0"/>
    <n v="1"/>
    <b v="0"/>
    <s v="theater/plays"/>
    <n v="5"/>
    <n v="30"/>
    <x v="6"/>
    <x v="11"/>
    <x v="3384"/>
  </r>
  <r>
    <n v="3647"/>
    <x v="3379"/>
    <s v="Zachariah Sheldon is a brilliant, darkly twisted brand new musical with music from Mark Newton and script by Anthony Wilkes"/>
    <x v="207"/>
    <x v="2515"/>
    <x v="2"/>
    <s v="GB"/>
    <s v="GBP"/>
    <n v="1475258327"/>
    <n v="1471370327"/>
    <b v="0"/>
    <n v="2"/>
    <b v="0"/>
    <s v="theater/musical"/>
    <n v="6"/>
    <n v="15"/>
    <x v="6"/>
    <x v="19"/>
    <x v="3385"/>
  </r>
  <r>
    <n v="1121"/>
    <x v="3380"/>
    <s v="An action packed, side scrolling, platform jumping, laser shooting ADVENTURE that will be fun for everyone."/>
    <x v="12"/>
    <x v="2516"/>
    <x v="2"/>
    <s v="US"/>
    <s v="USD"/>
    <n v="1457904316"/>
    <n v="1455315916"/>
    <b v="0"/>
    <n v="5"/>
    <b v="0"/>
    <s v="games/video games"/>
    <n v="0"/>
    <n v="5.8"/>
    <x v="3"/>
    <x v="18"/>
    <x v="3386"/>
  </r>
  <r>
    <n v="2536"/>
    <x v="3381"/>
    <s v="I create my solo piano Vignettes by encrypting someone's name in the melody. Next up is the fourth Vignette, and I need a subject!"/>
    <x v="360"/>
    <x v="2516"/>
    <x v="0"/>
    <s v="US"/>
    <s v="USD"/>
    <n v="1375151566"/>
    <n v="1373337166"/>
    <b v="0"/>
    <n v="4"/>
    <b v="1"/>
    <s v="music/classical music"/>
    <n v="116"/>
    <n v="7.25"/>
    <x v="7"/>
    <x v="25"/>
    <x v="3387"/>
  </r>
  <r>
    <n v="2879"/>
    <x v="3382"/>
    <s v="She that fines a husband? Wait, is that right? Girl... you better check yourself, before you wreck yourself!"/>
    <x v="383"/>
    <x v="2516"/>
    <x v="2"/>
    <s v="US"/>
    <s v="USD"/>
    <n v="1453310661"/>
    <n v="1450718661"/>
    <b v="0"/>
    <n v="1"/>
    <b v="0"/>
    <s v="theater/plays"/>
    <n v="0"/>
    <n v="29"/>
    <x v="6"/>
    <x v="11"/>
    <x v="3388"/>
  </r>
  <r>
    <n v="4019"/>
    <x v="3383"/>
    <s v="Finally a crossover of the arts takes place! Theater &amp; LIVE Pro Wrestling. A unique story featuring TV Pro Wrestling without the TV."/>
    <x v="113"/>
    <x v="2516"/>
    <x v="2"/>
    <s v="US"/>
    <s v="USD"/>
    <n v="1460737680"/>
    <n v="1455725596"/>
    <b v="0"/>
    <n v="4"/>
    <b v="0"/>
    <s v="theater/plays"/>
    <n v="1"/>
    <n v="7.25"/>
    <x v="6"/>
    <x v="11"/>
    <x v="3389"/>
  </r>
  <r>
    <n v="1312"/>
    <x v="3384"/>
    <s v="People loved the original Black and Gray GoSolo hats and asked for more. So we received sample for 3 more colors!"/>
    <x v="189"/>
    <x v="2517"/>
    <x v="1"/>
    <s v="US"/>
    <s v="USD"/>
    <n v="1429375922"/>
    <n v="1426783922"/>
    <b v="0"/>
    <n v="1"/>
    <b v="0"/>
    <s v="technology/wearables"/>
    <n v="1"/>
    <n v="28"/>
    <x v="0"/>
    <x v="1"/>
    <x v="3390"/>
  </r>
  <r>
    <n v="1579"/>
    <x v="3385"/>
    <s v="'Compilation of visual and literary art through fine art photography, graphic art, and poetry."/>
    <x v="384"/>
    <x v="2517"/>
    <x v="1"/>
    <s v="US"/>
    <s v="USD"/>
    <n v="1377734091"/>
    <n v="1374882891"/>
    <b v="0"/>
    <n v="2"/>
    <b v="0"/>
    <s v="publishing/art books"/>
    <n v="1"/>
    <n v="14"/>
    <x v="1"/>
    <x v="32"/>
    <x v="3391"/>
  </r>
  <r>
    <n v="4065"/>
    <x v="3386"/>
    <s v="A classical/ fantasy version of midsummers done by professionally trained actors in Tulsa!"/>
    <x v="38"/>
    <x v="2518"/>
    <x v="2"/>
    <s v="US"/>
    <s v="USD"/>
    <n v="1407883811"/>
    <n v="1405291811"/>
    <b v="0"/>
    <n v="4"/>
    <b v="0"/>
    <s v="theater/plays"/>
    <n v="1"/>
    <n v="6.75"/>
    <x v="6"/>
    <x v="11"/>
    <x v="3392"/>
  </r>
  <r>
    <n v="2698"/>
    <x v="3387"/>
    <s v="We 'd love to give some TLC to our vintage pink taco trailer so we can continue to cook our signature Baja style shrimp tacos!"/>
    <x v="36"/>
    <x v="2519"/>
    <x v="2"/>
    <s v="US"/>
    <s v="USD"/>
    <n v="1403904808"/>
    <n v="1401312808"/>
    <b v="0"/>
    <n v="2"/>
    <b v="0"/>
    <s v="food/food trucks"/>
    <n v="0"/>
    <n v="13.01"/>
    <x v="4"/>
    <x v="29"/>
    <x v="3393"/>
  </r>
  <r>
    <n v="453"/>
    <x v="3388"/>
    <s v="A 7 minute broadcast-quality web pilot (in 3D animation) of Jamboni Brothers Pizza {the ultimate goal being a cartoon TV series}."/>
    <x v="385"/>
    <x v="2520"/>
    <x v="2"/>
    <s v="US"/>
    <s v="USD"/>
    <n v="1424375279"/>
    <n v="1422992879"/>
    <b v="0"/>
    <n v="2"/>
    <b v="0"/>
    <s v="film &amp; video/animation"/>
    <n v="0"/>
    <n v="13"/>
    <x v="5"/>
    <x v="23"/>
    <x v="3394"/>
  </r>
  <r>
    <n v="594"/>
    <x v="3389"/>
    <s v="Creating a fitness site that will change the fitness game forever!"/>
    <x v="17"/>
    <x v="2520"/>
    <x v="2"/>
    <s v="US"/>
    <s v="USD"/>
    <n v="1460832206"/>
    <n v="1458240206"/>
    <b v="0"/>
    <n v="2"/>
    <b v="0"/>
    <s v="technology/web"/>
    <n v="0"/>
    <n v="13"/>
    <x v="0"/>
    <x v="26"/>
    <x v="3395"/>
  </r>
  <r>
    <n v="990"/>
    <x v="3390"/>
    <s v="The revolutionized carseat, where no child will be left alone in a hot vehicle ever again. This alarm will save multiple babie's lives."/>
    <x v="17"/>
    <x v="2520"/>
    <x v="2"/>
    <s v="US"/>
    <s v="USD"/>
    <n v="1409770164"/>
    <n v="1407178164"/>
    <b v="0"/>
    <n v="2"/>
    <b v="0"/>
    <s v="technology/wearables"/>
    <n v="0"/>
    <n v="13"/>
    <x v="0"/>
    <x v="1"/>
    <x v="3396"/>
  </r>
  <r>
    <n v="1422"/>
    <x v="3391"/>
    <s v="Protecting children from sexual abuse through the medium of story telling; accessing 20% of the world's population through translation."/>
    <x v="17"/>
    <x v="2520"/>
    <x v="2"/>
    <s v="NZ"/>
    <s v="NZD"/>
    <n v="1474436704"/>
    <n v="1471844704"/>
    <b v="0"/>
    <n v="2"/>
    <b v="0"/>
    <s v="publishing/translations"/>
    <n v="0"/>
    <n v="13"/>
    <x v="1"/>
    <x v="31"/>
    <x v="3397"/>
  </r>
  <r>
    <n v="1874"/>
    <x v="3392"/>
    <s v="PATH to Reading (PATH) is a patented break-through technology  that dramatically and permanently improves attention, reading, memory"/>
    <x v="5"/>
    <x v="2520"/>
    <x v="2"/>
    <s v="US"/>
    <s v="USD"/>
    <n v="1467155733"/>
    <n v="1465427733"/>
    <b v="0"/>
    <n v="2"/>
    <b v="0"/>
    <s v="games/mobile games"/>
    <n v="0"/>
    <n v="13"/>
    <x v="3"/>
    <x v="28"/>
    <x v="3398"/>
  </r>
  <r>
    <n v="2159"/>
    <x v="3393"/>
    <s v="The world is dead, humans are nearly extinct._x000a_Vampires and Werewolves hunt the survivors. Zombies hunt us all._x000a_How will you survive?"/>
    <x v="145"/>
    <x v="2520"/>
    <x v="2"/>
    <s v="US"/>
    <s v="USD"/>
    <n v="1310837574"/>
    <n v="1308245574"/>
    <b v="0"/>
    <n v="2"/>
    <b v="0"/>
    <s v="games/video games"/>
    <n v="1"/>
    <n v="13"/>
    <x v="3"/>
    <x v="18"/>
    <x v="3399"/>
  </r>
  <r>
    <n v="2434"/>
    <x v="3394"/>
    <s v="Mobile food truck loaded with locally grown fresh fruits and veggies. Caters to the inner-city and zip codes known as food deserts."/>
    <x v="16"/>
    <x v="2520"/>
    <x v="2"/>
    <s v="US"/>
    <s v="USD"/>
    <n v="1438662474"/>
    <n v="1435206474"/>
    <b v="0"/>
    <n v="2"/>
    <b v="0"/>
    <s v="food/food trucks"/>
    <n v="0"/>
    <n v="13"/>
    <x v="4"/>
    <x v="29"/>
    <x v="3400"/>
  </r>
  <r>
    <n v="2591"/>
    <x v="3395"/>
    <s v="Hi everyone I am a 26 year old single mom trying to start her own food business! I need to first afford the patent to reveal more!"/>
    <x v="186"/>
    <x v="2520"/>
    <x v="2"/>
    <s v="US"/>
    <s v="USD"/>
    <n v="1457901924"/>
    <n v="1452721524"/>
    <b v="0"/>
    <n v="2"/>
    <b v="0"/>
    <s v="food/food trucks"/>
    <n v="2"/>
    <n v="13"/>
    <x v="4"/>
    <x v="29"/>
    <x v="3401"/>
  </r>
  <r>
    <n v="3108"/>
    <x v="3396"/>
    <s v="We need a permanent home for the theater!"/>
    <x v="6"/>
    <x v="2520"/>
    <x v="2"/>
    <s v="US"/>
    <s v="USD"/>
    <n v="1430234394"/>
    <n v="1425053994"/>
    <b v="0"/>
    <n v="2"/>
    <b v="0"/>
    <s v="theater/spaces"/>
    <n v="0"/>
    <n v="13"/>
    <x v="6"/>
    <x v="9"/>
    <x v="3402"/>
  </r>
  <r>
    <n v="3124"/>
    <x v="3397"/>
    <s v="A place where kids/ teens' dreams come true, and one finds there home without sparkly red shoes!"/>
    <x v="386"/>
    <x v="2520"/>
    <x v="1"/>
    <s v="US"/>
    <s v="USD"/>
    <n v="1422902601"/>
    <n v="1417718601"/>
    <b v="0"/>
    <n v="4"/>
    <b v="0"/>
    <s v="theater/spaces"/>
    <n v="0"/>
    <n v="6.5"/>
    <x v="6"/>
    <x v="9"/>
    <x v="3403"/>
  </r>
  <r>
    <n v="3853"/>
    <x v="3398"/>
    <s v="A dose of One-woman &quot;Dramedy&quot; to cure those daily blues is just what the doctor ordered!"/>
    <x v="4"/>
    <x v="2520"/>
    <x v="2"/>
    <s v="US"/>
    <s v="USD"/>
    <n v="1409602178"/>
    <n v="1406578178"/>
    <b v="0"/>
    <n v="2"/>
    <b v="0"/>
    <s v="theater/plays"/>
    <n v="0"/>
    <n v="13"/>
    <x v="6"/>
    <x v="11"/>
    <x v="3404"/>
  </r>
  <r>
    <n v="4013"/>
    <x v="3399"/>
    <s v="Harriet Tubman Woman of Faith is a remarkable narrative about the life and faith of Harriet Tubman, told through a dream of a teenager."/>
    <x v="151"/>
    <x v="2520"/>
    <x v="2"/>
    <s v="US"/>
    <s v="USD"/>
    <n v="1424070823"/>
    <n v="1421478823"/>
    <b v="0"/>
    <n v="2"/>
    <b v="0"/>
    <s v="theater/plays"/>
    <n v="1"/>
    <n v="13"/>
    <x v="6"/>
    <x v="11"/>
    <x v="3405"/>
  </r>
  <r>
    <n v="459"/>
    <x v="3400"/>
    <s v="Little Lamb Kidz is a first of its kind set of multi-faith children's characters that will come to life in this 21 minute animated DVD."/>
    <x v="351"/>
    <x v="2521"/>
    <x v="2"/>
    <s v="US"/>
    <s v="USD"/>
    <n v="1321201327"/>
    <n v="1316013727"/>
    <b v="0"/>
    <n v="1"/>
    <b v="0"/>
    <s v="film &amp; video/animation"/>
    <n v="0"/>
    <n v="25"/>
    <x v="5"/>
    <x v="23"/>
    <x v="3406"/>
  </r>
  <r>
    <n v="460"/>
    <x v="3401"/>
    <s v="An animated web series about biological evolution gone haywire."/>
    <x v="141"/>
    <x v="2521"/>
    <x v="2"/>
    <s v="US"/>
    <s v="USD"/>
    <n v="1401595200"/>
    <n v="1398862875"/>
    <b v="0"/>
    <n v="2"/>
    <b v="0"/>
    <s v="film &amp; video/animation"/>
    <n v="0"/>
    <n v="12.5"/>
    <x v="5"/>
    <x v="23"/>
    <x v="3407"/>
  </r>
  <r>
    <n v="541"/>
    <x v="3402"/>
    <s v="A website dedicated to local Kink Communities; to find others with matching interests and bring them together."/>
    <x v="169"/>
    <x v="2521"/>
    <x v="2"/>
    <s v="US"/>
    <s v="USD"/>
    <n v="1446080834"/>
    <n v="1443488834"/>
    <b v="0"/>
    <n v="1"/>
    <b v="0"/>
    <s v="technology/web"/>
    <n v="1"/>
    <n v="25"/>
    <x v="0"/>
    <x v="26"/>
    <x v="3408"/>
  </r>
  <r>
    <n v="938"/>
    <x v="3403"/>
    <s v="Creating new avenues of exposure for young Jazz &amp; Soul artists_x000a_to express their Art of Music."/>
    <x v="40"/>
    <x v="2521"/>
    <x v="2"/>
    <s v="US"/>
    <s v="USD"/>
    <n v="1346585448"/>
    <n v="1343993448"/>
    <b v="0"/>
    <n v="1"/>
    <b v="0"/>
    <s v="music/jazz"/>
    <n v="0"/>
    <n v="25"/>
    <x v="7"/>
    <x v="33"/>
    <x v="3409"/>
  </r>
  <r>
    <n v="1091"/>
    <x v="3404"/>
    <s v="London Revolution is a Minecraft server in development. This is an open world RPG FPS server with questing and ruthless gangs."/>
    <x v="317"/>
    <x v="2521"/>
    <x v="2"/>
    <s v="GB"/>
    <s v="GBP"/>
    <n v="1460313672"/>
    <n v="1457725272"/>
    <b v="0"/>
    <n v="2"/>
    <b v="0"/>
    <s v="games/video games"/>
    <n v="13"/>
    <n v="12.5"/>
    <x v="3"/>
    <x v="18"/>
    <x v="3410"/>
  </r>
  <r>
    <n v="1099"/>
    <x v="3405"/>
    <s v="Xeno is an FPS which combines all the best elements of old school and modern games to create a fresh and unique gameplay experience."/>
    <x v="1"/>
    <x v="2521"/>
    <x v="2"/>
    <s v="GB"/>
    <s v="GBP"/>
    <n v="1431547468"/>
    <n v="1428955468"/>
    <b v="0"/>
    <n v="1"/>
    <b v="0"/>
    <s v="games/video games"/>
    <n v="1"/>
    <n v="25"/>
    <x v="3"/>
    <x v="18"/>
    <x v="3411"/>
  </r>
  <r>
    <n v="1171"/>
    <x v="3406"/>
    <s v="Tulsa's first true biodiesel, alternative energy powered food truck! Oh yeah, and delicious food!"/>
    <x v="17"/>
    <x v="2521"/>
    <x v="2"/>
    <s v="US"/>
    <s v="USD"/>
    <n v="1415909927"/>
    <n v="1414351127"/>
    <b v="0"/>
    <n v="1"/>
    <b v="0"/>
    <s v="food/food trucks"/>
    <n v="0"/>
    <n v="25"/>
    <x v="4"/>
    <x v="29"/>
    <x v="3412"/>
  </r>
  <r>
    <n v="1229"/>
    <x v="3407"/>
    <s v="Bollywood composer Vanraj Bhatia, age 86, has written an opera based on a myth from the epic Mahabhatata. Presented in Queens May 11&amp;12"/>
    <x v="231"/>
    <x v="2521"/>
    <x v="1"/>
    <s v="US"/>
    <s v="USD"/>
    <n v="1334592000"/>
    <n v="1331982127"/>
    <b v="0"/>
    <n v="1"/>
    <b v="0"/>
    <s v="music/world music"/>
    <n v="1"/>
    <n v="25"/>
    <x v="7"/>
    <x v="37"/>
    <x v="3413"/>
  </r>
  <r>
    <n v="1819"/>
    <x v="3408"/>
    <s v="Reach the ends of the earth! Claim a piece of alaskan wilderness- your name in a glacier and receive photo book our Denali Expedition"/>
    <x v="181"/>
    <x v="2521"/>
    <x v="2"/>
    <s v="US"/>
    <s v="USD"/>
    <n v="1406743396"/>
    <n v="1404151396"/>
    <b v="0"/>
    <n v="4"/>
    <b v="0"/>
    <s v="photography/photobooks"/>
    <n v="2"/>
    <n v="6.25"/>
    <x v="2"/>
    <x v="3"/>
    <x v="3414"/>
  </r>
  <r>
    <n v="1988"/>
    <x v="3409"/>
    <s v="Expressing art in an image!"/>
    <x v="70"/>
    <x v="2521"/>
    <x v="2"/>
    <s v="US"/>
    <s v="USD"/>
    <n v="1440094742"/>
    <n v="1437502742"/>
    <b v="0"/>
    <n v="1"/>
    <b v="0"/>
    <s v="photography/people"/>
    <n v="0"/>
    <n v="25"/>
    <x v="2"/>
    <x v="36"/>
    <x v="3415"/>
  </r>
  <r>
    <n v="2128"/>
    <x v="3410"/>
    <s v="The Royal Snail has misdelivered all the invitations to the Royal Ball.  It's up to Makayla to set things right in the Fairy Forest"/>
    <x v="51"/>
    <x v="2521"/>
    <x v="2"/>
    <s v="CA"/>
    <s v="CAD"/>
    <n v="1411324369"/>
    <n v="1406140369"/>
    <b v="0"/>
    <n v="1"/>
    <b v="0"/>
    <s v="games/video games"/>
    <n v="0"/>
    <n v="25"/>
    <x v="3"/>
    <x v="18"/>
    <x v="3416"/>
  </r>
  <r>
    <n v="2131"/>
    <x v="3411"/>
    <s v="From frightened girl to empowered woman, Scout's Honor is a tale about facing your fears and overcoming odds."/>
    <x v="207"/>
    <x v="2521"/>
    <x v="2"/>
    <s v="US"/>
    <s v="USD"/>
    <n v="1436677091"/>
    <n v="1434085091"/>
    <b v="0"/>
    <n v="3"/>
    <b v="0"/>
    <s v="games/video games"/>
    <n v="5"/>
    <n v="8.33"/>
    <x v="3"/>
    <x v="18"/>
    <x v="3417"/>
  </r>
  <r>
    <n v="2354"/>
    <x v="3412"/>
    <s v="Almost done with doctorate degree but need funding of $35,000 to complete research of project."/>
    <x v="23"/>
    <x v="2521"/>
    <x v="1"/>
    <s v="US"/>
    <s v="USD"/>
    <n v="1420910460"/>
    <n v="1415726460"/>
    <b v="0"/>
    <n v="1"/>
    <b v="0"/>
    <s v="technology/web"/>
    <n v="0"/>
    <n v="25"/>
    <x v="0"/>
    <x v="26"/>
    <x v="3418"/>
  </r>
  <r>
    <n v="2391"/>
    <x v="3413"/>
    <s v="Using the power of internet to help people save hundreds in car repair."/>
    <x v="16"/>
    <x v="2521"/>
    <x v="1"/>
    <s v="US"/>
    <s v="USD"/>
    <n v="1427825044"/>
    <n v="1425236644"/>
    <b v="0"/>
    <n v="1"/>
    <b v="0"/>
    <s v="technology/web"/>
    <n v="0"/>
    <n v="25"/>
    <x v="0"/>
    <x v="26"/>
    <x v="3419"/>
  </r>
  <r>
    <n v="2413"/>
    <x v="3414"/>
    <s v="Lone Pine Coffee Brewery will be a portable third-wave coffee shop available for wedding receptions and other events!"/>
    <x v="121"/>
    <x v="2521"/>
    <x v="2"/>
    <s v="US"/>
    <s v="USD"/>
    <n v="1401579000"/>
    <n v="1398911882"/>
    <b v="0"/>
    <n v="3"/>
    <b v="0"/>
    <s v="food/food trucks"/>
    <n v="1"/>
    <n v="8.33"/>
    <x v="4"/>
    <x v="29"/>
    <x v="3420"/>
  </r>
  <r>
    <n v="2692"/>
    <x v="3415"/>
    <s v="Our food truck will bring you -_x000a_                       Fast, Fresh, Food -_x000a_                            Throughout the Omaha area"/>
    <x v="113"/>
    <x v="2521"/>
    <x v="2"/>
    <s v="US"/>
    <s v="USD"/>
    <n v="1427266860"/>
    <n v="1424678460"/>
    <b v="0"/>
    <n v="1"/>
    <b v="0"/>
    <s v="food/food trucks"/>
    <n v="1"/>
    <n v="25"/>
    <x v="4"/>
    <x v="29"/>
    <x v="3421"/>
  </r>
  <r>
    <n v="2762"/>
    <x v="3416"/>
    <s v="How-to book of toys and games constructed from materials found in nature, recyclable and easily available."/>
    <x v="222"/>
    <x v="2521"/>
    <x v="2"/>
    <s v="US"/>
    <s v="USD"/>
    <n v="1332114795"/>
    <n v="1326934395"/>
    <b v="0"/>
    <n v="1"/>
    <b v="0"/>
    <s v="publishing/children's books"/>
    <n v="1"/>
    <n v="25"/>
    <x v="1"/>
    <x v="39"/>
    <x v="3422"/>
  </r>
  <r>
    <n v="2893"/>
    <x v="3417"/>
    <s v="Fundraising for REDISCOVERING KIA THE PLAY"/>
    <x v="1"/>
    <x v="2521"/>
    <x v="2"/>
    <s v="US"/>
    <s v="USD"/>
    <n v="1420768800"/>
    <n v="1415644395"/>
    <b v="0"/>
    <n v="2"/>
    <b v="0"/>
    <s v="theater/plays"/>
    <n v="1"/>
    <n v="12.5"/>
    <x v="6"/>
    <x v="11"/>
    <x v="3423"/>
  </r>
  <r>
    <n v="2902"/>
    <x v="3418"/>
    <s v="Help me honor and bring &quot;The American Soprano&quot; Leontyne Price back to the stage one more time."/>
    <x v="25"/>
    <x v="2521"/>
    <x v="2"/>
    <s v="US"/>
    <s v="USD"/>
    <n v="1440412396"/>
    <n v="1437820396"/>
    <b v="0"/>
    <n v="1"/>
    <b v="0"/>
    <s v="theater/plays"/>
    <n v="0"/>
    <n v="25"/>
    <x v="6"/>
    <x v="11"/>
    <x v="3424"/>
  </r>
  <r>
    <n v="2949"/>
    <x v="3419"/>
    <s v="This center will be open to any and all people regardless of their religion.   We will be offering art, music, empowerment, and more!"/>
    <x v="114"/>
    <x v="2521"/>
    <x v="2"/>
    <s v="US"/>
    <s v="USD"/>
    <n v="1447965917"/>
    <n v="1445370317"/>
    <b v="0"/>
    <n v="2"/>
    <b v="0"/>
    <s v="theater/spaces"/>
    <n v="3"/>
    <n v="12.5"/>
    <x v="6"/>
    <x v="9"/>
    <x v="3425"/>
  </r>
  <r>
    <n v="3094"/>
    <x v="3420"/>
    <s v="This is a Kickstarter to help with the start up costs for Illusionist, Chris Lengyel's Summer 2016 Tour!"/>
    <x v="4"/>
    <x v="2521"/>
    <x v="2"/>
    <s v="US"/>
    <s v="USD"/>
    <n v="1442775956"/>
    <n v="1437591956"/>
    <b v="0"/>
    <n v="1"/>
    <b v="0"/>
    <s v="theater/spaces"/>
    <n v="0"/>
    <n v="25"/>
    <x v="6"/>
    <x v="9"/>
    <x v="3426"/>
  </r>
  <r>
    <n v="3201"/>
    <x v="3421"/>
    <s v="Nothing Changes is a modern musical version of the Ragged Trousered Philanthropists exploring the inequalities of &quot;austerity Britain&quot;"/>
    <x v="151"/>
    <x v="2521"/>
    <x v="2"/>
    <s v="GB"/>
    <s v="GBP"/>
    <n v="1409509477"/>
    <n v="1407695077"/>
    <b v="0"/>
    <n v="2"/>
    <b v="0"/>
    <s v="theater/musical"/>
    <n v="1"/>
    <n v="12.5"/>
    <x v="6"/>
    <x v="19"/>
    <x v="3427"/>
  </r>
  <r>
    <n v="3747"/>
    <x v="3422"/>
    <s v="The world premiere of an astonishing new play by acclaimed writer Atiha Sen Gupta."/>
    <x v="60"/>
    <x v="2521"/>
    <x v="2"/>
    <s v="GB"/>
    <s v="GBP"/>
    <n v="1436137140"/>
    <n v="1433833896"/>
    <b v="0"/>
    <n v="1"/>
    <b v="0"/>
    <s v="theater/plays"/>
    <n v="1"/>
    <n v="25"/>
    <x v="6"/>
    <x v="11"/>
    <x v="3428"/>
  </r>
  <r>
    <n v="3855"/>
    <x v="3423"/>
    <s v="TWO NEW DARK COMEDIES OPENING IN NYC THIS APRIL AND MAY BY CHRISTOPHER B. LATRO _x000a_ABOUT FAMILY, AMBITION, LOVE AND GREED"/>
    <x v="114"/>
    <x v="2521"/>
    <x v="2"/>
    <s v="US"/>
    <s v="USD"/>
    <n v="1427408271"/>
    <n v="1424819871"/>
    <b v="0"/>
    <n v="1"/>
    <b v="0"/>
    <s v="theater/plays"/>
    <n v="3"/>
    <n v="25"/>
    <x v="6"/>
    <x v="11"/>
    <x v="3429"/>
  </r>
  <r>
    <n v="3881"/>
    <x v="3424"/>
    <s v="A musical journey coming to the Blue Venue at the 2017 Orlando Fringe Festival!"/>
    <x v="207"/>
    <x v="2521"/>
    <x v="1"/>
    <s v="US"/>
    <s v="USD"/>
    <n v="1487550399"/>
    <n v="1484958399"/>
    <b v="0"/>
    <n v="1"/>
    <b v="0"/>
    <s v="theater/musical"/>
    <n v="5"/>
    <n v="25"/>
    <x v="6"/>
    <x v="19"/>
    <x v="3430"/>
  </r>
  <r>
    <n v="3901"/>
    <x v="3425"/>
    <s v="&quot;De Lewe&quot; deals with the critical issues within today's youth. It reminds us that standing together is stronger than falling apart."/>
    <x v="121"/>
    <x v="2521"/>
    <x v="2"/>
    <s v="US"/>
    <s v="USD"/>
    <n v="1450554599"/>
    <n v="1447098599"/>
    <b v="0"/>
    <n v="1"/>
    <b v="0"/>
    <s v="theater/plays"/>
    <n v="1"/>
    <n v="25"/>
    <x v="6"/>
    <x v="11"/>
    <x v="3431"/>
  </r>
  <r>
    <n v="3927"/>
    <x v="3426"/>
    <s v="Brand new graduate theater company 'FMP Theatre' proudly presents the definitive WW1 play, Journey's End, with a little help from you."/>
    <x v="60"/>
    <x v="2521"/>
    <x v="2"/>
    <s v="GB"/>
    <s v="GBP"/>
    <n v="1407565504"/>
    <n v="1404973504"/>
    <b v="0"/>
    <n v="2"/>
    <b v="0"/>
    <s v="theater/plays"/>
    <n v="1"/>
    <n v="12.5"/>
    <x v="6"/>
    <x v="11"/>
    <x v="3432"/>
  </r>
  <r>
    <n v="3950"/>
    <x v="3427"/>
    <s v="With the Great Elephant Repertory we can reach those children who are perceived unreachable, educating them through performance art."/>
    <x v="38"/>
    <x v="2521"/>
    <x v="2"/>
    <s v="US"/>
    <s v="USD"/>
    <n v="1460140500"/>
    <n v="1457628680"/>
    <b v="0"/>
    <n v="1"/>
    <b v="0"/>
    <s v="theater/plays"/>
    <n v="1"/>
    <n v="25"/>
    <x v="6"/>
    <x v="11"/>
    <x v="3433"/>
  </r>
  <r>
    <n v="3952"/>
    <x v="3428"/>
    <s v="This is the story about dreams of the kindly clown who indulge in reverie to be a ballet dancer! Every act is a funny sentimental story"/>
    <x v="93"/>
    <x v="2521"/>
    <x v="2"/>
    <s v="US"/>
    <s v="USD"/>
    <n v="1445885890"/>
    <n v="1440701890"/>
    <b v="0"/>
    <n v="1"/>
    <b v="0"/>
    <s v="theater/plays"/>
    <n v="0"/>
    <n v="25"/>
    <x v="6"/>
    <x v="11"/>
    <x v="3434"/>
  </r>
  <r>
    <n v="4066"/>
    <x v="3429"/>
    <s v="We have created an outstanding mobile Performing Arts Program that has great impact on the social development in multiple communities."/>
    <x v="51"/>
    <x v="2521"/>
    <x v="2"/>
    <s v="US"/>
    <s v="USD"/>
    <n v="1463619388"/>
    <n v="1461027388"/>
    <b v="0"/>
    <n v="1"/>
    <b v="0"/>
    <s v="theater/plays"/>
    <n v="0"/>
    <n v="25"/>
    <x v="6"/>
    <x v="11"/>
    <x v="3435"/>
  </r>
  <r>
    <n v="430"/>
    <x v="3430"/>
    <s v="Freddy Flint is creating an animated music video to the new &quot;Buttonpusher&quot; single, &quot;I'll Take You Back&quot;"/>
    <x v="114"/>
    <x v="2522"/>
    <x v="2"/>
    <s v="US"/>
    <s v="USD"/>
    <n v="1378866867"/>
    <n v="1377570867"/>
    <b v="0"/>
    <n v="5"/>
    <b v="0"/>
    <s v="film &amp; video/animation"/>
    <n v="2"/>
    <n v="4.8"/>
    <x v="5"/>
    <x v="23"/>
    <x v="3436"/>
  </r>
  <r>
    <n v="2948"/>
    <x v="3431"/>
    <s v="The Space Opera is an action packed reenactment of Xenu's story, a sacred teaching thats considered a secret of the Scientology church"/>
    <x v="62"/>
    <x v="2522"/>
    <x v="2"/>
    <s v="US"/>
    <s v="USD"/>
    <n v="1433259293"/>
    <n v="1428075293"/>
    <b v="0"/>
    <n v="9"/>
    <b v="0"/>
    <s v="theater/spaces"/>
    <n v="0"/>
    <n v="2.67"/>
    <x v="6"/>
    <x v="9"/>
    <x v="3437"/>
  </r>
  <r>
    <n v="2895"/>
    <x v="3432"/>
    <s v="Alice on stage with a magical twist to brighten your smile and warm your heart. Project is in Polish with semi-pro actors and children."/>
    <x v="207"/>
    <x v="2523"/>
    <x v="2"/>
    <s v="US"/>
    <s v="USD"/>
    <n v="1403470800"/>
    <n v="1403356792"/>
    <b v="0"/>
    <n v="4"/>
    <b v="0"/>
    <s v="theater/plays"/>
    <n v="5"/>
    <n v="5.75"/>
    <x v="6"/>
    <x v="11"/>
    <x v="3438"/>
  </r>
  <r>
    <n v="4002"/>
    <x v="3433"/>
    <s v="Bring Wyrd Sisters, a comedy of Shakespearean proportions, to small-town Texas. Loosely parodies the â€œScottish Play.â€"/>
    <x v="258"/>
    <x v="2523"/>
    <x v="2"/>
    <s v="US"/>
    <s v="USD"/>
    <n v="1411779761"/>
    <n v="1409187761"/>
    <b v="0"/>
    <n v="4"/>
    <b v="0"/>
    <s v="theater/plays"/>
    <n v="2"/>
    <n v="5.75"/>
    <x v="6"/>
    <x v="11"/>
    <x v="3439"/>
  </r>
  <r>
    <n v="1736"/>
    <x v="3434"/>
    <s v="A unique meditative album reflecting on the life of Christ, inviting Him into your presence"/>
    <x v="121"/>
    <x v="2524"/>
    <x v="2"/>
    <s v="US"/>
    <s v="USD"/>
    <n v="1447018833"/>
    <n v="1444423233"/>
    <b v="0"/>
    <n v="1"/>
    <b v="0"/>
    <s v="music/faith"/>
    <n v="1"/>
    <n v="22"/>
    <x v="7"/>
    <x v="14"/>
    <x v="3440"/>
  </r>
  <r>
    <n v="3074"/>
    <x v="3435"/>
    <s v="CrÃ©ation d'un thÃ©Ã¢tre de marionnettes automatisÃ©es et informatisÃ©es portant sur la nature et l'Ã©cologie._x000a_&quot;La symphonie du monde&quot;"/>
    <x v="17"/>
    <x v="2524"/>
    <x v="2"/>
    <s v="FR"/>
    <s v="EUR"/>
    <n v="1457617359"/>
    <n v="1455025359"/>
    <b v="0"/>
    <n v="3"/>
    <b v="0"/>
    <s v="theater/spaces"/>
    <n v="0"/>
    <n v="7.33"/>
    <x v="6"/>
    <x v="9"/>
    <x v="3441"/>
  </r>
  <r>
    <n v="777"/>
    <x v="3436"/>
    <s v="One Minute Gone is a murder mystery drawn from real people and events. Read Chapter One at http://davidhansardblog.wordpress.com."/>
    <x v="121"/>
    <x v="2525"/>
    <x v="2"/>
    <s v="US"/>
    <s v="USD"/>
    <n v="1375313577"/>
    <n v="1372721577"/>
    <b v="0"/>
    <n v="3"/>
    <b v="0"/>
    <s v="publishing/fiction"/>
    <n v="1"/>
    <n v="7"/>
    <x v="1"/>
    <x v="35"/>
    <x v="3442"/>
  </r>
  <r>
    <n v="900"/>
    <x v="3437"/>
    <s v="With Project Revive, I aim to protect and nurture the creative impulse through music."/>
    <x v="1"/>
    <x v="2525"/>
    <x v="2"/>
    <s v="US"/>
    <s v="USD"/>
    <n v="1459365802"/>
    <n v="1456777402"/>
    <b v="0"/>
    <n v="2"/>
    <b v="0"/>
    <s v="music/jazz"/>
    <n v="0"/>
    <n v="10.5"/>
    <x v="7"/>
    <x v="33"/>
    <x v="3443"/>
  </r>
  <r>
    <n v="1092"/>
    <x v="3438"/>
    <s v="toggleme. is the next breakout mobile game.Addictive gameplay, phenomenal design, real life rewards for achievements, and a great story"/>
    <x v="151"/>
    <x v="2525"/>
    <x v="2"/>
    <s v="US"/>
    <s v="USD"/>
    <n v="1357432638"/>
    <n v="1354840638"/>
    <b v="0"/>
    <n v="7"/>
    <b v="0"/>
    <s v="games/video games"/>
    <n v="1"/>
    <n v="3"/>
    <x v="3"/>
    <x v="18"/>
    <x v="3444"/>
  </r>
  <r>
    <n v="1129"/>
    <x v="3439"/>
    <s v="This app will provide you with the ability to use your most favorite profanities while playing a game with your friends."/>
    <x v="16"/>
    <x v="2525"/>
    <x v="2"/>
    <s v="US"/>
    <s v="USD"/>
    <n v="1465107693"/>
    <n v="1462515693"/>
    <b v="0"/>
    <n v="2"/>
    <b v="0"/>
    <s v="games/mobile games"/>
    <n v="0"/>
    <n v="10.5"/>
    <x v="3"/>
    <x v="28"/>
    <x v="3445"/>
  </r>
  <r>
    <n v="2430"/>
    <x v="3440"/>
    <s v="This little guy will be circling the streets of Brickell &amp; Wynwood in Miami serving Venezuelan dishes. It needs TLC and some equipment"/>
    <x v="121"/>
    <x v="2525"/>
    <x v="2"/>
    <s v="US"/>
    <s v="USD"/>
    <n v="1455246504"/>
    <n v="1452654504"/>
    <b v="0"/>
    <n v="2"/>
    <b v="0"/>
    <s v="food/food trucks"/>
    <n v="1"/>
    <n v="10.5"/>
    <x v="4"/>
    <x v="29"/>
    <x v="3446"/>
  </r>
  <r>
    <n v="2890"/>
    <x v="3441"/>
    <s v="This Theological Comedy tells a story of when seemingly similar beliefs are discovered to be worlds apart; Damnation-Southern Style."/>
    <x v="151"/>
    <x v="2525"/>
    <x v="2"/>
    <s v="US"/>
    <s v="USD"/>
    <n v="1407553200"/>
    <n v="1405100992"/>
    <b v="0"/>
    <n v="3"/>
    <b v="0"/>
    <s v="theater/plays"/>
    <n v="1"/>
    <n v="7"/>
    <x v="6"/>
    <x v="11"/>
    <x v="3447"/>
  </r>
  <r>
    <n v="3961"/>
    <x v="3442"/>
    <s v="I've written a fun new play exploring the reality of gay stereotypes in 2014 - with accommodation and venue hire it needs some dough :)"/>
    <x v="1"/>
    <x v="2525"/>
    <x v="2"/>
    <s v="GB"/>
    <s v="GBP"/>
    <n v="1399584210"/>
    <n v="1397683410"/>
    <b v="0"/>
    <n v="2"/>
    <b v="0"/>
    <s v="theater/plays"/>
    <n v="0"/>
    <n v="10.5"/>
    <x v="6"/>
    <x v="11"/>
    <x v="3448"/>
  </r>
  <r>
    <n v="4041"/>
    <x v="3443"/>
    <s v="A bold, colouful, vibrant play centred around the last remaining monarchy of Africa."/>
    <x v="1"/>
    <x v="2525"/>
    <x v="2"/>
    <s v="GB"/>
    <s v="GBP"/>
    <n v="1473160954"/>
    <n v="1467976954"/>
    <b v="0"/>
    <n v="2"/>
    <b v="0"/>
    <s v="theater/plays"/>
    <n v="0"/>
    <n v="10.5"/>
    <x v="6"/>
    <x v="11"/>
    <x v="3449"/>
  </r>
  <r>
    <n v="4042"/>
    <x v="3444"/>
    <s v="Acting group and production for inner city youth, about inner city youth. The problems and stuation that they see everyday."/>
    <x v="26"/>
    <x v="2525"/>
    <x v="2"/>
    <s v="US"/>
    <s v="USD"/>
    <n v="1421781360"/>
    <n v="1419213664"/>
    <b v="0"/>
    <n v="3"/>
    <b v="0"/>
    <s v="theater/plays"/>
    <n v="0"/>
    <n v="7"/>
    <x v="6"/>
    <x v="11"/>
    <x v="3450"/>
  </r>
  <r>
    <n v="213"/>
    <x v="3445"/>
    <s v="A family dramedy about a grandfather  and grandson who are both on their path to redemption."/>
    <x v="6"/>
    <x v="2526"/>
    <x v="2"/>
    <s v="US"/>
    <s v="USD"/>
    <n v="1439734001"/>
    <n v="1437142547"/>
    <b v="0"/>
    <n v="1"/>
    <b v="0"/>
    <s v="film &amp; video/drama"/>
    <n v="0"/>
    <n v="20"/>
    <x v="5"/>
    <x v="10"/>
    <x v="3451"/>
  </r>
  <r>
    <n v="569"/>
    <x v="3446"/>
    <s v="Mioti is an indie game marketplace that doubles as a community for developers to join networks and discuss projects."/>
    <x v="60"/>
    <x v="2526"/>
    <x v="2"/>
    <s v="CA"/>
    <s v="CAD"/>
    <n v="1451679612"/>
    <n v="1449087612"/>
    <b v="0"/>
    <n v="1"/>
    <b v="0"/>
    <s v="technology/web"/>
    <n v="1"/>
    <n v="20"/>
    <x v="0"/>
    <x v="26"/>
    <x v="3452"/>
  </r>
  <r>
    <n v="597"/>
    <x v="3447"/>
    <s v="Rolodex is a web application that strives to nurture business to business relationships by connecting users via email."/>
    <x v="82"/>
    <x v="2526"/>
    <x v="2"/>
    <s v="US"/>
    <s v="USD"/>
    <n v="1469980800"/>
    <n v="1466787335"/>
    <b v="0"/>
    <n v="2"/>
    <b v="0"/>
    <s v="technology/web"/>
    <n v="0"/>
    <n v="10"/>
    <x v="0"/>
    <x v="26"/>
    <x v="3453"/>
  </r>
  <r>
    <n v="884"/>
    <x v="3448"/>
    <s v="We need to hire an animal trainer to have a chimpanzee actor perform in our music video with us!"/>
    <x v="151"/>
    <x v="2526"/>
    <x v="2"/>
    <s v="US"/>
    <s v="USD"/>
    <n v="1336789860"/>
    <n v="1331666146"/>
    <b v="0"/>
    <n v="2"/>
    <b v="0"/>
    <s v="music/indie rock"/>
    <n v="1"/>
    <n v="10"/>
    <x v="7"/>
    <x v="12"/>
    <x v="3454"/>
  </r>
  <r>
    <n v="1133"/>
    <x v="3449"/>
    <s v="Ping is a simple game currently in the design process, where the player lives off of the power of their connection to the internet."/>
    <x v="121"/>
    <x v="2526"/>
    <x v="2"/>
    <s v="GB"/>
    <s v="GBP"/>
    <n v="1406799981"/>
    <n v="1404207981"/>
    <b v="0"/>
    <n v="1"/>
    <b v="0"/>
    <s v="games/mobile games"/>
    <n v="1"/>
    <n v="20"/>
    <x v="3"/>
    <x v="28"/>
    <x v="3455"/>
  </r>
  <r>
    <n v="1542"/>
    <x v="3450"/>
    <s v="The photography project aims to show challenges &amp; successes of a  student attempting to continue his family beekeeping heritage."/>
    <x v="207"/>
    <x v="2526"/>
    <x v="2"/>
    <s v="CA"/>
    <s v="CAD"/>
    <n v="1435708500"/>
    <n v="1434412500"/>
    <b v="0"/>
    <n v="1"/>
    <b v="0"/>
    <s v="photography/nature"/>
    <n v="4"/>
    <n v="20"/>
    <x v="2"/>
    <x v="38"/>
    <x v="3456"/>
  </r>
  <r>
    <n v="1738"/>
    <x v="3451"/>
    <s v="Music that inspires and gives hope for overcoming and change. And it is good music."/>
    <x v="1"/>
    <x v="2526"/>
    <x v="2"/>
    <s v="US"/>
    <s v="USD"/>
    <n v="1412283542"/>
    <n v="1409691542"/>
    <b v="0"/>
    <n v="1"/>
    <b v="0"/>
    <s v="music/faith"/>
    <n v="0"/>
    <n v="20"/>
    <x v="7"/>
    <x v="14"/>
    <x v="3457"/>
  </r>
  <r>
    <n v="2863"/>
    <x v="3452"/>
    <s v="I would like to start a Acting Company that supports and includes LGBTQ youth and young adults in very conservative North Texas"/>
    <x v="6"/>
    <x v="2526"/>
    <x v="2"/>
    <s v="US"/>
    <s v="USD"/>
    <n v="1410279123"/>
    <n v="1405095123"/>
    <b v="0"/>
    <n v="1"/>
    <b v="0"/>
    <s v="theater/plays"/>
    <n v="0"/>
    <n v="20"/>
    <x v="6"/>
    <x v="11"/>
    <x v="3458"/>
  </r>
  <r>
    <n v="2909"/>
    <x v="3453"/>
    <s v="CONVERSATIONS WITH AN AVERAGE JOE tells our stories exposing those in charge of our lives and tells how to take control of country back"/>
    <x v="256"/>
    <x v="2526"/>
    <x v="2"/>
    <s v="US"/>
    <s v="USD"/>
    <n v="1416944760"/>
    <n v="1413527001"/>
    <b v="0"/>
    <n v="1"/>
    <b v="0"/>
    <s v="theater/plays"/>
    <n v="0"/>
    <n v="20"/>
    <x v="6"/>
    <x v="11"/>
    <x v="3459"/>
  </r>
  <r>
    <n v="3735"/>
    <x v="3454"/>
    <s v="Young Actor's taking on a Jacobean tragedy. Family, betrayal, love, lust, sex and death."/>
    <x v="277"/>
    <x v="2526"/>
    <x v="2"/>
    <s v="GB"/>
    <s v="GBP"/>
    <n v="1432831089"/>
    <n v="1430239089"/>
    <b v="0"/>
    <n v="2"/>
    <b v="0"/>
    <s v="theater/plays"/>
    <n v="13"/>
    <n v="10"/>
    <x v="6"/>
    <x v="11"/>
    <x v="3460"/>
  </r>
  <r>
    <n v="3852"/>
    <x v="3455"/>
    <s v="Writer/Director Lynette J. Blackwell presents the hilarious entangled love story of when evil and good attempt to coexist."/>
    <x v="26"/>
    <x v="2526"/>
    <x v="2"/>
    <s v="US"/>
    <s v="USD"/>
    <n v="1427427276"/>
    <n v="1425270876"/>
    <b v="0"/>
    <n v="2"/>
    <b v="0"/>
    <s v="theater/plays"/>
    <n v="0"/>
    <n v="10"/>
    <x v="6"/>
    <x v="11"/>
    <x v="3461"/>
  </r>
  <r>
    <n v="4092"/>
    <x v="3456"/>
    <s v="&quot;A Cry for Help is Riveting, Inspiring, and Mesmerizing. You will laugh, cry, and be thinking about your own Cry for Help&quot;"/>
    <x v="50"/>
    <x v="2526"/>
    <x v="2"/>
    <s v="US"/>
    <s v="USD"/>
    <n v="1428205247"/>
    <n v="1423024847"/>
    <b v="0"/>
    <n v="1"/>
    <b v="0"/>
    <s v="theater/plays"/>
    <n v="0"/>
    <n v="20"/>
    <x v="6"/>
    <x v="11"/>
    <x v="3462"/>
  </r>
  <r>
    <n v="2660"/>
    <x v="3457"/>
    <s v="COAS is an organization that does community outreach programs to encourage and educate children and adults on Astronomy related subject"/>
    <x v="16"/>
    <x v="2527"/>
    <x v="1"/>
    <s v="US"/>
    <s v="USD"/>
    <n v="1448388418"/>
    <n v="1443200818"/>
    <b v="0"/>
    <n v="5"/>
    <b v="0"/>
    <s v="technology/space exploration"/>
    <n v="0"/>
    <n v="3.8"/>
    <x v="0"/>
    <x v="4"/>
    <x v="3463"/>
  </r>
  <r>
    <n v="4011"/>
    <x v="3458"/>
    <s v="Radio drama about a failed comedian with the help of his Dictaphone friend Alan, tries to become a success whilst fighting his demons."/>
    <x v="303"/>
    <x v="2527"/>
    <x v="2"/>
    <s v="GB"/>
    <s v="GBP"/>
    <n v="1422450278"/>
    <n v="1419858278"/>
    <b v="0"/>
    <n v="4"/>
    <b v="0"/>
    <s v="theater/plays"/>
    <n v="8"/>
    <n v="4.75"/>
    <x v="6"/>
    <x v="11"/>
    <x v="3464"/>
  </r>
  <r>
    <n v="638"/>
    <x v="3459"/>
    <s v="O0"/>
    <x v="19"/>
    <x v="2528"/>
    <x v="1"/>
    <s v="DE"/>
    <s v="EUR"/>
    <n v="1490447662"/>
    <n v="1485267262"/>
    <b v="0"/>
    <n v="6"/>
    <b v="0"/>
    <s v="technology/web"/>
    <n v="0"/>
    <n v="3"/>
    <x v="0"/>
    <x v="26"/>
    <x v="3465"/>
  </r>
  <r>
    <n v="1686"/>
    <x v="3460"/>
    <s v="I will transcribe, into Western musical notation and Romanized transliteration, the complete Torah as sung in the Ashkenazic tradition."/>
    <x v="1"/>
    <x v="2528"/>
    <x v="3"/>
    <s v="CA"/>
    <s v="CAD"/>
    <n v="1493320519"/>
    <n v="1488140119"/>
    <b v="0"/>
    <n v="1"/>
    <b v="0"/>
    <s v="music/faith"/>
    <n v="0"/>
    <n v="18"/>
    <x v="7"/>
    <x v="14"/>
    <x v="3466"/>
  </r>
  <r>
    <n v="192"/>
    <x v="3461"/>
    <s v="This Eminem Tell All details the good times, hardships, drug abuse, domestic violence, scandals, sex, near-death experiences and murder"/>
    <x v="11"/>
    <x v="2529"/>
    <x v="2"/>
    <s v="US"/>
    <s v="USD"/>
    <n v="1413572432"/>
    <n v="1410980432"/>
    <b v="0"/>
    <n v="3"/>
    <b v="0"/>
    <s v="film &amp; video/drama"/>
    <n v="0"/>
    <n v="5.67"/>
    <x v="5"/>
    <x v="10"/>
    <x v="3467"/>
  </r>
  <r>
    <n v="1169"/>
    <x v="3462"/>
    <s v="Our service provides door-to-door shuttle transportation in Downtown Los Angeles. FREE to passengers - driver tip appreciated."/>
    <x v="26"/>
    <x v="2529"/>
    <x v="2"/>
    <s v="US"/>
    <s v="USD"/>
    <n v="1424593763"/>
    <n v="1422001763"/>
    <b v="0"/>
    <n v="3"/>
    <b v="0"/>
    <s v="food/food trucks"/>
    <n v="0"/>
    <n v="5.67"/>
    <x v="4"/>
    <x v="29"/>
    <x v="3468"/>
  </r>
  <r>
    <n v="2133"/>
    <x v="3463"/>
    <s v="Waddle Slide is an iPhone/Android application. The app is based around a penguin, who's objective is to find his way back to his igloo."/>
    <x v="114"/>
    <x v="2530"/>
    <x v="2"/>
    <s v="US"/>
    <s v="USD"/>
    <n v="1303628340"/>
    <n v="1300328399"/>
    <b v="0"/>
    <n v="3"/>
    <b v="0"/>
    <s v="games/video games"/>
    <n v="2"/>
    <n v="5.33"/>
    <x v="3"/>
    <x v="18"/>
    <x v="3469"/>
  </r>
  <r>
    <n v="4049"/>
    <x v="3464"/>
    <s v="A caravan heist goes horribly wrong. When the rogues meet up to discuss the matter, they suspect one of them is the King's guard."/>
    <x v="16"/>
    <x v="2530"/>
    <x v="2"/>
    <s v="US"/>
    <s v="USD"/>
    <n v="1436914815"/>
    <n v="1434322815"/>
    <b v="0"/>
    <n v="1"/>
    <b v="0"/>
    <s v="theater/plays"/>
    <n v="0"/>
    <n v="16"/>
    <x v="6"/>
    <x v="11"/>
    <x v="3470"/>
  </r>
  <r>
    <n v="674"/>
    <x v="3465"/>
    <s v="Listen to sounds by feeling an array of vibrational patterns against your body."/>
    <x v="6"/>
    <x v="2531"/>
    <x v="2"/>
    <s v="US"/>
    <s v="USD"/>
    <n v="1407811627"/>
    <n v="1402627627"/>
    <b v="0"/>
    <n v="2"/>
    <b v="0"/>
    <s v="technology/wearables"/>
    <n v="0"/>
    <n v="7.5"/>
    <x v="0"/>
    <x v="1"/>
    <x v="3471"/>
  </r>
  <r>
    <n v="1053"/>
    <x v="3466"/>
    <s v="How well do you know the stranger walking past you or the neighbor up the street? Extraordinary stories told by everyday people."/>
    <x v="186"/>
    <x v="2531"/>
    <x v="1"/>
    <s v="US"/>
    <s v="USD"/>
    <n v="1488773332"/>
    <n v="1486613332"/>
    <b v="0"/>
    <n v="1"/>
    <b v="0"/>
    <s v="journalism/audio"/>
    <n v="1"/>
    <n v="15"/>
    <x v="8"/>
    <x v="30"/>
    <x v="3472"/>
  </r>
  <r>
    <n v="1086"/>
    <x v="3467"/>
    <s v="Humanity's future in the Galaxy"/>
    <x v="53"/>
    <x v="2531"/>
    <x v="2"/>
    <s v="US"/>
    <s v="USD"/>
    <n v="1408913291"/>
    <n v="1406321291"/>
    <b v="0"/>
    <n v="2"/>
    <b v="0"/>
    <s v="games/video games"/>
    <n v="0"/>
    <n v="7.5"/>
    <x v="3"/>
    <x v="18"/>
    <x v="3473"/>
  </r>
  <r>
    <n v="1406"/>
    <x v="3468"/>
    <s v="The White coat and the battle dress uniform"/>
    <x v="32"/>
    <x v="2531"/>
    <x v="2"/>
    <s v="IT"/>
    <s v="EUR"/>
    <n v="1449914400"/>
    <n v="1445336607"/>
    <b v="0"/>
    <n v="3"/>
    <b v="0"/>
    <s v="publishing/translations"/>
    <n v="0"/>
    <n v="5"/>
    <x v="1"/>
    <x v="31"/>
    <x v="3474"/>
  </r>
  <r>
    <n v="1407"/>
    <x v="3469"/>
    <s v="I traveled, I took pictures, I met people, I ate. Then I wrote a travel journal that needs editing, translation, and publishing."/>
    <x v="121"/>
    <x v="2531"/>
    <x v="2"/>
    <s v="US"/>
    <s v="USD"/>
    <n v="1407847978"/>
    <n v="1405687978"/>
    <b v="0"/>
    <n v="2"/>
    <b v="0"/>
    <s v="publishing/translations"/>
    <n v="1"/>
    <n v="7.5"/>
    <x v="1"/>
    <x v="31"/>
    <x v="3475"/>
  </r>
  <r>
    <n v="1435"/>
    <x v="3470"/>
    <s v="English translation of the first book from a sword and sorcery Fantasy trilogy, by Paolo Parente"/>
    <x v="51"/>
    <x v="2531"/>
    <x v="2"/>
    <s v="IT"/>
    <s v="EUR"/>
    <n v="1444589020"/>
    <n v="1441997020"/>
    <b v="0"/>
    <n v="2"/>
    <b v="0"/>
    <s v="publishing/translations"/>
    <n v="0"/>
    <n v="7.5"/>
    <x v="1"/>
    <x v="31"/>
    <x v="3476"/>
  </r>
  <r>
    <n v="1454"/>
    <x v="3471"/>
    <s v="Our Beginner's Guide to Fibromyalgia is to be translated into English. Endorsed by leading Rheumatology &amp; Psychology Societies in Spain"/>
    <x v="249"/>
    <x v="2531"/>
    <x v="1"/>
    <s v="ES"/>
    <s v="EUR"/>
    <n v="1461535140"/>
    <n v="1459716480"/>
    <b v="0"/>
    <n v="1"/>
    <b v="0"/>
    <s v="publishing/translations"/>
    <n v="1"/>
    <n v="15"/>
    <x v="1"/>
    <x v="31"/>
    <x v="3477"/>
  </r>
  <r>
    <n v="1583"/>
    <x v="3472"/>
    <s v="I am a photographer who is inspired by the original Jules Verne story. I will make a thousands of photo and video materials for You."/>
    <x v="16"/>
    <x v="2531"/>
    <x v="2"/>
    <s v="GB"/>
    <s v="GBP"/>
    <n v="1411681391"/>
    <n v="1409089391"/>
    <b v="0"/>
    <n v="1"/>
    <b v="0"/>
    <s v="photography/places"/>
    <n v="0"/>
    <n v="15"/>
    <x v="2"/>
    <x v="34"/>
    <x v="3478"/>
  </r>
  <r>
    <n v="1810"/>
    <x v="3473"/>
    <s v="Film Speed is a series of Zines focusing on architecture shot completely on 35 and 120mm film."/>
    <x v="314"/>
    <x v="2531"/>
    <x v="2"/>
    <s v="US"/>
    <s v="USD"/>
    <n v="1408657826"/>
    <n v="1407621026"/>
    <b v="0"/>
    <n v="2"/>
    <b v="0"/>
    <s v="photography/photobooks"/>
    <n v="3"/>
    <n v="7.5"/>
    <x v="2"/>
    <x v="3"/>
    <x v="3479"/>
  </r>
  <r>
    <n v="2347"/>
    <x v="3474"/>
    <s v="Back this project and get access to a course about building COMPLETE web applications without coding."/>
    <x v="114"/>
    <x v="2531"/>
    <x v="1"/>
    <s v="US"/>
    <s v="USD"/>
    <n v="1472135676"/>
    <n v="1469543676"/>
    <b v="0"/>
    <n v="1"/>
    <b v="0"/>
    <s v="technology/web"/>
    <n v="2"/>
    <n v="15"/>
    <x v="0"/>
    <x v="26"/>
    <x v="3480"/>
  </r>
  <r>
    <n v="2641"/>
    <x v="3475"/>
    <s v="Building a Flying saucer that has Artificial Intelligent made from sea shell."/>
    <x v="186"/>
    <x v="2531"/>
    <x v="2"/>
    <s v="US"/>
    <s v="USD"/>
    <n v="1410811740"/>
    <n v="1409341863"/>
    <b v="0"/>
    <n v="1"/>
    <b v="0"/>
    <s v="technology/space exploration"/>
    <n v="1"/>
    <n v="15"/>
    <x v="0"/>
    <x v="4"/>
    <x v="3481"/>
  </r>
  <r>
    <n v="3642"/>
    <x v="3476"/>
    <s v="All the world's a stage..._x000a_It is my biggest dream to perform my own, selfcreated musical with lots of kids as big as I am able to."/>
    <x v="251"/>
    <x v="2531"/>
    <x v="2"/>
    <s v="DE"/>
    <s v="EUR"/>
    <n v="1448902800"/>
    <n v="1445369727"/>
    <b v="0"/>
    <n v="2"/>
    <b v="0"/>
    <s v="theater/musical"/>
    <n v="2"/>
    <n v="7.5"/>
    <x v="6"/>
    <x v="19"/>
    <x v="3482"/>
  </r>
  <r>
    <n v="3925"/>
    <x v="3477"/>
    <s v="Help Save High School Theater Program_x000a_Your donations will be used to purchase props, build sets, and costumes."/>
    <x v="277"/>
    <x v="2531"/>
    <x v="2"/>
    <s v="US"/>
    <s v="USD"/>
    <n v="1406753639"/>
    <n v="1404161639"/>
    <b v="0"/>
    <n v="3"/>
    <b v="0"/>
    <s v="theater/plays"/>
    <n v="10"/>
    <n v="5"/>
    <x v="6"/>
    <x v="11"/>
    <x v="3483"/>
  </r>
  <r>
    <n v="3926"/>
    <x v="3478"/>
    <s v="Producing syllabus-relevant theatre targeted to HSC students on the NSW Central Coast"/>
    <x v="1"/>
    <x v="2531"/>
    <x v="2"/>
    <s v="AU"/>
    <s v="AUD"/>
    <n v="1419645748"/>
    <n v="1417053748"/>
    <b v="0"/>
    <n v="1"/>
    <b v="0"/>
    <s v="theater/plays"/>
    <n v="0"/>
    <n v="15"/>
    <x v="6"/>
    <x v="11"/>
    <x v="3484"/>
  </r>
  <r>
    <n v="420"/>
    <x v="3479"/>
    <s v="I wish to professionally voice 10 old-school &quot;POPEYE&quot; tv clips, have my voice edited in as Olive Oyl, then post the demo series online."/>
    <x v="196"/>
    <x v="2532"/>
    <x v="2"/>
    <s v="US"/>
    <s v="USD"/>
    <n v="1394772031"/>
    <n v="1392183631"/>
    <b v="0"/>
    <n v="3"/>
    <b v="0"/>
    <s v="film &amp; video/animation"/>
    <n v="0"/>
    <n v="4.83"/>
    <x v="5"/>
    <x v="23"/>
    <x v="3485"/>
  </r>
  <r>
    <n v="578"/>
    <x v="3480"/>
    <s v="weBuy trade built on technology and Crowd Sourced Power"/>
    <x v="10"/>
    <x v="2533"/>
    <x v="2"/>
    <s v="GB"/>
    <s v="GBP"/>
    <n v="1441633993"/>
    <n v="1439560393"/>
    <b v="0"/>
    <n v="7"/>
    <b v="0"/>
    <s v="technology/web"/>
    <n v="0"/>
    <n v="2"/>
    <x v="0"/>
    <x v="26"/>
    <x v="3486"/>
  </r>
  <r>
    <n v="31"/>
    <x v="3481"/>
    <s v="After a two-year hiatus, The Alan Katz Show is coming back! But it can't unless we can get a 16gb flash drive valued at $12.71!"/>
    <x v="387"/>
    <x v="2534"/>
    <x v="0"/>
    <s v="US"/>
    <s v="USD"/>
    <n v="1453748434"/>
    <n v="1452193234"/>
    <b v="0"/>
    <n v="1"/>
    <b v="1"/>
    <s v="film &amp; video/television"/>
    <n v="100"/>
    <n v="13"/>
    <x v="5"/>
    <x v="16"/>
    <x v="3487"/>
  </r>
  <r>
    <n v="3600"/>
    <x v="3482"/>
    <s v="The First Play From The Man Who Brought You The Black James Bond!"/>
    <x v="85"/>
    <x v="2534"/>
    <x v="0"/>
    <s v="US"/>
    <s v="USD"/>
    <n v="1476390164"/>
    <n v="1473970964"/>
    <b v="0"/>
    <n v="4"/>
    <b v="1"/>
    <s v="theater/plays"/>
    <n v="130"/>
    <n v="3.25"/>
    <x v="6"/>
    <x v="11"/>
    <x v="3488"/>
  </r>
  <r>
    <n v="560"/>
    <x v="3483"/>
    <s v="In the future the possibility exists that the internet it's self could be felled, we have world seed banks, it's time for a net bank,.."/>
    <x v="4"/>
    <x v="2535"/>
    <x v="2"/>
    <s v="CA"/>
    <s v="CAD"/>
    <n v="1418841045"/>
    <n v="1416249045"/>
    <b v="0"/>
    <n v="3"/>
    <b v="0"/>
    <s v="technology/web"/>
    <n v="0"/>
    <n v="4"/>
    <x v="0"/>
    <x v="26"/>
    <x v="3489"/>
  </r>
  <r>
    <n v="1081"/>
    <x v="3484"/>
    <s v="Finishing your last job before you retire until a disaster strikes the cargo ship can you survive The Creature?"/>
    <x v="34"/>
    <x v="2535"/>
    <x v="2"/>
    <s v="US"/>
    <s v="USD"/>
    <n v="1422483292"/>
    <n v="1419891292"/>
    <b v="0"/>
    <n v="4"/>
    <b v="0"/>
    <s v="games/video games"/>
    <n v="0"/>
    <n v="3"/>
    <x v="3"/>
    <x v="18"/>
    <x v="3490"/>
  </r>
  <r>
    <n v="1902"/>
    <x v="3485"/>
    <s v="Virtual reality is expensive, here is the solution. I've created a VR device out of cardboard. I present: World's cheapest VR Device."/>
    <x v="114"/>
    <x v="2535"/>
    <x v="2"/>
    <s v="NL"/>
    <s v="EUR"/>
    <n v="1425495447"/>
    <n v="1422903447"/>
    <b v="0"/>
    <n v="3"/>
    <b v="0"/>
    <s v="technology/gadgets"/>
    <n v="1"/>
    <n v="4"/>
    <x v="0"/>
    <x v="6"/>
    <x v="3491"/>
  </r>
  <r>
    <n v="167"/>
    <x v="3486"/>
    <s v="A young man experiences a tragedy and has the opportunity to go back and learn from his mistakes and find out his true self."/>
    <x v="50"/>
    <x v="2536"/>
    <x v="2"/>
    <s v="US"/>
    <s v="USD"/>
    <n v="1438726535"/>
    <n v="1433542535"/>
    <b v="0"/>
    <n v="2"/>
    <b v="0"/>
    <s v="film &amp; video/drama"/>
    <n v="0"/>
    <n v="5.5"/>
    <x v="5"/>
    <x v="10"/>
    <x v="3492"/>
  </r>
  <r>
    <n v="512"/>
    <x v="3487"/>
    <s v="We have a fully developed 2D animated series that requires more professional animation. Our first 2 home-animated eps are up online."/>
    <x v="36"/>
    <x v="2536"/>
    <x v="2"/>
    <s v="US"/>
    <s v="USD"/>
    <n v="1479667727"/>
    <n v="1475776127"/>
    <b v="0"/>
    <n v="2"/>
    <b v="0"/>
    <s v="film &amp; video/animation"/>
    <n v="0"/>
    <n v="5.5"/>
    <x v="5"/>
    <x v="23"/>
    <x v="3493"/>
  </r>
  <r>
    <n v="981"/>
    <x v="3488"/>
    <s v="Tabla Alpha-Num AEIOU Universal Remote &amp; Keyboard + Control. Multi platform wireless use anywhere wearable invisibles development kit."/>
    <x v="333"/>
    <x v="2536"/>
    <x v="2"/>
    <s v="US"/>
    <s v="USD"/>
    <n v="1407624222"/>
    <n v="1405032222"/>
    <b v="0"/>
    <n v="4"/>
    <b v="0"/>
    <s v="technology/wearables"/>
    <n v="0"/>
    <n v="2.75"/>
    <x v="0"/>
    <x v="1"/>
    <x v="3494"/>
  </r>
  <r>
    <n v="1123"/>
    <x v="3489"/>
    <s v="Fast paced mobile game where you control a rain drop by tilting your screen. Absorb other rain drops to go faster, but avoid clouds."/>
    <x v="1"/>
    <x v="2536"/>
    <x v="2"/>
    <s v="US"/>
    <s v="USD"/>
    <n v="1397910848"/>
    <n v="1395318848"/>
    <b v="0"/>
    <n v="3"/>
    <b v="0"/>
    <s v="games/video games"/>
    <n v="0"/>
    <n v="3.67"/>
    <x v="3"/>
    <x v="18"/>
    <x v="3495"/>
  </r>
  <r>
    <n v="1130"/>
    <x v="3490"/>
    <s v="A modernized version of the classic aerial combat arcade game 1942.  Use real fighter jets to take down terrorists on a global scale."/>
    <x v="1"/>
    <x v="2536"/>
    <x v="2"/>
    <s v="US"/>
    <s v="USD"/>
    <n v="1416963300"/>
    <n v="1411775700"/>
    <b v="0"/>
    <n v="3"/>
    <b v="0"/>
    <s v="games/mobile games"/>
    <n v="0"/>
    <n v="3.67"/>
    <x v="3"/>
    <x v="28"/>
    <x v="3496"/>
  </r>
  <r>
    <n v="1715"/>
    <x v="3491"/>
    <s v="Kimberly Stokes the daughter of Elder Baby Stokes Jr, of Bibleway C.O.G.I.C, is currently working on a EP. She is sharing her heart"/>
    <x v="1"/>
    <x v="2536"/>
    <x v="2"/>
    <s v="US"/>
    <s v="USD"/>
    <n v="1427772120"/>
    <n v="1425186785"/>
    <b v="0"/>
    <n v="2"/>
    <b v="0"/>
    <s v="music/faith"/>
    <n v="0"/>
    <n v="5.5"/>
    <x v="7"/>
    <x v="14"/>
    <x v="3497"/>
  </r>
  <r>
    <n v="3103"/>
    <x v="3492"/>
    <s v="Creating a place for local artists to perform, at substantially less cost for them"/>
    <x v="311"/>
    <x v="2536"/>
    <x v="2"/>
    <s v="US"/>
    <s v="USD"/>
    <n v="1434080706"/>
    <n v="1428896706"/>
    <b v="0"/>
    <n v="2"/>
    <b v="0"/>
    <s v="theater/spaces"/>
    <n v="0"/>
    <n v="5.5"/>
    <x v="6"/>
    <x v="9"/>
    <x v="3498"/>
  </r>
  <r>
    <n v="3866"/>
    <x v="3493"/>
    <s v="A funny, moving, witty piece about a girl, her oboe, and her dreams."/>
    <x v="151"/>
    <x v="2536"/>
    <x v="2"/>
    <s v="US"/>
    <s v="USD"/>
    <n v="1458703740"/>
    <n v="1454453021"/>
    <b v="0"/>
    <n v="2"/>
    <b v="0"/>
    <s v="theater/plays"/>
    <n v="1"/>
    <n v="5.5"/>
    <x v="6"/>
    <x v="11"/>
    <x v="3499"/>
  </r>
  <r>
    <n v="3940"/>
    <x v="3494"/>
    <s v="A Stage Play that will bring you to the edge of your seat , leave you thinkin and will also have you laughing while enjoyin the talent"/>
    <x v="1"/>
    <x v="2536"/>
    <x v="2"/>
    <s v="US"/>
    <s v="USD"/>
    <n v="1420199351"/>
    <n v="1416311351"/>
    <b v="0"/>
    <n v="2"/>
    <b v="0"/>
    <s v="theater/plays"/>
    <n v="0"/>
    <n v="5.5"/>
    <x v="6"/>
    <x v="11"/>
    <x v="3500"/>
  </r>
  <r>
    <n v="3970"/>
    <x v="3495"/>
    <s v="WeÂ  areÂ  aÂ  newÂ  productionÂ  companyÂ  andÂ  willÂ  beÂ  touringÂ  withÂ  ourÂ  production,  FOLLOW  YOUR  DREAMS  debuting  June  2016."/>
    <x v="51"/>
    <x v="2536"/>
    <x v="2"/>
    <s v="US"/>
    <s v="USD"/>
    <n v="1460925811"/>
    <n v="1458333811"/>
    <b v="0"/>
    <n v="2"/>
    <b v="0"/>
    <s v="theater/plays"/>
    <n v="0"/>
    <n v="5.5"/>
    <x v="6"/>
    <x v="11"/>
    <x v="3501"/>
  </r>
  <r>
    <n v="120"/>
    <x v="3496"/>
    <s v="Now, you can chat with people from the history, by our sport cam with the time machine. However, the girl had some trouble to use it."/>
    <x v="45"/>
    <x v="2537"/>
    <x v="1"/>
    <s v="HK"/>
    <s v="HKD"/>
    <n v="1475457107"/>
    <n v="1472865107"/>
    <b v="0"/>
    <n v="1"/>
    <b v="0"/>
    <s v="film &amp; video/science fiction"/>
    <n v="0"/>
    <n v="10"/>
    <x v="5"/>
    <x v="21"/>
    <x v="3502"/>
  </r>
  <r>
    <n v="142"/>
    <x v="3497"/>
    <s v="A science fiction series about a women trying to stave off a mysterious appearance of monsters from getting out of a dark alley."/>
    <x v="121"/>
    <x v="2537"/>
    <x v="1"/>
    <s v="US"/>
    <s v="USD"/>
    <n v="1416176778"/>
    <n v="1414358778"/>
    <b v="0"/>
    <n v="1"/>
    <b v="0"/>
    <s v="film &amp; video/science fiction"/>
    <n v="0"/>
    <n v="10"/>
    <x v="5"/>
    <x v="21"/>
    <x v="3503"/>
  </r>
  <r>
    <n v="159"/>
    <x v="3498"/>
    <s v="Love, Robots... and Time Travel._x000a_Rosette: A Sci-Fi/Action/Adventure Feature Film, set to cast three A-list Hollywood actors."/>
    <x v="62"/>
    <x v="2537"/>
    <x v="1"/>
    <s v="US"/>
    <s v="USD"/>
    <n v="1467541545"/>
    <n v="1464085545"/>
    <b v="0"/>
    <n v="1"/>
    <b v="0"/>
    <s v="film &amp; video/science fiction"/>
    <n v="0"/>
    <n v="10"/>
    <x v="5"/>
    <x v="21"/>
    <x v="3504"/>
  </r>
  <r>
    <n v="215"/>
    <x v="3499"/>
    <s v="A short drama based on a true events. Story of a British Soldier who comes back home suffering from Post Traumatic Stress Disorder."/>
    <x v="199"/>
    <x v="2537"/>
    <x v="2"/>
    <s v="GB"/>
    <s v="GBP"/>
    <n v="1455753540"/>
    <n v="1452058282"/>
    <b v="0"/>
    <n v="1"/>
    <b v="0"/>
    <s v="film &amp; video/drama"/>
    <n v="0"/>
    <n v="10"/>
    <x v="5"/>
    <x v="10"/>
    <x v="3505"/>
  </r>
  <r>
    <n v="443"/>
    <x v="3500"/>
    <s v="We love cartoons!! We want to make more but it costs money to so. Be apart of your daily dose of WTF!?! Pledge now!!"/>
    <x v="26"/>
    <x v="2537"/>
    <x v="2"/>
    <s v="CA"/>
    <s v="CAD"/>
    <n v="1391991701"/>
    <n v="1389399701"/>
    <b v="0"/>
    <n v="2"/>
    <b v="0"/>
    <s v="film &amp; video/animation"/>
    <n v="0"/>
    <n v="5"/>
    <x v="5"/>
    <x v="23"/>
    <x v="3506"/>
  </r>
  <r>
    <n v="482"/>
    <x v="3501"/>
    <s v="Help me quit my day job and also create animated Stand-up routines from local up and coming comedians."/>
    <x v="26"/>
    <x v="2537"/>
    <x v="2"/>
    <s v="US"/>
    <s v="USD"/>
    <n v="1460644440"/>
    <n v="1458336690"/>
    <b v="0"/>
    <n v="1"/>
    <b v="0"/>
    <s v="film &amp; video/animation"/>
    <n v="0"/>
    <n v="10"/>
    <x v="5"/>
    <x v="23"/>
    <x v="3507"/>
  </r>
  <r>
    <n v="509"/>
    <x v="3502"/>
    <s v="A hilarious comedy podcast being turned into an animated series  about an indian servant and his boss."/>
    <x v="1"/>
    <x v="2537"/>
    <x v="2"/>
    <s v="GB"/>
    <s v="GBP"/>
    <n v="1435504170"/>
    <n v="1432912170"/>
    <b v="0"/>
    <n v="1"/>
    <b v="0"/>
    <s v="film &amp; video/animation"/>
    <n v="0"/>
    <n v="10"/>
    <x v="5"/>
    <x v="23"/>
    <x v="3508"/>
  </r>
  <r>
    <n v="577"/>
    <x v="3503"/>
    <s v="Emails are one of pervasively used mode of communication today. However, emails can be personal and sometimes discretion is needed."/>
    <x v="1"/>
    <x v="2537"/>
    <x v="2"/>
    <s v="US"/>
    <s v="USD"/>
    <n v="1463753302"/>
    <n v="1458569302"/>
    <b v="0"/>
    <n v="1"/>
    <b v="0"/>
    <s v="technology/web"/>
    <n v="0"/>
    <n v="10"/>
    <x v="0"/>
    <x v="26"/>
    <x v="3509"/>
  </r>
  <r>
    <n v="584"/>
    <x v="3504"/>
    <s v="Script Call takes your presentation from the wall to your audience; from your device to theirs."/>
    <x v="114"/>
    <x v="2537"/>
    <x v="2"/>
    <s v="US"/>
    <s v="USD"/>
    <n v="1426522316"/>
    <n v="1423933916"/>
    <b v="0"/>
    <n v="2"/>
    <b v="0"/>
    <s v="technology/web"/>
    <n v="1"/>
    <n v="5"/>
    <x v="0"/>
    <x v="26"/>
    <x v="3510"/>
  </r>
  <r>
    <n v="606"/>
    <x v="3505"/>
    <s v="No more expensive, difficult and seperated packages for your business management. It's time for an All-in-One solution for your company"/>
    <x v="1"/>
    <x v="2537"/>
    <x v="1"/>
    <s v="NL"/>
    <s v="EUR"/>
    <n v="1432479600"/>
    <n v="1428507409"/>
    <b v="0"/>
    <n v="1"/>
    <b v="0"/>
    <s v="technology/web"/>
    <n v="0"/>
    <n v="10"/>
    <x v="0"/>
    <x v="26"/>
    <x v="3511"/>
  </r>
  <r>
    <n v="630"/>
    <x v="3506"/>
    <s v="Land development network for an eco-conscious collective. Community portal features ideas on lean design, green building, urban ecology"/>
    <x v="388"/>
    <x v="2537"/>
    <x v="1"/>
    <s v="US"/>
    <s v="USD"/>
    <n v="1441516200"/>
    <n v="1438959121"/>
    <b v="0"/>
    <n v="1"/>
    <b v="0"/>
    <s v="technology/web"/>
    <n v="0"/>
    <n v="10"/>
    <x v="0"/>
    <x v="26"/>
    <x v="3512"/>
  </r>
  <r>
    <n v="771"/>
    <x v="3507"/>
    <s v="A satire gift, the stress cube has original artwork, comes on a custom mahogany stand and has a funny exercise booklet."/>
    <x v="46"/>
    <x v="2537"/>
    <x v="2"/>
    <s v="US"/>
    <s v="USD"/>
    <n v="1454183202"/>
    <n v="1449863202"/>
    <b v="0"/>
    <n v="1"/>
    <b v="0"/>
    <s v="publishing/fiction"/>
    <n v="0"/>
    <n v="10"/>
    <x v="1"/>
    <x v="35"/>
    <x v="3513"/>
  </r>
  <r>
    <n v="847"/>
    <x v="3508"/>
    <s v="MUSIC WITH MEANING!  MUSIC THAT MATTERS!!!"/>
    <x v="85"/>
    <x v="2537"/>
    <x v="0"/>
    <s v="US"/>
    <s v="USD"/>
    <n v="1436555376"/>
    <n v="1433963376"/>
    <b v="0"/>
    <n v="1"/>
    <b v="1"/>
    <s v="music/metal"/>
    <n v="100"/>
    <n v="10"/>
    <x v="7"/>
    <x v="20"/>
    <x v="3514"/>
  </r>
  <r>
    <n v="1042"/>
    <x v="3509"/>
    <s v="Hello! I'm Ben and I have been wanting to start a podcast for a while. I am looking to kickstart the process and get into the game!"/>
    <x v="240"/>
    <x v="2537"/>
    <x v="1"/>
    <s v="US"/>
    <s v="USD"/>
    <n v="1410516000"/>
    <n v="1406824948"/>
    <b v="0"/>
    <n v="1"/>
    <b v="0"/>
    <s v="journalism/audio"/>
    <n v="2"/>
    <n v="10"/>
    <x v="8"/>
    <x v="30"/>
    <x v="3515"/>
  </r>
  <r>
    <n v="1073"/>
    <x v="3510"/>
    <s v="We want to bring our Game Rainbow Ball to the iphone and to do that we need a little help"/>
    <x v="150"/>
    <x v="2537"/>
    <x v="2"/>
    <s v="US"/>
    <s v="USD"/>
    <n v="1318806541"/>
    <n v="1316214541"/>
    <b v="0"/>
    <n v="1"/>
    <b v="0"/>
    <s v="games/video games"/>
    <n v="1"/>
    <n v="10"/>
    <x v="3"/>
    <x v="18"/>
    <x v="3516"/>
  </r>
  <r>
    <n v="1114"/>
    <x v="3511"/>
    <s v="SciFi racing game for Android &amp; iOS platforms. Player gets a unique weapon which introduces an additional dimension to the competition."/>
    <x v="70"/>
    <x v="2537"/>
    <x v="2"/>
    <s v="GB"/>
    <s v="GBP"/>
    <n v="1381306687"/>
    <n v="1378714687"/>
    <b v="0"/>
    <n v="3"/>
    <b v="0"/>
    <s v="games/video games"/>
    <n v="0"/>
    <n v="3.33"/>
    <x v="3"/>
    <x v="18"/>
    <x v="3517"/>
  </r>
  <r>
    <n v="1126"/>
    <x v="3512"/>
    <s v="Imagine a science class where the teacher walks in a says &quot;Take out your cell phone and play a game.&quot;"/>
    <x v="151"/>
    <x v="2537"/>
    <x v="2"/>
    <s v="US"/>
    <s v="USD"/>
    <n v="1468482694"/>
    <n v="1465890694"/>
    <b v="0"/>
    <n v="2"/>
    <b v="0"/>
    <s v="games/mobile games"/>
    <n v="1"/>
    <n v="5"/>
    <x v="3"/>
    <x v="28"/>
    <x v="3518"/>
  </r>
  <r>
    <n v="1176"/>
    <x v="3513"/>
    <s v="Mirlins Sushi!_x000a_Find us on Facebook!_x000a_(Gives backers a voice, and a direct link to us! No kickstarter disappearing act here!)"/>
    <x v="389"/>
    <x v="2537"/>
    <x v="2"/>
    <s v="AU"/>
    <s v="AUD"/>
    <n v="1488805200"/>
    <n v="1484094498"/>
    <b v="0"/>
    <n v="1"/>
    <b v="0"/>
    <s v="food/food trucks"/>
    <n v="0"/>
    <n v="10"/>
    <x v="4"/>
    <x v="29"/>
    <x v="3519"/>
  </r>
  <r>
    <n v="1543"/>
    <x v="3514"/>
    <s v="I plan to take pictures of the sunrise in the MidWest every day in 2015 and compile them in a slide show for distribution."/>
    <x v="234"/>
    <x v="2537"/>
    <x v="2"/>
    <s v="US"/>
    <s v="USD"/>
    <n v="1416662034"/>
    <n v="1414066434"/>
    <b v="0"/>
    <n v="1"/>
    <b v="0"/>
    <s v="photography/nature"/>
    <n v="0"/>
    <n v="10"/>
    <x v="2"/>
    <x v="38"/>
    <x v="3520"/>
  </r>
  <r>
    <n v="1564"/>
    <x v="3515"/>
    <s v="This is a book of art and poetry that highlights the highs and lows of a young 20 something coming to terms with her bipolar."/>
    <x v="26"/>
    <x v="2537"/>
    <x v="1"/>
    <s v="US"/>
    <s v="USD"/>
    <n v="1432843500"/>
    <n v="1430124509"/>
    <b v="0"/>
    <n v="1"/>
    <b v="0"/>
    <s v="publishing/art books"/>
    <n v="0"/>
    <n v="10"/>
    <x v="1"/>
    <x v="32"/>
    <x v="3521"/>
  </r>
  <r>
    <n v="1701"/>
    <x v="3516"/>
    <s v="The passion I have for music is intense, super natural and uniquely divine.The encompassing vibe of a great song dressed in great beat"/>
    <x v="390"/>
    <x v="2537"/>
    <x v="2"/>
    <s v="US"/>
    <s v="USD"/>
    <n v="1421337405"/>
    <n v="1418745405"/>
    <b v="0"/>
    <n v="2"/>
    <b v="0"/>
    <s v="music/faith"/>
    <n v="0"/>
    <n v="5"/>
    <x v="7"/>
    <x v="14"/>
    <x v="3522"/>
  </r>
  <r>
    <n v="1863"/>
    <x v="3517"/>
    <s v="This is an Android game where you take control of the zombies and try to eat your way to world domination!"/>
    <x v="60"/>
    <x v="2537"/>
    <x v="2"/>
    <s v="US"/>
    <s v="USD"/>
    <n v="1402600085"/>
    <n v="1400008085"/>
    <b v="0"/>
    <n v="2"/>
    <b v="0"/>
    <s v="games/mobile games"/>
    <n v="0"/>
    <n v="5"/>
    <x v="3"/>
    <x v="28"/>
    <x v="3523"/>
  </r>
  <r>
    <n v="1867"/>
    <x v="3518"/>
    <s v="A mix of PokemonGo, Game of War- Fire Age, DragonSoul, &amp; Throwdown. Join a clan, collect meme, upgrade features, fight, &amp; compete."/>
    <x v="16"/>
    <x v="2537"/>
    <x v="2"/>
    <s v="US"/>
    <s v="USD"/>
    <n v="1478383912"/>
    <n v="1475791912"/>
    <b v="0"/>
    <n v="1"/>
    <b v="0"/>
    <s v="games/mobile games"/>
    <n v="0"/>
    <n v="10"/>
    <x v="3"/>
    <x v="28"/>
    <x v="3524"/>
  </r>
  <r>
    <n v="1911"/>
    <x v="3519"/>
    <s v="Charge furniture, making it simple and comfortable to charge your USB devices without leaving the comfort of your couch or armchair"/>
    <x v="391"/>
    <x v="2537"/>
    <x v="2"/>
    <s v="NZ"/>
    <s v="NZD"/>
    <n v="1407545334"/>
    <n v="1404953334"/>
    <b v="0"/>
    <n v="1"/>
    <b v="0"/>
    <s v="technology/gadgets"/>
    <n v="0"/>
    <n v="10"/>
    <x v="0"/>
    <x v="6"/>
    <x v="3525"/>
  </r>
  <r>
    <n v="2126"/>
    <x v="3520"/>
    <s v="Lead your team to victory in this fast-paced, action, sports game! Use Power-ups and avoid attacks as you fight for victory!"/>
    <x v="16"/>
    <x v="2537"/>
    <x v="2"/>
    <s v="US"/>
    <s v="USD"/>
    <n v="1418080887"/>
    <n v="1415488887"/>
    <b v="0"/>
    <n v="2"/>
    <b v="0"/>
    <s v="games/video games"/>
    <n v="0"/>
    <n v="5"/>
    <x v="3"/>
    <x v="18"/>
    <x v="3526"/>
  </r>
  <r>
    <n v="2213"/>
    <x v="3521"/>
    <s v="NOTE: THIS PROJECT IS ALREADY 100% FUNDED!!! _x000a_This is an &quot;Extended Campaign Run&quot; for anyone who wants a CD of my seventh solo album."/>
    <x v="392"/>
    <x v="2537"/>
    <x v="0"/>
    <s v="US"/>
    <s v="USD"/>
    <n v="1431719379"/>
    <n v="1429127379"/>
    <b v="0"/>
    <n v="1"/>
    <b v="1"/>
    <s v="music/electronic music"/>
    <n v="200"/>
    <n v="10"/>
    <x v="7"/>
    <x v="13"/>
    <x v="3527"/>
  </r>
  <r>
    <n v="2374"/>
    <x v="3522"/>
    <s v="Next time you want a beer, put down your keys and pick up your phone. We prevent drunk driving by delivering alcohol to you at home."/>
    <x v="65"/>
    <x v="2537"/>
    <x v="1"/>
    <s v="US"/>
    <s v="USD"/>
    <n v="1423772060"/>
    <n v="1421180060"/>
    <b v="0"/>
    <n v="1"/>
    <b v="0"/>
    <s v="technology/web"/>
    <n v="0"/>
    <n v="10"/>
    <x v="0"/>
    <x v="26"/>
    <x v="3528"/>
  </r>
  <r>
    <n v="2396"/>
    <x v="3523"/>
    <s v="I'm creating a website with projects which I'll create later / Ich erstelle eine Webseite mit Projekten, welche ich spÃ¤ter erstelle."/>
    <x v="1"/>
    <x v="2537"/>
    <x v="1"/>
    <s v="CH"/>
    <s v="CHF"/>
    <n v="1444940558"/>
    <n v="1442348558"/>
    <b v="0"/>
    <n v="1"/>
    <b v="0"/>
    <s v="technology/web"/>
    <n v="0"/>
    <n v="10"/>
    <x v="0"/>
    <x v="26"/>
    <x v="3529"/>
  </r>
  <r>
    <n v="2440"/>
    <x v="3524"/>
    <s v="Starting a entire clean energy food truck and set a new standard for Cambodia"/>
    <x v="1"/>
    <x v="2537"/>
    <x v="2"/>
    <s v="BE"/>
    <s v="EUR"/>
    <n v="1455399313"/>
    <n v="1452807313"/>
    <b v="0"/>
    <n v="2"/>
    <b v="0"/>
    <s v="food/food trucks"/>
    <n v="0"/>
    <n v="5"/>
    <x v="4"/>
    <x v="29"/>
    <x v="3530"/>
  </r>
  <r>
    <n v="2685"/>
    <x v="3525"/>
    <s v="Home cooked meals made by Nana. Indiana's famous tenderloin sandwiches, Nana's homemade cole slaw and so much more."/>
    <x v="6"/>
    <x v="2537"/>
    <x v="2"/>
    <s v="US"/>
    <s v="USD"/>
    <n v="1430149330"/>
    <n v="1424968930"/>
    <b v="0"/>
    <n v="1"/>
    <b v="0"/>
    <s v="food/food trucks"/>
    <n v="0"/>
    <n v="10"/>
    <x v="4"/>
    <x v="29"/>
    <x v="3531"/>
  </r>
  <r>
    <n v="2757"/>
    <x v="3526"/>
    <s v="A children's letter book that Lampoons Hillary Clinton"/>
    <x v="186"/>
    <x v="2537"/>
    <x v="2"/>
    <s v="US"/>
    <s v="USD"/>
    <n v="1470498332"/>
    <n v="1469202332"/>
    <b v="0"/>
    <n v="2"/>
    <b v="0"/>
    <s v="publishing/children's books"/>
    <n v="1"/>
    <n v="5"/>
    <x v="1"/>
    <x v="39"/>
    <x v="3532"/>
  </r>
  <r>
    <n v="2777"/>
    <x v="3527"/>
    <s v="Thisis a children's story.It teaches family values and about other animals in the forest.It teaches the value of friendship also.Thanks"/>
    <x v="121"/>
    <x v="2537"/>
    <x v="2"/>
    <s v="US"/>
    <s v="USD"/>
    <n v="1437149004"/>
    <n v="1434557004"/>
    <b v="0"/>
    <n v="1"/>
    <b v="0"/>
    <s v="publishing/children's books"/>
    <n v="0"/>
    <n v="10"/>
    <x v="1"/>
    <x v="39"/>
    <x v="3533"/>
  </r>
  <r>
    <n v="2841"/>
    <x v="3528"/>
    <s v="1920's London; two brothers try to make a name for themselves in the underground crime world but encounter a ruthless Irish mob boss."/>
    <x v="114"/>
    <x v="2537"/>
    <x v="2"/>
    <s v="GB"/>
    <s v="GBP"/>
    <n v="1450032297"/>
    <n v="1444844697"/>
    <b v="0"/>
    <n v="1"/>
    <b v="0"/>
    <s v="theater/plays"/>
    <n v="1"/>
    <n v="10"/>
    <x v="6"/>
    <x v="11"/>
    <x v="3534"/>
  </r>
  <r>
    <n v="2886"/>
    <x v="3529"/>
    <s v="Help us provide half-price tickets to the 11th annual Variations Project, allowing our fellow artists to see this wonderful production."/>
    <x v="317"/>
    <x v="2537"/>
    <x v="2"/>
    <s v="US"/>
    <s v="USD"/>
    <n v="1442635140"/>
    <n v="1442243484"/>
    <b v="0"/>
    <n v="1"/>
    <b v="0"/>
    <s v="theater/plays"/>
    <n v="5"/>
    <n v="10"/>
    <x v="6"/>
    <x v="11"/>
    <x v="3535"/>
  </r>
  <r>
    <n v="3065"/>
    <x v="3530"/>
    <s v="A castle themed events center with large and small spaces to support a variety of arts i.e. performing, visual, music, theater, dance"/>
    <x v="17"/>
    <x v="2537"/>
    <x v="2"/>
    <s v="US"/>
    <s v="USD"/>
    <n v="1406683172"/>
    <n v="1404523172"/>
    <b v="0"/>
    <n v="2"/>
    <b v="0"/>
    <s v="theater/spaces"/>
    <n v="0"/>
    <n v="5"/>
    <x v="6"/>
    <x v="9"/>
    <x v="3536"/>
  </r>
  <r>
    <n v="3110"/>
    <x v="3531"/>
    <s v="Cat People Unite! It's time we get a space of our own to relax, socialize and learn! Join the Catmunity!"/>
    <x v="17"/>
    <x v="2537"/>
    <x v="2"/>
    <s v="US"/>
    <s v="USD"/>
    <n v="1487465119"/>
    <n v="1484009119"/>
    <b v="0"/>
    <n v="1"/>
    <b v="0"/>
    <s v="theater/spaces"/>
    <n v="0"/>
    <n v="10"/>
    <x v="6"/>
    <x v="9"/>
    <x v="3537"/>
  </r>
  <r>
    <n v="3121"/>
    <x v="3532"/>
    <s v="I going to build a theatre for a local ant farm so that Ants can put on their theatre productions."/>
    <x v="186"/>
    <x v="2537"/>
    <x v="1"/>
    <s v="CA"/>
    <s v="CAD"/>
    <n v="1411748335"/>
    <n v="1406564335"/>
    <b v="0"/>
    <n v="1"/>
    <b v="0"/>
    <s v="theater/spaces"/>
    <n v="1"/>
    <n v="10"/>
    <x v="6"/>
    <x v="9"/>
    <x v="3538"/>
  </r>
  <r>
    <n v="3129"/>
    <x v="3533"/>
    <s v="The DE sheds light on the reality of what happens in college. Marcus Rashad created this play to help prepare future/current students"/>
    <x v="258"/>
    <x v="2537"/>
    <x v="3"/>
    <s v="US"/>
    <s v="USD"/>
    <n v="1492542819"/>
    <n v="1489090419"/>
    <b v="0"/>
    <n v="1"/>
    <b v="0"/>
    <s v="theater/plays"/>
    <n v="1"/>
    <n v="10"/>
    <x v="6"/>
    <x v="11"/>
    <x v="3539"/>
  </r>
  <r>
    <n v="3132"/>
    <x v="3534"/>
    <s v="Smells Like Money, Drips Like Honey, Taste Like Mocha, Better Run AWAY"/>
    <x v="0"/>
    <x v="2537"/>
    <x v="3"/>
    <s v="US"/>
    <s v="USD"/>
    <n v="1492759460"/>
    <n v="1487579060"/>
    <b v="0"/>
    <n v="1"/>
    <b v="0"/>
    <s v="theater/plays"/>
    <n v="0"/>
    <n v="10"/>
    <x v="6"/>
    <x v="11"/>
    <x v="3540"/>
  </r>
  <r>
    <n v="3736"/>
    <x v="3535"/>
    <s v="Hot Dogs is a new play that tackles sexism in schools and addresses issues that current sex/relationship education fails to."/>
    <x v="186"/>
    <x v="2537"/>
    <x v="2"/>
    <s v="GB"/>
    <s v="GBP"/>
    <n v="1427133600"/>
    <n v="1423847093"/>
    <b v="0"/>
    <n v="1"/>
    <b v="0"/>
    <s v="theater/plays"/>
    <n v="1"/>
    <n v="10"/>
    <x v="6"/>
    <x v="11"/>
    <x v="3541"/>
  </r>
  <r>
    <n v="3745"/>
    <x v="3536"/>
    <s v="Tyke wants to expand her puppet theater show to weekly online web shows and is looking for backers."/>
    <x v="292"/>
    <x v="2537"/>
    <x v="2"/>
    <s v="US"/>
    <s v="USD"/>
    <n v="1407689102"/>
    <n v="1405097102"/>
    <b v="0"/>
    <n v="1"/>
    <b v="0"/>
    <s v="theater/plays"/>
    <n v="10"/>
    <n v="10"/>
    <x v="6"/>
    <x v="11"/>
    <x v="3542"/>
  </r>
  <r>
    <n v="3795"/>
    <x v="3537"/>
    <s v="Poppin Productions are currently entering the development stage of their very first production -  &quot;Duodeca&quot;."/>
    <x v="260"/>
    <x v="2537"/>
    <x v="2"/>
    <s v="GB"/>
    <s v="GBP"/>
    <n v="1440801000"/>
    <n v="1437042490"/>
    <b v="0"/>
    <n v="2"/>
    <b v="0"/>
    <s v="theater/musical"/>
    <n v="2"/>
    <n v="5"/>
    <x v="6"/>
    <x v="19"/>
    <x v="3543"/>
  </r>
  <r>
    <n v="3858"/>
    <x v="3538"/>
    <s v="With non-gender specific casting, CattyWhamPuss Theatre dismiss traditional casting biases in this, their ambitious first venture."/>
    <x v="207"/>
    <x v="2537"/>
    <x v="2"/>
    <s v="GB"/>
    <s v="GBP"/>
    <n v="1432328400"/>
    <n v="1430734844"/>
    <b v="0"/>
    <n v="1"/>
    <b v="0"/>
    <s v="theater/plays"/>
    <n v="2"/>
    <n v="10"/>
    <x v="6"/>
    <x v="11"/>
    <x v="3544"/>
  </r>
  <r>
    <n v="3868"/>
    <x v="3539"/>
    <s v="New collection of music by Scott Evan Davis!"/>
    <x v="1"/>
    <x v="2537"/>
    <x v="1"/>
    <s v="GB"/>
    <s v="GBP"/>
    <n v="1410191405"/>
    <n v="1408031405"/>
    <b v="0"/>
    <n v="1"/>
    <b v="0"/>
    <s v="theater/musical"/>
    <n v="0"/>
    <n v="10"/>
    <x v="6"/>
    <x v="19"/>
    <x v="3545"/>
  </r>
  <r>
    <n v="3878"/>
    <x v="3540"/>
    <s v="Encouraging young males to engage in vocational development in the art of musical theater and related dance classes."/>
    <x v="53"/>
    <x v="2537"/>
    <x v="1"/>
    <s v="US"/>
    <s v="USD"/>
    <n v="1435636740"/>
    <n v="1433014746"/>
    <b v="0"/>
    <n v="1"/>
    <b v="0"/>
    <s v="theater/musical"/>
    <n v="0"/>
    <n v="10"/>
    <x v="6"/>
    <x v="19"/>
    <x v="3546"/>
  </r>
  <r>
    <n v="3917"/>
    <x v="3541"/>
    <s v="We place the actors and script to the fore, with productions stripped down to barest level, aiming to make theatre accessible."/>
    <x v="113"/>
    <x v="2537"/>
    <x v="2"/>
    <s v="GB"/>
    <s v="GBP"/>
    <n v="1410439161"/>
    <n v="1407847161"/>
    <b v="0"/>
    <n v="1"/>
    <b v="0"/>
    <s v="theater/plays"/>
    <n v="0"/>
    <n v="10"/>
    <x v="6"/>
    <x v="11"/>
    <x v="3547"/>
  </r>
  <r>
    <n v="4000"/>
    <x v="3542"/>
    <s v="An Enticing Trip into the World of Assisted Dying"/>
    <x v="36"/>
    <x v="2537"/>
    <x v="2"/>
    <s v="US"/>
    <s v="USD"/>
    <n v="1462631358"/>
    <n v="1457450958"/>
    <b v="0"/>
    <n v="1"/>
    <b v="0"/>
    <s v="theater/plays"/>
    <n v="0"/>
    <n v="10"/>
    <x v="6"/>
    <x v="11"/>
    <x v="3548"/>
  </r>
  <r>
    <n v="4024"/>
    <x v="3543"/>
    <s v="Ever wonder what Wonder Woman wants in a super man? Can you be both a lover, and a fighter? And, whatâ€™s with all the spandex?"/>
    <x v="267"/>
    <x v="2537"/>
    <x v="2"/>
    <s v="US"/>
    <s v="USD"/>
    <n v="1441037097"/>
    <n v="1438445097"/>
    <b v="0"/>
    <n v="1"/>
    <b v="0"/>
    <s v="theater/plays"/>
    <n v="1"/>
    <n v="10"/>
    <x v="6"/>
    <x v="11"/>
    <x v="3549"/>
  </r>
  <r>
    <n v="4084"/>
    <x v="3544"/>
    <s v="WANTS deals with diversity in all its various facets._x000a_The drama is set in a futuristic society where no diversity si accepted."/>
    <x v="121"/>
    <x v="2537"/>
    <x v="2"/>
    <s v="IT"/>
    <s v="EUR"/>
    <n v="1476008906"/>
    <n v="1473416906"/>
    <b v="0"/>
    <n v="1"/>
    <b v="0"/>
    <s v="theater/plays"/>
    <n v="0"/>
    <n v="10"/>
    <x v="6"/>
    <x v="11"/>
    <x v="3550"/>
  </r>
  <r>
    <n v="4085"/>
    <x v="3545"/>
    <s v="Just like the good old fashioned radio dramas, Heritage will be performed and narrated for you by 16 different talented voice actors."/>
    <x v="113"/>
    <x v="2537"/>
    <x v="2"/>
    <s v="US"/>
    <s v="USD"/>
    <n v="1427169540"/>
    <n v="1424701775"/>
    <b v="0"/>
    <n v="1"/>
    <b v="0"/>
    <s v="theater/plays"/>
    <n v="0"/>
    <n v="10"/>
    <x v="6"/>
    <x v="11"/>
    <x v="3551"/>
  </r>
  <r>
    <n v="548"/>
    <x v="3546"/>
    <s v="Teach your native language online or study a foreign language with native speaking teachers. Social Web service and apps."/>
    <x v="26"/>
    <x v="2538"/>
    <x v="2"/>
    <s v="GB"/>
    <s v="GBP"/>
    <n v="1446154848"/>
    <n v="1443562848"/>
    <b v="0"/>
    <n v="1"/>
    <b v="0"/>
    <s v="technology/web"/>
    <n v="0"/>
    <n v="9"/>
    <x v="0"/>
    <x v="26"/>
    <x v="3552"/>
  </r>
  <r>
    <n v="157"/>
    <x v="3547"/>
    <s v="Man's cryogenic chamber and his soulmate's time travel from the distant future allows them to meet in the middle."/>
    <x v="393"/>
    <x v="2539"/>
    <x v="1"/>
    <s v="US"/>
    <s v="USD"/>
    <n v="1456523572"/>
    <n v="1453931572"/>
    <b v="0"/>
    <n v="2"/>
    <b v="0"/>
    <s v="film &amp; video/science fiction"/>
    <n v="0"/>
    <n v="4"/>
    <x v="5"/>
    <x v="21"/>
    <x v="3553"/>
  </r>
  <r>
    <n v="666"/>
    <x v="3548"/>
    <s v="Have you ever dreamed of having a pet duckling, but concerned about all the pooping, here is a a solution to help solve that issue."/>
    <x v="19"/>
    <x v="2539"/>
    <x v="2"/>
    <s v="US"/>
    <s v="USD"/>
    <n v="1408305498"/>
    <n v="1405713498"/>
    <b v="0"/>
    <n v="4"/>
    <b v="0"/>
    <s v="technology/wearables"/>
    <n v="0"/>
    <n v="2"/>
    <x v="0"/>
    <x v="1"/>
    <x v="3554"/>
  </r>
  <r>
    <n v="1915"/>
    <x v="3549"/>
    <s v="The picture above is of our current prototype for the cat bath - we hope to move beyond a simple bin and create a cat bath revolution!"/>
    <x v="207"/>
    <x v="2539"/>
    <x v="2"/>
    <s v="US"/>
    <s v="USD"/>
    <n v="1409620222"/>
    <n v="1407892222"/>
    <b v="0"/>
    <n v="4"/>
    <b v="0"/>
    <s v="technology/gadgets"/>
    <n v="2"/>
    <n v="2"/>
    <x v="0"/>
    <x v="6"/>
    <x v="3555"/>
  </r>
  <r>
    <n v="2384"/>
    <x v="3550"/>
    <s v="We're seeking to reward our members for their social behavior. The members win on two levels- compensation and increased viral sharing!"/>
    <x v="114"/>
    <x v="2539"/>
    <x v="1"/>
    <s v="US"/>
    <s v="USD"/>
    <n v="1415932643"/>
    <n v="1413337043"/>
    <b v="0"/>
    <n v="8"/>
    <b v="0"/>
    <s v="technology/web"/>
    <n v="1"/>
    <n v="1"/>
    <x v="0"/>
    <x v="26"/>
    <x v="3556"/>
  </r>
  <r>
    <n v="2423"/>
    <x v="3551"/>
    <s v="FBTR is a Texas-style, North Carolina based, homemade BBQ company looking to bring good meat to the masses."/>
    <x v="24"/>
    <x v="2539"/>
    <x v="2"/>
    <s v="US"/>
    <s v="USD"/>
    <n v="1420044890"/>
    <n v="1417452890"/>
    <b v="0"/>
    <n v="1"/>
    <b v="0"/>
    <s v="food/food trucks"/>
    <n v="0"/>
    <n v="8"/>
    <x v="4"/>
    <x v="29"/>
    <x v="3557"/>
  </r>
  <r>
    <n v="1411"/>
    <x v="3552"/>
    <s v="There have been an exorbident number of translations of this most beautiful poem though none have ever been done by a nineteen year old"/>
    <x v="121"/>
    <x v="2540"/>
    <x v="2"/>
    <s v="GB"/>
    <s v="GBP"/>
    <n v="1423185900"/>
    <n v="1420766700"/>
    <b v="0"/>
    <n v="3"/>
    <b v="0"/>
    <s v="publishing/translations"/>
    <n v="0"/>
    <n v="2.33"/>
    <x v="1"/>
    <x v="31"/>
    <x v="3558"/>
  </r>
  <r>
    <n v="2875"/>
    <x v="3553"/>
    <s v="Play about Tracey a gay man trapped in his room by his Bible thumping mother. He finds love but the room can not keep the love alive."/>
    <x v="16"/>
    <x v="2540"/>
    <x v="2"/>
    <s v="US"/>
    <s v="USD"/>
    <n v="1462417493"/>
    <n v="1459825493"/>
    <b v="0"/>
    <n v="3"/>
    <b v="0"/>
    <s v="theater/plays"/>
    <n v="0"/>
    <n v="2.33"/>
    <x v="6"/>
    <x v="11"/>
    <x v="3559"/>
  </r>
  <r>
    <n v="3957"/>
    <x v="3554"/>
    <s v="A play about something, or maybe nothing. Four actors depicting all 9 seasons of Seinfeld in 90 minutes."/>
    <x v="88"/>
    <x v="2540"/>
    <x v="2"/>
    <s v="US"/>
    <s v="USD"/>
    <n v="1468020354"/>
    <n v="1464045954"/>
    <b v="0"/>
    <n v="1"/>
    <b v="0"/>
    <s v="theater/plays"/>
    <n v="0"/>
    <n v="7"/>
    <x v="6"/>
    <x v="11"/>
    <x v="3560"/>
  </r>
  <r>
    <n v="425"/>
    <x v="3555"/>
    <s v="Support new organic, gluten free cartoon! You'll enjoy this funny story about fruits &amp; vegies and will be able to see new episodes!"/>
    <x v="6"/>
    <x v="2541"/>
    <x v="2"/>
    <s v="US"/>
    <s v="USD"/>
    <n v="1448660404"/>
    <n v="1443472804"/>
    <b v="0"/>
    <n v="2"/>
    <b v="0"/>
    <s v="film &amp; video/animation"/>
    <n v="0"/>
    <n v="3"/>
    <x v="5"/>
    <x v="23"/>
    <x v="3561"/>
  </r>
  <r>
    <n v="544"/>
    <x v="3556"/>
    <s v="Do you have a favorite shirt? So does everyone else. Favowear is creating a platform to share the best clothes and shopping sources."/>
    <x v="207"/>
    <x v="2541"/>
    <x v="2"/>
    <s v="US"/>
    <s v="USD"/>
    <n v="1467647160"/>
    <n v="1465055160"/>
    <b v="0"/>
    <n v="2"/>
    <b v="0"/>
    <s v="technology/web"/>
    <n v="1"/>
    <n v="3"/>
    <x v="0"/>
    <x v="26"/>
    <x v="3562"/>
  </r>
  <r>
    <n v="596"/>
    <x v="3557"/>
    <s v="We present digitaibook,com site which can become a free electronic library with your help,"/>
    <x v="16"/>
    <x v="2541"/>
    <x v="2"/>
    <s v="US"/>
    <s v="USD"/>
    <n v="1478122292"/>
    <n v="1475530292"/>
    <b v="0"/>
    <n v="2"/>
    <b v="0"/>
    <s v="technology/web"/>
    <n v="0"/>
    <n v="3"/>
    <x v="0"/>
    <x v="26"/>
    <x v="3563"/>
  </r>
  <r>
    <n v="1044"/>
    <x v="3558"/>
    <s v="Hi. I'm looking to raise some funds to get some microphones, some interfaces to hook XLR to my iPad/iPhone/iMac. Plus some other stuff."/>
    <x v="40"/>
    <x v="2541"/>
    <x v="1"/>
    <s v="US"/>
    <s v="USD"/>
    <n v="1425587220"/>
    <n v="1420668801"/>
    <b v="0"/>
    <n v="2"/>
    <b v="0"/>
    <s v="journalism/audio"/>
    <n v="0"/>
    <n v="3"/>
    <x v="8"/>
    <x v="30"/>
    <x v="3564"/>
  </r>
  <r>
    <n v="1418"/>
    <x v="3559"/>
    <s v="Â¿Y si hubiera una camino intermedio entre ciencia y religion?_x000a_Descubre la respuesta ayudando a publicar y traducir este libro."/>
    <x v="121"/>
    <x v="2541"/>
    <x v="2"/>
    <s v="ES"/>
    <s v="EUR"/>
    <n v="1456397834"/>
    <n v="1453805834"/>
    <b v="0"/>
    <n v="1"/>
    <b v="0"/>
    <s v="publishing/translations"/>
    <n v="0"/>
    <n v="6"/>
    <x v="1"/>
    <x v="31"/>
    <x v="3565"/>
  </r>
  <r>
    <n v="1541"/>
    <x v="3560"/>
    <s v="My Goal is to travel across Panama with my team and capture the beauty and wildlife throughout the canal."/>
    <x v="53"/>
    <x v="2541"/>
    <x v="2"/>
    <s v="US"/>
    <s v="USD"/>
    <n v="1420045538"/>
    <n v="1417453538"/>
    <b v="0"/>
    <n v="2"/>
    <b v="0"/>
    <s v="photography/nature"/>
    <n v="0"/>
    <n v="3"/>
    <x v="2"/>
    <x v="38"/>
    <x v="3566"/>
  </r>
  <r>
    <n v="1879"/>
    <x v="3561"/>
    <s v="Juego de plataformas con 20 personajes. Cada personaje tiene cuatro habilidades distintas al resto de personajes y sus propias voces."/>
    <x v="1"/>
    <x v="2541"/>
    <x v="2"/>
    <s v="ES"/>
    <s v="EUR"/>
    <n v="1457966129"/>
    <n v="1455377729"/>
    <b v="0"/>
    <n v="2"/>
    <b v="0"/>
    <s v="games/mobile games"/>
    <n v="0"/>
    <n v="3"/>
    <x v="3"/>
    <x v="28"/>
    <x v="3567"/>
  </r>
  <r>
    <n v="2901"/>
    <x v="3562"/>
    <s v="How can the visual age appreciate something that cant see? With these Audio Plays I will show you, if your willing to listen."/>
    <x v="150"/>
    <x v="2541"/>
    <x v="2"/>
    <s v="US"/>
    <s v="USD"/>
    <n v="1423345339"/>
    <n v="1418161339"/>
    <b v="0"/>
    <n v="2"/>
    <b v="0"/>
    <s v="theater/plays"/>
    <n v="1"/>
    <n v="3"/>
    <x v="6"/>
    <x v="11"/>
    <x v="3568"/>
  </r>
  <r>
    <n v="161"/>
    <x v="3563"/>
    <s v="Step 1 (script editing) to produce a dramatic film about the air/sea battle of WWII that turned the tide of victory for the US."/>
    <x v="6"/>
    <x v="2542"/>
    <x v="2"/>
    <s v="US"/>
    <s v="USD"/>
    <n v="1404318595"/>
    <n v="1401726595"/>
    <b v="0"/>
    <n v="1"/>
    <b v="0"/>
    <s v="film &amp; video/drama"/>
    <n v="0"/>
    <n v="5"/>
    <x v="5"/>
    <x v="10"/>
    <x v="3569"/>
  </r>
  <r>
    <n v="440"/>
    <x v="3564"/>
    <s v="A stop-motion animation made by a one girl team, with a camera, creativity, and a lot of determination."/>
    <x v="1"/>
    <x v="2542"/>
    <x v="2"/>
    <s v="US"/>
    <s v="USD"/>
    <n v="1458859153"/>
    <n v="1456270753"/>
    <b v="0"/>
    <n v="1"/>
    <b v="0"/>
    <s v="film &amp; video/animation"/>
    <n v="0"/>
    <n v="5"/>
    <x v="5"/>
    <x v="23"/>
    <x v="3570"/>
  </r>
  <r>
    <n v="447"/>
    <x v="3565"/>
    <s v="10 tracks have been professionally recorded by CGI supergroup, The Fat Rich Bastards. Funding required for 10 animated music videos."/>
    <x v="0"/>
    <x v="2542"/>
    <x v="2"/>
    <s v="GB"/>
    <s v="GBP"/>
    <n v="1364041163"/>
    <n v="1361884763"/>
    <b v="0"/>
    <n v="1"/>
    <b v="0"/>
    <s v="film &amp; video/animation"/>
    <n v="0"/>
    <n v="5"/>
    <x v="5"/>
    <x v="23"/>
    <x v="3571"/>
  </r>
  <r>
    <n v="609"/>
    <x v="3566"/>
    <s v="Can we swap, please? - everybody's said it. I want to create a website that enables anybody to trade their items, without money hassle."/>
    <x v="394"/>
    <x v="2542"/>
    <x v="1"/>
    <s v="GB"/>
    <s v="GBP"/>
    <n v="1448761744"/>
    <n v="1446166144"/>
    <b v="0"/>
    <n v="1"/>
    <b v="0"/>
    <s v="technology/web"/>
    <n v="1"/>
    <n v="5"/>
    <x v="0"/>
    <x v="26"/>
    <x v="3572"/>
  </r>
  <r>
    <n v="763"/>
    <x v="3567"/>
    <s v="Highland Sabre explores a possible yet terrifying explanation for the mystery big cats said to prowl the British countryside."/>
    <x v="395"/>
    <x v="2542"/>
    <x v="2"/>
    <s v="GB"/>
    <s v="GBP"/>
    <n v="1376563408"/>
    <n v="1373971408"/>
    <b v="0"/>
    <n v="1"/>
    <b v="0"/>
    <s v="publishing/fiction"/>
    <n v="0"/>
    <n v="5"/>
    <x v="1"/>
    <x v="35"/>
    <x v="3573"/>
  </r>
  <r>
    <n v="1090"/>
    <x v="3568"/>
    <s v="A sci-fi platformer game inspired by a certain blue hedgehog and Italian plumber. Jump, fight, dodge and sprint your way to victory."/>
    <x v="396"/>
    <x v="2542"/>
    <x v="2"/>
    <s v="AU"/>
    <s v="AUD"/>
    <n v="1432873653"/>
    <n v="1430281653"/>
    <b v="0"/>
    <n v="1"/>
    <b v="0"/>
    <s v="games/video games"/>
    <n v="0"/>
    <n v="5"/>
    <x v="3"/>
    <x v="18"/>
    <x v="3574"/>
  </r>
  <r>
    <n v="1113"/>
    <x v="3569"/>
    <s v="A start up YouTube PC Gaming channel named ''Jeansie''. Comprised of witty banter and slightly above average  gaming skills :)"/>
    <x v="114"/>
    <x v="2542"/>
    <x v="2"/>
    <s v="GB"/>
    <s v="GBP"/>
    <n v="1408058820"/>
    <n v="1405466820"/>
    <b v="0"/>
    <n v="1"/>
    <b v="0"/>
    <s v="games/video games"/>
    <n v="1"/>
    <n v="5"/>
    <x v="3"/>
    <x v="18"/>
    <x v="3575"/>
  </r>
  <r>
    <n v="1119"/>
    <x v="3570"/>
    <s v="Dog people and cat people unit!! Help save Paw Island from the monsters in this milti-player (50-100 Person at a time) online RPG game"/>
    <x v="238"/>
    <x v="2542"/>
    <x v="2"/>
    <s v="US"/>
    <s v="USD"/>
    <n v="1396810864"/>
    <n v="1395687664"/>
    <b v="0"/>
    <n v="1"/>
    <b v="0"/>
    <s v="games/video games"/>
    <n v="0"/>
    <n v="5"/>
    <x v="3"/>
    <x v="18"/>
    <x v="3576"/>
  </r>
  <r>
    <n v="1139"/>
    <x v="3571"/>
    <s v="Take control of the Void and bend it to your will as you perfect your strategy and amass your deck. The light gathers, your power grows"/>
    <x v="36"/>
    <x v="2542"/>
    <x v="2"/>
    <s v="US"/>
    <s v="USD"/>
    <n v="1420100426"/>
    <n v="1417508426"/>
    <b v="0"/>
    <n v="1"/>
    <b v="0"/>
    <s v="games/mobile games"/>
    <n v="0"/>
    <n v="5"/>
    <x v="3"/>
    <x v="28"/>
    <x v="3577"/>
  </r>
  <r>
    <n v="1178"/>
    <x v="3572"/>
    <s v="Hi, Thella's is an idea of a local inexpensive burrito truck, where we want take the delicious burritos and tacos to whole new level"/>
    <x v="35"/>
    <x v="2542"/>
    <x v="2"/>
    <s v="US"/>
    <s v="USD"/>
    <n v="1408225452"/>
    <n v="1405633452"/>
    <b v="0"/>
    <n v="1"/>
    <b v="0"/>
    <s v="food/food trucks"/>
    <n v="0"/>
    <n v="5"/>
    <x v="4"/>
    <x v="29"/>
    <x v="3578"/>
  </r>
  <r>
    <n v="1242"/>
    <x v="3573"/>
    <s v="Cellphonia 9/11 (http://cellphonia.org/911/) is one of the performance pieces in the Music After marathon concert on 9.11.11"/>
    <x v="397"/>
    <x v="2542"/>
    <x v="1"/>
    <s v="US"/>
    <s v="USD"/>
    <n v="1315747080"/>
    <n v="1314417502"/>
    <b v="0"/>
    <n v="1"/>
    <b v="0"/>
    <s v="music/world music"/>
    <n v="1"/>
    <n v="5"/>
    <x v="7"/>
    <x v="37"/>
    <x v="3579"/>
  </r>
  <r>
    <n v="1482"/>
    <x v="3574"/>
    <s v="Those who believe, call them Gods._x000a_Those who don't believe, call them aliens._x000a_Either way, you can't stop the war."/>
    <x v="1"/>
    <x v="2542"/>
    <x v="2"/>
    <s v="US"/>
    <s v="USD"/>
    <n v="1347004260"/>
    <n v="1345062936"/>
    <b v="0"/>
    <n v="1"/>
    <b v="0"/>
    <s v="publishing/fiction"/>
    <n v="0"/>
    <n v="5"/>
    <x v="1"/>
    <x v="35"/>
    <x v="3580"/>
  </r>
  <r>
    <n v="1499"/>
    <x v="3575"/>
    <s v="Coming soon, a new science fiction novel about human evolution and sorcery. In the near future, you are either forced to adapt or die"/>
    <x v="151"/>
    <x v="2542"/>
    <x v="2"/>
    <s v="US"/>
    <s v="USD"/>
    <n v="1470355833"/>
    <n v="1465171833"/>
    <b v="0"/>
    <n v="1"/>
    <b v="0"/>
    <s v="publishing/fiction"/>
    <n v="0"/>
    <n v="5"/>
    <x v="1"/>
    <x v="35"/>
    <x v="3581"/>
  </r>
  <r>
    <n v="1581"/>
    <x v="3576"/>
    <s v="Photographic canvas prints depicting different scenes from around the globe, including local images taken in Sussex England."/>
    <x v="114"/>
    <x v="2542"/>
    <x v="2"/>
    <s v="GB"/>
    <s v="GBP"/>
    <n v="1450521990"/>
    <n v="1447757190"/>
    <b v="0"/>
    <n v="1"/>
    <b v="0"/>
    <s v="photography/places"/>
    <n v="1"/>
    <n v="5"/>
    <x v="2"/>
    <x v="34"/>
    <x v="3582"/>
  </r>
  <r>
    <n v="1694"/>
    <x v="3577"/>
    <s v="Hey all I'm building out my Christian Recording studio in a new building. I have the building but lack the funds to build it out!!!"/>
    <x v="26"/>
    <x v="2542"/>
    <x v="3"/>
    <s v="US"/>
    <s v="USD"/>
    <n v="1490589360"/>
    <n v="1488038674"/>
    <b v="0"/>
    <n v="1"/>
    <b v="0"/>
    <s v="music/faith"/>
    <n v="0"/>
    <n v="5"/>
    <x v="7"/>
    <x v="14"/>
    <x v="3583"/>
  </r>
  <r>
    <n v="2416"/>
    <x v="3578"/>
    <s v="ex school bus redesigned into pickup truck complete with giant meat smoker in &quot;bed&quot; of truck and kitchen in the &quot;cab&quot; of the truck."/>
    <x v="16"/>
    <x v="2542"/>
    <x v="2"/>
    <s v="US"/>
    <s v="USD"/>
    <n v="1426345200"/>
    <n v="1421343743"/>
    <b v="0"/>
    <n v="1"/>
    <b v="0"/>
    <s v="food/food trucks"/>
    <n v="0"/>
    <n v="5"/>
    <x v="4"/>
    <x v="29"/>
    <x v="3584"/>
  </r>
  <r>
    <n v="2418"/>
    <x v="3579"/>
    <s v="I want to start my food truck business."/>
    <x v="17"/>
    <x v="2542"/>
    <x v="2"/>
    <s v="US"/>
    <s v="USD"/>
    <n v="1427225644"/>
    <n v="1422045244"/>
    <b v="0"/>
    <n v="5"/>
    <b v="0"/>
    <s v="food/food trucks"/>
    <n v="0"/>
    <n v="1"/>
    <x v="4"/>
    <x v="29"/>
    <x v="3585"/>
  </r>
  <r>
    <n v="2583"/>
    <x v="3580"/>
    <s v="Crazy Daisy will become the newest member of the food truck distributors in Kansas City, Missouri."/>
    <x v="114"/>
    <x v="2542"/>
    <x v="2"/>
    <s v="US"/>
    <s v="USD"/>
    <n v="1426526880"/>
    <n v="1421346480"/>
    <b v="0"/>
    <n v="5"/>
    <b v="0"/>
    <s v="food/food trucks"/>
    <n v="1"/>
    <n v="1"/>
    <x v="4"/>
    <x v="29"/>
    <x v="3586"/>
  </r>
  <r>
    <n v="2586"/>
    <x v="3581"/>
    <s v="I would like to bring fresh salad and food to the streets of London at a reasonable price."/>
    <x v="121"/>
    <x v="2542"/>
    <x v="2"/>
    <s v="GB"/>
    <s v="GBP"/>
    <n v="1451030136"/>
    <n v="1448438136"/>
    <b v="0"/>
    <n v="1"/>
    <b v="0"/>
    <s v="food/food trucks"/>
    <n v="0"/>
    <n v="5"/>
    <x v="4"/>
    <x v="29"/>
    <x v="3587"/>
  </r>
  <r>
    <n v="2589"/>
    <x v="3582"/>
    <s v="A Brazilian-inspired food truck in one of the busiest spots in Copenhagen, delicious pancakes made by the healthy tapiÃ³ca flour"/>
    <x v="6"/>
    <x v="2542"/>
    <x v="2"/>
    <s v="DK"/>
    <s v="DKK"/>
    <n v="1458733927"/>
    <n v="1456145527"/>
    <b v="0"/>
    <n v="1"/>
    <b v="0"/>
    <s v="food/food trucks"/>
    <n v="0"/>
    <n v="5"/>
    <x v="4"/>
    <x v="29"/>
    <x v="3588"/>
  </r>
  <r>
    <n v="2849"/>
    <x v="3583"/>
    <s v="NonSens!cal tackles the struggles of four people with mental health issues/disorders inspired by A.A Milne's Winnie the Pooh"/>
    <x v="207"/>
    <x v="2542"/>
    <x v="2"/>
    <s v="GB"/>
    <s v="GBP"/>
    <n v="1461406600"/>
    <n v="1458814600"/>
    <b v="0"/>
    <n v="1"/>
    <b v="0"/>
    <s v="theater/plays"/>
    <n v="1"/>
    <n v="5"/>
    <x v="6"/>
    <x v="11"/>
    <x v="3589"/>
  </r>
  <r>
    <n v="2887"/>
    <x v="3584"/>
    <s v="A stage play of love, faith, &amp; relationships in a comical &amp; spirit message that is sure to make you laugh &amp; rejoice to the ART OF LOVE"/>
    <x v="121"/>
    <x v="2542"/>
    <x v="2"/>
    <s v="US"/>
    <s v="USD"/>
    <n v="1420971324"/>
    <n v="1418379324"/>
    <b v="0"/>
    <n v="1"/>
    <b v="0"/>
    <s v="theater/plays"/>
    <n v="0"/>
    <n v="5"/>
    <x v="6"/>
    <x v="11"/>
    <x v="3590"/>
  </r>
  <r>
    <n v="3119"/>
    <x v="3585"/>
    <s v="An Information center downTOWN Buffalo...find directions to places of interest, events, eateries, lodging, maps, postcards and books."/>
    <x v="26"/>
    <x v="2542"/>
    <x v="2"/>
    <s v="US"/>
    <s v="USD"/>
    <n v="1427414732"/>
    <n v="1424826332"/>
    <b v="0"/>
    <n v="1"/>
    <b v="0"/>
    <s v="theater/spaces"/>
    <n v="0"/>
    <n v="5"/>
    <x v="6"/>
    <x v="9"/>
    <x v="3591"/>
  </r>
  <r>
    <n v="3806"/>
    <x v="3586"/>
    <s v="A truly multicultural experience - Hip Hop, Bollywood, Classical Dancers #liveband #Revoultionary Script 19th July@NationalTheatre"/>
    <x v="82"/>
    <x v="2542"/>
    <x v="2"/>
    <s v="AU"/>
    <s v="AUD"/>
    <n v="1404022381"/>
    <n v="1402294381"/>
    <b v="0"/>
    <n v="1"/>
    <b v="0"/>
    <s v="theater/musical"/>
    <n v="0"/>
    <n v="5"/>
    <x v="6"/>
    <x v="19"/>
    <x v="3592"/>
  </r>
  <r>
    <n v="3915"/>
    <x v="3587"/>
    <s v="Following the enormous success of Hardcross, we are looking for new ways to bring this wonderful play to a wider audience."/>
    <x v="186"/>
    <x v="2542"/>
    <x v="2"/>
    <s v="GB"/>
    <s v="GBP"/>
    <n v="1464824309"/>
    <n v="1462232309"/>
    <b v="0"/>
    <n v="1"/>
    <b v="0"/>
    <s v="theater/plays"/>
    <n v="0"/>
    <n v="5"/>
    <x v="6"/>
    <x v="11"/>
    <x v="3593"/>
  </r>
  <r>
    <n v="3939"/>
    <x v="3588"/>
    <s v="'Potter.' is a parody of the popular Harry Potter series allowing aspiring actors a chance to work in a professional production."/>
    <x v="1"/>
    <x v="2542"/>
    <x v="2"/>
    <s v="AU"/>
    <s v="AUD"/>
    <n v="1412656200"/>
    <n v="1412328979"/>
    <b v="0"/>
    <n v="1"/>
    <b v="0"/>
    <s v="theater/plays"/>
    <n v="0"/>
    <n v="5"/>
    <x v="6"/>
    <x v="11"/>
    <x v="3594"/>
  </r>
  <r>
    <n v="3945"/>
    <x v="3589"/>
    <s v="We do a theatre camp for kids every summer doing parady shows of diff stories for kids to learn theater. This year is Star Wars Parody."/>
    <x v="151"/>
    <x v="2542"/>
    <x v="2"/>
    <s v="US"/>
    <s v="USD"/>
    <n v="1431717268"/>
    <n v="1429125268"/>
    <b v="0"/>
    <n v="1"/>
    <b v="0"/>
    <s v="theater/plays"/>
    <n v="0"/>
    <n v="5"/>
    <x v="6"/>
    <x v="11"/>
    <x v="3595"/>
  </r>
  <r>
    <n v="3994"/>
    <x v="3590"/>
    <s v="Is Henson willing to dare risk a theatrical speaking tour of his North Pole adventures...and more?"/>
    <x v="151"/>
    <x v="2542"/>
    <x v="2"/>
    <s v="US"/>
    <s v="USD"/>
    <n v="1405761690"/>
    <n v="1403169690"/>
    <b v="0"/>
    <n v="1"/>
    <b v="0"/>
    <s v="theater/plays"/>
    <n v="0"/>
    <n v="5"/>
    <x v="6"/>
    <x v="11"/>
    <x v="3596"/>
  </r>
  <r>
    <n v="4007"/>
    <x v="3590"/>
    <s v="Is the public ready to hear Matt's story? Is he willing to risk public speaking and the waning reputation among his own race?"/>
    <x v="151"/>
    <x v="2542"/>
    <x v="2"/>
    <s v="US"/>
    <s v="USD"/>
    <n v="1409070480"/>
    <n v="1406572381"/>
    <b v="0"/>
    <n v="1"/>
    <b v="0"/>
    <s v="theater/plays"/>
    <n v="0"/>
    <n v="5"/>
    <x v="6"/>
    <x v="11"/>
    <x v="3597"/>
  </r>
  <r>
    <n v="4079"/>
    <x v="3591"/>
    <s v="A tale of obsession, science, and lost love! Help the Caddo Magnet Players give this student-written play its debut on a real stage!"/>
    <x v="121"/>
    <x v="2542"/>
    <x v="2"/>
    <s v="US"/>
    <s v="USD"/>
    <n v="1466375521"/>
    <n v="1463783521"/>
    <b v="0"/>
    <n v="1"/>
    <b v="0"/>
    <s v="theater/plays"/>
    <n v="0"/>
    <n v="5"/>
    <x v="6"/>
    <x v="11"/>
    <x v="3598"/>
  </r>
  <r>
    <n v="636"/>
    <x v="3592"/>
    <s v="With no central location for keto knowledge, keto advice will be a community run knowledge base."/>
    <x v="151"/>
    <x v="2543"/>
    <x v="1"/>
    <s v="GB"/>
    <s v="GBP"/>
    <n v="1433587620"/>
    <n v="1430996150"/>
    <b v="0"/>
    <n v="1"/>
    <b v="0"/>
    <s v="technology/web"/>
    <n v="0"/>
    <n v="4"/>
    <x v="0"/>
    <x v="26"/>
    <x v="3599"/>
  </r>
  <r>
    <n v="1181"/>
    <x v="3593"/>
    <s v="Bringing the best tacos to the streets of Chicago!"/>
    <x v="6"/>
    <x v="2543"/>
    <x v="2"/>
    <s v="US"/>
    <s v="USD"/>
    <n v="1425197321"/>
    <n v="1422605321"/>
    <b v="0"/>
    <n v="3"/>
    <b v="0"/>
    <s v="food/food trucks"/>
    <n v="0"/>
    <n v="1.33"/>
    <x v="4"/>
    <x v="29"/>
    <x v="3600"/>
  </r>
  <r>
    <n v="1865"/>
    <x v="3594"/>
    <s v="This game is an alternative to the boring morning jogs This game will make you excited to workout Following elite footballer movements!"/>
    <x v="50"/>
    <x v="2543"/>
    <x v="2"/>
    <s v="GB"/>
    <s v="GBP"/>
    <n v="1478425747"/>
    <n v="1475398147"/>
    <b v="0"/>
    <n v="2"/>
    <b v="0"/>
    <s v="games/mobile games"/>
    <n v="0"/>
    <n v="2"/>
    <x v="3"/>
    <x v="28"/>
    <x v="3601"/>
  </r>
  <r>
    <n v="4072"/>
    <x v="3595"/>
    <s v="Salute the Centenary with this satirical and moving play. The centenary has national relevance, and we want to mark it in our community"/>
    <x v="114"/>
    <x v="2543"/>
    <x v="2"/>
    <s v="GB"/>
    <s v="GBP"/>
    <n v="1408646111"/>
    <n v="1403462111"/>
    <b v="0"/>
    <n v="2"/>
    <b v="0"/>
    <s v="theater/plays"/>
    <n v="0"/>
    <n v="2"/>
    <x v="6"/>
    <x v="11"/>
    <x v="3602"/>
  </r>
  <r>
    <n v="194"/>
    <x v="3596"/>
    <s v="Northern Irish Original Short Film based on the desperation of love and survival and taking a risk that may change everything."/>
    <x v="60"/>
    <x v="2544"/>
    <x v="2"/>
    <s v="GB"/>
    <s v="GBP"/>
    <n v="1457308531"/>
    <n v="1452124531"/>
    <b v="0"/>
    <n v="3"/>
    <b v="0"/>
    <s v="film &amp; video/drama"/>
    <n v="0"/>
    <n v="1"/>
    <x v="5"/>
    <x v="10"/>
    <x v="3603"/>
  </r>
  <r>
    <n v="435"/>
    <x v="3597"/>
    <s v="Be a part of the Planet Earth Superheroes legacy by supporting the project. Mike and friends gain powers to save endangered animals."/>
    <x v="50"/>
    <x v="2544"/>
    <x v="2"/>
    <s v="US"/>
    <s v="USD"/>
    <n v="1379094980"/>
    <n v="1376502980"/>
    <b v="0"/>
    <n v="3"/>
    <b v="0"/>
    <s v="film &amp; video/animation"/>
    <n v="0"/>
    <n v="1"/>
    <x v="5"/>
    <x v="23"/>
    <x v="3604"/>
  </r>
  <r>
    <n v="982"/>
    <x v="3598"/>
    <s v="revolutonary ultra-slim 2-in-1 Smart  2-in-1 I-PHONE handle/WALLETtm with 360 rotatiion"/>
    <x v="106"/>
    <x v="2544"/>
    <x v="2"/>
    <s v="US"/>
    <s v="USD"/>
    <n v="1475431486"/>
    <n v="1472839486"/>
    <b v="0"/>
    <n v="3"/>
    <b v="0"/>
    <s v="technology/wearables"/>
    <n v="0"/>
    <n v="1"/>
    <x v="0"/>
    <x v="1"/>
    <x v="3605"/>
  </r>
  <r>
    <n v="1420"/>
    <x v="3599"/>
    <s v="Help me butcher Shakespeare in a satirical fashion."/>
    <x v="327"/>
    <x v="2544"/>
    <x v="2"/>
    <s v="US"/>
    <s v="USD"/>
    <n v="1467129686"/>
    <n v="1464969686"/>
    <b v="0"/>
    <n v="3"/>
    <b v="0"/>
    <s v="publishing/translations"/>
    <n v="3"/>
    <n v="1"/>
    <x v="1"/>
    <x v="31"/>
    <x v="3606"/>
  </r>
  <r>
    <n v="1593"/>
    <x v="3600"/>
    <s v="A trip to fulfill a dream of capturing the wonders and history of ancient Italy in person."/>
    <x v="65"/>
    <x v="2544"/>
    <x v="2"/>
    <s v="US"/>
    <s v="USD"/>
    <n v="1425154655"/>
    <n v="1422562655"/>
    <b v="0"/>
    <n v="3"/>
    <b v="0"/>
    <s v="photography/places"/>
    <n v="0"/>
    <n v="1"/>
    <x v="2"/>
    <x v="34"/>
    <x v="3607"/>
  </r>
  <r>
    <n v="2394"/>
    <x v="3601"/>
    <s v="We want to create the &quot;Facebook&quot; for Writers. We are working on a new world for people who like to write. Check out more wriyon.com"/>
    <x v="1"/>
    <x v="2544"/>
    <x v="1"/>
    <s v="IE"/>
    <s v="EUR"/>
    <n v="1424940093"/>
    <n v="1422348093"/>
    <b v="0"/>
    <n v="2"/>
    <b v="0"/>
    <s v="technology/web"/>
    <n v="0"/>
    <n v="1.5"/>
    <x v="0"/>
    <x v="26"/>
    <x v="3608"/>
  </r>
  <r>
    <n v="3058"/>
    <x v="3602"/>
    <s v="Restoration of a theatre to make an educational center for youngs and a place to socialize for everybody through the power of art."/>
    <x v="53"/>
    <x v="2544"/>
    <x v="2"/>
    <s v="IT"/>
    <s v="EUR"/>
    <n v="1463734740"/>
    <n v="1459414740"/>
    <b v="0"/>
    <n v="3"/>
    <b v="0"/>
    <s v="theater/spaces"/>
    <n v="0"/>
    <n v="1"/>
    <x v="6"/>
    <x v="9"/>
    <x v="3609"/>
  </r>
  <r>
    <n v="3805"/>
    <x v="3603"/>
    <s v="&quot;Sounds By The River&quot; tells the story of a Detroit composer through_x000a_his music, poetry, and dance."/>
    <x v="25"/>
    <x v="2544"/>
    <x v="2"/>
    <s v="US"/>
    <s v="USD"/>
    <n v="1411852640"/>
    <n v="1406668640"/>
    <b v="0"/>
    <n v="2"/>
    <b v="0"/>
    <s v="theater/musical"/>
    <n v="0"/>
    <n v="1.5"/>
    <x v="6"/>
    <x v="19"/>
    <x v="3610"/>
  </r>
  <r>
    <n v="3904"/>
    <x v="3604"/>
    <s v="A play that will cover 4000 years of black history."/>
    <x v="26"/>
    <x v="2544"/>
    <x v="2"/>
    <s v="US"/>
    <s v="USD"/>
    <n v="1429074240"/>
    <n v="1427866200"/>
    <b v="0"/>
    <n v="2"/>
    <b v="0"/>
    <s v="theater/plays"/>
    <n v="0"/>
    <n v="1.5"/>
    <x v="6"/>
    <x v="11"/>
    <x v="3611"/>
  </r>
  <r>
    <n v="3993"/>
    <x v="3605"/>
    <s v="I am seeking to turn my collection of urban poetry into a stage play. My desire is to inspire victims to heal."/>
    <x v="6"/>
    <x v="2544"/>
    <x v="2"/>
    <s v="US"/>
    <s v="USD"/>
    <n v="1431549912"/>
    <n v="1428957912"/>
    <b v="0"/>
    <n v="1"/>
    <b v="0"/>
    <s v="theater/plays"/>
    <n v="0"/>
    <n v="3"/>
    <x v="6"/>
    <x v="11"/>
    <x v="3612"/>
  </r>
  <r>
    <n v="4082"/>
    <x v="3606"/>
    <s v="A short one act play about an undercover cop posing as a girl scout trying to stop a doughnut shop from selling drug filled doughnuts."/>
    <x v="277"/>
    <x v="2544"/>
    <x v="2"/>
    <s v="US"/>
    <s v="USD"/>
    <n v="1447542000"/>
    <n v="1446179553"/>
    <b v="0"/>
    <n v="2"/>
    <b v="0"/>
    <s v="theater/plays"/>
    <n v="2"/>
    <n v="1.5"/>
    <x v="6"/>
    <x v="11"/>
    <x v="3613"/>
  </r>
  <r>
    <n v="4113"/>
    <x v="3607"/>
    <s v="A family oriented play about Christians &amp; the sins they live with, portrayed by &quot;puppets and toys&quot; at Queensbury Theater in Houston."/>
    <x v="186"/>
    <x v="2544"/>
    <x v="2"/>
    <s v="US"/>
    <s v="USD"/>
    <n v="1452234840"/>
    <n v="1450619123"/>
    <b v="0"/>
    <n v="3"/>
    <b v="0"/>
    <s v="theater/plays"/>
    <n v="0"/>
    <n v="1"/>
    <x v="6"/>
    <x v="11"/>
    <x v="3614"/>
  </r>
  <r>
    <n v="445"/>
    <x v="3608"/>
    <s v="We're ready to officially launch our website with a collectable dvd and comic package. Three shows and a double comic."/>
    <x v="24"/>
    <x v="2545"/>
    <x v="2"/>
    <s v="US"/>
    <s v="USD"/>
    <n v="1432195375"/>
    <n v="1430899375"/>
    <b v="0"/>
    <n v="2"/>
    <b v="0"/>
    <s v="film &amp; video/animation"/>
    <n v="0"/>
    <n v="1"/>
    <x v="5"/>
    <x v="23"/>
    <x v="3615"/>
  </r>
  <r>
    <n v="635"/>
    <x v="3609"/>
    <s v="Network used for building technology development teams."/>
    <x v="17"/>
    <x v="2545"/>
    <x v="1"/>
    <s v="US"/>
    <s v="USD"/>
    <n v="1428804762"/>
    <n v="1426212762"/>
    <b v="0"/>
    <n v="1"/>
    <b v="0"/>
    <s v="technology/web"/>
    <n v="0"/>
    <n v="2"/>
    <x v="0"/>
    <x v="26"/>
    <x v="3616"/>
  </r>
  <r>
    <n v="778"/>
    <x v="3610"/>
    <s v="Laughter, tears and good times in the warm glow of Summer s Love. The perfect recipe for the winter blahs."/>
    <x v="207"/>
    <x v="2545"/>
    <x v="2"/>
    <s v="US"/>
    <s v="USD"/>
    <n v="1398876680"/>
    <n v="1396284680"/>
    <b v="0"/>
    <n v="1"/>
    <b v="0"/>
    <s v="publishing/fiction"/>
    <n v="0"/>
    <n v="2"/>
    <x v="1"/>
    <x v="35"/>
    <x v="3617"/>
  </r>
  <r>
    <n v="1451"/>
    <x v="3611"/>
    <s v="Modern Literal Translation of the Torah in English and Russian with sub-linear and interlinear layout."/>
    <x v="398"/>
    <x v="2545"/>
    <x v="1"/>
    <s v="US"/>
    <s v="USD"/>
    <n v="1416355259"/>
    <n v="1413759659"/>
    <b v="0"/>
    <n v="2"/>
    <b v="0"/>
    <s v="publishing/translations"/>
    <n v="0"/>
    <n v="1"/>
    <x v="1"/>
    <x v="31"/>
    <x v="3618"/>
  </r>
  <r>
    <n v="1992"/>
    <x v="3612"/>
    <s v="A complete revamp of all the Disney Princes &amp; Princesses!"/>
    <x v="186"/>
    <x v="2545"/>
    <x v="2"/>
    <s v="US"/>
    <s v="USD"/>
    <n v="1424229991"/>
    <n v="1421637991"/>
    <b v="0"/>
    <n v="2"/>
    <b v="0"/>
    <s v="photography/people"/>
    <n v="0"/>
    <n v="1"/>
    <x v="2"/>
    <x v="36"/>
    <x v="3619"/>
  </r>
  <r>
    <n v="2148"/>
    <x v="3613"/>
    <s v="zomblock's is a online zombie survival game where you can craft new weapons,find food and water to keep yourself alive."/>
    <x v="292"/>
    <x v="2545"/>
    <x v="2"/>
    <s v="GB"/>
    <s v="GBP"/>
    <n v="1427992582"/>
    <n v="1425404182"/>
    <b v="0"/>
    <n v="2"/>
    <b v="0"/>
    <s v="games/video games"/>
    <n v="2"/>
    <n v="1"/>
    <x v="3"/>
    <x v="18"/>
    <x v="3620"/>
  </r>
  <r>
    <n v="2154"/>
    <x v="3614"/>
    <s v="A Real Time Strategy game based on Greek mythology in a fictional world."/>
    <x v="303"/>
    <x v="2545"/>
    <x v="2"/>
    <s v="US"/>
    <s v="USD"/>
    <n v="1390921827"/>
    <n v="1389193827"/>
    <b v="0"/>
    <n v="2"/>
    <b v="0"/>
    <s v="games/video games"/>
    <n v="1"/>
    <n v="1"/>
    <x v="3"/>
    <x v="18"/>
    <x v="3621"/>
  </r>
  <r>
    <n v="2360"/>
    <x v="3615"/>
    <s v="Welcome to Bee Bay Canada, your commission free microjobs website.  Sell at any price and keep 100% of what you earn!"/>
    <x v="1"/>
    <x v="2545"/>
    <x v="1"/>
    <s v="CA"/>
    <s v="CAD"/>
    <n v="1454864280"/>
    <n v="1452272280"/>
    <b v="0"/>
    <n v="1"/>
    <b v="0"/>
    <s v="technology/web"/>
    <n v="0"/>
    <n v="2"/>
    <x v="0"/>
    <x v="26"/>
    <x v="3622"/>
  </r>
  <r>
    <n v="2431"/>
    <x v="3616"/>
    <s v="Go to Colorado and run a food truck with homemade food of all kinds."/>
    <x v="4"/>
    <x v="2545"/>
    <x v="2"/>
    <s v="US"/>
    <s v="USD"/>
    <n v="1467080613"/>
    <n v="1461896613"/>
    <b v="0"/>
    <n v="2"/>
    <b v="0"/>
    <s v="food/food trucks"/>
    <n v="0"/>
    <n v="1"/>
    <x v="4"/>
    <x v="29"/>
    <x v="3623"/>
  </r>
  <r>
    <n v="2432"/>
    <x v="3617"/>
    <s v="Looking to start competition cooking and need start-up help.  Offering brisket tasting to all contributors."/>
    <x v="80"/>
    <x v="2545"/>
    <x v="2"/>
    <s v="US"/>
    <s v="USD"/>
    <n v="1425791697"/>
    <n v="1423199697"/>
    <b v="0"/>
    <n v="2"/>
    <b v="0"/>
    <s v="food/food trucks"/>
    <n v="0"/>
    <n v="1"/>
    <x v="4"/>
    <x v="29"/>
    <x v="3624"/>
  </r>
  <r>
    <n v="2769"/>
    <x v="3618"/>
    <s v="Raph the Ninja Giraffe is a project that is my 5 year old sons idea, &amp; I am working with him to bring his idea to life."/>
    <x v="267"/>
    <x v="2545"/>
    <x v="2"/>
    <s v="GB"/>
    <s v="GBP"/>
    <n v="1401997790"/>
    <n v="1397677790"/>
    <b v="0"/>
    <n v="2"/>
    <b v="0"/>
    <s v="publishing/children's books"/>
    <n v="0"/>
    <n v="1"/>
    <x v="1"/>
    <x v="39"/>
    <x v="3625"/>
  </r>
  <r>
    <n v="2907"/>
    <x v="3619"/>
    <s v="Spend an evening in the afterlife with some of the greatest women who ever lived. LITTLE NELL's,by Jill Hughes, Los Angeles- June, 2016"/>
    <x v="60"/>
    <x v="2545"/>
    <x v="2"/>
    <s v="US"/>
    <s v="USD"/>
    <n v="1463259837"/>
    <n v="1458075837"/>
    <b v="0"/>
    <n v="2"/>
    <b v="0"/>
    <s v="theater/plays"/>
    <n v="0"/>
    <n v="1"/>
    <x v="6"/>
    <x v="11"/>
    <x v="3626"/>
  </r>
  <r>
    <n v="2913"/>
    <x v="3620"/>
    <s v="A LIVE history infused, frightening magic and mind reading show in the heart of the Halloween capital of the world, Salem, MA!!"/>
    <x v="26"/>
    <x v="2545"/>
    <x v="2"/>
    <s v="US"/>
    <s v="USD"/>
    <n v="1410041339"/>
    <n v="1404857339"/>
    <b v="0"/>
    <n v="2"/>
    <b v="0"/>
    <s v="theater/plays"/>
    <n v="0"/>
    <n v="1"/>
    <x v="6"/>
    <x v="11"/>
    <x v="3627"/>
  </r>
  <r>
    <n v="2946"/>
    <x v="3621"/>
    <s v="I have set up a new theatre company, and am looking to raise funds to purchase a venue with a difference to a standard theatre."/>
    <x v="151"/>
    <x v="2545"/>
    <x v="2"/>
    <s v="GB"/>
    <s v="GBP"/>
    <n v="1471265092"/>
    <n v="1468673092"/>
    <b v="0"/>
    <n v="2"/>
    <b v="0"/>
    <s v="theater/spaces"/>
    <n v="0"/>
    <n v="1"/>
    <x v="6"/>
    <x v="9"/>
    <x v="3628"/>
  </r>
  <r>
    <n v="3072"/>
    <x v="3622"/>
    <s v="Crosswalk Theatre Company - Network Directory promotes all stage talent. Increasing your odds to connect to the right hiring person."/>
    <x v="32"/>
    <x v="2545"/>
    <x v="2"/>
    <s v="US"/>
    <s v="USD"/>
    <n v="1477791960"/>
    <n v="1476549262"/>
    <b v="0"/>
    <n v="2"/>
    <b v="0"/>
    <s v="theater/spaces"/>
    <n v="0"/>
    <n v="1"/>
    <x v="6"/>
    <x v="9"/>
    <x v="3629"/>
  </r>
  <r>
    <n v="3629"/>
    <x v="3623"/>
    <s v="Introducing a high class environmentally friendly, vegan, adult cabaret theater in Chicago with unique on, and off stage entertainment."/>
    <x v="11"/>
    <x v="2545"/>
    <x v="2"/>
    <s v="US"/>
    <s v="USD"/>
    <n v="1462467600"/>
    <n v="1457403364"/>
    <b v="0"/>
    <n v="2"/>
    <b v="0"/>
    <s v="theater/musical"/>
    <n v="0"/>
    <n v="1"/>
    <x v="6"/>
    <x v="19"/>
    <x v="3630"/>
  </r>
  <r>
    <n v="4006"/>
    <x v="3624"/>
    <s v="Olive and Betty have cheating boyfriends. The solution: Gus and Tor, two Norwegian hit men who specialize in solving such problems."/>
    <x v="0"/>
    <x v="2545"/>
    <x v="2"/>
    <s v="US"/>
    <s v="USD"/>
    <n v="1455647587"/>
    <n v="1453487587"/>
    <b v="0"/>
    <n v="1"/>
    <b v="0"/>
    <s v="theater/plays"/>
    <n v="0"/>
    <n v="2"/>
    <x v="6"/>
    <x v="11"/>
    <x v="3631"/>
  </r>
  <r>
    <n v="121"/>
    <x v="3625"/>
    <s v="NAVY SEALS sent on a Area 51 Top-Secret rescue mission where they are shrunken and injected into an ET body, the immune system mutated."/>
    <x v="121"/>
    <x v="2546"/>
    <x v="1"/>
    <s v="US"/>
    <s v="USD"/>
    <n v="1429352160"/>
    <n v="1427993710"/>
    <b v="0"/>
    <n v="1"/>
    <b v="0"/>
    <s v="film &amp; video/science fiction"/>
    <n v="0"/>
    <n v="1"/>
    <x v="5"/>
    <x v="21"/>
    <x v="3632"/>
  </r>
  <r>
    <n v="171"/>
    <x v="3626"/>
    <s v="Team Mayhem, a local small town gang of gamers who are enlisted   to save the world from the new great evil known as Prowler."/>
    <x v="6"/>
    <x v="2546"/>
    <x v="2"/>
    <s v="US"/>
    <s v="USD"/>
    <n v="1470975614"/>
    <n v="1465791614"/>
    <b v="0"/>
    <n v="1"/>
    <b v="0"/>
    <s v="film &amp; video/drama"/>
    <n v="0"/>
    <n v="1"/>
    <x v="5"/>
    <x v="10"/>
    <x v="3633"/>
  </r>
  <r>
    <n v="212"/>
    <x v="3627"/>
    <s v="This film is a fictional crime drama following the events of a heist that ended in bloodshed."/>
    <x v="324"/>
    <x v="2546"/>
    <x v="2"/>
    <s v="US"/>
    <s v="USD"/>
    <n v="1460837320"/>
    <n v="1455656920"/>
    <b v="0"/>
    <n v="1"/>
    <b v="0"/>
    <s v="film &amp; video/drama"/>
    <n v="0"/>
    <n v="1"/>
    <x v="5"/>
    <x v="10"/>
    <x v="3634"/>
  </r>
  <r>
    <n v="214"/>
    <x v="3628"/>
    <s v="A screenplay based upon the true story of a man with Asperger Syndrome who falls through the cracks of the criminal justice system."/>
    <x v="66"/>
    <x v="2546"/>
    <x v="2"/>
    <s v="US"/>
    <s v="USD"/>
    <n v="1425655349"/>
    <n v="1420471349"/>
    <b v="0"/>
    <n v="1"/>
    <b v="0"/>
    <s v="film &amp; video/drama"/>
    <n v="0"/>
    <n v="1"/>
    <x v="5"/>
    <x v="10"/>
    <x v="3635"/>
  </r>
  <r>
    <n v="464"/>
    <x v="3629"/>
    <s v="We are three students that want to make a short PokÃ©mon movie as a school project!"/>
    <x v="399"/>
    <x v="2546"/>
    <x v="2"/>
    <s v="DE"/>
    <s v="EUR"/>
    <n v="1463602935"/>
    <n v="1461874935"/>
    <b v="0"/>
    <n v="1"/>
    <b v="0"/>
    <s v="film &amp; video/animation"/>
    <n v="0"/>
    <n v="1"/>
    <x v="5"/>
    <x v="23"/>
    <x v="3636"/>
  </r>
  <r>
    <n v="474"/>
    <x v="3630"/>
    <s v="Time travel the light Mr. Fantastic!  Spin the dimensions toward other continuums and worlds.  Hold onto your panties."/>
    <x v="196"/>
    <x v="2546"/>
    <x v="2"/>
    <s v="US"/>
    <s v="USD"/>
    <n v="1487318029"/>
    <n v="1484726029"/>
    <b v="0"/>
    <n v="1"/>
    <b v="0"/>
    <s v="film &amp; video/animation"/>
    <n v="0"/>
    <n v="1"/>
    <x v="5"/>
    <x v="23"/>
    <x v="3637"/>
  </r>
  <r>
    <n v="496"/>
    <x v="3631"/>
    <s v="The movie is about the adventures of Ethan, Danna, The mysterious inventor and more."/>
    <x v="24"/>
    <x v="2546"/>
    <x v="2"/>
    <s v="US"/>
    <s v="USD"/>
    <n v="1392070874"/>
    <n v="1386886874"/>
    <b v="0"/>
    <n v="1"/>
    <b v="0"/>
    <s v="film &amp; video/animation"/>
    <n v="0"/>
    <n v="1"/>
    <x v="5"/>
    <x v="23"/>
    <x v="3638"/>
  </r>
  <r>
    <n v="540"/>
    <x v="3632"/>
    <s v="There are so many dilemmas in life- what to do, where to go? _x000a_Let us solve it - search our preference based entertainment calendar"/>
    <x v="51"/>
    <x v="2546"/>
    <x v="2"/>
    <s v="US"/>
    <s v="USD"/>
    <n v="1423078606"/>
    <n v="1420486606"/>
    <b v="0"/>
    <n v="1"/>
    <b v="0"/>
    <s v="technology/web"/>
    <n v="0"/>
    <n v="1"/>
    <x v="0"/>
    <x v="26"/>
    <x v="3639"/>
  </r>
  <r>
    <n v="542"/>
    <x v="3633"/>
    <s v="The platform to record visual, audio and text memory of the common man - as we experienced history when it brushed us by"/>
    <x v="12"/>
    <x v="2546"/>
    <x v="2"/>
    <s v="US"/>
    <s v="USD"/>
    <n v="1462293716"/>
    <n v="1457113316"/>
    <b v="0"/>
    <n v="1"/>
    <b v="0"/>
    <s v="technology/web"/>
    <n v="0"/>
    <n v="1"/>
    <x v="0"/>
    <x v="26"/>
    <x v="3640"/>
  </r>
  <r>
    <n v="564"/>
    <x v="3634"/>
    <s v="Plateforme de troc gratuit et d'Ã©changes en tous genres par nature. Mieux s'entraider, Ã©changer, de donner, louer ou vendre Ã  distance."/>
    <x v="53"/>
    <x v="2546"/>
    <x v="2"/>
    <s v="FR"/>
    <s v="EUR"/>
    <n v="1457822275"/>
    <n v="1455230275"/>
    <b v="0"/>
    <n v="1"/>
    <b v="0"/>
    <s v="technology/web"/>
    <n v="0"/>
    <n v="1"/>
    <x v="0"/>
    <x v="26"/>
    <x v="3641"/>
  </r>
  <r>
    <n v="566"/>
    <x v="3635"/>
    <s v="I am creating a website that will make it easier for people to promote or find rummage sales utilizing the power of Google Maps"/>
    <x v="1"/>
    <x v="2546"/>
    <x v="2"/>
    <s v="US"/>
    <s v="USD"/>
    <n v="1468513533"/>
    <n v="1465921533"/>
    <b v="0"/>
    <n v="1"/>
    <b v="0"/>
    <s v="technology/web"/>
    <n v="0"/>
    <n v="1"/>
    <x v="0"/>
    <x v="26"/>
    <x v="3642"/>
  </r>
  <r>
    <n v="576"/>
    <x v="3636"/>
    <s v="UthTopia Is a social media organization that believes in positive online usage, youth mentorship, and youth empowerment."/>
    <x v="28"/>
    <x v="2546"/>
    <x v="2"/>
    <s v="US"/>
    <s v="USD"/>
    <n v="1427537952"/>
    <n v="1422357552"/>
    <b v="0"/>
    <n v="1"/>
    <b v="0"/>
    <s v="technology/web"/>
    <n v="0"/>
    <n v="1"/>
    <x v="0"/>
    <x v="26"/>
    <x v="3643"/>
  </r>
  <r>
    <n v="580"/>
    <x v="3637"/>
    <s v="I Want To Create A Website That Helps Young Inventors Of Today Broadcast Their Talents &amp; Help Get The Reconigition They Deserve"/>
    <x v="121"/>
    <x v="2546"/>
    <x v="2"/>
    <s v="US"/>
    <s v="USD"/>
    <n v="1474580867"/>
    <n v="1471988867"/>
    <b v="0"/>
    <n v="1"/>
    <b v="0"/>
    <s v="technology/web"/>
    <n v="0"/>
    <n v="1"/>
    <x v="0"/>
    <x v="26"/>
    <x v="3644"/>
  </r>
  <r>
    <n v="583"/>
    <x v="3638"/>
    <s v="HackersArchive.com will help rid the web of viruses and scams found everywhere else you look!"/>
    <x v="99"/>
    <x v="2546"/>
    <x v="2"/>
    <s v="US"/>
    <s v="USD"/>
    <n v="1426800687"/>
    <n v="1424212287"/>
    <b v="0"/>
    <n v="1"/>
    <b v="0"/>
    <s v="technology/web"/>
    <n v="0"/>
    <n v="1"/>
    <x v="0"/>
    <x v="26"/>
    <x v="3645"/>
  </r>
  <r>
    <n v="589"/>
    <x v="3639"/>
    <s v="Services closer than you think..."/>
    <x v="82"/>
    <x v="2546"/>
    <x v="2"/>
    <s v="US"/>
    <s v="USD"/>
    <n v="1436366699"/>
    <n v="1435070699"/>
    <b v="0"/>
    <n v="1"/>
    <b v="0"/>
    <s v="technology/web"/>
    <n v="0"/>
    <n v="1"/>
    <x v="0"/>
    <x v="26"/>
    <x v="3646"/>
  </r>
  <r>
    <n v="619"/>
    <x v="3640"/>
    <s v="Big Data Sets for researchers interested in improving the quality of life."/>
    <x v="400"/>
    <x v="2546"/>
    <x v="1"/>
    <s v="US"/>
    <s v="USD"/>
    <n v="1416933390"/>
    <n v="1411745790"/>
    <b v="0"/>
    <n v="1"/>
    <b v="0"/>
    <s v="technology/web"/>
    <n v="0"/>
    <n v="1"/>
    <x v="0"/>
    <x v="26"/>
    <x v="3647"/>
  </r>
  <r>
    <n v="634"/>
    <x v="3641"/>
    <s v="We help companies to explain what they do in simple, grandma-would-understand terms."/>
    <x v="1"/>
    <x v="2546"/>
    <x v="1"/>
    <s v="US"/>
    <s v="USD"/>
    <n v="1424989029"/>
    <n v="1422397029"/>
    <b v="0"/>
    <n v="1"/>
    <b v="0"/>
    <s v="technology/web"/>
    <n v="0"/>
    <n v="1"/>
    <x v="0"/>
    <x v="26"/>
    <x v="3648"/>
  </r>
  <r>
    <n v="639"/>
    <x v="3642"/>
    <s v="Development of a Safe and Educational Social Media site for kids."/>
    <x v="11"/>
    <x v="2546"/>
    <x v="1"/>
    <s v="US"/>
    <s v="USD"/>
    <n v="1413208795"/>
    <n v="1408024795"/>
    <b v="0"/>
    <n v="1"/>
    <b v="0"/>
    <s v="technology/web"/>
    <n v="0"/>
    <n v="1"/>
    <x v="0"/>
    <x v="26"/>
    <x v="3649"/>
  </r>
  <r>
    <n v="681"/>
    <x v="3643"/>
    <s v="The D-Pro is a lightweight, moisture-wicking headband with a padded carbon fiber insert that reduces the risk of head injury in sports."/>
    <x v="60"/>
    <x v="2546"/>
    <x v="2"/>
    <s v="US"/>
    <s v="USD"/>
    <n v="1477509604"/>
    <n v="1474917604"/>
    <b v="0"/>
    <n v="1"/>
    <b v="0"/>
    <s v="technology/wearables"/>
    <n v="0"/>
    <n v="1"/>
    <x v="0"/>
    <x v="1"/>
    <x v="3650"/>
  </r>
  <r>
    <n v="696"/>
    <x v="3644"/>
    <s v="Show your fidelity by wearing the Trustee rings! Show where you are (at)!"/>
    <x v="389"/>
    <x v="2546"/>
    <x v="2"/>
    <s v="NL"/>
    <s v="EUR"/>
    <n v="1406326502"/>
    <n v="1403734502"/>
    <b v="0"/>
    <n v="1"/>
    <b v="0"/>
    <s v="technology/wearables"/>
    <n v="0"/>
    <n v="1"/>
    <x v="0"/>
    <x v="1"/>
    <x v="3651"/>
  </r>
  <r>
    <n v="1047"/>
    <x v="3645"/>
    <s v="I wish to start a new podcast called Voices of Texas, and I want to interview interesting people of Texas each week."/>
    <x v="151"/>
    <x v="2546"/>
    <x v="1"/>
    <s v="US"/>
    <s v="USD"/>
    <n v="1415219915"/>
    <n v="1412624315"/>
    <b v="0"/>
    <n v="1"/>
    <b v="0"/>
    <s v="journalism/audio"/>
    <n v="0"/>
    <n v="1"/>
    <x v="8"/>
    <x v="30"/>
    <x v="3652"/>
  </r>
  <r>
    <n v="1111"/>
    <x v="3646"/>
    <s v="We are bringing a new gaming experience to the field. One that will connect a community of people and servers from around the world."/>
    <x v="60"/>
    <x v="2546"/>
    <x v="2"/>
    <s v="US"/>
    <s v="USD"/>
    <n v="1452228790"/>
    <n v="1449636790"/>
    <b v="0"/>
    <n v="1"/>
    <b v="0"/>
    <s v="games/video games"/>
    <n v="0"/>
    <n v="1"/>
    <x v="3"/>
    <x v="18"/>
    <x v="3653"/>
  </r>
  <r>
    <n v="1128"/>
    <x v="3647"/>
    <s v="#havingfunFTW"/>
    <x v="114"/>
    <x v="2546"/>
    <x v="2"/>
    <s v="GB"/>
    <s v="GBP"/>
    <n v="1407425717"/>
    <n v="1404833717"/>
    <b v="0"/>
    <n v="1"/>
    <b v="0"/>
    <s v="games/mobile games"/>
    <n v="0"/>
    <n v="1"/>
    <x v="3"/>
    <x v="28"/>
    <x v="3654"/>
  </r>
  <r>
    <n v="1134"/>
    <x v="3648"/>
    <s v="We are creating a new Mario Bro's style game called KFK:Original. It's challenging, fun and totally awesome!!!"/>
    <x v="17"/>
    <x v="2546"/>
    <x v="2"/>
    <s v="AU"/>
    <s v="AUD"/>
    <n v="1417235580"/>
    <n v="1416034228"/>
    <b v="0"/>
    <n v="1"/>
    <b v="0"/>
    <s v="games/mobile games"/>
    <n v="0"/>
    <n v="1"/>
    <x v="3"/>
    <x v="28"/>
    <x v="3655"/>
  </r>
  <r>
    <n v="1316"/>
    <x v="3649"/>
    <s v="Future Belt comes in just 3 sizes, but yet, is designed to fit waists ranging from 25-55 inches. No batteries, no gimmicks."/>
    <x v="35"/>
    <x v="2546"/>
    <x v="1"/>
    <s v="US"/>
    <s v="USD"/>
    <n v="1456700709"/>
    <n v="1453676709"/>
    <b v="0"/>
    <n v="1"/>
    <b v="0"/>
    <s v="technology/wearables"/>
    <n v="0"/>
    <n v="1"/>
    <x v="0"/>
    <x v="1"/>
    <x v="3656"/>
  </r>
  <r>
    <n v="1410"/>
    <x v="3650"/>
    <s v="Let's translate this book! A fundamental guide to existential workspaces: how to recover efficiency generating environmental well-being"/>
    <x v="70"/>
    <x v="2546"/>
    <x v="2"/>
    <s v="IT"/>
    <s v="EUR"/>
    <n v="1464939520"/>
    <n v="1461051520"/>
    <b v="0"/>
    <n v="1"/>
    <b v="0"/>
    <s v="publishing/translations"/>
    <n v="0"/>
    <n v="1"/>
    <x v="1"/>
    <x v="31"/>
    <x v="3657"/>
  </r>
  <r>
    <n v="1414"/>
    <x v="3651"/>
    <s v="Create an open source &quot;interlinear&quot; translation fo the Greek New Testament in re-publishable and open source database format."/>
    <x v="207"/>
    <x v="2546"/>
    <x v="2"/>
    <s v="US"/>
    <s v="USD"/>
    <n v="1483423467"/>
    <n v="1480831467"/>
    <b v="0"/>
    <n v="1"/>
    <b v="0"/>
    <s v="publishing/translations"/>
    <n v="0"/>
    <n v="1"/>
    <x v="1"/>
    <x v="31"/>
    <x v="3658"/>
  </r>
  <r>
    <n v="1440"/>
    <x v="3652"/>
    <s v="The Museum of Perfume in Milan has been publishing its own magazine since 1998 in Italian. We would like to translate it English."/>
    <x v="109"/>
    <x v="2546"/>
    <x v="2"/>
    <s v="IT"/>
    <s v="EUR"/>
    <n v="1464285463"/>
    <n v="1461693463"/>
    <b v="0"/>
    <n v="1"/>
    <b v="0"/>
    <s v="publishing/translations"/>
    <n v="0"/>
    <n v="1"/>
    <x v="1"/>
    <x v="31"/>
    <x v="3659"/>
  </r>
  <r>
    <n v="1450"/>
    <x v="3653"/>
    <s v="A book of pickle recipes narrated by a mama grizzly speaking in incomplete and run-on sentences and her orangutan friend. #Artofthedill"/>
    <x v="4"/>
    <x v="2546"/>
    <x v="2"/>
    <s v="US"/>
    <s v="USD"/>
    <n v="1455941197"/>
    <n v="1453349197"/>
    <b v="0"/>
    <n v="1"/>
    <b v="0"/>
    <s v="publishing/translations"/>
    <n v="0"/>
    <n v="1"/>
    <x v="1"/>
    <x v="31"/>
    <x v="3660"/>
  </r>
  <r>
    <n v="1497"/>
    <x v="3654"/>
    <s v="After 25 years apart, a father and son's reunion is less magical and more explosive as the revelations come out and the gloves come off"/>
    <x v="51"/>
    <x v="2546"/>
    <x v="2"/>
    <s v="US"/>
    <s v="USD"/>
    <n v="1375299780"/>
    <n v="1371655522"/>
    <b v="0"/>
    <n v="1"/>
    <b v="0"/>
    <s v="publishing/fiction"/>
    <n v="0"/>
    <n v="1"/>
    <x v="1"/>
    <x v="35"/>
    <x v="3661"/>
  </r>
  <r>
    <n v="1545"/>
    <x v="3655"/>
    <s v="&quot;He will not be a wise man who does not study human hearts!&quot;_x000a_Hope in natural art, creation!"/>
    <x v="121"/>
    <x v="2546"/>
    <x v="2"/>
    <s v="US"/>
    <s v="USD"/>
    <n v="1425330960"/>
    <n v="1422393234"/>
    <b v="0"/>
    <n v="1"/>
    <b v="0"/>
    <s v="photography/nature"/>
    <n v="0"/>
    <n v="1"/>
    <x v="2"/>
    <x v="38"/>
    <x v="3662"/>
  </r>
  <r>
    <n v="1587"/>
    <x v="3656"/>
    <s v="Aerial Photographs of Historical Structures and Landmarks across the US. Experience the Antique structures from the most Unique Angles!"/>
    <x v="82"/>
    <x v="2546"/>
    <x v="2"/>
    <s v="US"/>
    <s v="USD"/>
    <n v="1418510965"/>
    <n v="1415918965"/>
    <b v="0"/>
    <n v="1"/>
    <b v="0"/>
    <s v="photography/places"/>
    <n v="0"/>
    <n v="1"/>
    <x v="2"/>
    <x v="34"/>
    <x v="3663"/>
  </r>
  <r>
    <n v="1598"/>
    <x v="3657"/>
    <s v="I want to get our there and expand my photography skills and take a trip to Tornado alley to get more shots of storms and hopefully to"/>
    <x v="267"/>
    <x v="2546"/>
    <x v="2"/>
    <s v="US"/>
    <s v="USD"/>
    <n v="1437926458"/>
    <n v="1432742458"/>
    <b v="0"/>
    <n v="1"/>
    <b v="0"/>
    <s v="photography/places"/>
    <n v="0"/>
    <n v="1"/>
    <x v="2"/>
    <x v="34"/>
    <x v="3664"/>
  </r>
  <r>
    <n v="1702"/>
    <x v="3658"/>
    <s v="I can do all things through christ jesus"/>
    <x v="265"/>
    <x v="2546"/>
    <x v="2"/>
    <s v="US"/>
    <s v="USD"/>
    <n v="1427745150"/>
    <n v="1425156750"/>
    <b v="0"/>
    <n v="1"/>
    <b v="0"/>
    <s v="music/faith"/>
    <n v="0"/>
    <n v="1"/>
    <x v="7"/>
    <x v="14"/>
    <x v="3665"/>
  </r>
  <r>
    <n v="1722"/>
    <x v="3659"/>
    <s v="I am raising money to leave a legacy for the DC Gospel Stars and preserve this art form for music lovers of this style."/>
    <x v="401"/>
    <x v="2546"/>
    <x v="2"/>
    <s v="US"/>
    <s v="USD"/>
    <n v="1459642200"/>
    <n v="1456441429"/>
    <b v="0"/>
    <n v="1"/>
    <b v="0"/>
    <s v="music/faith"/>
    <n v="0"/>
    <n v="1"/>
    <x v="7"/>
    <x v="14"/>
    <x v="3666"/>
  </r>
  <r>
    <n v="1727"/>
    <x v="3660"/>
    <s v="Please help fund my second Prophetic Guitar album. Be a part of a pioneering and groundbreaking sound released from Heaven."/>
    <x v="121"/>
    <x v="2546"/>
    <x v="2"/>
    <s v="GB"/>
    <s v="GBP"/>
    <n v="1428231600"/>
    <n v="1423520177"/>
    <b v="0"/>
    <n v="1"/>
    <b v="0"/>
    <s v="music/faith"/>
    <n v="0"/>
    <n v="1"/>
    <x v="7"/>
    <x v="14"/>
    <x v="3667"/>
  </r>
  <r>
    <n v="1734"/>
    <x v="3661"/>
    <s v="This is a double venture project. I have finished a new manuscript and currently working on creating a Christian rap CD."/>
    <x v="169"/>
    <x v="2546"/>
    <x v="2"/>
    <s v="US"/>
    <s v="USD"/>
    <n v="1431046356"/>
    <n v="1428454356"/>
    <b v="0"/>
    <n v="1"/>
    <b v="0"/>
    <s v="music/faith"/>
    <n v="0"/>
    <n v="1"/>
    <x v="7"/>
    <x v="14"/>
    <x v="3668"/>
  </r>
  <r>
    <n v="1739"/>
    <x v="3662"/>
    <s v="HELP US RECORD -- SWEET LOVE -- Listen to this sped up ROUGH version and be sure and check out the unique REWARDS ---"/>
    <x v="114"/>
    <x v="2546"/>
    <x v="2"/>
    <s v="US"/>
    <s v="USD"/>
    <n v="1462391932"/>
    <n v="1457297932"/>
    <b v="0"/>
    <n v="1"/>
    <b v="0"/>
    <s v="music/faith"/>
    <n v="0"/>
    <n v="1"/>
    <x v="7"/>
    <x v="14"/>
    <x v="3669"/>
  </r>
  <r>
    <n v="1986"/>
    <x v="3663"/>
    <s v="We are a married couple who have started a child photography business from home. We need help to put together equipment to grow."/>
    <x v="151"/>
    <x v="2546"/>
    <x v="2"/>
    <s v="GB"/>
    <s v="GBP"/>
    <n v="1457947483"/>
    <n v="1455359083"/>
    <b v="0"/>
    <n v="1"/>
    <b v="0"/>
    <s v="photography/people"/>
    <n v="0"/>
    <n v="1"/>
    <x v="2"/>
    <x v="36"/>
    <x v="3670"/>
  </r>
  <r>
    <n v="2146"/>
    <x v="3664"/>
    <s v="New professional gaming organization with a tournament winning Dota 2 team, &amp; divisions in all eSports games looking to re brand/expand"/>
    <x v="1"/>
    <x v="2546"/>
    <x v="2"/>
    <s v="US"/>
    <s v="USD"/>
    <n v="1455207510"/>
    <n v="1453997910"/>
    <b v="0"/>
    <n v="1"/>
    <b v="0"/>
    <s v="games/video games"/>
    <n v="0"/>
    <n v="1"/>
    <x v="3"/>
    <x v="18"/>
    <x v="3671"/>
  </r>
  <r>
    <n v="2344"/>
    <x v="3665"/>
    <s v="SAVE MONEY! Stop worrying about account disputes, supervising installs, and corporation bull-****. We actively negotiate on your behalf"/>
    <x v="114"/>
    <x v="2546"/>
    <x v="1"/>
    <s v="CA"/>
    <s v="CAD"/>
    <n v="1466789269"/>
    <n v="1464197269"/>
    <b v="0"/>
    <n v="1"/>
    <b v="0"/>
    <s v="technology/web"/>
    <n v="0"/>
    <n v="1"/>
    <x v="0"/>
    <x v="26"/>
    <x v="3672"/>
  </r>
  <r>
    <n v="2421"/>
    <x v="3666"/>
    <s v="help me start Merrill's first hot dog cart in this empty lot"/>
    <x v="70"/>
    <x v="2546"/>
    <x v="2"/>
    <s v="US"/>
    <s v="USD"/>
    <n v="1424536196"/>
    <n v="1421944196"/>
    <b v="0"/>
    <n v="1"/>
    <b v="0"/>
    <s v="food/food trucks"/>
    <n v="0"/>
    <n v="1"/>
    <x v="4"/>
    <x v="29"/>
    <x v="3673"/>
  </r>
  <r>
    <n v="2422"/>
    <x v="3667"/>
    <s v="Family owned business serving BBQ and seafood to the public"/>
    <x v="207"/>
    <x v="2546"/>
    <x v="2"/>
    <s v="US"/>
    <s v="USD"/>
    <n v="1426091036"/>
    <n v="1423502636"/>
    <b v="0"/>
    <n v="1"/>
    <b v="0"/>
    <s v="food/food trucks"/>
    <n v="0"/>
    <n v="1"/>
    <x v="4"/>
    <x v="29"/>
    <x v="3674"/>
  </r>
  <r>
    <n v="2425"/>
    <x v="3668"/>
    <s v="I have the chance to take my Food Cart Business on the road. This is a major opportunity for a lot of people to learn and prosper."/>
    <x v="113"/>
    <x v="2546"/>
    <x v="2"/>
    <s v="US"/>
    <s v="USD"/>
    <n v="1464386640"/>
    <n v="1463090149"/>
    <b v="0"/>
    <n v="1"/>
    <b v="0"/>
    <s v="food/food trucks"/>
    <n v="0"/>
    <n v="1"/>
    <x v="4"/>
    <x v="29"/>
    <x v="3675"/>
  </r>
  <r>
    <n v="2427"/>
    <x v="3669"/>
    <s v="Fast and simple lunches for those on the go.  All (lunch) deals $10 or less."/>
    <x v="6"/>
    <x v="2546"/>
    <x v="2"/>
    <s v="US"/>
    <s v="USD"/>
    <n v="1458715133"/>
    <n v="1455262733"/>
    <b v="0"/>
    <n v="1"/>
    <b v="0"/>
    <s v="food/food trucks"/>
    <n v="0"/>
    <n v="1"/>
    <x v="4"/>
    <x v="29"/>
    <x v="3676"/>
  </r>
  <r>
    <n v="2428"/>
    <x v="3670"/>
    <s v="From Moo 2 You! We want to offer premium burgers to a taco flooded environment."/>
    <x v="23"/>
    <x v="2546"/>
    <x v="2"/>
    <s v="US"/>
    <s v="USD"/>
    <n v="1426182551"/>
    <n v="1423594151"/>
    <b v="0"/>
    <n v="1"/>
    <b v="0"/>
    <s v="food/food trucks"/>
    <n v="0"/>
    <n v="1"/>
    <x v="4"/>
    <x v="29"/>
    <x v="3677"/>
  </r>
  <r>
    <n v="2582"/>
    <x v="3671"/>
    <s v="The place where chicken meets liquor for the first time!"/>
    <x v="94"/>
    <x v="2546"/>
    <x v="2"/>
    <s v="US"/>
    <s v="USD"/>
    <n v="1477784634"/>
    <n v="1475192634"/>
    <b v="0"/>
    <n v="1"/>
    <b v="0"/>
    <s v="food/food trucks"/>
    <n v="0"/>
    <n v="1"/>
    <x v="4"/>
    <x v="29"/>
    <x v="3678"/>
  </r>
  <r>
    <n v="2594"/>
    <x v="3672"/>
    <s v="New, small home business, looking to take some Granny's old recipes along with some of my own creations to the streets!"/>
    <x v="28"/>
    <x v="2546"/>
    <x v="2"/>
    <s v="US"/>
    <s v="USD"/>
    <n v="1407453228"/>
    <n v="1404861228"/>
    <b v="0"/>
    <n v="1"/>
    <b v="0"/>
    <s v="food/food trucks"/>
    <n v="0"/>
    <n v="1"/>
    <x v="4"/>
    <x v="29"/>
    <x v="3679"/>
  </r>
  <r>
    <n v="2689"/>
    <x v="3673"/>
    <s v="I am creating a high quality, local product only, concession trailer for local and remote events. Dearborn Brand, Winter's Brand, more."/>
    <x v="23"/>
    <x v="2546"/>
    <x v="2"/>
    <s v="US"/>
    <s v="USD"/>
    <n v="1469919890"/>
    <n v="1467327890"/>
    <b v="0"/>
    <n v="1"/>
    <b v="0"/>
    <s v="food/food trucks"/>
    <n v="0"/>
    <n v="1"/>
    <x v="4"/>
    <x v="29"/>
    <x v="3680"/>
  </r>
  <r>
    <n v="2694"/>
    <x v="3674"/>
    <s v="Gourmet taco truck infusing savory smoky flavors into your tacos, so when you open your container the aroma and actual smoke  flows out"/>
    <x v="0"/>
    <x v="2546"/>
    <x v="2"/>
    <s v="US"/>
    <s v="USD"/>
    <n v="1411701739"/>
    <n v="1409109739"/>
    <b v="0"/>
    <n v="1"/>
    <b v="0"/>
    <s v="food/food trucks"/>
    <n v="0"/>
    <n v="1"/>
    <x v="4"/>
    <x v="29"/>
    <x v="3681"/>
  </r>
  <r>
    <n v="2773"/>
    <x v="3675"/>
    <s v="Parents know the pain of rereading bad bedtime stories. I want to write stories that all ages will enjoy"/>
    <x v="402"/>
    <x v="2546"/>
    <x v="2"/>
    <s v="CA"/>
    <s v="CAD"/>
    <n v="1461530721"/>
    <n v="1460666721"/>
    <b v="0"/>
    <n v="1"/>
    <b v="0"/>
    <s v="publishing/children's books"/>
    <n v="0"/>
    <n v="1"/>
    <x v="1"/>
    <x v="39"/>
    <x v="3682"/>
  </r>
  <r>
    <n v="2910"/>
    <x v="3676"/>
    <s v="Free drama, dance and singing workshops for disadvantaged young people to inspire, create and help them follow their dreams."/>
    <x v="0"/>
    <x v="2546"/>
    <x v="2"/>
    <s v="GB"/>
    <s v="GBP"/>
    <n v="1434139887"/>
    <n v="1428955887"/>
    <b v="0"/>
    <n v="1"/>
    <b v="0"/>
    <s v="theater/plays"/>
    <n v="0"/>
    <n v="1"/>
    <x v="6"/>
    <x v="11"/>
    <x v="3683"/>
  </r>
  <r>
    <n v="2914"/>
    <x v="3677"/>
    <s v="Hercules must complete four challenges in order to meet the father he never knew"/>
    <x v="17"/>
    <x v="2546"/>
    <x v="2"/>
    <s v="GB"/>
    <s v="GBP"/>
    <n v="1426365994"/>
    <n v="1421185594"/>
    <b v="0"/>
    <n v="1"/>
    <b v="0"/>
    <s v="theater/plays"/>
    <n v="0"/>
    <n v="1"/>
    <x v="6"/>
    <x v="11"/>
    <x v="3684"/>
  </r>
  <r>
    <n v="2941"/>
    <x v="3678"/>
    <s v="Ovations wants to buy property to open a variety club to become the 1st minority owned club in Cincy, focusing on artists on the rise."/>
    <x v="17"/>
    <x v="2546"/>
    <x v="2"/>
    <s v="US"/>
    <s v="USD"/>
    <n v="1425250955"/>
    <n v="1422658955"/>
    <b v="0"/>
    <n v="1"/>
    <b v="0"/>
    <s v="theater/spaces"/>
    <n v="0"/>
    <n v="1"/>
    <x v="6"/>
    <x v="9"/>
    <x v="3685"/>
  </r>
  <r>
    <n v="3055"/>
    <x v="3679"/>
    <s v="I have been in the Surfing business since 1962 have a collection of surfing memorabilia I would like to open a surfing museum"/>
    <x v="16"/>
    <x v="2546"/>
    <x v="2"/>
    <s v="US"/>
    <s v="USD"/>
    <n v="1420844390"/>
    <n v="1415660390"/>
    <b v="0"/>
    <n v="1"/>
    <b v="0"/>
    <s v="theater/spaces"/>
    <n v="0"/>
    <n v="1"/>
    <x v="6"/>
    <x v="9"/>
    <x v="3686"/>
  </r>
  <r>
    <n v="3117"/>
    <x v="3680"/>
    <s v="Performing Arts workshops, for young people aged 5 -16, exploring how the sea has shaped Cowes as a settlement."/>
    <x v="114"/>
    <x v="2546"/>
    <x v="2"/>
    <s v="GB"/>
    <s v="GBP"/>
    <n v="1464354720"/>
    <n v="1463648360"/>
    <b v="0"/>
    <n v="1"/>
    <b v="0"/>
    <s v="theater/spaces"/>
    <n v="0"/>
    <n v="1"/>
    <x v="6"/>
    <x v="9"/>
    <x v="3687"/>
  </r>
  <r>
    <n v="3200"/>
    <x v="3681"/>
    <s v="An extremely unique musical play with an exciting, fun filled, dramatic twist. You will discover what lies ahead on the Road to Kingdom"/>
    <x v="6"/>
    <x v="2546"/>
    <x v="2"/>
    <s v="US"/>
    <s v="USD"/>
    <n v="1461994440"/>
    <n v="1459410101"/>
    <b v="0"/>
    <n v="1"/>
    <b v="0"/>
    <s v="theater/musical"/>
    <n v="0"/>
    <n v="1"/>
    <x v="6"/>
    <x v="19"/>
    <x v="3688"/>
  </r>
  <r>
    <n v="3630"/>
    <x v="3682"/>
    <s v="The Jeremy Kyle Show offers so much subject matter to create an opera with.  Along with his brilliant put downs it could be excellent!"/>
    <x v="121"/>
    <x v="2546"/>
    <x v="2"/>
    <s v="GB"/>
    <s v="GBP"/>
    <n v="1417295990"/>
    <n v="1414700390"/>
    <b v="0"/>
    <n v="1"/>
    <b v="0"/>
    <s v="theater/musical"/>
    <n v="0"/>
    <n v="1"/>
    <x v="6"/>
    <x v="19"/>
    <x v="3689"/>
  </r>
  <r>
    <n v="3639"/>
    <x v="3683"/>
    <s v="POE is a tragicomic musical about the life and works of Edgar Poe, with Death as his therapist helping him find peace in the beyond."/>
    <x v="17"/>
    <x v="2546"/>
    <x v="2"/>
    <s v="US"/>
    <s v="USD"/>
    <n v="1475853060"/>
    <n v="1470672906"/>
    <b v="0"/>
    <n v="1"/>
    <b v="0"/>
    <s v="theater/musical"/>
    <n v="0"/>
    <n v="1"/>
    <x v="6"/>
    <x v="19"/>
    <x v="3690"/>
  </r>
  <r>
    <n v="3645"/>
    <x v="3684"/>
    <s v="This new musical comedy empowers women and girls of all ages to be themselves in their shoes, whatever shoes they choose."/>
    <x v="114"/>
    <x v="2546"/>
    <x v="2"/>
    <s v="CA"/>
    <s v="CAD"/>
    <n v="1479773838"/>
    <n v="1477178238"/>
    <b v="0"/>
    <n v="1"/>
    <b v="0"/>
    <s v="theater/musical"/>
    <n v="0"/>
    <n v="1"/>
    <x v="6"/>
    <x v="19"/>
    <x v="3691"/>
  </r>
  <r>
    <n v="3796"/>
    <x v="3685"/>
    <s v="Part Psychological Thriller - Part Heartbreaking Drama - Part Spectacular Farce - 100% New American Musical Theatre"/>
    <x v="163"/>
    <x v="2546"/>
    <x v="2"/>
    <s v="US"/>
    <s v="USD"/>
    <n v="1484354556"/>
    <n v="1479170556"/>
    <b v="0"/>
    <n v="1"/>
    <b v="0"/>
    <s v="theater/musical"/>
    <n v="0"/>
    <n v="1"/>
    <x v="6"/>
    <x v="19"/>
    <x v="3692"/>
  </r>
  <r>
    <n v="3856"/>
    <x v="3686"/>
    <s v="Thought-provoking drama about one who gets so caught up in churchwork, loses the true meaning of serving God, &amp; has TROUBLE AT THE GATE"/>
    <x v="1"/>
    <x v="2546"/>
    <x v="2"/>
    <s v="US"/>
    <s v="USD"/>
    <n v="1425833403"/>
    <n v="1423245003"/>
    <b v="0"/>
    <n v="1"/>
    <b v="0"/>
    <s v="theater/plays"/>
    <n v="0"/>
    <n v="1"/>
    <x v="6"/>
    <x v="11"/>
    <x v="3693"/>
  </r>
  <r>
    <n v="3859"/>
    <x v="3687"/>
    <s v="This is a play that will have each and everyone that sees it thinking about the dreams they had growing up. It's a dramady"/>
    <x v="60"/>
    <x v="2546"/>
    <x v="2"/>
    <s v="US"/>
    <s v="USD"/>
    <n v="1403730000"/>
    <n v="1401485207"/>
    <b v="0"/>
    <n v="1"/>
    <b v="0"/>
    <s v="theater/plays"/>
    <n v="0"/>
    <n v="1"/>
    <x v="6"/>
    <x v="11"/>
    <x v="3694"/>
  </r>
  <r>
    <n v="3862"/>
    <x v="3688"/>
    <s v="The hit immersive theatre experience of England comes to Corpus Christi!"/>
    <x v="82"/>
    <x v="2546"/>
    <x v="2"/>
    <s v="US"/>
    <s v="USD"/>
    <n v="1473699540"/>
    <n v="1472451356"/>
    <b v="0"/>
    <n v="1"/>
    <b v="0"/>
    <s v="theater/plays"/>
    <n v="0"/>
    <n v="1"/>
    <x v="6"/>
    <x v="11"/>
    <x v="3695"/>
  </r>
  <r>
    <n v="3912"/>
    <x v="3689"/>
    <s v="Producing &amp; directing Jake's Women by Neil Simon opening July 9 and running through July 26 for Sonoma Arts Live"/>
    <x v="51"/>
    <x v="2546"/>
    <x v="2"/>
    <s v="US"/>
    <s v="USD"/>
    <n v="1429936500"/>
    <n v="1424759330"/>
    <b v="0"/>
    <n v="1"/>
    <b v="0"/>
    <s v="theater/plays"/>
    <n v="0"/>
    <n v="1"/>
    <x v="6"/>
    <x v="11"/>
    <x v="3696"/>
  </r>
  <r>
    <n v="3932"/>
    <x v="3690"/>
    <s v="Audience tell stories from their life chooses the improv actors to re-enact the story on the spot via song, dance and theatrics."/>
    <x v="32"/>
    <x v="2546"/>
    <x v="2"/>
    <s v="US"/>
    <s v="USD"/>
    <n v="1458097364"/>
    <n v="1455508964"/>
    <b v="0"/>
    <n v="1"/>
    <b v="0"/>
    <s v="theater/plays"/>
    <n v="0"/>
    <n v="1"/>
    <x v="6"/>
    <x v="11"/>
    <x v="3697"/>
  </r>
  <r>
    <n v="3951"/>
    <x v="3691"/>
    <s v="Set in Southern America â€œThe Divideâ€ is a stage play that touches on the issues that are forefront in America and the world."/>
    <x v="19"/>
    <x v="2546"/>
    <x v="2"/>
    <s v="IE"/>
    <s v="EUR"/>
    <n v="1462301342"/>
    <n v="1457120942"/>
    <b v="0"/>
    <n v="1"/>
    <b v="0"/>
    <s v="theater/plays"/>
    <n v="0"/>
    <n v="1"/>
    <x v="6"/>
    <x v="11"/>
    <x v="3698"/>
  </r>
  <r>
    <n v="4004"/>
    <x v="3692"/>
    <s v="Help Launch The Queen Into South Florida!"/>
    <x v="207"/>
    <x v="2546"/>
    <x v="2"/>
    <s v="US"/>
    <s v="USD"/>
    <n v="1412740457"/>
    <n v="1410148457"/>
    <b v="0"/>
    <n v="1"/>
    <b v="0"/>
    <s v="theater/plays"/>
    <n v="0"/>
    <n v="1"/>
    <x v="6"/>
    <x v="11"/>
    <x v="3699"/>
  </r>
  <r>
    <n v="4015"/>
    <x v="3693"/>
    <s v="FREE Shakespeare In the Park in Bergen County, NJ on July 24, 25, 31, and August 1. We need your support to help keep our show FREE"/>
    <x v="40"/>
    <x v="2546"/>
    <x v="2"/>
    <s v="US"/>
    <s v="USD"/>
    <n v="1437331463"/>
    <n v="1434739463"/>
    <b v="0"/>
    <n v="1"/>
    <b v="0"/>
    <s v="theater/plays"/>
    <n v="0"/>
    <n v="1"/>
    <x v="6"/>
    <x v="11"/>
    <x v="3700"/>
  </r>
  <r>
    <n v="4045"/>
    <x v="3694"/>
    <s v="&quot;The Hostages&quot; is about a bank robbery gone wrong, as we learn more about each characters, we question who are the actually hostages..."/>
    <x v="1"/>
    <x v="2546"/>
    <x v="2"/>
    <s v="AU"/>
    <s v="AUD"/>
    <n v="1408596589"/>
    <n v="1406004589"/>
    <b v="0"/>
    <n v="1"/>
    <b v="0"/>
    <s v="theater/plays"/>
    <n v="0"/>
    <n v="1"/>
    <x v="6"/>
    <x v="11"/>
    <x v="3701"/>
  </r>
  <r>
    <n v="4050"/>
    <x v="3695"/>
    <s v="Amen is an important jarring story about the repercussions of reporting the war from the front lines and the war that follows them home"/>
    <x v="186"/>
    <x v="2546"/>
    <x v="2"/>
    <s v="US"/>
    <s v="USD"/>
    <n v="1414077391"/>
    <n v="1411485391"/>
    <b v="0"/>
    <n v="1"/>
    <b v="0"/>
    <s v="theater/plays"/>
    <n v="0"/>
    <n v="1"/>
    <x v="6"/>
    <x v="11"/>
    <x v="3702"/>
  </r>
  <r>
    <n v="4112"/>
    <x v="3696"/>
    <s v="Set in Southern America â€œThe Divideâ€ is a stage play that touches on the issues that are forefront in America and the world."/>
    <x v="60"/>
    <x v="2546"/>
    <x v="2"/>
    <s v="IE"/>
    <s v="EUR"/>
    <n v="1456617600"/>
    <n v="1454280186"/>
    <b v="0"/>
    <n v="1"/>
    <b v="0"/>
    <s v="theater/plays"/>
    <n v="0"/>
    <n v="1"/>
    <x v="6"/>
    <x v="11"/>
    <x v="3703"/>
  </r>
  <r>
    <n v="122"/>
    <x v="3697"/>
    <s v="My ambition for this knows no bounds.  Seeing Sephoria in a live-action is a dream of mine."/>
    <x v="403"/>
    <x v="2547"/>
    <x v="1"/>
    <s v="US"/>
    <s v="USD"/>
    <n v="1476094907"/>
    <n v="1470910907"/>
    <b v="0"/>
    <n v="0"/>
    <b v="0"/>
    <s v="film &amp; video/science fiction"/>
    <n v="0"/>
    <n v="0"/>
    <x v="5"/>
    <x v="21"/>
    <x v="3704"/>
  </r>
  <r>
    <n v="124"/>
    <x v="3698"/>
    <s v="An artificial man and woman discover love under the unsuspecting eyes of the four renowned artists who created them."/>
    <x v="38"/>
    <x v="2547"/>
    <x v="1"/>
    <s v="US"/>
    <s v="USD"/>
    <n v="1431728242"/>
    <n v="1429568242"/>
    <b v="0"/>
    <n v="0"/>
    <b v="0"/>
    <s v="film &amp; video/science fiction"/>
    <n v="0"/>
    <n v="0"/>
    <x v="5"/>
    <x v="21"/>
    <x v="3705"/>
  </r>
  <r>
    <n v="129"/>
    <x v="3699"/>
    <s v="HEY!!! I'm David House, and I am currently working on a film called Justice League Origins!!! non-profit based on DC Comics Characters."/>
    <x v="16"/>
    <x v="2547"/>
    <x v="1"/>
    <s v="US"/>
    <s v="USD"/>
    <n v="1414708183"/>
    <n v="1409524183"/>
    <b v="0"/>
    <n v="0"/>
    <b v="0"/>
    <s v="film &amp; video/science fiction"/>
    <n v="0"/>
    <n v="0"/>
    <x v="5"/>
    <x v="21"/>
    <x v="3706"/>
  </r>
  <r>
    <n v="130"/>
    <x v="3700"/>
    <s v="A journey down the rabbit hole into the dark future. A mix of reality and dreams of a world dependant on an oppressed by technology."/>
    <x v="260"/>
    <x v="2547"/>
    <x v="1"/>
    <s v="GB"/>
    <s v="GBP"/>
    <n v="1402949760"/>
    <n v="1400536692"/>
    <b v="0"/>
    <n v="0"/>
    <b v="0"/>
    <s v="film &amp; video/science fiction"/>
    <n v="0"/>
    <n v="0"/>
    <x v="5"/>
    <x v="21"/>
    <x v="3707"/>
  </r>
  <r>
    <n v="131"/>
    <x v="3701"/>
    <s v="I"/>
    <x v="181"/>
    <x v="2547"/>
    <x v="1"/>
    <s v="US"/>
    <s v="USD"/>
    <n v="1467763200"/>
    <n v="1466453161"/>
    <b v="0"/>
    <n v="0"/>
    <b v="0"/>
    <s v="film &amp; video/science fiction"/>
    <n v="0"/>
    <n v="0"/>
    <x v="5"/>
    <x v="21"/>
    <x v="3708"/>
  </r>
  <r>
    <n v="133"/>
    <x v="3702"/>
    <s v="Invasion from outer space sights, to weird to imagine destruction too monstrous to escape"/>
    <x v="404"/>
    <x v="2547"/>
    <x v="1"/>
    <s v="US"/>
    <s v="USD"/>
    <n v="1464715860"/>
    <n v="1462130584"/>
    <b v="0"/>
    <n v="0"/>
    <b v="0"/>
    <s v="film &amp; video/science fiction"/>
    <n v="0"/>
    <n v="0"/>
    <x v="5"/>
    <x v="21"/>
    <x v="3709"/>
  </r>
  <r>
    <n v="134"/>
    <x v="3703"/>
    <s v="steampunk  remake of &quot;a Christmas carol&quot;"/>
    <x v="1"/>
    <x v="2547"/>
    <x v="1"/>
    <s v="US"/>
    <s v="USD"/>
    <n v="1441386000"/>
    <n v="1438811418"/>
    <b v="0"/>
    <n v="0"/>
    <b v="0"/>
    <s v="film &amp; video/science fiction"/>
    <n v="0"/>
    <n v="0"/>
    <x v="5"/>
    <x v="21"/>
    <x v="3710"/>
  </r>
  <r>
    <n v="136"/>
    <x v="3704"/>
    <s v="NAVY SEALS sent on a Area 51 Top-Secret rescue mission where they are shrunken and injected into an ET body, the immune system mutated."/>
    <x v="121"/>
    <x v="2547"/>
    <x v="1"/>
    <s v="US"/>
    <s v="USD"/>
    <n v="1431771360"/>
    <n v="1427968234"/>
    <b v="0"/>
    <n v="0"/>
    <b v="0"/>
    <s v="film &amp; video/science fiction"/>
    <n v="0"/>
    <n v="0"/>
    <x v="5"/>
    <x v="21"/>
    <x v="3711"/>
  </r>
  <r>
    <n v="137"/>
    <x v="3705"/>
    <s v="An unofficial sequel to the independent 2015 fan film Predator: Dark ages. Set in 2141 we follow the crew of the cargoship Centurion"/>
    <x v="20"/>
    <x v="2547"/>
    <x v="1"/>
    <s v="DK"/>
    <s v="DKK"/>
    <n v="1444657593"/>
    <n v="1440337593"/>
    <b v="0"/>
    <n v="0"/>
    <b v="0"/>
    <s v="film &amp; video/science fiction"/>
    <n v="0"/>
    <n v="0"/>
    <x v="5"/>
    <x v="21"/>
    <x v="3712"/>
  </r>
  <r>
    <n v="140"/>
    <x v="3706"/>
    <s v="A Gladiator fights for his freedom to be reunited with his Family, he's one fight away, when Rome is infected with a Zombie Virus"/>
    <x v="19"/>
    <x v="2547"/>
    <x v="1"/>
    <s v="US"/>
    <s v="USD"/>
    <n v="1426823132"/>
    <n v="1424234732"/>
    <b v="0"/>
    <n v="0"/>
    <b v="0"/>
    <s v="film &amp; video/science fiction"/>
    <n v="0"/>
    <n v="0"/>
    <x v="5"/>
    <x v="21"/>
    <x v="3713"/>
  </r>
  <r>
    <n v="143"/>
    <x v="3707"/>
    <s v="A young woman learns she is one of few women left bred like cattle in order to control a deadly disease and the world populace"/>
    <x v="120"/>
    <x v="2547"/>
    <x v="1"/>
    <s v="AU"/>
    <s v="AUD"/>
    <n v="1472882100"/>
    <n v="1467941542"/>
    <b v="0"/>
    <n v="0"/>
    <b v="0"/>
    <s v="film &amp; video/science fiction"/>
    <n v="0"/>
    <n v="0"/>
    <x v="5"/>
    <x v="21"/>
    <x v="3714"/>
  </r>
  <r>
    <n v="147"/>
    <x v="3708"/>
    <s v="Film makers catch live footage beyond their wildest dreams."/>
    <x v="40"/>
    <x v="2547"/>
    <x v="1"/>
    <s v="GB"/>
    <s v="GBP"/>
    <n v="1420741080"/>
    <n v="1417026340"/>
    <b v="0"/>
    <n v="0"/>
    <b v="0"/>
    <s v="film &amp; video/science fiction"/>
    <n v="0"/>
    <n v="0"/>
    <x v="5"/>
    <x v="21"/>
    <x v="3715"/>
  </r>
  <r>
    <n v="158"/>
    <x v="3709"/>
    <s v="ITD a is thriller about a female college student house sitting for her boss &amp; encountering a dark evil force that dwells in the shadows"/>
    <x v="1"/>
    <x v="2547"/>
    <x v="1"/>
    <s v="US"/>
    <s v="USD"/>
    <n v="1413942628"/>
    <n v="1411350628"/>
    <b v="0"/>
    <n v="0"/>
    <b v="0"/>
    <s v="film &amp; video/science fiction"/>
    <n v="0"/>
    <n v="0"/>
    <x v="5"/>
    <x v="21"/>
    <x v="3716"/>
  </r>
  <r>
    <n v="160"/>
    <x v="3710"/>
    <s v="The title might seem cheesy, but my father says that to my mother every time they say I love you.     This story is dedicated to them."/>
    <x v="1"/>
    <x v="2547"/>
    <x v="2"/>
    <s v="US"/>
    <s v="USD"/>
    <n v="1439675691"/>
    <n v="1434491691"/>
    <b v="0"/>
    <n v="0"/>
    <b v="0"/>
    <s v="film &amp; video/drama"/>
    <n v="0"/>
    <n v="0"/>
    <x v="5"/>
    <x v="10"/>
    <x v="3717"/>
  </r>
  <r>
    <n v="163"/>
    <x v="3711"/>
    <s v="Over 2.5 million Black men registered for the draft in World War II. _x000a_This will be the most comprehensive portrayal EVER of US. THEN."/>
    <x v="330"/>
    <x v="2547"/>
    <x v="2"/>
    <s v="US"/>
    <s v="USD"/>
    <n v="1443657600"/>
    <n v="1440716654"/>
    <b v="0"/>
    <n v="0"/>
    <b v="0"/>
    <s v="film &amp; video/drama"/>
    <n v="0"/>
    <n v="0"/>
    <x v="5"/>
    <x v="10"/>
    <x v="3718"/>
  </r>
  <r>
    <n v="165"/>
    <x v="3712"/>
    <s v="A teacher. A boy. The beach and a heatwave that drove them all insane."/>
    <x v="92"/>
    <x v="2547"/>
    <x v="2"/>
    <s v="GB"/>
    <s v="GBP"/>
    <n v="1452613724"/>
    <n v="1450021724"/>
    <b v="0"/>
    <n v="0"/>
    <b v="0"/>
    <s v="film &amp; video/drama"/>
    <n v="0"/>
    <n v="0"/>
    <x v="5"/>
    <x v="10"/>
    <x v="3719"/>
  </r>
  <r>
    <n v="172"/>
    <x v="3713"/>
    <s v="A short film on the rarest mammal and the second most endangered freshwater river dolphin, in Pakistan."/>
    <x v="68"/>
    <x v="2547"/>
    <x v="2"/>
    <s v="US"/>
    <s v="USD"/>
    <n v="1426753723"/>
    <n v="1423733323"/>
    <b v="0"/>
    <n v="0"/>
    <b v="0"/>
    <s v="film &amp; video/drama"/>
    <n v="0"/>
    <n v="0"/>
    <x v="5"/>
    <x v="10"/>
    <x v="3720"/>
  </r>
  <r>
    <n v="173"/>
    <x v="3714"/>
    <s v="This is a film inspired by Quentin Tarantino, I want to make a film thats entertaining yet gritty. 7 Sins is in pre-production."/>
    <x v="405"/>
    <x v="2547"/>
    <x v="2"/>
    <s v="GB"/>
    <s v="GBP"/>
    <n v="1425131108"/>
    <n v="1422539108"/>
    <b v="0"/>
    <n v="0"/>
    <b v="0"/>
    <s v="film &amp; video/drama"/>
    <n v="0"/>
    <n v="0"/>
    <x v="5"/>
    <x v="10"/>
    <x v="3721"/>
  </r>
  <r>
    <n v="174"/>
    <x v="3715"/>
    <s v="An international short film project. It is about loneliness, wich is caused by the current compulsion to check your Facebook every day."/>
    <x v="70"/>
    <x v="2547"/>
    <x v="2"/>
    <s v="NL"/>
    <s v="EUR"/>
    <n v="1431108776"/>
    <n v="1425924776"/>
    <b v="0"/>
    <n v="0"/>
    <b v="0"/>
    <s v="film &amp; video/drama"/>
    <n v="0"/>
    <n v="0"/>
    <x v="5"/>
    <x v="10"/>
    <x v="3722"/>
  </r>
  <r>
    <n v="176"/>
    <x v="3716"/>
    <s v="I'm seeking funding to finish my short film, Silent Monster, to bring awareness to teenage bullying as well as teenage violence."/>
    <x v="186"/>
    <x v="2547"/>
    <x v="2"/>
    <s v="US"/>
    <s v="USD"/>
    <n v="1438803999"/>
    <n v="1436211999"/>
    <b v="0"/>
    <n v="0"/>
    <b v="0"/>
    <s v="film &amp; video/drama"/>
    <n v="0"/>
    <n v="0"/>
    <x v="5"/>
    <x v="10"/>
    <x v="3723"/>
  </r>
  <r>
    <n v="178"/>
    <x v="3717"/>
    <s v="El viaje de LucÃ­a es un largometraje de ficciÃ³n con temÃ¡tica sobre el cÃ¡ncer infantil."/>
    <x v="62"/>
    <x v="2547"/>
    <x v="2"/>
    <s v="ES"/>
    <s v="EUR"/>
    <n v="1448582145"/>
    <n v="1445986545"/>
    <b v="0"/>
    <n v="0"/>
    <b v="0"/>
    <s v="film &amp; video/drama"/>
    <n v="0"/>
    <n v="0"/>
    <x v="5"/>
    <x v="10"/>
    <x v="3724"/>
  </r>
  <r>
    <n v="182"/>
    <x v="3718"/>
    <s v="I'm Faraz, and I am raising money for my feature film called ABU. This one is for our parents, and our responsibilities towards them."/>
    <x v="114"/>
    <x v="2547"/>
    <x v="2"/>
    <s v="US"/>
    <s v="USD"/>
    <n v="1483748232"/>
    <n v="1481156232"/>
    <b v="0"/>
    <n v="0"/>
    <b v="0"/>
    <s v="film &amp; video/drama"/>
    <n v="0"/>
    <n v="0"/>
    <x v="5"/>
    <x v="10"/>
    <x v="3725"/>
  </r>
  <r>
    <n v="186"/>
    <x v="3719"/>
    <s v="My film is about a boy who discovers the truth about his fathers dissapearance through the dark secrets of his mothers past."/>
    <x v="1"/>
    <x v="2547"/>
    <x v="2"/>
    <s v="US"/>
    <s v="USD"/>
    <n v="1488571200"/>
    <n v="1485977434"/>
    <b v="0"/>
    <n v="0"/>
    <b v="0"/>
    <s v="film &amp; video/drama"/>
    <n v="0"/>
    <n v="0"/>
    <x v="5"/>
    <x v="10"/>
    <x v="3726"/>
  </r>
  <r>
    <n v="188"/>
    <x v="3720"/>
    <s v="Mariano Messini, an aspiring musician, indebted to the mafia must put his life on the line to escape their grasp and pursue his dream."/>
    <x v="186"/>
    <x v="2547"/>
    <x v="2"/>
    <s v="US"/>
    <s v="USD"/>
    <n v="1409891015"/>
    <n v="1407299015"/>
    <b v="0"/>
    <n v="0"/>
    <b v="0"/>
    <s v="film &amp; video/drama"/>
    <n v="0"/>
    <n v="0"/>
    <x v="5"/>
    <x v="10"/>
    <x v="3727"/>
  </r>
  <r>
    <n v="193"/>
    <x v="3721"/>
    <s v="I am in need of a new PC for my Media Production course so i can pursue my dream of creating CGI based sci-fi productions for everyone"/>
    <x v="114"/>
    <x v="2547"/>
    <x v="2"/>
    <s v="GB"/>
    <s v="GBP"/>
    <n v="1417217166"/>
    <n v="1412029566"/>
    <b v="0"/>
    <n v="0"/>
    <b v="0"/>
    <s v="film &amp; video/drama"/>
    <n v="0"/>
    <n v="0"/>
    <x v="5"/>
    <x v="10"/>
    <x v="3728"/>
  </r>
  <r>
    <n v="195"/>
    <x v="3722"/>
    <s v="A film project based on my auto-biography, a military conflict with no media attention, this story depicts war and its aftermath."/>
    <x v="330"/>
    <x v="2547"/>
    <x v="2"/>
    <s v="US"/>
    <s v="USD"/>
    <n v="1436544332"/>
    <n v="1431360332"/>
    <b v="0"/>
    <n v="0"/>
    <b v="0"/>
    <s v="film &amp; video/drama"/>
    <n v="0"/>
    <n v="0"/>
    <x v="5"/>
    <x v="10"/>
    <x v="3729"/>
  </r>
  <r>
    <n v="199"/>
    <x v="3723"/>
    <s v="We're filming a feature film that we can put in numerous film festivals across the country. My dream is to compete in every single one."/>
    <x v="26"/>
    <x v="2547"/>
    <x v="2"/>
    <s v="US"/>
    <s v="USD"/>
    <n v="1472698702"/>
    <n v="1470106702"/>
    <b v="0"/>
    <n v="0"/>
    <b v="0"/>
    <s v="film &amp; video/drama"/>
    <n v="0"/>
    <n v="0"/>
    <x v="5"/>
    <x v="10"/>
    <x v="3730"/>
  </r>
  <r>
    <n v="202"/>
    <x v="3724"/>
    <s v="new web series created by jonney terry"/>
    <x v="70"/>
    <x v="2547"/>
    <x v="2"/>
    <s v="US"/>
    <s v="USD"/>
    <n v="1444337940"/>
    <n v="1441750564"/>
    <b v="0"/>
    <n v="0"/>
    <b v="0"/>
    <s v="film &amp; video/drama"/>
    <n v="0"/>
    <n v="0"/>
    <x v="5"/>
    <x v="10"/>
    <x v="3731"/>
  </r>
  <r>
    <n v="206"/>
    <x v="3725"/>
    <s v="A love story featuring adoption,struggle,dysfunction,grace, healing, and restoration."/>
    <x v="372"/>
    <x v="2547"/>
    <x v="2"/>
    <s v="US"/>
    <s v="USD"/>
    <n v="1470441983"/>
    <n v="1468627583"/>
    <b v="0"/>
    <n v="0"/>
    <b v="0"/>
    <s v="film &amp; video/drama"/>
    <n v="0"/>
    <n v="0"/>
    <x v="5"/>
    <x v="10"/>
    <x v="3732"/>
  </r>
  <r>
    <n v="208"/>
    <x v="3726"/>
    <s v="A young woman's journey from Africa to Australia where she finds heaven on earth, love and tragedy. Within her tragedy she saves lives."/>
    <x v="6"/>
    <x v="2547"/>
    <x v="2"/>
    <s v="AU"/>
    <s v="AUD"/>
    <n v="1418719967"/>
    <n v="1416127967"/>
    <b v="0"/>
    <n v="0"/>
    <b v="0"/>
    <s v="film &amp; video/drama"/>
    <n v="0"/>
    <n v="0"/>
    <x v="5"/>
    <x v="10"/>
    <x v="3733"/>
  </r>
  <r>
    <n v="209"/>
    <x v="3727"/>
    <s v="&quot;A Brighter Day&quot; is the first episode of a television series about an ex-hustler that becomes a school teacher to help at risk youth."/>
    <x v="17"/>
    <x v="2547"/>
    <x v="2"/>
    <s v="US"/>
    <s v="USD"/>
    <n v="1436566135"/>
    <n v="1433974135"/>
    <b v="0"/>
    <n v="0"/>
    <b v="0"/>
    <s v="film &amp; video/drama"/>
    <n v="0"/>
    <n v="0"/>
    <x v="5"/>
    <x v="10"/>
    <x v="3734"/>
  </r>
  <r>
    <n v="221"/>
    <x v="3728"/>
    <s v="Film about Schizophrenia with Surreal Twists!"/>
    <x v="6"/>
    <x v="2547"/>
    <x v="2"/>
    <s v="US"/>
    <s v="USD"/>
    <n v="1427569564"/>
    <n v="1422389164"/>
    <b v="0"/>
    <n v="0"/>
    <b v="0"/>
    <s v="film &amp; video/drama"/>
    <n v="0"/>
    <n v="0"/>
    <x v="5"/>
    <x v="10"/>
    <x v="3735"/>
  </r>
  <r>
    <n v="223"/>
    <x v="3729"/>
    <s v="An old man, a U.S Marine Corps veteran remembers his combat experience in the battle of Toktong Pass 1950, during the Korean War."/>
    <x v="406"/>
    <x v="2547"/>
    <x v="2"/>
    <s v="US"/>
    <s v="USD"/>
    <n v="1463879100"/>
    <n v="1461287350"/>
    <b v="0"/>
    <n v="0"/>
    <b v="0"/>
    <s v="film &amp; video/drama"/>
    <n v="0"/>
    <n v="0"/>
    <x v="5"/>
    <x v="10"/>
    <x v="3736"/>
  </r>
  <r>
    <n v="224"/>
    <x v="3730"/>
    <s v="African Hollywood production, from the people who brought you Spiderman 1&amp;2, Star Trek 1&amp;2, Mission Impossible 3&amp;4 and Star Wars Ep7"/>
    <x v="407"/>
    <x v="2547"/>
    <x v="2"/>
    <s v="AU"/>
    <s v="AUD"/>
    <n v="1436506726"/>
    <n v="1431322726"/>
    <b v="0"/>
    <n v="0"/>
    <b v="0"/>
    <s v="film &amp; video/drama"/>
    <n v="0"/>
    <n v="0"/>
    <x v="5"/>
    <x v="10"/>
    <x v="3737"/>
  </r>
  <r>
    <n v="225"/>
    <x v="3731"/>
    <s v="I'm creating a &quot;Lifetime&quot; type drama film about a girl who uses backpage for money, but trying to turn her life around."/>
    <x v="317"/>
    <x v="2547"/>
    <x v="2"/>
    <s v="US"/>
    <s v="USD"/>
    <n v="1460153054"/>
    <n v="1457564654"/>
    <b v="0"/>
    <n v="0"/>
    <b v="0"/>
    <s v="film &amp; video/drama"/>
    <n v="0"/>
    <n v="0"/>
    <x v="5"/>
    <x v="10"/>
    <x v="3738"/>
  </r>
  <r>
    <n v="227"/>
    <x v="3732"/>
    <s v="Imagine your life is full is nothing but pain and darkness. One day, you had the chance to be free from it all. Would you take it?"/>
    <x v="88"/>
    <x v="2547"/>
    <x v="2"/>
    <s v="US"/>
    <s v="USD"/>
    <n v="1436477241"/>
    <n v="1433885241"/>
    <b v="0"/>
    <n v="0"/>
    <b v="0"/>
    <s v="film &amp; video/drama"/>
    <n v="0"/>
    <n v="0"/>
    <x v="5"/>
    <x v="10"/>
    <x v="3739"/>
  </r>
  <r>
    <n v="228"/>
    <x v="3733"/>
    <s v="I am making a film from one one of my books called facets of a Geek life."/>
    <x v="36"/>
    <x v="2547"/>
    <x v="2"/>
    <s v="GB"/>
    <s v="GBP"/>
    <n v="1433176105"/>
    <n v="1427992105"/>
    <b v="0"/>
    <n v="0"/>
    <b v="0"/>
    <s v="film &amp; video/drama"/>
    <n v="0"/>
    <n v="0"/>
    <x v="5"/>
    <x v="10"/>
    <x v="3740"/>
  </r>
  <r>
    <n v="229"/>
    <x v="3734"/>
    <s v="I teenage girl that wants to go around the system. She does all she can to cheat and finds herself in a bad position when she messesup"/>
    <x v="121"/>
    <x v="2547"/>
    <x v="2"/>
    <s v="DE"/>
    <s v="EUR"/>
    <n v="1455402297"/>
    <n v="1452810297"/>
    <b v="0"/>
    <n v="0"/>
    <b v="0"/>
    <s v="film &amp; video/drama"/>
    <n v="0"/>
    <n v="0"/>
    <x v="5"/>
    <x v="10"/>
    <x v="3741"/>
  </r>
  <r>
    <n v="231"/>
    <x v="3735"/>
    <s v="Farewell to Freedom the screenplay portrays  a vulnerable divorce'  who falls for a hard-luck cowboy she meets in Las Vegas."/>
    <x v="406"/>
    <x v="2547"/>
    <x v="2"/>
    <s v="US"/>
    <s v="USD"/>
    <n v="1451775651"/>
    <n v="1449183651"/>
    <b v="0"/>
    <n v="0"/>
    <b v="0"/>
    <s v="film &amp; video/drama"/>
    <n v="0"/>
    <n v="0"/>
    <x v="5"/>
    <x v="10"/>
    <x v="3742"/>
  </r>
  <r>
    <n v="233"/>
    <x v="3736"/>
    <s v="â€œArea 4â€ revolves around Frank Hammond, a counselor at a high school, who discovers the scandals that took place."/>
    <x v="63"/>
    <x v="2547"/>
    <x v="2"/>
    <s v="US"/>
    <s v="USD"/>
    <n v="1475185972"/>
    <n v="1472593972"/>
    <b v="0"/>
    <n v="0"/>
    <b v="0"/>
    <s v="film &amp; video/drama"/>
    <n v="0"/>
    <n v="0"/>
    <x v="5"/>
    <x v="10"/>
    <x v="3743"/>
  </r>
  <r>
    <n v="235"/>
    <x v="3737"/>
    <s v="Taking people on a deep emotional trip with a story about sometimes those who have less, give more."/>
    <x v="26"/>
    <x v="2547"/>
    <x v="2"/>
    <s v="US"/>
    <s v="USD"/>
    <n v="1436478497"/>
    <n v="1433886497"/>
    <b v="0"/>
    <n v="0"/>
    <b v="0"/>
    <s v="film &amp; video/drama"/>
    <n v="0"/>
    <n v="0"/>
    <x v="5"/>
    <x v="10"/>
    <x v="3744"/>
  </r>
  <r>
    <n v="236"/>
    <x v="3738"/>
    <s v="Real cases from IAB investigations. Good cops taking down the bad cops. Police misconduct, obsessive force, drug trafficking etc."/>
    <x v="25"/>
    <x v="2547"/>
    <x v="2"/>
    <s v="US"/>
    <s v="USD"/>
    <n v="1451952000"/>
    <n v="1447380099"/>
    <b v="0"/>
    <n v="0"/>
    <b v="0"/>
    <s v="film &amp; video/drama"/>
    <n v="0"/>
    <n v="0"/>
    <x v="5"/>
    <x v="10"/>
    <x v="3745"/>
  </r>
  <r>
    <n v="238"/>
    <x v="3739"/>
    <s v="A film to stop society from judging others and get along. Life is not about discrimination! Donate for this Thrilling Drama Series!!!!"/>
    <x v="93"/>
    <x v="2547"/>
    <x v="2"/>
    <s v="US"/>
    <s v="USD"/>
    <n v="1483088400"/>
    <n v="1481324760"/>
    <b v="0"/>
    <n v="0"/>
    <b v="0"/>
    <s v="film &amp; video/drama"/>
    <n v="0"/>
    <n v="0"/>
    <x v="5"/>
    <x v="10"/>
    <x v="3746"/>
  </r>
  <r>
    <n v="427"/>
    <x v="3740"/>
    <s v="Iâ€™m raising funds to produce a professional Hard Times Charles animated video book, including hiring animators and voice-over talent."/>
    <x v="115"/>
    <x v="2547"/>
    <x v="2"/>
    <s v="US"/>
    <s v="USD"/>
    <n v="1445540340"/>
    <n v="1444340940"/>
    <b v="0"/>
    <n v="0"/>
    <b v="0"/>
    <s v="film &amp; video/animation"/>
    <n v="0"/>
    <n v="0"/>
    <x v="5"/>
    <x v="23"/>
    <x v="3747"/>
  </r>
  <r>
    <n v="429"/>
    <x v="3741"/>
    <s v="THE FUTURE is a short animated film created entirely by autistic and developmentally disabled artists from the L.A.N.D. program in Brooklyn, New York."/>
    <x v="1"/>
    <x v="2547"/>
    <x v="2"/>
    <s v="US"/>
    <s v="USD"/>
    <n v="1259297940"/>
    <n v="1252964282"/>
    <b v="0"/>
    <n v="0"/>
    <b v="0"/>
    <s v="film &amp; video/animation"/>
    <n v="0"/>
    <n v="0"/>
    <x v="5"/>
    <x v="23"/>
    <x v="3748"/>
  </r>
  <r>
    <n v="433"/>
    <x v="3742"/>
    <s v="A 3D Animation._x000a_3 Main characters: Josh, Jessie, and Rosa._x000a_Genre: Action/eerie/adventure/suspense_x000a_Setting: Desert ruins/Deep Dungeon"/>
    <x v="121"/>
    <x v="2547"/>
    <x v="2"/>
    <s v="US"/>
    <s v="USD"/>
    <n v="1444576022"/>
    <n v="1439392022"/>
    <b v="0"/>
    <n v="0"/>
    <b v="0"/>
    <s v="film &amp; video/animation"/>
    <n v="0"/>
    <n v="0"/>
    <x v="5"/>
    <x v="23"/>
    <x v="3749"/>
  </r>
  <r>
    <n v="436"/>
    <x v="3743"/>
    <s v="Blinky is the story of a naÃ¯ve simpleton who suddenly finds himself struggling to adapt to changes within his environment."/>
    <x v="114"/>
    <x v="2547"/>
    <x v="2"/>
    <s v="US"/>
    <s v="USD"/>
    <n v="1375260113"/>
    <n v="1372668113"/>
    <b v="0"/>
    <n v="0"/>
    <b v="0"/>
    <s v="film &amp; video/animation"/>
    <n v="0"/>
    <n v="0"/>
    <x v="5"/>
    <x v="23"/>
    <x v="3750"/>
  </r>
  <r>
    <n v="437"/>
    <x v="3744"/>
    <s v="This is an educational adventure series for kids about a baby owl and an alien. Physics, science, adventures, drama and joy!"/>
    <x v="40"/>
    <x v="2547"/>
    <x v="2"/>
    <s v="CA"/>
    <s v="CAD"/>
    <n v="1475912326"/>
    <n v="1470728326"/>
    <b v="0"/>
    <n v="0"/>
    <b v="0"/>
    <s v="film &amp; video/animation"/>
    <n v="0"/>
    <n v="0"/>
    <x v="5"/>
    <x v="23"/>
    <x v="3751"/>
  </r>
  <r>
    <n v="439"/>
    <x v="3745"/>
    <s v="Hi everyone, I'm trying to begin a cartoon series. It's a show about space bounty hunters and their adventures as they travel around."/>
    <x v="314"/>
    <x v="2547"/>
    <x v="2"/>
    <s v="US"/>
    <s v="USD"/>
    <n v="1413569818"/>
    <n v="1412705818"/>
    <b v="0"/>
    <n v="0"/>
    <b v="0"/>
    <s v="film &amp; video/animation"/>
    <n v="0"/>
    <n v="0"/>
    <x v="5"/>
    <x v="23"/>
    <x v="3752"/>
  </r>
  <r>
    <n v="441"/>
    <x v="3746"/>
    <s v="A group of specialist clones called Wolf Squad are the only clones left after order 66 and are searching the galaxy for survivors!"/>
    <x v="272"/>
    <x v="2547"/>
    <x v="2"/>
    <s v="GB"/>
    <s v="GBP"/>
    <n v="1383418996"/>
    <n v="1380826996"/>
    <b v="0"/>
    <n v="0"/>
    <b v="0"/>
    <s v="film &amp; video/animation"/>
    <n v="0"/>
    <n v="0"/>
    <x v="5"/>
    <x v="23"/>
    <x v="3753"/>
  </r>
  <r>
    <n v="451"/>
    <x v="3747"/>
    <s v="This comedy follows two devils who discover a magical boombox to become musicians after an 80s rapture enchants earth with fairy-tales."/>
    <x v="16"/>
    <x v="2547"/>
    <x v="2"/>
    <s v="US"/>
    <s v="USD"/>
    <n v="1390669791"/>
    <n v="1388077791"/>
    <b v="0"/>
    <n v="0"/>
    <b v="0"/>
    <s v="film &amp; video/animation"/>
    <n v="0"/>
    <n v="0"/>
    <x v="5"/>
    <x v="23"/>
    <x v="3754"/>
  </r>
  <r>
    <n v="457"/>
    <x v="3748"/>
    <s v="from my photo work, pyro techniques, aqua technitque and more , i will take the pricipale personnage to the lost land of phenix where ."/>
    <x v="16"/>
    <x v="2547"/>
    <x v="2"/>
    <s v="CA"/>
    <s v="CAD"/>
    <n v="1408213512"/>
    <n v="1405621512"/>
    <b v="0"/>
    <n v="0"/>
    <b v="0"/>
    <s v="film &amp; video/animation"/>
    <n v="0"/>
    <n v="0"/>
    <x v="5"/>
    <x v="23"/>
    <x v="3755"/>
  </r>
  <r>
    <n v="461"/>
    <x v="3749"/>
    <s v="A machinima based film, displaying the effects of todays financial crisis the world faces, and the explossive consequences it carries."/>
    <x v="302"/>
    <x v="2547"/>
    <x v="2"/>
    <s v="GB"/>
    <s v="GBP"/>
    <n v="1370204367"/>
    <n v="1368476367"/>
    <b v="0"/>
    <n v="0"/>
    <b v="0"/>
    <s v="film &amp; video/animation"/>
    <n v="0"/>
    <n v="0"/>
    <x v="5"/>
    <x v="23"/>
    <x v="3756"/>
  </r>
  <r>
    <n v="462"/>
    <x v="3750"/>
    <s v="A prince who becomes a slave, suffers of amnesia far away from his land. Slowly he recovers memory and returns where all started."/>
    <x v="4"/>
    <x v="2547"/>
    <x v="2"/>
    <s v="US"/>
    <s v="USD"/>
    <n v="1312945341"/>
    <n v="1307761341"/>
    <b v="0"/>
    <n v="0"/>
    <b v="0"/>
    <s v="film &amp; video/animation"/>
    <n v="0"/>
    <n v="0"/>
    <x v="5"/>
    <x v="23"/>
    <x v="3757"/>
  </r>
  <r>
    <n v="468"/>
    <x v="3751"/>
    <s v="After the devastation of a massive Hurricane, main character that has strong's ties to the city returns to find everything in ruins. As"/>
    <x v="82"/>
    <x v="2547"/>
    <x v="2"/>
    <s v="US"/>
    <s v="USD"/>
    <n v="1341978665"/>
    <n v="1336795283"/>
    <b v="0"/>
    <n v="0"/>
    <b v="0"/>
    <s v="film &amp; video/animation"/>
    <n v="0"/>
    <n v="0"/>
    <x v="5"/>
    <x v="23"/>
    <x v="3758"/>
  </r>
  <r>
    <n v="469"/>
    <x v="3752"/>
    <s v="Create a personalised animation film using your child's name and photo."/>
    <x v="70"/>
    <x v="2547"/>
    <x v="2"/>
    <s v="GB"/>
    <s v="GBP"/>
    <n v="1409960724"/>
    <n v="1404776724"/>
    <b v="0"/>
    <n v="0"/>
    <b v="0"/>
    <s v="film &amp; video/animation"/>
    <n v="0"/>
    <n v="0"/>
    <x v="5"/>
    <x v="23"/>
    <x v="3759"/>
  </r>
  <r>
    <n v="475"/>
    <x v="3753"/>
    <s v="Tropiki-Meet the Tikis-childrens animated/cartoon series.Fun  cartoon shorts with quirky humor and a positive uplifting message"/>
    <x v="151"/>
    <x v="2547"/>
    <x v="2"/>
    <s v="US"/>
    <s v="USD"/>
    <n v="1430877843"/>
    <n v="1428285843"/>
    <b v="0"/>
    <n v="0"/>
    <b v="0"/>
    <s v="film &amp; video/animation"/>
    <n v="0"/>
    <n v="0"/>
    <x v="5"/>
    <x v="23"/>
    <x v="3760"/>
  </r>
  <r>
    <n v="477"/>
    <x v="3754"/>
    <s v="A Comedy-drama animation revolving around a man who finds a problematic pair of headphones that literally take over his whole life."/>
    <x v="186"/>
    <x v="2547"/>
    <x v="2"/>
    <s v="US"/>
    <s v="USD"/>
    <n v="1337371334"/>
    <n v="1332187334"/>
    <b v="0"/>
    <n v="0"/>
    <b v="0"/>
    <s v="film &amp; video/animation"/>
    <n v="0"/>
    <n v="0"/>
    <x v="5"/>
    <x v="23"/>
    <x v="3761"/>
  </r>
  <r>
    <n v="478"/>
    <x v="3755"/>
    <s v="this is an animated full length film of an old classic with new life to it. That gigantic and naive duckling we all love  ."/>
    <x v="26"/>
    <x v="2547"/>
    <x v="2"/>
    <s v="US"/>
    <s v="USD"/>
    <n v="1427921509"/>
    <n v="1425333109"/>
    <b v="0"/>
    <n v="0"/>
    <b v="0"/>
    <s v="film &amp; video/animation"/>
    <n v="0"/>
    <n v="0"/>
    <x v="5"/>
    <x v="23"/>
    <x v="3762"/>
  </r>
  <r>
    <n v="487"/>
    <x v="3756"/>
    <s v="Hey everyone we are producing a new show called The Adventures of Daryl and Straight Man. It is an animated comedy web series."/>
    <x v="6"/>
    <x v="2547"/>
    <x v="2"/>
    <s v="CA"/>
    <s v="CAD"/>
    <n v="1482678994"/>
    <n v="1477491394"/>
    <b v="0"/>
    <n v="0"/>
    <b v="0"/>
    <s v="film &amp; video/animation"/>
    <n v="0"/>
    <n v="0"/>
    <x v="5"/>
    <x v="23"/>
    <x v="3763"/>
  </r>
  <r>
    <n v="488"/>
    <x v="3757"/>
    <s v="When humans left the earth, the animals took over the city. What could go wrong? Well...everything!"/>
    <x v="32"/>
    <x v="2547"/>
    <x v="2"/>
    <s v="US"/>
    <s v="USD"/>
    <n v="1483924700"/>
    <n v="1481332700"/>
    <b v="0"/>
    <n v="0"/>
    <b v="0"/>
    <s v="film &amp; video/animation"/>
    <n v="0"/>
    <n v="0"/>
    <x v="5"/>
    <x v="23"/>
    <x v="3764"/>
  </r>
  <r>
    <n v="490"/>
    <x v="3758"/>
    <s v="Cancelled"/>
    <x v="114"/>
    <x v="2547"/>
    <x v="2"/>
    <s v="US"/>
    <s v="USD"/>
    <n v="1345677285"/>
    <n v="1343085285"/>
    <b v="0"/>
    <n v="0"/>
    <b v="0"/>
    <s v="film &amp; video/animation"/>
    <n v="0"/>
    <n v="0"/>
    <x v="5"/>
    <x v="23"/>
    <x v="3765"/>
  </r>
  <r>
    <n v="491"/>
    <x v="3759"/>
    <s v="&quot;Guess What? Gus&quot; is a magical animated comedy that follow a new kid who playful antics for attention make the news."/>
    <x v="26"/>
    <x v="2547"/>
    <x v="2"/>
    <s v="US"/>
    <s v="USD"/>
    <n v="1453937699"/>
    <n v="1451345699"/>
    <b v="0"/>
    <n v="0"/>
    <b v="0"/>
    <s v="film &amp; video/animation"/>
    <n v="0"/>
    <n v="0"/>
    <x v="5"/>
    <x v="23"/>
    <x v="3766"/>
  </r>
  <r>
    <n v="492"/>
    <x v="3760"/>
    <s v="This project aims to create a 3D animated movie that is created by it's fans, it's content and plot will be driven by it's followers."/>
    <x v="408"/>
    <x v="2547"/>
    <x v="2"/>
    <s v="SE"/>
    <s v="SEK"/>
    <n v="1476319830"/>
    <n v="1471135830"/>
    <b v="0"/>
    <n v="0"/>
    <b v="0"/>
    <s v="film &amp; video/animation"/>
    <n v="0"/>
    <n v="0"/>
    <x v="5"/>
    <x v="23"/>
    <x v="3767"/>
  </r>
  <r>
    <n v="493"/>
    <x v="3761"/>
    <s v="The Chupacabra is not a myth and one man is on a mission to prove its existence no matter what, his name is Joc Barrera."/>
    <x v="0"/>
    <x v="2547"/>
    <x v="2"/>
    <s v="GB"/>
    <s v="GBP"/>
    <n v="1432142738"/>
    <n v="1429550738"/>
    <b v="0"/>
    <n v="0"/>
    <b v="0"/>
    <s v="film &amp; video/animation"/>
    <n v="0"/>
    <n v="0"/>
    <x v="5"/>
    <x v="23"/>
    <x v="3768"/>
  </r>
  <r>
    <n v="495"/>
    <x v="3762"/>
    <s v="two friends set out to conquer and reach the level cap of the quest watch, how will they do it when they're 2 teenage idiots"/>
    <x v="40"/>
    <x v="2547"/>
    <x v="2"/>
    <s v="US"/>
    <s v="USD"/>
    <n v="1437076305"/>
    <n v="1434484305"/>
    <b v="0"/>
    <n v="0"/>
    <b v="0"/>
    <s v="film &amp; video/animation"/>
    <n v="0"/>
    <n v="0"/>
    <x v="5"/>
    <x v="23"/>
    <x v="3769"/>
  </r>
  <r>
    <n v="501"/>
    <x v="3763"/>
    <s v="Based on the invention portfolio of a patented inventor World War Four is a look into the future of warfare and humanity as a whole"/>
    <x v="26"/>
    <x v="2547"/>
    <x v="2"/>
    <s v="US"/>
    <s v="USD"/>
    <n v="1310189851"/>
    <n v="1307597851"/>
    <b v="0"/>
    <n v="0"/>
    <b v="0"/>
    <s v="film &amp; video/animation"/>
    <n v="0"/>
    <n v="0"/>
    <x v="5"/>
    <x v="23"/>
    <x v="3770"/>
  </r>
  <r>
    <n v="510"/>
    <x v="3764"/>
    <s v="A mile below the Franco-Swiss border Dean manages to break the Large Hadron Collider and triggers the end of the world."/>
    <x v="80"/>
    <x v="2547"/>
    <x v="2"/>
    <s v="US"/>
    <s v="USD"/>
    <n v="1456805639"/>
    <n v="1454213639"/>
    <b v="0"/>
    <n v="0"/>
    <b v="0"/>
    <s v="film &amp; video/animation"/>
    <n v="0"/>
    <n v="0"/>
    <x v="5"/>
    <x v="23"/>
    <x v="3771"/>
  </r>
  <r>
    <n v="516"/>
    <x v="3765"/>
    <s v="A big brother style comedy animation series starring famous seafarers"/>
    <x v="1"/>
    <x v="2547"/>
    <x v="2"/>
    <s v="GB"/>
    <s v="GBP"/>
    <n v="1432752080"/>
    <n v="1427568080"/>
    <b v="0"/>
    <n v="0"/>
    <b v="0"/>
    <s v="film &amp; video/animation"/>
    <n v="0"/>
    <n v="0"/>
    <x v="5"/>
    <x v="23"/>
    <x v="3772"/>
  </r>
  <r>
    <n v="518"/>
    <x v="3766"/>
    <s v="The community of Somorrah is peaceful and unblemished until &quot;The Boss&quot; power and money starts to diminish &amp; plans to gain it all back!"/>
    <x v="409"/>
    <x v="2547"/>
    <x v="2"/>
    <s v="US"/>
    <s v="USD"/>
    <n v="1441550760"/>
    <n v="1438958824"/>
    <b v="0"/>
    <n v="0"/>
    <b v="0"/>
    <s v="film &amp; video/animation"/>
    <n v="0"/>
    <n v="0"/>
    <x v="5"/>
    <x v="23"/>
    <x v="3773"/>
  </r>
  <r>
    <n v="547"/>
    <x v="3767"/>
    <s v="We are looking to build a secure email / document sharing system for companies needing to send sensitive information to clients."/>
    <x v="82"/>
    <x v="2547"/>
    <x v="2"/>
    <s v="GB"/>
    <s v="GBP"/>
    <n v="1455122564"/>
    <n v="1452530564"/>
    <b v="0"/>
    <n v="0"/>
    <b v="0"/>
    <s v="technology/web"/>
    <n v="0"/>
    <n v="0"/>
    <x v="0"/>
    <x v="26"/>
    <x v="3774"/>
  </r>
  <r>
    <n v="552"/>
    <x v="3768"/>
    <s v="Axoral is a 3d interactive social media interface, with the potential to be so much more, but we need your help!"/>
    <x v="52"/>
    <x v="2547"/>
    <x v="2"/>
    <s v="CA"/>
    <s v="CAD"/>
    <n v="1452350896"/>
    <n v="1447166896"/>
    <b v="0"/>
    <n v="0"/>
    <b v="0"/>
    <s v="technology/web"/>
    <n v="0"/>
    <n v="0"/>
    <x v="0"/>
    <x v="26"/>
    <x v="3775"/>
  </r>
  <r>
    <n v="555"/>
    <x v="3769"/>
    <s v="Show-Skill.net helps to promote young football talents for free. It's the best place to show what you've got! Just post your videos :)"/>
    <x v="82"/>
    <x v="2547"/>
    <x v="2"/>
    <s v="GB"/>
    <s v="GBP"/>
    <n v="1465720143"/>
    <n v="1463128143"/>
    <b v="0"/>
    <n v="0"/>
    <b v="0"/>
    <s v="technology/web"/>
    <n v="0"/>
    <n v="0"/>
    <x v="0"/>
    <x v="26"/>
    <x v="3776"/>
  </r>
  <r>
    <n v="558"/>
    <x v="3770"/>
    <s v="A community website with news, classifieds, photo albums, business reviews and a calendar for the local community to share."/>
    <x v="150"/>
    <x v="2547"/>
    <x v="2"/>
    <s v="US"/>
    <s v="USD"/>
    <n v="1427227905"/>
    <n v="1424639505"/>
    <b v="0"/>
    <n v="0"/>
    <b v="0"/>
    <s v="technology/web"/>
    <n v="0"/>
    <n v="0"/>
    <x v="0"/>
    <x v="26"/>
    <x v="3777"/>
  </r>
  <r>
    <n v="562"/>
    <x v="3771"/>
    <s v="i would like to develop an international free platform for domestic and international students to find accomodation in all countries"/>
    <x v="6"/>
    <x v="2547"/>
    <x v="2"/>
    <s v="NL"/>
    <s v="EUR"/>
    <n v="1482052815"/>
    <n v="1479460815"/>
    <b v="0"/>
    <n v="0"/>
    <b v="0"/>
    <s v="technology/web"/>
    <n v="0"/>
    <n v="0"/>
    <x v="0"/>
    <x v="26"/>
    <x v="3778"/>
  </r>
  <r>
    <n v="565"/>
    <x v="3772"/>
    <s v="Our objective is to provide a platform which helps teachers to provide courses to leaners in wide range of locations including Africa."/>
    <x v="17"/>
    <x v="2547"/>
    <x v="2"/>
    <s v="GB"/>
    <s v="GBP"/>
    <n v="1436554249"/>
    <n v="1433962249"/>
    <b v="0"/>
    <n v="0"/>
    <b v="0"/>
    <s v="technology/web"/>
    <n v="0"/>
    <n v="0"/>
    <x v="0"/>
    <x v="26"/>
    <x v="3779"/>
  </r>
  <r>
    <n v="567"/>
    <x v="3773"/>
    <s v="UnimeTV's goal to revolutionize the way anime lovers interact with one another. Connect with others around the globe like never before!"/>
    <x v="26"/>
    <x v="2547"/>
    <x v="2"/>
    <s v="US"/>
    <s v="USD"/>
    <n v="1420143194"/>
    <n v="1417551194"/>
    <b v="0"/>
    <n v="0"/>
    <b v="0"/>
    <s v="technology/web"/>
    <n v="0"/>
    <n v="0"/>
    <x v="0"/>
    <x v="26"/>
    <x v="3780"/>
  </r>
  <r>
    <n v="572"/>
    <x v="3774"/>
    <s v="FairwayJockey.com is a web platform to make high quality custom tour golf equipment available at a lower cost to the consumer."/>
    <x v="60"/>
    <x v="2547"/>
    <x v="2"/>
    <s v="US"/>
    <s v="USD"/>
    <n v="1446660688"/>
    <n v="1444065088"/>
    <b v="0"/>
    <n v="0"/>
    <b v="0"/>
    <s v="technology/web"/>
    <n v="0"/>
    <n v="0"/>
    <x v="0"/>
    <x v="26"/>
    <x v="3781"/>
  </r>
  <r>
    <n v="581"/>
    <x v="3775"/>
    <s v="Help me raise funds so that I can be able to give passionate young poets a chance to earn money weekly for their writing &amp; spoken word."/>
    <x v="272"/>
    <x v="2547"/>
    <x v="2"/>
    <s v="US"/>
    <s v="USD"/>
    <n v="1438474704"/>
    <n v="1435882704"/>
    <b v="0"/>
    <n v="0"/>
    <b v="0"/>
    <s v="technology/web"/>
    <n v="0"/>
    <n v="0"/>
    <x v="0"/>
    <x v="26"/>
    <x v="3782"/>
  </r>
  <r>
    <n v="582"/>
    <x v="3776"/>
    <s v="A community-driven online system which promotes self-governance.  Level up by adding content; civic agendas and private associations."/>
    <x v="4"/>
    <x v="2547"/>
    <x v="2"/>
    <s v="US"/>
    <s v="USD"/>
    <n v="1426442400"/>
    <n v="1424454319"/>
    <b v="0"/>
    <n v="0"/>
    <b v="0"/>
    <s v="technology/web"/>
    <n v="0"/>
    <n v="0"/>
    <x v="0"/>
    <x v="26"/>
    <x v="3783"/>
  </r>
  <r>
    <n v="585"/>
    <x v="3777"/>
    <s v="SAVE UP TO 40% WHEN YOU SPEND!_x000a__x000a_PRE-ORDER YOUR LINK CARD TODAY"/>
    <x v="99"/>
    <x v="2547"/>
    <x v="2"/>
    <s v="GB"/>
    <s v="GBP"/>
    <n v="1448928000"/>
    <n v="1444123377"/>
    <b v="0"/>
    <n v="0"/>
    <b v="0"/>
    <s v="technology/web"/>
    <n v="0"/>
    <n v="0"/>
    <x v="0"/>
    <x v="26"/>
    <x v="3784"/>
  </r>
  <r>
    <n v="602"/>
    <x v="3778"/>
    <s v="A &quot;CarFax&quot; type of report for Doctors. We have the right to make informed decisions about who we choose to be our doctor!"/>
    <x v="45"/>
    <x v="2547"/>
    <x v="1"/>
    <s v="US"/>
    <s v="USD"/>
    <n v="1434654215"/>
    <n v="1432062215"/>
    <b v="0"/>
    <n v="0"/>
    <b v="0"/>
    <s v="technology/web"/>
    <n v="0"/>
    <n v="0"/>
    <x v="0"/>
    <x v="26"/>
    <x v="3785"/>
  </r>
  <r>
    <n v="604"/>
    <x v="3779"/>
    <s v="Bad news is our business. We deliver the news you don't want to and soften the blow with custom designed gifts and personalized verse."/>
    <x v="186"/>
    <x v="2547"/>
    <x v="1"/>
    <s v="US"/>
    <s v="USD"/>
    <n v="1409187056"/>
    <n v="1406595056"/>
    <b v="0"/>
    <n v="0"/>
    <b v="0"/>
    <s v="technology/web"/>
    <n v="0"/>
    <n v="0"/>
    <x v="0"/>
    <x v="26"/>
    <x v="3786"/>
  </r>
  <r>
    <n v="607"/>
    <x v="3780"/>
    <s v="Gritty, upfront reality going the distance hard with a proven track record of insatiable artist. Broadcasted live on the Web."/>
    <x v="303"/>
    <x v="2547"/>
    <x v="1"/>
    <s v="US"/>
    <s v="USD"/>
    <n v="1448225336"/>
    <n v="1445629736"/>
    <b v="0"/>
    <n v="0"/>
    <b v="0"/>
    <s v="technology/web"/>
    <n v="0"/>
    <n v="0"/>
    <x v="0"/>
    <x v="26"/>
    <x v="3787"/>
  </r>
  <r>
    <n v="610"/>
    <x v="3781"/>
    <s v="We are creating a Christian social network to empower, educate, and connect Christians all over the world."/>
    <x v="410"/>
    <x v="2547"/>
    <x v="1"/>
    <s v="US"/>
    <s v="USD"/>
    <n v="1429732586"/>
    <n v="1427140586"/>
    <b v="0"/>
    <n v="0"/>
    <b v="0"/>
    <s v="technology/web"/>
    <n v="0"/>
    <n v="0"/>
    <x v="0"/>
    <x v="26"/>
    <x v="3788"/>
  </r>
  <r>
    <n v="611"/>
    <x v="3782"/>
    <s v="Finie la peur de vendre ou acheter d'occasion Ã  un inconnu ! Colis ouverts, photographiÃ©s et testÃ©s. Paiements en ligne sÃ©curisÃ©s."/>
    <x v="28"/>
    <x v="2547"/>
    <x v="1"/>
    <s v="FR"/>
    <s v="EUR"/>
    <n v="1453210037"/>
    <n v="1448026037"/>
    <b v="0"/>
    <n v="0"/>
    <b v="0"/>
    <s v="technology/web"/>
    <n v="0"/>
    <n v="0"/>
    <x v="0"/>
    <x v="26"/>
    <x v="3789"/>
  </r>
  <r>
    <n v="612"/>
    <x v="3783"/>
    <s v="A Fast and Reliable new Web platform to stream videos from Internet"/>
    <x v="26"/>
    <x v="2547"/>
    <x v="1"/>
    <s v="IT"/>
    <s v="EUR"/>
    <n v="1472777146"/>
    <n v="1470185146"/>
    <b v="0"/>
    <n v="0"/>
    <b v="0"/>
    <s v="technology/web"/>
    <n v="0"/>
    <n v="0"/>
    <x v="0"/>
    <x v="26"/>
    <x v="3790"/>
  </r>
  <r>
    <n v="614"/>
    <x v="3784"/>
    <s v="Something is wrong when your choices are between a &quot;giant douche and a turd sandwich.&quot;  So, lets make it better."/>
    <x v="26"/>
    <x v="2547"/>
    <x v="1"/>
    <s v="US"/>
    <s v="USD"/>
    <n v="1466731740"/>
    <n v="1464139740"/>
    <b v="0"/>
    <n v="0"/>
    <b v="0"/>
    <s v="technology/web"/>
    <n v="0"/>
    <n v="0"/>
    <x v="0"/>
    <x v="26"/>
    <x v="3791"/>
  </r>
  <r>
    <n v="615"/>
    <x v="3785"/>
    <s v="The aim of PixlDir is to deliver the most simple, and fast experience when it comes to uploading images to the web."/>
    <x v="411"/>
    <x v="2547"/>
    <x v="1"/>
    <s v="NZ"/>
    <s v="NZD"/>
    <n v="1443149759"/>
    <n v="1440557759"/>
    <b v="0"/>
    <n v="0"/>
    <b v="0"/>
    <s v="technology/web"/>
    <n v="0"/>
    <n v="0"/>
    <x v="0"/>
    <x v="26"/>
    <x v="3792"/>
  </r>
  <r>
    <n v="616"/>
    <x v="3786"/>
    <s v="Hormis la similitude envers d'autres rÃ©seaux socials, celui-ci vous permettra d'organiser / participer Ã  des soirÃ©es trÃ¨s facilement !"/>
    <x v="1"/>
    <x v="2547"/>
    <x v="1"/>
    <s v="FR"/>
    <s v="EUR"/>
    <n v="1488013307"/>
    <n v="1485421307"/>
    <b v="0"/>
    <n v="0"/>
    <b v="0"/>
    <s v="technology/web"/>
    <n v="0"/>
    <n v="0"/>
    <x v="0"/>
    <x v="26"/>
    <x v="3793"/>
  </r>
  <r>
    <n v="618"/>
    <x v="3787"/>
    <s v="With the cost of education seemingly always on the rise, Y2Y aims to ensure that no student will be left behind through peer tutoring."/>
    <x v="272"/>
    <x v="2547"/>
    <x v="1"/>
    <s v="US"/>
    <s v="USD"/>
    <n v="1449689203"/>
    <n v="1447097203"/>
    <b v="0"/>
    <n v="0"/>
    <b v="0"/>
    <s v="technology/web"/>
    <n v="0"/>
    <n v="0"/>
    <x v="0"/>
    <x v="26"/>
    <x v="3794"/>
  </r>
  <r>
    <n v="623"/>
    <x v="3788"/>
    <s v="WheelWolf is a subscription based service connecting car lovers to provide a safe and secure platform for swapping and borrowing cars."/>
    <x v="35"/>
    <x v="2547"/>
    <x v="1"/>
    <s v="AU"/>
    <s v="AUD"/>
    <n v="1432771997"/>
    <n v="1430179997"/>
    <b v="0"/>
    <n v="0"/>
    <b v="0"/>
    <s v="technology/web"/>
    <n v="0"/>
    <n v="0"/>
    <x v="0"/>
    <x v="26"/>
    <x v="3795"/>
  </r>
  <r>
    <n v="624"/>
    <x v="3789"/>
    <s v="I am designing a fun, high tech dating website, with over 25 cool features. It is innovate as well as user friendly."/>
    <x v="1"/>
    <x v="2547"/>
    <x v="1"/>
    <s v="US"/>
    <s v="USD"/>
    <n v="1431647041"/>
    <n v="1429055041"/>
    <b v="0"/>
    <n v="0"/>
    <b v="0"/>
    <s v="technology/web"/>
    <n v="0"/>
    <n v="0"/>
    <x v="0"/>
    <x v="26"/>
    <x v="3796"/>
  </r>
  <r>
    <n v="625"/>
    <x v="3790"/>
    <s v="SkyRooms.IO is a social network for business people that actually equips them to do work together. Resume, video conferencing and PM."/>
    <x v="17"/>
    <x v="2547"/>
    <x v="1"/>
    <s v="CA"/>
    <s v="CAD"/>
    <n v="1490560177"/>
    <n v="1487971777"/>
    <b v="0"/>
    <n v="0"/>
    <b v="0"/>
    <s v="technology/web"/>
    <n v="0"/>
    <n v="0"/>
    <x v="0"/>
    <x v="26"/>
    <x v="3797"/>
  </r>
  <r>
    <n v="628"/>
    <x v="3791"/>
    <s v="Funding of website design &amp; materials for education about firearms, firearm safety &amp; firearm related apparel"/>
    <x v="1"/>
    <x v="2547"/>
    <x v="1"/>
    <s v="US"/>
    <s v="USD"/>
    <n v="1405269457"/>
    <n v="1402677457"/>
    <b v="0"/>
    <n v="0"/>
    <b v="0"/>
    <s v="technology/web"/>
    <n v="0"/>
    <n v="0"/>
    <x v="0"/>
    <x v="26"/>
    <x v="3798"/>
  </r>
  <r>
    <n v="632"/>
    <x v="3792"/>
    <s v="Our goal is to create a system, students can find universities that best match their interests."/>
    <x v="16"/>
    <x v="2547"/>
    <x v="1"/>
    <s v="NL"/>
    <s v="EUR"/>
    <n v="1448470165"/>
    <n v="1445874565"/>
    <b v="0"/>
    <n v="0"/>
    <b v="0"/>
    <s v="technology/web"/>
    <n v="0"/>
    <n v="0"/>
    <x v="0"/>
    <x v="26"/>
    <x v="3799"/>
  </r>
  <r>
    <n v="637"/>
    <x v="3793"/>
    <s v="It will enable deprived children to make artistic work for selling online/illustrating their work in our exhibitions around the world."/>
    <x v="4"/>
    <x v="2547"/>
    <x v="1"/>
    <s v="GB"/>
    <s v="GBP"/>
    <n v="1488063840"/>
    <n v="1485558318"/>
    <b v="0"/>
    <n v="0"/>
    <b v="0"/>
    <s v="technology/web"/>
    <n v="0"/>
    <n v="0"/>
    <x v="0"/>
    <x v="26"/>
    <x v="3800"/>
  </r>
  <r>
    <n v="686"/>
    <x v="3794"/>
    <s v="La tua giornata sportiva monitorata nel tuo polso??!!!_x000a_Rendiamolo possibile... VIVI DI CUORE --- All MADE in ITALY"/>
    <x v="62"/>
    <x v="2547"/>
    <x v="2"/>
    <s v="IT"/>
    <s v="EUR"/>
    <n v="1438618170"/>
    <n v="1436026170"/>
    <b v="0"/>
    <n v="0"/>
    <b v="0"/>
    <s v="technology/wearables"/>
    <n v="0"/>
    <n v="0"/>
    <x v="0"/>
    <x v="1"/>
    <x v="3801"/>
  </r>
  <r>
    <n v="706"/>
    <x v="3795"/>
    <s v="Driver Alert System es un sistema de seguridad para el conductor, que le avisa en caso de perder la posicion vertical mientras conduce."/>
    <x v="4"/>
    <x v="2547"/>
    <x v="2"/>
    <s v="ES"/>
    <s v="EUR"/>
    <n v="1481740740"/>
    <n v="1478130783"/>
    <b v="0"/>
    <n v="0"/>
    <b v="0"/>
    <s v="technology/wearables"/>
    <n v="0"/>
    <n v="0"/>
    <x v="0"/>
    <x v="1"/>
    <x v="3802"/>
  </r>
  <r>
    <n v="710"/>
    <x v="3796"/>
    <s v="Shirts, so technologically advanced, they connect mentally to their audience upon sight."/>
    <x v="181"/>
    <x v="2547"/>
    <x v="2"/>
    <s v="CA"/>
    <s v="CAD"/>
    <n v="1408495440"/>
    <n v="1405640302"/>
    <b v="0"/>
    <n v="0"/>
    <b v="0"/>
    <s v="technology/wearables"/>
    <n v="0"/>
    <n v="0"/>
    <x v="0"/>
    <x v="1"/>
    <x v="3803"/>
  </r>
  <r>
    <n v="760"/>
    <x v="3797"/>
    <s v="I am publishing my 5th book, I am looking to publish a book of short stories, all based on random thoughts that flash through my mind."/>
    <x v="200"/>
    <x v="2547"/>
    <x v="2"/>
    <s v="US"/>
    <s v="USD"/>
    <n v="1480188013"/>
    <n v="1477592413"/>
    <b v="0"/>
    <n v="0"/>
    <b v="0"/>
    <s v="publishing/fiction"/>
    <n v="0"/>
    <n v="0"/>
    <x v="1"/>
    <x v="35"/>
    <x v="3804"/>
  </r>
  <r>
    <n v="762"/>
    <x v="3798"/>
    <s v="An original-well-done eBook. Mainly about fiction, action, adventure, and mystery. A story that you've never read!"/>
    <x v="113"/>
    <x v="2547"/>
    <x v="2"/>
    <s v="MX"/>
    <s v="MXN"/>
    <n v="1480831200"/>
    <n v="1479328570"/>
    <b v="0"/>
    <n v="0"/>
    <b v="0"/>
    <s v="publishing/fiction"/>
    <n v="0"/>
    <n v="0"/>
    <x v="1"/>
    <x v="35"/>
    <x v="3805"/>
  </r>
  <r>
    <n v="764"/>
    <x v="3799"/>
    <s v="[JOE]KES is a book full of over 200 original, sometimes funny, pun-ish Joekes. If you hate the book, use it as a coster!"/>
    <x v="1"/>
    <x v="2547"/>
    <x v="2"/>
    <s v="US"/>
    <s v="USD"/>
    <n v="1441858161"/>
    <n v="1439266161"/>
    <b v="0"/>
    <n v="0"/>
    <b v="0"/>
    <s v="publishing/fiction"/>
    <n v="0"/>
    <n v="0"/>
    <x v="1"/>
    <x v="35"/>
    <x v="3806"/>
  </r>
  <r>
    <n v="766"/>
    <x v="3800"/>
    <s v="I am writing about my nonna's life in Southern Italy and what it was like to grow up in a Fascist regime before immigrating to Canada."/>
    <x v="38"/>
    <x v="2547"/>
    <x v="2"/>
    <s v="CA"/>
    <s v="CAD"/>
    <n v="1424112483"/>
    <n v="1421520483"/>
    <b v="0"/>
    <n v="0"/>
    <b v="0"/>
    <s v="publishing/fiction"/>
    <n v="0"/>
    <n v="0"/>
    <x v="1"/>
    <x v="35"/>
    <x v="3807"/>
  </r>
  <r>
    <n v="768"/>
    <x v="3801"/>
    <s v="Haunted by a wrong decision and hunted by a Tall Dark Stranger, a misguided teen struggles to find her way home ..or will she make it?"/>
    <x v="60"/>
    <x v="2547"/>
    <x v="2"/>
    <s v="US"/>
    <s v="USD"/>
    <n v="1387169890"/>
    <n v="1384577890"/>
    <b v="0"/>
    <n v="0"/>
    <b v="0"/>
    <s v="publishing/fiction"/>
    <n v="0"/>
    <n v="0"/>
    <x v="1"/>
    <x v="35"/>
    <x v="3808"/>
  </r>
  <r>
    <n v="770"/>
    <x v="3802"/>
    <s v="Daniel was an ordinary boy, until unordinary events began to occur. Danny had never been exposed to supernatural activity until now..."/>
    <x v="106"/>
    <x v="2547"/>
    <x v="2"/>
    <s v="US"/>
    <s v="USD"/>
    <n v="1361750369"/>
    <n v="1358294369"/>
    <b v="0"/>
    <n v="0"/>
    <b v="0"/>
    <s v="publishing/fiction"/>
    <n v="0"/>
    <n v="0"/>
    <x v="1"/>
    <x v="35"/>
    <x v="3809"/>
  </r>
  <r>
    <n v="875"/>
    <x v="3803"/>
    <s v="IJD coincides with the Columbus Day. The musicians are Italian-American and they'll showcase music from the Italian American songbook."/>
    <x v="1"/>
    <x v="2547"/>
    <x v="2"/>
    <s v="US"/>
    <s v="USD"/>
    <n v="1442856131"/>
    <n v="1441128131"/>
    <b v="0"/>
    <n v="0"/>
    <b v="0"/>
    <s v="music/jazz"/>
    <n v="0"/>
    <n v="0"/>
    <x v="7"/>
    <x v="33"/>
    <x v="3810"/>
  </r>
  <r>
    <n v="887"/>
    <x v="3804"/>
    <s v="Mortimer Nova is attempting to raise enough money to record their new album, Terrible the Fish has Drowned, to release it to the public"/>
    <x v="114"/>
    <x v="2547"/>
    <x v="2"/>
    <s v="US"/>
    <s v="USD"/>
    <n v="1338159655"/>
    <n v="1335567655"/>
    <b v="0"/>
    <n v="0"/>
    <b v="0"/>
    <s v="music/indie rock"/>
    <n v="0"/>
    <n v="0"/>
    <x v="7"/>
    <x v="12"/>
    <x v="3811"/>
  </r>
  <r>
    <n v="897"/>
    <x v="3805"/>
    <s v="Park XXVII is putting together an album of up and coming Georgia bands. We need money to fund the recording/production costs of this cd"/>
    <x v="121"/>
    <x v="2547"/>
    <x v="2"/>
    <s v="US"/>
    <s v="USD"/>
    <n v="1354123908"/>
    <n v="1351528308"/>
    <b v="0"/>
    <n v="0"/>
    <b v="0"/>
    <s v="music/indie rock"/>
    <n v="0"/>
    <n v="0"/>
    <x v="7"/>
    <x v="12"/>
    <x v="3812"/>
  </r>
  <r>
    <n v="901"/>
    <x v="3806"/>
    <s v="Getting together a bunch of &quot;friends and family&quot; great  players to record my sophomore album.  Original &quot;smooth jazz&quot; and &quot;modern jazz&quot; performances ."/>
    <x v="115"/>
    <x v="2547"/>
    <x v="2"/>
    <s v="US"/>
    <s v="USD"/>
    <n v="1276024260"/>
    <n v="1272050914"/>
    <b v="0"/>
    <n v="0"/>
    <b v="0"/>
    <s v="music/jazz"/>
    <n v="0"/>
    <n v="0"/>
    <x v="7"/>
    <x v="33"/>
    <x v="3813"/>
  </r>
  <r>
    <n v="906"/>
    <x v="3807"/>
    <s v="The DMV's most respected saxophonist pay tribute to Motown."/>
    <x v="51"/>
    <x v="2547"/>
    <x v="2"/>
    <s v="US"/>
    <s v="USD"/>
    <n v="1394681590"/>
    <n v="1392093190"/>
    <b v="0"/>
    <n v="0"/>
    <b v="0"/>
    <s v="music/jazz"/>
    <n v="0"/>
    <n v="0"/>
    <x v="7"/>
    <x v="33"/>
    <x v="3814"/>
  </r>
  <r>
    <n v="907"/>
    <x v="3808"/>
    <s v="Greg Chambers' self-titled CD needs support for post production, replication, and promotion."/>
    <x v="230"/>
    <x v="2547"/>
    <x v="2"/>
    <s v="US"/>
    <s v="USD"/>
    <n v="1315715823"/>
    <n v="1313123823"/>
    <b v="0"/>
    <n v="0"/>
    <b v="0"/>
    <s v="music/jazz"/>
    <n v="0"/>
    <n v="0"/>
    <x v="7"/>
    <x v="33"/>
    <x v="3815"/>
  </r>
  <r>
    <n v="908"/>
    <x v="3809"/>
    <s v="This project is designed to help protect the environment by using Eco-friendly product packaging."/>
    <x v="60"/>
    <x v="2547"/>
    <x v="2"/>
    <s v="US"/>
    <s v="USD"/>
    <n v="1280206740"/>
    <n v="1276283655"/>
    <b v="0"/>
    <n v="0"/>
    <b v="0"/>
    <s v="music/jazz"/>
    <n v="0"/>
    <n v="0"/>
    <x v="7"/>
    <x v="33"/>
    <x v="3816"/>
  </r>
  <r>
    <n v="911"/>
    <x v="3810"/>
    <s v="Promoting an &quot;over the top&quot; all inclusive jazz experience featuring top notch performers in a luxurious Latin setting in Lima, Peru."/>
    <x v="4"/>
    <x v="2547"/>
    <x v="2"/>
    <s v="US"/>
    <s v="USD"/>
    <n v="1390522045"/>
    <n v="1388707645"/>
    <b v="0"/>
    <n v="0"/>
    <b v="0"/>
    <s v="music/jazz"/>
    <n v="0"/>
    <n v="0"/>
    <x v="7"/>
    <x v="33"/>
    <x v="3817"/>
  </r>
  <r>
    <n v="914"/>
    <x v="3811"/>
    <s v="This project is for the making of a music video. All funds will go towards production costs for this event only."/>
    <x v="186"/>
    <x v="2547"/>
    <x v="2"/>
    <s v="US"/>
    <s v="USD"/>
    <n v="1345918747"/>
    <n v="1343326747"/>
    <b v="0"/>
    <n v="0"/>
    <b v="0"/>
    <s v="music/jazz"/>
    <n v="0"/>
    <n v="0"/>
    <x v="7"/>
    <x v="33"/>
    <x v="3818"/>
  </r>
  <r>
    <n v="916"/>
    <x v="3812"/>
    <s v="Our next audio recording projects are scheduled for November 1 to 3, 2010 here in Kansas City, Missouri! "/>
    <x v="196"/>
    <x v="2547"/>
    <x v="2"/>
    <s v="US"/>
    <s v="USD"/>
    <n v="1287723600"/>
    <n v="1284409734"/>
    <b v="0"/>
    <n v="0"/>
    <b v="0"/>
    <s v="music/jazz"/>
    <n v="0"/>
    <n v="0"/>
    <x v="7"/>
    <x v="33"/>
    <x v="3819"/>
  </r>
  <r>
    <n v="920"/>
    <x v="3813"/>
    <s v="Miami club band records powerhouse fusion album. You don't have to be a musician to understand the sound of jazz."/>
    <x v="120"/>
    <x v="2547"/>
    <x v="2"/>
    <s v="US"/>
    <s v="USD"/>
    <n v="1384448822"/>
    <n v="1381853222"/>
    <b v="0"/>
    <n v="0"/>
    <b v="0"/>
    <s v="music/jazz"/>
    <n v="0"/>
    <n v="0"/>
    <x v="7"/>
    <x v="33"/>
    <x v="3820"/>
  </r>
  <r>
    <n v="926"/>
    <x v="3814"/>
    <s v="we are an ambitious collective of brooklynites striving to fuse a concept album/fim into a multimedia musical theate.Inspired by the 2012shif"/>
    <x v="40"/>
    <x v="2547"/>
    <x v="2"/>
    <s v="US"/>
    <s v="USD"/>
    <n v="1278628800"/>
    <n v="1276043330"/>
    <b v="0"/>
    <n v="0"/>
    <b v="0"/>
    <s v="music/jazz"/>
    <n v="0"/>
    <n v="0"/>
    <x v="7"/>
    <x v="33"/>
    <x v="3821"/>
  </r>
  <r>
    <n v="927"/>
    <x v="3815"/>
    <s v="Studio CD/DVD Solo project of Pianist &amp; Keyboardist Jetro da Silva"/>
    <x v="16"/>
    <x v="2547"/>
    <x v="2"/>
    <s v="US"/>
    <s v="USD"/>
    <n v="1337024695"/>
    <n v="1334432695"/>
    <b v="0"/>
    <n v="0"/>
    <b v="0"/>
    <s v="music/jazz"/>
    <n v="0"/>
    <n v="0"/>
    <x v="7"/>
    <x v="33"/>
    <x v="3822"/>
  </r>
  <r>
    <n v="929"/>
    <x v="3816"/>
    <s v="I am searching for monetary funding to go into a good recording studio and record experimental intuitive improv jazz."/>
    <x v="207"/>
    <x v="2547"/>
    <x v="2"/>
    <s v="US"/>
    <s v="USD"/>
    <n v="1333946569"/>
    <n v="1331358169"/>
    <b v="0"/>
    <n v="0"/>
    <b v="0"/>
    <s v="music/jazz"/>
    <n v="0"/>
    <n v="0"/>
    <x v="7"/>
    <x v="33"/>
    <x v="3823"/>
  </r>
  <r>
    <n v="936"/>
    <x v="3817"/>
    <s v="A CD of a live Jazz concert featuring Marti Mendenhall, George Mitchell, Scott Steed and Todd Strait."/>
    <x v="273"/>
    <x v="2547"/>
    <x v="2"/>
    <s v="US"/>
    <s v="USD"/>
    <n v="1326916800"/>
    <n v="1323131689"/>
    <b v="0"/>
    <n v="0"/>
    <b v="0"/>
    <s v="music/jazz"/>
    <n v="0"/>
    <n v="0"/>
    <x v="7"/>
    <x v="33"/>
    <x v="3824"/>
  </r>
  <r>
    <n v="947"/>
    <x v="3818"/>
    <s v="The CCP Pack is a bag that charges your smartphones and tablets on the go! Also holds small important items. &quot;Never Without Power&quot;."/>
    <x v="233"/>
    <x v="2547"/>
    <x v="2"/>
    <s v="US"/>
    <s v="USD"/>
    <n v="1467312306"/>
    <n v="1462128306"/>
    <b v="0"/>
    <n v="0"/>
    <b v="0"/>
    <s v="technology/wearables"/>
    <n v="0"/>
    <n v="0"/>
    <x v="0"/>
    <x v="1"/>
    <x v="3825"/>
  </r>
  <r>
    <n v="988"/>
    <x v="3819"/>
    <s v="Itâ€™s original, fashion and unique, Ohyear is the first cover for your earphones that wears your style._x000a_Designed and made in Italy"/>
    <x v="1"/>
    <x v="2547"/>
    <x v="2"/>
    <s v="IT"/>
    <s v="EUR"/>
    <n v="1475310825"/>
    <n v="1472718825"/>
    <b v="0"/>
    <n v="0"/>
    <b v="0"/>
    <s v="technology/wearables"/>
    <n v="0"/>
    <n v="0"/>
    <x v="0"/>
    <x v="1"/>
    <x v="3826"/>
  </r>
  <r>
    <n v="1041"/>
    <x v="3820"/>
    <s v="I am trying to document what it is like to plunge head first into the music/audio industry as an intern."/>
    <x v="286"/>
    <x v="2547"/>
    <x v="1"/>
    <s v="US"/>
    <s v="USD"/>
    <n v="1406769992"/>
    <n v="1405041992"/>
    <b v="0"/>
    <n v="0"/>
    <b v="0"/>
    <s v="journalism/audio"/>
    <n v="0"/>
    <n v="0"/>
    <x v="8"/>
    <x v="30"/>
    <x v="3827"/>
  </r>
  <r>
    <n v="1046"/>
    <x v="3821"/>
    <s v="All Things Horses is slowly becoming the greatest podcast on the internet and we are looking to upgrade the studio and software."/>
    <x v="121"/>
    <x v="2547"/>
    <x v="1"/>
    <s v="DE"/>
    <s v="EUR"/>
    <n v="1451161560"/>
    <n v="1447273560"/>
    <b v="0"/>
    <n v="0"/>
    <b v="0"/>
    <s v="journalism/audio"/>
    <n v="0"/>
    <n v="0"/>
    <x v="8"/>
    <x v="30"/>
    <x v="3828"/>
  </r>
  <r>
    <n v="1049"/>
    <x v="3822"/>
    <s v="------"/>
    <x v="32"/>
    <x v="2547"/>
    <x v="1"/>
    <s v="US"/>
    <s v="USD"/>
    <n v="1455272445"/>
    <n v="1452680445"/>
    <b v="0"/>
    <n v="0"/>
    <b v="0"/>
    <s v="journalism/audio"/>
    <n v="0"/>
    <n v="0"/>
    <x v="8"/>
    <x v="30"/>
    <x v="3829"/>
  </r>
  <r>
    <n v="1050"/>
    <x v="3823"/>
    <s v="Secularism is on the rise and I hear you.Talk to me."/>
    <x v="60"/>
    <x v="2547"/>
    <x v="1"/>
    <s v="US"/>
    <s v="USD"/>
    <n v="1442257677"/>
    <n v="1439665677"/>
    <b v="0"/>
    <n v="0"/>
    <b v="0"/>
    <s v="journalism/audio"/>
    <n v="0"/>
    <n v="0"/>
    <x v="8"/>
    <x v="30"/>
    <x v="3830"/>
  </r>
  <r>
    <n v="1051"/>
    <x v="3824"/>
    <s v="Inspired by some great podcasters as well as my desire to learn from many people about many topics, plus just to inform people."/>
    <x v="207"/>
    <x v="2547"/>
    <x v="1"/>
    <s v="US"/>
    <s v="USD"/>
    <n v="1409098825"/>
    <n v="1406679625"/>
    <b v="0"/>
    <n v="0"/>
    <b v="0"/>
    <s v="journalism/audio"/>
    <n v="0"/>
    <n v="0"/>
    <x v="8"/>
    <x v="30"/>
    <x v="3831"/>
  </r>
  <r>
    <n v="1052"/>
    <x v="3825"/>
    <s v="Production costs for middle aged comics sharing cross USA country road trip experience via www.bigdaddyroadshow.com Podcasts.ComedySHOW"/>
    <x v="412"/>
    <x v="2547"/>
    <x v="1"/>
    <s v="US"/>
    <s v="USD"/>
    <n v="1465243740"/>
    <n v="1461438495"/>
    <b v="0"/>
    <n v="0"/>
    <b v="0"/>
    <s v="journalism/audio"/>
    <n v="0"/>
    <n v="0"/>
    <x v="8"/>
    <x v="30"/>
    <x v="3832"/>
  </r>
  <r>
    <n v="1054"/>
    <x v="3826"/>
    <s v="Drawing on the momentum created by his &quot;Radio Deadly&quot; program, Michale Graves has created a new pop-culture talk radio show on WVNJ"/>
    <x v="60"/>
    <x v="2547"/>
    <x v="1"/>
    <s v="US"/>
    <s v="USD"/>
    <n v="1407708000"/>
    <n v="1405110399"/>
    <b v="0"/>
    <n v="0"/>
    <b v="0"/>
    <s v="journalism/audio"/>
    <n v="0"/>
    <n v="0"/>
    <x v="8"/>
    <x v="30"/>
    <x v="3833"/>
  </r>
  <r>
    <n v="1055"/>
    <x v="3827"/>
    <s v="This project is to fund Season 3 of the SHPC.  Our plan is to produce 24 more spectacular episodes to share with the world."/>
    <x v="113"/>
    <x v="2547"/>
    <x v="1"/>
    <s v="US"/>
    <s v="USD"/>
    <n v="1457394545"/>
    <n v="1454802545"/>
    <b v="0"/>
    <n v="0"/>
    <b v="0"/>
    <s v="journalism/audio"/>
    <n v="0"/>
    <n v="0"/>
    <x v="8"/>
    <x v="30"/>
    <x v="3834"/>
  </r>
  <r>
    <n v="1056"/>
    <x v="3828"/>
    <s v="a podcast about everyday life, friends talking about music, movies, tv, relationships. conversations we have all had and can relate to"/>
    <x v="26"/>
    <x v="2547"/>
    <x v="1"/>
    <s v="US"/>
    <s v="USD"/>
    <n v="1429892177"/>
    <n v="1424711777"/>
    <b v="0"/>
    <n v="0"/>
    <b v="0"/>
    <s v="journalism/audio"/>
    <n v="0"/>
    <n v="0"/>
    <x v="8"/>
    <x v="30"/>
    <x v="3835"/>
  </r>
  <r>
    <n v="1057"/>
    <x v="3829"/>
    <s v="Sayin it Plain is a Independent Radio Show created to inform the public and empower the community."/>
    <x v="26"/>
    <x v="2547"/>
    <x v="1"/>
    <s v="US"/>
    <s v="USD"/>
    <n v="1480888483"/>
    <n v="1478292883"/>
    <b v="0"/>
    <n v="0"/>
    <b v="0"/>
    <s v="journalism/audio"/>
    <n v="0"/>
    <n v="0"/>
    <x v="8"/>
    <x v="30"/>
    <x v="3836"/>
  </r>
  <r>
    <n v="1058"/>
    <x v="3830"/>
    <s v="An investigative series on 790 KABC Radio on the ravages of addiction and what options millions of people have for hopeful recovery."/>
    <x v="13"/>
    <x v="2547"/>
    <x v="1"/>
    <s v="US"/>
    <s v="USD"/>
    <n v="1427328000"/>
    <n v="1423777043"/>
    <b v="0"/>
    <n v="0"/>
    <b v="0"/>
    <s v="journalism/audio"/>
    <n v="0"/>
    <n v="0"/>
    <x v="8"/>
    <x v="30"/>
    <x v="3837"/>
  </r>
  <r>
    <n v="1059"/>
    <x v="3831"/>
    <s v="Turning myself into a vocal artist."/>
    <x v="209"/>
    <x v="2547"/>
    <x v="1"/>
    <s v="US"/>
    <s v="USD"/>
    <n v="1426269456"/>
    <n v="1423681056"/>
    <b v="0"/>
    <n v="0"/>
    <b v="0"/>
    <s v="journalism/audio"/>
    <n v="0"/>
    <n v="0"/>
    <x v="8"/>
    <x v="30"/>
    <x v="3838"/>
  </r>
  <r>
    <n v="1061"/>
    <x v="3832"/>
    <s v="T.O., Adi &amp; Mercedes discuss their point of views, women's issues &amp; Hollywood Hotties."/>
    <x v="38"/>
    <x v="2547"/>
    <x v="1"/>
    <s v="US"/>
    <s v="USD"/>
    <n v="1462150800"/>
    <n v="1456987108"/>
    <b v="0"/>
    <n v="0"/>
    <b v="0"/>
    <s v="journalism/audio"/>
    <n v="0"/>
    <n v="0"/>
    <x v="8"/>
    <x v="30"/>
    <x v="3839"/>
  </r>
  <r>
    <n v="1063"/>
    <x v="3833"/>
    <s v="Now on audiobook! The truth about Benghazi is revealed with this historical epic courtroom drama performed by professional voice actors"/>
    <x v="114"/>
    <x v="2547"/>
    <x v="1"/>
    <s v="US"/>
    <s v="USD"/>
    <n v="1472604262"/>
    <n v="1470012262"/>
    <b v="0"/>
    <n v="0"/>
    <b v="0"/>
    <s v="journalism/audio"/>
    <n v="0"/>
    <n v="0"/>
    <x v="8"/>
    <x v="30"/>
    <x v="3840"/>
  </r>
  <r>
    <n v="1071"/>
    <x v="3834"/>
    <s v="I'm making a game where you choose how you want to kill the DJ, so you yourself can decide what music will be played at the party."/>
    <x v="292"/>
    <x v="2547"/>
    <x v="2"/>
    <s v="NO"/>
    <s v="NOK"/>
    <n v="1447787093"/>
    <n v="1445191493"/>
    <b v="0"/>
    <n v="0"/>
    <b v="0"/>
    <s v="games/video games"/>
    <n v="0"/>
    <n v="0"/>
    <x v="3"/>
    <x v="18"/>
    <x v="3841"/>
  </r>
  <r>
    <n v="1084"/>
    <x v="3835"/>
    <s v="I want to start my own channel for gaming"/>
    <x v="302"/>
    <x v="2547"/>
    <x v="2"/>
    <s v="US"/>
    <s v="USD"/>
    <n v="1407534804"/>
    <n v="1404942804"/>
    <b v="0"/>
    <n v="0"/>
    <b v="0"/>
    <s v="games/video games"/>
    <n v="0"/>
    <n v="0"/>
    <x v="3"/>
    <x v="18"/>
    <x v="3842"/>
  </r>
  <r>
    <n v="1087"/>
    <x v="3836"/>
    <s v="Idle gamers are the group of gamers worth watching play video games. We have a back log of video ideas and want to entertain you."/>
    <x v="209"/>
    <x v="2547"/>
    <x v="2"/>
    <s v="US"/>
    <s v="USD"/>
    <n v="1402852087"/>
    <n v="1400260087"/>
    <b v="0"/>
    <n v="0"/>
    <b v="0"/>
    <s v="games/video games"/>
    <n v="0"/>
    <n v="0"/>
    <x v="3"/>
    <x v="18"/>
    <x v="3843"/>
  </r>
  <r>
    <n v="1107"/>
    <x v="3837"/>
    <s v="Enjoy video games, online surfing, and communications in privacy with Kid Cade, from Crestview, Florida. Our company has created a comp"/>
    <x v="26"/>
    <x v="2547"/>
    <x v="2"/>
    <s v="US"/>
    <s v="USD"/>
    <n v="1406148024"/>
    <n v="1403556024"/>
    <b v="0"/>
    <n v="0"/>
    <b v="0"/>
    <s v="games/video games"/>
    <n v="0"/>
    <n v="0"/>
    <x v="3"/>
    <x v="18"/>
    <x v="3844"/>
  </r>
  <r>
    <n v="1120"/>
    <x v="3838"/>
    <s v="Planet Ninjahwah is a highly anticipated futuristic action adventure game that will blow your mind!!"/>
    <x v="17"/>
    <x v="2547"/>
    <x v="2"/>
    <s v="US"/>
    <s v="USD"/>
    <n v="1319835400"/>
    <n v="1315947400"/>
    <b v="0"/>
    <n v="0"/>
    <b v="0"/>
    <s v="games/video games"/>
    <n v="0"/>
    <n v="0"/>
    <x v="3"/>
    <x v="18"/>
    <x v="3845"/>
  </r>
  <r>
    <n v="1122"/>
    <x v="3839"/>
    <s v="Mobile game featuring lots of funny little monsters on the run from their mad creator. Lots of gameplay elements will keep user bussy."/>
    <x v="220"/>
    <x v="2547"/>
    <x v="2"/>
    <s v="GB"/>
    <s v="GBP"/>
    <n v="1369932825"/>
    <n v="1368723225"/>
    <b v="0"/>
    <n v="0"/>
    <b v="0"/>
    <s v="games/video games"/>
    <n v="0"/>
    <n v="0"/>
    <x v="3"/>
    <x v="18"/>
    <x v="3846"/>
  </r>
  <r>
    <n v="1125"/>
    <x v="3840"/>
    <s v="Ultimate Supremacy will be the ultimate in mobile gaming, if you love fighting and strategy games, you will love Ultimate Supremacy."/>
    <x v="121"/>
    <x v="2547"/>
    <x v="2"/>
    <s v="GB"/>
    <s v="GBP"/>
    <n v="1443193130"/>
    <n v="1438009130"/>
    <b v="0"/>
    <n v="0"/>
    <b v="0"/>
    <s v="games/mobile games"/>
    <n v="0"/>
    <n v="0"/>
    <x v="3"/>
    <x v="28"/>
    <x v="3847"/>
  </r>
  <r>
    <n v="1131"/>
    <x v="3841"/>
    <s v="Don't drop it like it's hot..Hot Potato is a battle between friends. Compete to keep Mr Potato off the ground. Who will drop him first?"/>
    <x v="13"/>
    <x v="2547"/>
    <x v="2"/>
    <s v="AU"/>
    <s v="AUD"/>
    <n v="1450993668"/>
    <n v="1448401668"/>
    <b v="0"/>
    <n v="0"/>
    <b v="0"/>
    <s v="games/mobile games"/>
    <n v="0"/>
    <n v="0"/>
    <x v="3"/>
    <x v="28"/>
    <x v="3848"/>
  </r>
  <r>
    <n v="1140"/>
    <x v="3842"/>
    <s v="We are creating the next epic Massive Multiplayer Online-Real Time Strategy game and we want you to be a part of it!"/>
    <x v="1"/>
    <x v="2547"/>
    <x v="2"/>
    <s v="GB"/>
    <s v="GBP"/>
    <n v="1438859121"/>
    <n v="1436267121"/>
    <b v="0"/>
    <n v="0"/>
    <b v="0"/>
    <s v="games/mobile games"/>
    <n v="0"/>
    <n v="0"/>
    <x v="3"/>
    <x v="28"/>
    <x v="3849"/>
  </r>
  <r>
    <n v="1141"/>
    <x v="3843"/>
    <s v="I think this will be a great game!"/>
    <x v="207"/>
    <x v="2547"/>
    <x v="2"/>
    <s v="DE"/>
    <s v="EUR"/>
    <n v="1436460450"/>
    <n v="1433868450"/>
    <b v="0"/>
    <n v="0"/>
    <b v="0"/>
    <s v="games/mobile games"/>
    <n v="0"/>
    <n v="0"/>
    <x v="3"/>
    <x v="28"/>
    <x v="3850"/>
  </r>
  <r>
    <n v="1142"/>
    <x v="3844"/>
    <s v="If only you could help choose and/or create the Top Chart apps with your ideas..._x000a_Want that to come true? Well here we are."/>
    <x v="38"/>
    <x v="2547"/>
    <x v="2"/>
    <s v="US"/>
    <s v="USD"/>
    <n v="1424131727"/>
    <n v="1421539727"/>
    <b v="0"/>
    <n v="0"/>
    <b v="0"/>
    <s v="games/mobile games"/>
    <n v="0"/>
    <n v="0"/>
    <x v="3"/>
    <x v="28"/>
    <x v="3851"/>
  </r>
  <r>
    <n v="1144"/>
    <x v="3845"/>
    <s v="We need your help to finish our food truck. We are building a BBQ Food Truck to serve competition style BBQ."/>
    <x v="413"/>
    <x v="2547"/>
    <x v="2"/>
    <s v="US"/>
    <s v="USD"/>
    <n v="1430281320"/>
    <n v="1427689320"/>
    <b v="0"/>
    <n v="0"/>
    <b v="0"/>
    <s v="food/food trucks"/>
    <n v="0"/>
    <n v="0"/>
    <x v="4"/>
    <x v="29"/>
    <x v="3852"/>
  </r>
  <r>
    <n v="1147"/>
    <x v="3846"/>
    <s v="amazing gourmet baked potato truck with variable options for everyone, its always been my dream, help me make it come true :)."/>
    <x v="17"/>
    <x v="2547"/>
    <x v="2"/>
    <s v="CA"/>
    <s v="CAD"/>
    <n v="1413760783"/>
    <n v="1408576783"/>
    <b v="0"/>
    <n v="0"/>
    <b v="0"/>
    <s v="food/food trucks"/>
    <n v="0"/>
    <n v="0"/>
    <x v="4"/>
    <x v="29"/>
    <x v="3853"/>
  </r>
  <r>
    <n v="1151"/>
    <x v="3847"/>
    <s v="Basically home style foods as huge sandwiches, burgers, and apps. Limitited to NOTHING. Irish,Mexican, cajÃ£n, southern bqq even veggies"/>
    <x v="17"/>
    <x v="2547"/>
    <x v="2"/>
    <s v="US"/>
    <s v="USD"/>
    <n v="1441592863"/>
    <n v="1439000863"/>
    <b v="0"/>
    <n v="0"/>
    <b v="0"/>
    <s v="food/food trucks"/>
    <n v="0"/>
    <n v="0"/>
    <x v="4"/>
    <x v="29"/>
    <x v="3854"/>
  </r>
  <r>
    <n v="1156"/>
    <x v="3848"/>
    <s v="A Food Truck featuring Deep Fried Natural Casing Beef/Pork mix Hot Dogs, New York Style Rippers. Also serving Fresh Cut Fries."/>
    <x v="115"/>
    <x v="2547"/>
    <x v="2"/>
    <s v="US"/>
    <s v="USD"/>
    <n v="1424742162"/>
    <n v="1422150162"/>
    <b v="0"/>
    <n v="0"/>
    <b v="0"/>
    <s v="food/food trucks"/>
    <n v="0"/>
    <n v="0"/>
    <x v="4"/>
    <x v="29"/>
    <x v="3855"/>
  </r>
  <r>
    <n v="1159"/>
    <x v="3849"/>
    <s v="Skewed Up food truck is my dream and need help getting it started, presenting some to the bank for my loan, spice up logo, etc."/>
    <x v="414"/>
    <x v="2547"/>
    <x v="2"/>
    <s v="US"/>
    <s v="USD"/>
    <n v="1435679100"/>
    <n v="1433006765"/>
    <b v="0"/>
    <n v="0"/>
    <b v="0"/>
    <s v="food/food trucks"/>
    <n v="0"/>
    <n v="0"/>
    <x v="4"/>
    <x v="29"/>
    <x v="3856"/>
  </r>
  <r>
    <n v="1161"/>
    <x v="3850"/>
    <s v="Amazing delicious pizza a real hit a true niche that has not been explored ground floor opportunity in food trucks done by a real chef"/>
    <x v="53"/>
    <x v="2547"/>
    <x v="2"/>
    <s v="US"/>
    <s v="USD"/>
    <n v="1432047989"/>
    <n v="1430233589"/>
    <b v="0"/>
    <n v="0"/>
    <b v="0"/>
    <s v="food/food trucks"/>
    <n v="0"/>
    <n v="0"/>
    <x v="4"/>
    <x v="29"/>
    <x v="3857"/>
  </r>
  <r>
    <n v="1163"/>
    <x v="3851"/>
    <s v="Cooking is my passion.Lets take my passion to another level,by sending me to a culinary school, I WILL be one of the best chefs ever!"/>
    <x v="415"/>
    <x v="2547"/>
    <x v="2"/>
    <s v="US"/>
    <s v="USD"/>
    <n v="1407604920"/>
    <n v="1405012920"/>
    <b v="0"/>
    <n v="0"/>
    <b v="0"/>
    <s v="food/food trucks"/>
    <n v="0"/>
    <n v="0"/>
    <x v="4"/>
    <x v="29"/>
    <x v="3858"/>
  </r>
  <r>
    <n v="1164"/>
    <x v="3852"/>
    <s v="Bayou Classic BBQ will be  Mansura,LA _x000a_newest and best mobile food truck_x000a_serving delicious BBQ Georgia style slow_x000a_smoke BBQ!"/>
    <x v="26"/>
    <x v="2547"/>
    <x v="2"/>
    <s v="US"/>
    <s v="USD"/>
    <n v="1466270582"/>
    <n v="1463678582"/>
    <b v="0"/>
    <n v="0"/>
    <b v="0"/>
    <s v="food/food trucks"/>
    <n v="0"/>
    <n v="0"/>
    <x v="4"/>
    <x v="29"/>
    <x v="3859"/>
  </r>
  <r>
    <n v="1172"/>
    <x v="3853"/>
    <s v="Bringing YOUR favorite dog recipes to the streets."/>
    <x v="99"/>
    <x v="2547"/>
    <x v="2"/>
    <s v="US"/>
    <s v="USD"/>
    <n v="1408551752"/>
    <n v="1405959752"/>
    <b v="0"/>
    <n v="0"/>
    <b v="0"/>
    <s v="food/food trucks"/>
    <n v="0"/>
    <n v="0"/>
    <x v="4"/>
    <x v="29"/>
    <x v="3860"/>
  </r>
  <r>
    <n v="1177"/>
    <x v="3854"/>
    <s v="Its CRAZY the UK is still in the dark about funnel cakes! We want to convert a trailer and show the country what they've been missing!"/>
    <x v="70"/>
    <x v="2547"/>
    <x v="2"/>
    <s v="GB"/>
    <s v="GBP"/>
    <n v="1413388296"/>
    <n v="1410796296"/>
    <b v="0"/>
    <n v="0"/>
    <b v="0"/>
    <s v="food/food trucks"/>
    <n v="0"/>
    <n v="0"/>
    <x v="4"/>
    <x v="29"/>
    <x v="3861"/>
  </r>
  <r>
    <n v="1227"/>
    <x v="3855"/>
    <s v="After winning the iStandard Phoenix Producer Showcase (6/25/14)  I have been invited to Beast of the Beats VIII in New York Nov. 6-9"/>
    <x v="151"/>
    <x v="2547"/>
    <x v="1"/>
    <s v="US"/>
    <s v="USD"/>
    <n v="1407394800"/>
    <n v="1404770616"/>
    <b v="0"/>
    <n v="0"/>
    <b v="0"/>
    <s v="music/world music"/>
    <n v="0"/>
    <n v="0"/>
    <x v="7"/>
    <x v="37"/>
    <x v="3862"/>
  </r>
  <r>
    <n v="1230"/>
    <x v="3856"/>
    <s v="It has been close to a decade since DC Talk began their &quot;Intermission&quot;.  It is time for A Live Concert Tribute &amp; DVD Movie!"/>
    <x v="62"/>
    <x v="2547"/>
    <x v="1"/>
    <s v="US"/>
    <s v="USD"/>
    <n v="1298589630"/>
    <n v="1295997630"/>
    <b v="0"/>
    <n v="0"/>
    <b v="0"/>
    <s v="music/world music"/>
    <n v="0"/>
    <n v="0"/>
    <x v="7"/>
    <x v="37"/>
    <x v="3863"/>
  </r>
  <r>
    <n v="1231"/>
    <x v="3857"/>
    <s v="a non-profit, free, all-day, all-ages music &amp; arts festival dedicated to promoting non-violent spaces for community engagement"/>
    <x v="1"/>
    <x v="2547"/>
    <x v="1"/>
    <s v="US"/>
    <s v="USD"/>
    <n v="1440723600"/>
    <n v="1436394968"/>
    <b v="0"/>
    <n v="0"/>
    <b v="0"/>
    <s v="music/world music"/>
    <n v="0"/>
    <n v="0"/>
    <x v="7"/>
    <x v="37"/>
    <x v="3864"/>
  </r>
  <r>
    <n v="1234"/>
    <x v="3858"/>
    <s v="We have been offered shows all over the world, to reach places and people with our music, for the experience of just doing it!"/>
    <x v="6"/>
    <x v="2547"/>
    <x v="1"/>
    <s v="GB"/>
    <s v="GBP"/>
    <n v="1422903342"/>
    <n v="1420311342"/>
    <b v="0"/>
    <n v="0"/>
    <b v="0"/>
    <s v="music/world music"/>
    <n v="0"/>
    <n v="0"/>
    <x v="7"/>
    <x v="37"/>
    <x v="3865"/>
  </r>
  <r>
    <n v="1236"/>
    <x v="3859"/>
    <s v="Raising money to give the musicians their due."/>
    <x v="60"/>
    <x v="2547"/>
    <x v="1"/>
    <s v="US"/>
    <s v="USD"/>
    <n v="1343491200"/>
    <n v="1342801164"/>
    <b v="0"/>
    <n v="0"/>
    <b v="0"/>
    <s v="music/world music"/>
    <n v="0"/>
    <n v="0"/>
    <x v="7"/>
    <x v="37"/>
    <x v="3866"/>
  </r>
  <r>
    <n v="1237"/>
    <x v="3860"/>
    <s v="We have the songs, concept, need to add songs and mix/package for shows in Hawaii, book dates outside of Maui and advance his message"/>
    <x v="17"/>
    <x v="2547"/>
    <x v="1"/>
    <s v="US"/>
    <s v="USD"/>
    <n v="1345790865"/>
    <n v="1344062865"/>
    <b v="0"/>
    <n v="0"/>
    <b v="0"/>
    <s v="music/world music"/>
    <n v="0"/>
    <n v="0"/>
    <x v="7"/>
    <x v="37"/>
    <x v="3867"/>
  </r>
  <r>
    <n v="1239"/>
    <x v="3861"/>
    <s v="Please consider helping us with our new CD and Riverdance Tour"/>
    <x v="60"/>
    <x v="2547"/>
    <x v="1"/>
    <s v="US"/>
    <s v="USD"/>
    <n v="1325804767"/>
    <n v="1323212767"/>
    <b v="0"/>
    <n v="0"/>
    <b v="0"/>
    <s v="music/world music"/>
    <n v="0"/>
    <n v="0"/>
    <x v="7"/>
    <x v="37"/>
    <x v="3868"/>
  </r>
  <r>
    <n v="1332"/>
    <x v="3862"/>
    <s v="Long bus queue and no seats around? This light weight seating device can be worn anywhere and at anytime! Belt that converts into seat."/>
    <x v="416"/>
    <x v="2547"/>
    <x v="1"/>
    <s v="CH"/>
    <s v="CHF"/>
    <n v="1485480408"/>
    <n v="1482888408"/>
    <b v="0"/>
    <n v="0"/>
    <b v="0"/>
    <s v="technology/wearables"/>
    <n v="0"/>
    <n v="0"/>
    <x v="0"/>
    <x v="1"/>
    <x v="3869"/>
  </r>
  <r>
    <n v="1333"/>
    <x v="3863"/>
    <s v="Im in the process of creating a biohazard suit that can be worn like an extra layer, unlike these bulky units that are currently in use"/>
    <x v="60"/>
    <x v="2547"/>
    <x v="1"/>
    <s v="AU"/>
    <s v="AUD"/>
    <n v="1405478025"/>
    <n v="1402886025"/>
    <b v="0"/>
    <n v="0"/>
    <b v="0"/>
    <s v="technology/wearables"/>
    <n v="0"/>
    <n v="0"/>
    <x v="0"/>
    <x v="1"/>
    <x v="3870"/>
  </r>
  <r>
    <n v="1340"/>
    <x v="3864"/>
    <s v="I would like to make nicer, more stylish looking frames for the Google Glass using 3D printing technology."/>
    <x v="417"/>
    <x v="2547"/>
    <x v="1"/>
    <s v="US"/>
    <s v="USD"/>
    <n v="1408112253"/>
    <n v="1405520253"/>
    <b v="0"/>
    <n v="0"/>
    <b v="0"/>
    <s v="technology/wearables"/>
    <n v="0"/>
    <n v="0"/>
    <x v="0"/>
    <x v="1"/>
    <x v="3871"/>
  </r>
  <r>
    <n v="1409"/>
    <x v="3865"/>
    <s v="Modern Literal Translation of the 1st Book of the Torah in English and Russian with sub-linear and interlinear layout."/>
    <x v="38"/>
    <x v="2547"/>
    <x v="2"/>
    <s v="US"/>
    <s v="USD"/>
    <n v="1420085535"/>
    <n v="1414897935"/>
    <b v="0"/>
    <n v="0"/>
    <b v="0"/>
    <s v="publishing/translations"/>
    <n v="0"/>
    <n v="0"/>
    <x v="1"/>
    <x v="31"/>
    <x v="3872"/>
  </r>
  <r>
    <n v="1416"/>
    <x v="3866"/>
    <s v="glenn's  book of quotes is designed to give the readers a thought for the day , lighten the mood  and put a smile  on their faces."/>
    <x v="6"/>
    <x v="2547"/>
    <x v="2"/>
    <s v="US"/>
    <s v="USD"/>
    <n v="1448147619"/>
    <n v="1445552019"/>
    <b v="0"/>
    <n v="0"/>
    <b v="0"/>
    <s v="publishing/translations"/>
    <n v="0"/>
    <n v="0"/>
    <x v="1"/>
    <x v="31"/>
    <x v="3873"/>
  </r>
  <r>
    <n v="1425"/>
    <x v="3867"/>
    <s v="Translation  Thai language to English and other languages of the story (written by me) about&quot; Promote Travel &amp; Business in America&quot;"/>
    <x v="109"/>
    <x v="2547"/>
    <x v="2"/>
    <s v="US"/>
    <s v="USD"/>
    <n v="1430276959"/>
    <n v="1427684959"/>
    <b v="0"/>
    <n v="0"/>
    <b v="0"/>
    <s v="publishing/translations"/>
    <n v="0"/>
    <n v="0"/>
    <x v="1"/>
    <x v="31"/>
    <x v="3874"/>
  </r>
  <r>
    <n v="1426"/>
    <x v="3868"/>
    <s v="The World of Sharks is an interactive eBook for the iPad and Mac. It shall be translated into english to make it available worldwide."/>
    <x v="114"/>
    <x v="2547"/>
    <x v="2"/>
    <s v="DE"/>
    <s v="EUR"/>
    <n v="1440408120"/>
    <n v="1435224120"/>
    <b v="0"/>
    <n v="0"/>
    <b v="0"/>
    <s v="publishing/translations"/>
    <n v="0"/>
    <n v="0"/>
    <x v="1"/>
    <x v="31"/>
    <x v="3875"/>
  </r>
  <r>
    <n v="1429"/>
    <x v="3869"/>
    <s v="A guy in his 30's tries to live his &quot;American Dream&quot;, but quickly it turns into a nightmare. (A Novel)"/>
    <x v="26"/>
    <x v="2547"/>
    <x v="2"/>
    <s v="US"/>
    <s v="USD"/>
    <n v="1428629242"/>
    <n v="1426037242"/>
    <b v="0"/>
    <n v="0"/>
    <b v="0"/>
    <s v="publishing/translations"/>
    <n v="0"/>
    <n v="0"/>
    <x v="1"/>
    <x v="31"/>
    <x v="3876"/>
  </r>
  <r>
    <n v="1432"/>
    <x v="3870"/>
    <s v="THE HOLY BIB-EL Translated By Leon Cook. The Creation: CHAPTER 1.  1* In the beginning Gods created The Heavens and The Planet Earth."/>
    <x v="13"/>
    <x v="2547"/>
    <x v="2"/>
    <s v="US"/>
    <s v="USD"/>
    <n v="1437417828"/>
    <n v="1434825828"/>
    <b v="0"/>
    <n v="0"/>
    <b v="0"/>
    <s v="publishing/translations"/>
    <n v="0"/>
    <n v="0"/>
    <x v="1"/>
    <x v="31"/>
    <x v="3877"/>
  </r>
  <r>
    <n v="1442"/>
    <x v="3871"/>
    <s v="If people contribute on Kickstarter, I will be able to give this 159-page e-book anthology away free to libraries and e-bookreaders.  I"/>
    <x v="186"/>
    <x v="2547"/>
    <x v="2"/>
    <s v="US"/>
    <s v="USD"/>
    <n v="1464190158"/>
    <n v="1461598158"/>
    <b v="0"/>
    <n v="0"/>
    <b v="0"/>
    <s v="publishing/translations"/>
    <n v="0"/>
    <n v="0"/>
    <x v="1"/>
    <x v="31"/>
    <x v="3878"/>
  </r>
  <r>
    <n v="1443"/>
    <x v="3872"/>
    <s v="Hello everyone !_x000a_I need your help for translate my saga Fantasy : Icarus at the school of the gods - Book 1&quot;."/>
    <x v="109"/>
    <x v="2547"/>
    <x v="2"/>
    <s v="FR"/>
    <s v="EUR"/>
    <n v="1483395209"/>
    <n v="1480803209"/>
    <b v="0"/>
    <n v="0"/>
    <b v="0"/>
    <s v="publishing/translations"/>
    <n v="0"/>
    <n v="0"/>
    <x v="1"/>
    <x v="31"/>
    <x v="3879"/>
  </r>
  <r>
    <n v="1444"/>
    <x v="3873"/>
    <s v="We as a successfull german stock market newsletter publisher want expand in the US market!"/>
    <x v="418"/>
    <x v="2547"/>
    <x v="2"/>
    <s v="DE"/>
    <s v="EUR"/>
    <n v="1442091462"/>
    <n v="1436907462"/>
    <b v="0"/>
    <n v="0"/>
    <b v="0"/>
    <s v="publishing/translations"/>
    <n v="0"/>
    <n v="0"/>
    <x v="1"/>
    <x v="31"/>
    <x v="3880"/>
  </r>
  <r>
    <n v="1445"/>
    <x v="3874"/>
    <s v="Erstellung einer deutschen Ãœbersetzung ( Lesbarmachung ) des Buches Finnegans Wake von James Joyce. Die Umsetzung erfolgt 1 zu 1."/>
    <x v="37"/>
    <x v="2547"/>
    <x v="2"/>
    <s v="DE"/>
    <s v="EUR"/>
    <n v="1434286855"/>
    <n v="1431694855"/>
    <b v="0"/>
    <n v="0"/>
    <b v="0"/>
    <s v="publishing/translations"/>
    <n v="0"/>
    <n v="0"/>
    <x v="1"/>
    <x v="31"/>
    <x v="3881"/>
  </r>
  <r>
    <n v="1446"/>
    <x v="3875"/>
    <s v="All backers can help us with 1â‚¬ to create the 1st Italian Manual Kickstarter - Per chi vuole finanziare le proprie idee con successo"/>
    <x v="280"/>
    <x v="2547"/>
    <x v="2"/>
    <s v="IT"/>
    <s v="EUR"/>
    <n v="1461235478"/>
    <n v="1459507478"/>
    <b v="0"/>
    <n v="0"/>
    <b v="0"/>
    <s v="publishing/translations"/>
    <n v="0"/>
    <n v="0"/>
    <x v="1"/>
    <x v="31"/>
    <x v="3882"/>
  </r>
  <r>
    <n v="1448"/>
    <x v="3876"/>
    <s v="For people in schools to the retired._x000a_Aim is to get in to schools,gyms,work places and to travel all over the world doing talks on it."/>
    <x v="19"/>
    <x v="2547"/>
    <x v="2"/>
    <s v="AU"/>
    <s v="AUD"/>
    <n v="1432272300"/>
    <n v="1429655318"/>
    <b v="0"/>
    <n v="0"/>
    <b v="0"/>
    <s v="publishing/translations"/>
    <n v="0"/>
    <n v="0"/>
    <x v="1"/>
    <x v="31"/>
    <x v="3883"/>
  </r>
  <r>
    <n v="1449"/>
    <x v="3877"/>
    <s v="Calling out Backers throughout the world. We are here to provide an intermediate channel to offer U.S. products worldwide. PLEASE READ!"/>
    <x v="370"/>
    <x v="2547"/>
    <x v="2"/>
    <s v="US"/>
    <s v="USD"/>
    <n v="1431286105"/>
    <n v="1427138905"/>
    <b v="0"/>
    <n v="0"/>
    <b v="0"/>
    <s v="publishing/translations"/>
    <n v="0"/>
    <n v="0"/>
    <x v="1"/>
    <x v="31"/>
    <x v="3884"/>
  </r>
  <r>
    <n v="1452"/>
    <x v="3878"/>
    <s v="I am gathering rare, out-of-print Judo books for preservation, translation and sharing."/>
    <x v="80"/>
    <x v="2547"/>
    <x v="1"/>
    <s v="US"/>
    <s v="USD"/>
    <n v="1406566363"/>
    <n v="1403974363"/>
    <b v="0"/>
    <n v="0"/>
    <b v="0"/>
    <s v="publishing/translations"/>
    <n v="0"/>
    <n v="0"/>
    <x v="1"/>
    <x v="31"/>
    <x v="3885"/>
  </r>
  <r>
    <n v="1453"/>
    <x v="3879"/>
    <s v="The ambitious translation of one of the most important books in the history of medicine by Charles Estienne, the classmate of Vesalius"/>
    <x v="17"/>
    <x v="2547"/>
    <x v="1"/>
    <s v="FR"/>
    <s v="EUR"/>
    <n v="1492270947"/>
    <n v="1488386547"/>
    <b v="0"/>
    <n v="0"/>
    <b v="0"/>
    <s v="publishing/translations"/>
    <n v="0"/>
    <n v="0"/>
    <x v="1"/>
    <x v="31"/>
    <x v="3886"/>
  </r>
  <r>
    <n v="1457"/>
    <x v="3880"/>
    <s v="Age is more than just a number, I hope your younger than you feel."/>
    <x v="70"/>
    <x v="2547"/>
    <x v="1"/>
    <s v="US"/>
    <s v="USD"/>
    <n v="1447281044"/>
    <n v="1444685444"/>
    <b v="0"/>
    <n v="0"/>
    <b v="0"/>
    <s v="publishing/translations"/>
    <n v="0"/>
    <n v="0"/>
    <x v="1"/>
    <x v="31"/>
    <x v="3887"/>
  </r>
  <r>
    <n v="1458"/>
    <x v="3881"/>
    <s v="I decided to get help. I respect AA and recognize the value of it's methods but the overwhelming religious language is a big hurdle. ."/>
    <x v="1"/>
    <x v="2547"/>
    <x v="1"/>
    <s v="US"/>
    <s v="USD"/>
    <n v="1407729600"/>
    <n v="1405097760"/>
    <b v="0"/>
    <n v="0"/>
    <b v="0"/>
    <s v="publishing/translations"/>
    <n v="0"/>
    <n v="0"/>
    <x v="1"/>
    <x v="31"/>
    <x v="3888"/>
  </r>
  <r>
    <n v="1459"/>
    <x v="3882"/>
    <s v="What if you suddenly found out, that your life wasnÂ´t the life you thought you had? What if you were like all the others!"/>
    <x v="321"/>
    <x v="2547"/>
    <x v="1"/>
    <s v="DK"/>
    <s v="DKK"/>
    <n v="1449077100"/>
    <n v="1446612896"/>
    <b v="0"/>
    <n v="0"/>
    <b v="0"/>
    <s v="publishing/translations"/>
    <n v="0"/>
    <n v="0"/>
    <x v="1"/>
    <x v="31"/>
    <x v="3889"/>
  </r>
  <r>
    <n v="1460"/>
    <x v="3883"/>
    <s v="KJV2015 Easier to understand for our kids and family not leaving out one verse or changing a meaning one bit."/>
    <x v="419"/>
    <x v="2547"/>
    <x v="1"/>
    <s v="US"/>
    <s v="USD"/>
    <n v="1417391100"/>
    <n v="1412371898"/>
    <b v="0"/>
    <n v="0"/>
    <b v="0"/>
    <s v="publishing/translations"/>
    <n v="0"/>
    <n v="0"/>
    <x v="1"/>
    <x v="31"/>
    <x v="3890"/>
  </r>
  <r>
    <n v="1484"/>
    <x v="3884"/>
    <s v="The mussings of an old wizard"/>
    <x v="151"/>
    <x v="2547"/>
    <x v="2"/>
    <s v="US"/>
    <s v="USD"/>
    <n v="1342882260"/>
    <n v="1337834963"/>
    <b v="0"/>
    <n v="0"/>
    <b v="0"/>
    <s v="publishing/fiction"/>
    <n v="0"/>
    <n v="0"/>
    <x v="1"/>
    <x v="35"/>
    <x v="3891"/>
  </r>
  <r>
    <n v="1487"/>
    <x v="3885"/>
    <s v="A lover becomes an enemy when a line has been crossed. Torn between memories and reality, his mask of sanity is slipping."/>
    <x v="26"/>
    <x v="2547"/>
    <x v="2"/>
    <s v="US"/>
    <s v="USD"/>
    <n v="1470175271"/>
    <n v="1467583271"/>
    <b v="0"/>
    <n v="0"/>
    <b v="0"/>
    <s v="publishing/fiction"/>
    <n v="0"/>
    <n v="0"/>
    <x v="1"/>
    <x v="35"/>
    <x v="3892"/>
  </r>
  <r>
    <n v="1489"/>
    <x v="3886"/>
    <s v="My project is a novel, QUIET ENJOYMENT. It is a funny and serious story of one friend helping another deal with AIDS."/>
    <x v="1"/>
    <x v="2547"/>
    <x v="2"/>
    <s v="US"/>
    <s v="USD"/>
    <n v="1352994052"/>
    <n v="1350398452"/>
    <b v="0"/>
    <n v="0"/>
    <b v="0"/>
    <s v="publishing/fiction"/>
    <n v="0"/>
    <n v="0"/>
    <x v="1"/>
    <x v="35"/>
    <x v="3893"/>
  </r>
  <r>
    <n v="1493"/>
    <x v="3887"/>
    <s v="Help illustrate the sequel to the bestselling _x000a_The Transylvania Flying Squad of Detectives"/>
    <x v="243"/>
    <x v="2547"/>
    <x v="2"/>
    <s v="US"/>
    <s v="USD"/>
    <n v="1371415675"/>
    <n v="1368823675"/>
    <b v="0"/>
    <n v="0"/>
    <b v="0"/>
    <s v="publishing/fiction"/>
    <n v="0"/>
    <n v="0"/>
    <x v="1"/>
    <x v="35"/>
    <x v="3894"/>
  </r>
  <r>
    <n v="1495"/>
    <x v="3888"/>
    <s v="The Adventures of Penelope Hawthorne. Part One: The Spellbook of Dracone."/>
    <x v="151"/>
    <x v="2547"/>
    <x v="2"/>
    <s v="US"/>
    <s v="USD"/>
    <n v="1314471431"/>
    <n v="1311879431"/>
    <b v="0"/>
    <n v="0"/>
    <b v="0"/>
    <s v="publishing/fiction"/>
    <n v="0"/>
    <n v="0"/>
    <x v="1"/>
    <x v="35"/>
    <x v="3895"/>
  </r>
  <r>
    <n v="1496"/>
    <x v="3889"/>
    <s v="Capturing the awe-inspiring magic of the likes of LoTR, Tainted Steel tells the story of one mans' struggle against Destiny."/>
    <x v="186"/>
    <x v="2547"/>
    <x v="2"/>
    <s v="US"/>
    <s v="USD"/>
    <n v="1410866659"/>
    <n v="1405682659"/>
    <b v="0"/>
    <n v="0"/>
    <b v="0"/>
    <s v="publishing/fiction"/>
    <n v="0"/>
    <n v="0"/>
    <x v="1"/>
    <x v="35"/>
    <x v="3896"/>
  </r>
  <r>
    <n v="1544"/>
    <x v="3890"/>
    <s v="My name is Travis LaFee, I live in beautiful McCall, Idaho. I wish to display the beauty of valley county by taking pics outdoors."/>
    <x v="114"/>
    <x v="2547"/>
    <x v="2"/>
    <s v="US"/>
    <s v="USD"/>
    <n v="1427847480"/>
    <n v="1424222024"/>
    <b v="0"/>
    <n v="0"/>
    <b v="0"/>
    <s v="photography/nature"/>
    <n v="0"/>
    <n v="0"/>
    <x v="2"/>
    <x v="38"/>
    <x v="3897"/>
  </r>
  <r>
    <n v="1547"/>
    <x v="3891"/>
    <s v="I have produced a limited number (100) of five 8x10 prints of mixed photography I would like to share with you."/>
    <x v="420"/>
    <x v="2547"/>
    <x v="2"/>
    <s v="US"/>
    <s v="USD"/>
    <n v="1487844882"/>
    <n v="1487240082"/>
    <b v="0"/>
    <n v="0"/>
    <b v="0"/>
    <s v="photography/nature"/>
    <n v="0"/>
    <n v="0"/>
    <x v="2"/>
    <x v="38"/>
    <x v="3898"/>
  </r>
  <r>
    <n v="1551"/>
    <x v="3892"/>
    <s v="I can do it but help can't hurt. Sweet Montana photos like never seen before. Be a part of Randy Hoffman Photography and our activities"/>
    <x v="113"/>
    <x v="2547"/>
    <x v="2"/>
    <s v="US"/>
    <s v="USD"/>
    <n v="1432756039"/>
    <n v="1430164039"/>
    <b v="0"/>
    <n v="0"/>
    <b v="0"/>
    <s v="photography/nature"/>
    <n v="0"/>
    <n v="0"/>
    <x v="2"/>
    <x v="38"/>
    <x v="3899"/>
  </r>
  <r>
    <n v="1553"/>
    <x v="3893"/>
    <s v="This project is about exhibiting the raw beauty of the elements through highlining, surfing, fire spinning and rock climbing."/>
    <x v="70"/>
    <x v="2547"/>
    <x v="2"/>
    <s v="US"/>
    <s v="USD"/>
    <n v="1441176447"/>
    <n v="1438584447"/>
    <b v="0"/>
    <n v="0"/>
    <b v="0"/>
    <s v="photography/nature"/>
    <n v="0"/>
    <n v="0"/>
    <x v="2"/>
    <x v="38"/>
    <x v="3900"/>
  </r>
  <r>
    <n v="1554"/>
    <x v="3894"/>
    <s v="I create art by photographing flowers/seeds i would love to buy my own camera/computer/Photoshop and restore my old shed into my studio"/>
    <x v="16"/>
    <x v="2547"/>
    <x v="2"/>
    <s v="AU"/>
    <s v="AUD"/>
    <n v="1438495390"/>
    <n v="1435903390"/>
    <b v="0"/>
    <n v="0"/>
    <b v="0"/>
    <s v="photography/nature"/>
    <n v="0"/>
    <n v="0"/>
    <x v="2"/>
    <x v="38"/>
    <x v="3901"/>
  </r>
  <r>
    <n v="1555"/>
    <x v="3895"/>
    <s v="I am traveling the coastline of Maine and will be taking pictures of all the scenery and lighthouses in the area."/>
    <x v="150"/>
    <x v="2547"/>
    <x v="2"/>
    <s v="US"/>
    <s v="USD"/>
    <n v="1442509200"/>
    <n v="1440513832"/>
    <b v="0"/>
    <n v="0"/>
    <b v="0"/>
    <s v="photography/nature"/>
    <n v="0"/>
    <n v="0"/>
    <x v="2"/>
    <x v="38"/>
    <x v="3902"/>
  </r>
  <r>
    <n v="1562"/>
    <x v="3896"/>
    <s v="My project is writing and illustrating a childrens book using my little Red Vespa to be able to obtain..yes a red scooter. The world calls to me!!"/>
    <x v="38"/>
    <x v="2547"/>
    <x v="1"/>
    <s v="US"/>
    <s v="USD"/>
    <n v="1259715000"/>
    <n v="1253712916"/>
    <b v="0"/>
    <n v="0"/>
    <b v="0"/>
    <s v="publishing/art books"/>
    <n v="0"/>
    <n v="0"/>
    <x v="1"/>
    <x v="32"/>
    <x v="3903"/>
  </r>
  <r>
    <n v="1569"/>
    <x v="3897"/>
    <s v="to be removed"/>
    <x v="0"/>
    <x v="2547"/>
    <x v="1"/>
    <s v="US"/>
    <s v="USD"/>
    <n v="1369498714"/>
    <n v="1366906714"/>
    <b v="0"/>
    <n v="0"/>
    <b v="0"/>
    <s v="publishing/art books"/>
    <n v="0"/>
    <n v="0"/>
    <x v="1"/>
    <x v="32"/>
    <x v="3904"/>
  </r>
  <r>
    <n v="1580"/>
    <x v="3898"/>
    <s v="Creating my 2nd book depicting the people and places in Brevard County w/current images + traveling to obtain new ones."/>
    <x v="249"/>
    <x v="2547"/>
    <x v="1"/>
    <s v="US"/>
    <s v="USD"/>
    <n v="1337562726"/>
    <n v="1332378726"/>
    <b v="0"/>
    <n v="0"/>
    <b v="0"/>
    <s v="publishing/art books"/>
    <n v="0"/>
    <n v="0"/>
    <x v="1"/>
    <x v="32"/>
    <x v="3905"/>
  </r>
  <r>
    <n v="1584"/>
    <x v="3899"/>
    <s v="25 Kansas State Parks in the next year. What a great adventure to take together. Join me. Together we can photo this beautiful state."/>
    <x v="181"/>
    <x v="2547"/>
    <x v="2"/>
    <s v="US"/>
    <s v="USD"/>
    <n v="1401464101"/>
    <n v="1400600101"/>
    <b v="0"/>
    <n v="0"/>
    <b v="0"/>
    <s v="photography/places"/>
    <n v="0"/>
    <n v="0"/>
    <x v="2"/>
    <x v="34"/>
    <x v="3906"/>
  </r>
  <r>
    <n v="1586"/>
    <x v="3900"/>
    <s v="Show the world the beauty that is in all of our back yards!"/>
    <x v="186"/>
    <x v="2547"/>
    <x v="2"/>
    <s v="US"/>
    <s v="USD"/>
    <n v="1428197422"/>
    <n v="1425609022"/>
    <b v="0"/>
    <n v="0"/>
    <b v="0"/>
    <s v="photography/places"/>
    <n v="0"/>
    <n v="0"/>
    <x v="2"/>
    <x v="34"/>
    <x v="3907"/>
  </r>
  <r>
    <n v="1588"/>
    <x v="3901"/>
    <s v="Southeast Texas as seen through the lens of a cell phone camera"/>
    <x v="421"/>
    <x v="2547"/>
    <x v="2"/>
    <s v="US"/>
    <s v="USD"/>
    <n v="1422735120"/>
    <n v="1420091999"/>
    <b v="0"/>
    <n v="0"/>
    <b v="0"/>
    <s v="photography/places"/>
    <n v="0"/>
    <n v="0"/>
    <x v="2"/>
    <x v="34"/>
    <x v="3908"/>
  </r>
  <r>
    <n v="1589"/>
    <x v="3902"/>
    <s v="I want to be able to have my own photography inside a canvas and have it be displayed everywhere."/>
    <x v="181"/>
    <x v="2547"/>
    <x v="2"/>
    <s v="US"/>
    <s v="USD"/>
    <n v="1444433886"/>
    <n v="1441841886"/>
    <b v="0"/>
    <n v="0"/>
    <b v="0"/>
    <s v="photography/places"/>
    <n v="0"/>
    <n v="0"/>
    <x v="2"/>
    <x v="34"/>
    <x v="3909"/>
  </r>
  <r>
    <n v="1592"/>
    <x v="3903"/>
    <s v="A portfolio collage of beautiful pictures of authentic Pittsburgh locations and scenery."/>
    <x v="360"/>
    <x v="2547"/>
    <x v="2"/>
    <s v="US"/>
    <s v="USD"/>
    <n v="1427503485"/>
    <n v="1423619085"/>
    <b v="0"/>
    <n v="0"/>
    <b v="0"/>
    <s v="photography/places"/>
    <n v="0"/>
    <n v="0"/>
    <x v="2"/>
    <x v="34"/>
    <x v="3910"/>
  </r>
  <r>
    <n v="1597"/>
    <x v="3904"/>
    <s v="We're starting up a new an improved way to do vacation rental management, but we need some funding to kick start it!"/>
    <x v="51"/>
    <x v="2547"/>
    <x v="2"/>
    <s v="US"/>
    <s v="USD"/>
    <n v="1474360197"/>
    <n v="1471768197"/>
    <b v="0"/>
    <n v="0"/>
    <b v="0"/>
    <s v="photography/places"/>
    <n v="0"/>
    <n v="0"/>
    <x v="2"/>
    <x v="34"/>
    <x v="3911"/>
  </r>
  <r>
    <n v="1599"/>
    <x v="3905"/>
    <s v="A London photographer trekking 5,895m up Africa's Mount Kilimanjaro to pursue and enrich a career."/>
    <x v="207"/>
    <x v="2547"/>
    <x v="2"/>
    <s v="GB"/>
    <s v="GBP"/>
    <n v="1460116576"/>
    <n v="1457528176"/>
    <b v="0"/>
    <n v="0"/>
    <b v="0"/>
    <s v="photography/places"/>
    <n v="0"/>
    <n v="0"/>
    <x v="2"/>
    <x v="34"/>
    <x v="3912"/>
  </r>
  <r>
    <n v="1682"/>
    <x v="3906"/>
    <s v="Christian singer-wongerwriter searching for funding to record CD of original Christian music."/>
    <x v="70"/>
    <x v="2547"/>
    <x v="3"/>
    <s v="US"/>
    <s v="USD"/>
    <n v="1492142860"/>
    <n v="1486962460"/>
    <b v="0"/>
    <n v="0"/>
    <b v="0"/>
    <s v="music/faith"/>
    <n v="0"/>
    <n v="0"/>
    <x v="7"/>
    <x v="14"/>
    <x v="3913"/>
  </r>
  <r>
    <n v="1696"/>
    <x v="3907"/>
    <s v="I was dying. No will to live. Angel spoke to me. Changed my life. Help me to Share the message with the world. My life changing story."/>
    <x v="9"/>
    <x v="2547"/>
    <x v="3"/>
    <s v="US"/>
    <s v="USD"/>
    <n v="1491007211"/>
    <n v="1488418811"/>
    <b v="0"/>
    <n v="0"/>
    <b v="0"/>
    <s v="music/faith"/>
    <n v="0"/>
    <n v="0"/>
    <x v="7"/>
    <x v="14"/>
    <x v="3914"/>
  </r>
  <r>
    <n v="1698"/>
    <x v="3908"/>
    <s v="This Music is a Powerful Tool / Ministry to the mindset_x000a_of Global Christianity in an Artistic &amp; innovative Musical_x000a_Format_ Album &amp; Tour"/>
    <x v="10"/>
    <x v="2547"/>
    <x v="3"/>
    <s v="US"/>
    <s v="USD"/>
    <n v="1490499180"/>
    <n v="1488430760"/>
    <b v="0"/>
    <n v="0"/>
    <b v="0"/>
    <s v="music/faith"/>
    <n v="0"/>
    <n v="0"/>
    <x v="7"/>
    <x v="14"/>
    <x v="3915"/>
  </r>
  <r>
    <n v="1705"/>
    <x v="3909"/>
    <s v="An instrumental album that ranges from hymns to contemporary music. All the music is recorded by myself."/>
    <x v="151"/>
    <x v="2547"/>
    <x v="2"/>
    <s v="US"/>
    <s v="USD"/>
    <n v="1441814400"/>
    <n v="1440807846"/>
    <b v="0"/>
    <n v="0"/>
    <b v="0"/>
    <s v="music/faith"/>
    <n v="0"/>
    <n v="0"/>
    <x v="7"/>
    <x v="14"/>
    <x v="3916"/>
  </r>
  <r>
    <n v="1706"/>
    <x v="3910"/>
    <s v="Unsere &quot;Aufgabe&quot; ist es, fÃ¼r Christen da zu sein die keiner Gemeinde angehÃ¶ren. Zudem spielt Lobpreis eine Zentrale Rolle."/>
    <x v="120"/>
    <x v="2547"/>
    <x v="2"/>
    <s v="DE"/>
    <s v="EUR"/>
    <n v="1440314472"/>
    <n v="1435130472"/>
    <b v="0"/>
    <n v="0"/>
    <b v="0"/>
    <s v="music/faith"/>
    <n v="0"/>
    <n v="0"/>
    <x v="7"/>
    <x v="14"/>
    <x v="3917"/>
  </r>
  <r>
    <n v="1708"/>
    <x v="3911"/>
    <s v="A debut album for the New Gate Church's praise team; making a cd filled with original songs from a team of misfits with 1 goal in mind"/>
    <x v="40"/>
    <x v="2547"/>
    <x v="2"/>
    <s v="US"/>
    <s v="USD"/>
    <n v="1462135706"/>
    <n v="1458679706"/>
    <b v="0"/>
    <n v="0"/>
    <b v="0"/>
    <s v="music/faith"/>
    <n v="0"/>
    <n v="0"/>
    <x v="7"/>
    <x v="14"/>
    <x v="3918"/>
  </r>
  <r>
    <n v="1712"/>
    <x v="3912"/>
    <s v="Recording/equipment for MCM - a team of musicians who will help your local musicians to hold your own Cowboy Church with Gospel Music"/>
    <x v="1"/>
    <x v="2547"/>
    <x v="2"/>
    <s v="US"/>
    <s v="USD"/>
    <n v="1435701353"/>
    <n v="1430517353"/>
    <b v="0"/>
    <n v="0"/>
    <b v="0"/>
    <s v="music/faith"/>
    <n v="0"/>
    <n v="0"/>
    <x v="7"/>
    <x v="14"/>
    <x v="3919"/>
  </r>
  <r>
    <n v="1721"/>
    <x v="3913"/>
    <s v="Heavens calling is an album for people all over the world in need of a healing for the soul, positive mindset and total prosperity"/>
    <x v="1"/>
    <x v="2547"/>
    <x v="2"/>
    <s v="US"/>
    <s v="USD"/>
    <n v="1449831863"/>
    <n v="1447239863"/>
    <b v="0"/>
    <n v="0"/>
    <b v="0"/>
    <s v="music/faith"/>
    <n v="0"/>
    <n v="0"/>
    <x v="7"/>
    <x v="14"/>
    <x v="3920"/>
  </r>
  <r>
    <n v="1729"/>
    <x v="3914"/>
    <s v="A few years back, I was inspired to write some songs, turned out the messages are real but a little scary, I need help to produce."/>
    <x v="26"/>
    <x v="2547"/>
    <x v="2"/>
    <s v="US"/>
    <s v="USD"/>
    <n v="1465521306"/>
    <n v="1460337306"/>
    <b v="0"/>
    <n v="0"/>
    <b v="0"/>
    <s v="music/faith"/>
    <n v="0"/>
    <n v="0"/>
    <x v="7"/>
    <x v="14"/>
    <x v="3921"/>
  </r>
  <r>
    <n v="1730"/>
    <x v="3915"/>
    <s v="Hello, I am raising money to fund my first solo Album.  This project is my testimony that God is truly our shelter in the storm."/>
    <x v="121"/>
    <x v="2547"/>
    <x v="2"/>
    <s v="US"/>
    <s v="USD"/>
    <n v="1445738783"/>
    <n v="1443146783"/>
    <b v="0"/>
    <n v="0"/>
    <b v="0"/>
    <s v="music/faith"/>
    <n v="0"/>
    <n v="0"/>
    <x v="7"/>
    <x v="14"/>
    <x v="3922"/>
  </r>
  <r>
    <n v="1731"/>
    <x v="3916"/>
    <s v="We are a Christin Worship band looking to midwest tour. God Bless!"/>
    <x v="114"/>
    <x v="2547"/>
    <x v="2"/>
    <s v="US"/>
    <s v="USD"/>
    <n v="1434034800"/>
    <n v="1432849552"/>
    <b v="0"/>
    <n v="0"/>
    <b v="0"/>
    <s v="music/faith"/>
    <n v="0"/>
    <n v="0"/>
    <x v="7"/>
    <x v="14"/>
    <x v="3923"/>
  </r>
  <r>
    <n v="1732"/>
    <x v="3917"/>
    <s v="This event will be free to the public with approximately 20 Christian vocalist and choirs from several genres. Rock,Blue Grass,Hip Hop."/>
    <x v="38"/>
    <x v="2547"/>
    <x v="2"/>
    <s v="US"/>
    <s v="USD"/>
    <n v="1452920400"/>
    <n v="1447777481"/>
    <b v="0"/>
    <n v="0"/>
    <b v="0"/>
    <s v="music/faith"/>
    <n v="0"/>
    <n v="0"/>
    <x v="7"/>
    <x v="14"/>
    <x v="3924"/>
  </r>
  <r>
    <n v="1733"/>
    <x v="3918"/>
    <s v="I am trying to share the music I am blessed to have written. https://www.johncox4.com or https://reverbnation.com/johncox4"/>
    <x v="26"/>
    <x v="2547"/>
    <x v="2"/>
    <s v="US"/>
    <s v="USD"/>
    <n v="1473802200"/>
    <n v="1472746374"/>
    <b v="0"/>
    <n v="0"/>
    <b v="0"/>
    <s v="music/faith"/>
    <n v="0"/>
    <n v="0"/>
    <x v="7"/>
    <x v="14"/>
    <x v="3925"/>
  </r>
  <r>
    <n v="1740"/>
    <x v="3919"/>
    <s v="I recently recorded a new single. With your help I can return to the studio. Would you like to be part of my next worship project?"/>
    <x v="121"/>
    <x v="2547"/>
    <x v="2"/>
    <s v="US"/>
    <s v="USD"/>
    <n v="1437075422"/>
    <n v="1434483422"/>
    <b v="0"/>
    <n v="0"/>
    <b v="0"/>
    <s v="music/faith"/>
    <n v="0"/>
    <n v="0"/>
    <x v="7"/>
    <x v="14"/>
    <x v="3926"/>
  </r>
  <r>
    <n v="1766"/>
    <x v="3920"/>
    <s v="I want to create a beautiful book which documents the Melbourne music scene."/>
    <x v="186"/>
    <x v="2547"/>
    <x v="2"/>
    <s v="AU"/>
    <s v="AUD"/>
    <n v="1408999088"/>
    <n v="1407184688"/>
    <b v="1"/>
    <n v="0"/>
    <b v="0"/>
    <s v="photography/photobooks"/>
    <n v="0"/>
    <n v="0"/>
    <x v="2"/>
    <x v="3"/>
    <x v="3927"/>
  </r>
  <r>
    <n v="1813"/>
    <x v="3921"/>
    <s v="This project aims to document, Libyan photographic history; through both print and artisan mediums ."/>
    <x v="130"/>
    <x v="2547"/>
    <x v="2"/>
    <s v="GB"/>
    <s v="GBP"/>
    <n v="1407532812"/>
    <n v="1404940812"/>
    <b v="0"/>
    <n v="0"/>
    <b v="0"/>
    <s v="photography/photobooks"/>
    <n v="0"/>
    <n v="0"/>
    <x v="2"/>
    <x v="3"/>
    <x v="3928"/>
  </r>
  <r>
    <n v="1815"/>
    <x v="3922"/>
    <s v="Photographic roadtrip from Dallas/Ft Worth, Texas to Florida's beaches. A summer photography roadtrip project to include 5 states."/>
    <x v="121"/>
    <x v="2547"/>
    <x v="2"/>
    <s v="US"/>
    <s v="USD"/>
    <n v="1435787137"/>
    <n v="1434577537"/>
    <b v="0"/>
    <n v="0"/>
    <b v="0"/>
    <s v="photography/photobooks"/>
    <n v="0"/>
    <n v="0"/>
    <x v="2"/>
    <x v="3"/>
    <x v="3929"/>
  </r>
  <r>
    <n v="1818"/>
    <x v="3923"/>
    <s v="We are all different, this is a way to honor and celebrate the authenticity in being different."/>
    <x v="51"/>
    <x v="2547"/>
    <x v="2"/>
    <s v="US"/>
    <s v="USD"/>
    <n v="1428035850"/>
    <n v="1425447450"/>
    <b v="0"/>
    <n v="0"/>
    <b v="0"/>
    <s v="photography/photobooks"/>
    <n v="0"/>
    <n v="0"/>
    <x v="2"/>
    <x v="3"/>
    <x v="3930"/>
  </r>
  <r>
    <n v="1861"/>
    <x v="3924"/>
    <s v="A game for Apple &amp; Android devices that sees you get your own spacecraft, take on the competition, mine asteroids &amp; fight to survive."/>
    <x v="12"/>
    <x v="2547"/>
    <x v="2"/>
    <s v="GB"/>
    <s v="GBP"/>
    <n v="1422256341"/>
    <n v="1419664341"/>
    <b v="0"/>
    <n v="0"/>
    <b v="0"/>
    <s v="games/mobile games"/>
    <n v="0"/>
    <n v="0"/>
    <x v="3"/>
    <x v="28"/>
    <x v="3931"/>
  </r>
  <r>
    <n v="1869"/>
    <x v="3925"/>
    <s v="CCRPG will be a 2D Pixel Art Game based on similar elements to the SNES game &quot;Zelda: A Link to the Past&quot; with RPG elements added in."/>
    <x v="26"/>
    <x v="2547"/>
    <x v="2"/>
    <s v="US"/>
    <s v="USD"/>
    <n v="1483488249"/>
    <n v="1480896249"/>
    <b v="0"/>
    <n v="0"/>
    <b v="0"/>
    <s v="games/mobile games"/>
    <n v="0"/>
    <n v="0"/>
    <x v="3"/>
    <x v="28"/>
    <x v="3932"/>
  </r>
  <r>
    <n v="1876"/>
    <x v="3926"/>
    <s v="An arcade styled side scroller. Help Bob the pilot steer his plane through hordes of migrating birds strapped with explosives."/>
    <x v="422"/>
    <x v="2547"/>
    <x v="2"/>
    <s v="AU"/>
    <s v="AUD"/>
    <n v="1402901405"/>
    <n v="1400309405"/>
    <b v="0"/>
    <n v="0"/>
    <b v="0"/>
    <s v="games/mobile games"/>
    <n v="0"/>
    <n v="0"/>
    <x v="3"/>
    <x v="28"/>
    <x v="3933"/>
  </r>
  <r>
    <n v="1877"/>
    <x v="3927"/>
    <s v="It's obvious you won't survive by your wits alone. Unfortunately that's all you've got, Chip. Run!"/>
    <x v="423"/>
    <x v="2547"/>
    <x v="2"/>
    <s v="US"/>
    <s v="USD"/>
    <n v="1425170525"/>
    <n v="1422664925"/>
    <b v="0"/>
    <n v="0"/>
    <b v="0"/>
    <s v="games/mobile games"/>
    <n v="0"/>
    <n v="0"/>
    <x v="3"/>
    <x v="28"/>
    <x v="3934"/>
  </r>
  <r>
    <n v="1878"/>
    <x v="3928"/>
    <s v="Action game now playable on Android/iOS platforms and PC browsers. Easy gameplay even for starters yet hard to be skilled. Multi-player"/>
    <x v="36"/>
    <x v="2547"/>
    <x v="2"/>
    <s v="AU"/>
    <s v="AUD"/>
    <n v="1402618355"/>
    <n v="1400026355"/>
    <b v="0"/>
    <n v="0"/>
    <b v="0"/>
    <s v="games/mobile games"/>
    <n v="0"/>
    <n v="0"/>
    <x v="3"/>
    <x v="28"/>
    <x v="3935"/>
  </r>
  <r>
    <n v="1982"/>
    <x v="3929"/>
    <s v="Express a very dark place in my childhood. Release my emotions through photography in a form of Art."/>
    <x v="256"/>
    <x v="2547"/>
    <x v="2"/>
    <s v="HK"/>
    <s v="HKD"/>
    <n v="1480863887"/>
    <n v="1478268287"/>
    <b v="0"/>
    <n v="0"/>
    <b v="0"/>
    <s v="photography/people"/>
    <n v="0"/>
    <n v="0"/>
    <x v="2"/>
    <x v="36"/>
    <x v="3936"/>
  </r>
  <r>
    <n v="1993"/>
    <x v="3930"/>
    <s v="I am looking for help to open up an affordable photography studio in Cornwall for baby and family portraiture photography"/>
    <x v="151"/>
    <x v="2547"/>
    <x v="2"/>
    <s v="GB"/>
    <s v="GBP"/>
    <n v="1450706837"/>
    <n v="1448114837"/>
    <b v="0"/>
    <n v="0"/>
    <b v="0"/>
    <s v="photography/people"/>
    <n v="0"/>
    <n v="0"/>
    <x v="2"/>
    <x v="36"/>
    <x v="3937"/>
  </r>
  <r>
    <n v="1994"/>
    <x v="3931"/>
    <s v="A program to preserve still imagery (photographs) and moving imagery captured on motion picture (film) stock, and videotape elements."/>
    <x v="220"/>
    <x v="2547"/>
    <x v="2"/>
    <s v="US"/>
    <s v="USD"/>
    <n v="1481072942"/>
    <n v="1475885342"/>
    <b v="0"/>
    <n v="0"/>
    <b v="0"/>
    <s v="photography/people"/>
    <n v="0"/>
    <n v="0"/>
    <x v="2"/>
    <x v="36"/>
    <x v="3938"/>
  </r>
  <r>
    <n v="1996"/>
    <x v="3932"/>
    <s v="I want to create a series of pictures of Life through the eyes - and capture some of the defining moments of our history now / to come."/>
    <x v="424"/>
    <x v="2547"/>
    <x v="2"/>
    <s v="US"/>
    <s v="USD"/>
    <n v="1405021211"/>
    <n v="1402429211"/>
    <b v="0"/>
    <n v="0"/>
    <b v="0"/>
    <s v="photography/people"/>
    <n v="0"/>
    <n v="0"/>
    <x v="2"/>
    <x v="36"/>
    <x v="3939"/>
  </r>
  <r>
    <n v="1997"/>
    <x v="3933"/>
    <s v="There is so many unseen places in the world, and I've made it my personal goal to show everyone through photography &amp; travel."/>
    <x v="115"/>
    <x v="2547"/>
    <x v="2"/>
    <s v="US"/>
    <s v="USD"/>
    <n v="1409091612"/>
    <n v="1406499612"/>
    <b v="0"/>
    <n v="0"/>
    <b v="0"/>
    <s v="photography/people"/>
    <n v="0"/>
    <n v="0"/>
    <x v="2"/>
    <x v="36"/>
    <x v="3940"/>
  </r>
  <r>
    <n v="2141"/>
    <x v="3934"/>
    <s v="A place where people can test out the latest video games, for an hourly fee. It's cheaper than wasting money on a $60 game that sucked"/>
    <x v="51"/>
    <x v="2547"/>
    <x v="2"/>
    <s v="US"/>
    <s v="USD"/>
    <n v="1415947159"/>
    <n v="1413351559"/>
    <b v="0"/>
    <n v="0"/>
    <b v="0"/>
    <s v="games/video games"/>
    <n v="0"/>
    <n v="0"/>
    <x v="3"/>
    <x v="18"/>
    <x v="3941"/>
  </r>
  <r>
    <n v="2149"/>
    <x v="3935"/>
    <s v="Project Gert is a sequel to the Android game Project Gert, for Xbox Live.  One character embodying two personality's, and sets of abilities.  "/>
    <x v="151"/>
    <x v="2547"/>
    <x v="2"/>
    <s v="US"/>
    <s v="USD"/>
    <n v="1280534400"/>
    <n v="1277512556"/>
    <b v="0"/>
    <n v="0"/>
    <b v="0"/>
    <s v="games/video games"/>
    <n v="0"/>
    <n v="0"/>
    <x v="3"/>
    <x v="18"/>
    <x v="3942"/>
  </r>
  <r>
    <n v="2341"/>
    <x v="3936"/>
    <s v="This website will serve as an interface to change lives and have a community routing for your success!"/>
    <x v="1"/>
    <x v="2547"/>
    <x v="1"/>
    <s v="US"/>
    <s v="USD"/>
    <n v="1436729504"/>
    <n v="1434137504"/>
    <b v="0"/>
    <n v="0"/>
    <b v="0"/>
    <s v="technology/web"/>
    <n v="0"/>
    <n v="0"/>
    <x v="0"/>
    <x v="26"/>
    <x v="3943"/>
  </r>
  <r>
    <n v="2342"/>
    <x v="3937"/>
    <s v="A series of informational and interactive online tutorials enabling businesses to proactively ensure mental and corporate vitality."/>
    <x v="120"/>
    <x v="2547"/>
    <x v="1"/>
    <s v="US"/>
    <s v="USD"/>
    <n v="1412571600"/>
    <n v="1410799870"/>
    <b v="0"/>
    <n v="0"/>
    <b v="0"/>
    <s v="technology/web"/>
    <n v="0"/>
    <n v="0"/>
    <x v="0"/>
    <x v="26"/>
    <x v="3944"/>
  </r>
  <r>
    <n v="2345"/>
    <x v="3938"/>
    <s v="My team and I are creating a social media website for pet lovers across the world! Fashion, animal shows, adoptions, and more."/>
    <x v="121"/>
    <x v="2547"/>
    <x v="1"/>
    <s v="US"/>
    <s v="USD"/>
    <n v="1427845140"/>
    <n v="1424822556"/>
    <b v="0"/>
    <n v="0"/>
    <b v="0"/>
    <s v="technology/web"/>
    <n v="0"/>
    <n v="0"/>
    <x v="0"/>
    <x v="26"/>
    <x v="3945"/>
  </r>
  <r>
    <n v="2349"/>
    <x v="3939"/>
    <s v="Poliword tries to provide the people of the world an opportunity to make real changes in their government through the internet."/>
    <x v="425"/>
    <x v="2547"/>
    <x v="1"/>
    <s v="SE"/>
    <s v="SEK"/>
    <n v="1439318228"/>
    <n v="1436812628"/>
    <b v="0"/>
    <n v="0"/>
    <b v="0"/>
    <s v="technology/web"/>
    <n v="0"/>
    <n v="0"/>
    <x v="0"/>
    <x v="26"/>
    <x v="3946"/>
  </r>
  <r>
    <n v="2350"/>
    <x v="3940"/>
    <s v="HoxWi are the future for real time interaction with on-line customers via chat or video conference."/>
    <x v="6"/>
    <x v="2547"/>
    <x v="1"/>
    <s v="IE"/>
    <s v="EUR"/>
    <n v="1483474370"/>
    <n v="1480882370"/>
    <b v="0"/>
    <n v="0"/>
    <b v="0"/>
    <s v="technology/web"/>
    <n v="0"/>
    <n v="0"/>
    <x v="0"/>
    <x v="26"/>
    <x v="3947"/>
  </r>
  <r>
    <n v="2352"/>
    <x v="3941"/>
    <s v="It is the mission of the Seekerâ€™s School of Thought and Philosophy to provide a safe and nurturing environment for all."/>
    <x v="151"/>
    <x v="2547"/>
    <x v="1"/>
    <s v="US"/>
    <s v="USD"/>
    <n v="1433603552"/>
    <n v="1428419552"/>
    <b v="0"/>
    <n v="0"/>
    <b v="0"/>
    <s v="technology/web"/>
    <n v="0"/>
    <n v="0"/>
    <x v="0"/>
    <x v="26"/>
    <x v="3948"/>
  </r>
  <r>
    <n v="2353"/>
    <x v="3942"/>
    <s v="The best dating website for bronys and pegasisters. The reason I'm trying to get the funds for this project is that I need a laptop."/>
    <x v="114"/>
    <x v="2547"/>
    <x v="1"/>
    <s v="US"/>
    <s v="USD"/>
    <n v="1429632822"/>
    <n v="1428596022"/>
    <b v="0"/>
    <n v="0"/>
    <b v="0"/>
    <s v="technology/web"/>
    <n v="0"/>
    <n v="0"/>
    <x v="0"/>
    <x v="26"/>
    <x v="3949"/>
  </r>
  <r>
    <n v="2356"/>
    <x v="3943"/>
    <s v="HardstyleUnited.com The Global Hardstyle community. Your Hardstyle community."/>
    <x v="26"/>
    <x v="2547"/>
    <x v="1"/>
    <s v="NL"/>
    <s v="EUR"/>
    <n v="1433530104"/>
    <n v="1430938104"/>
    <b v="0"/>
    <n v="0"/>
    <b v="0"/>
    <s v="technology/web"/>
    <n v="0"/>
    <n v="0"/>
    <x v="0"/>
    <x v="26"/>
    <x v="3950"/>
  </r>
  <r>
    <n v="2357"/>
    <x v="3944"/>
    <s v="Click For Therapy is a website that was created to connect consumers and therapists across the UK."/>
    <x v="59"/>
    <x v="2547"/>
    <x v="1"/>
    <s v="GB"/>
    <s v="GBP"/>
    <n v="1445093578"/>
    <n v="1442501578"/>
    <b v="0"/>
    <n v="0"/>
    <b v="0"/>
    <s v="technology/web"/>
    <n v="0"/>
    <n v="0"/>
    <x v="0"/>
    <x v="26"/>
    <x v="3951"/>
  </r>
  <r>
    <n v="2358"/>
    <x v="3945"/>
    <s v="A website to auction, sell and swap items in the uk without a charge, without excess fees, the next ebay."/>
    <x v="186"/>
    <x v="2547"/>
    <x v="1"/>
    <s v="GB"/>
    <s v="GBP"/>
    <n v="1422664740"/>
    <n v="1417818036"/>
    <b v="0"/>
    <n v="0"/>
    <b v="0"/>
    <s v="technology/web"/>
    <n v="0"/>
    <n v="0"/>
    <x v="0"/>
    <x v="26"/>
    <x v="3952"/>
  </r>
  <r>
    <n v="2361"/>
    <x v="3946"/>
    <s v="A website for email/sms alerts of your personal selection, comparison of prices,consolidated database, best deals around for clothing."/>
    <x v="317"/>
    <x v="2547"/>
    <x v="1"/>
    <s v="CA"/>
    <s v="CAD"/>
    <n v="1462053600"/>
    <n v="1459975008"/>
    <b v="0"/>
    <n v="0"/>
    <b v="0"/>
    <s v="technology/web"/>
    <n v="0"/>
    <n v="0"/>
    <x v="0"/>
    <x v="26"/>
    <x v="3953"/>
  </r>
  <r>
    <n v="2363"/>
    <x v="3947"/>
    <s v="This is an affordable social lead based web-site to help anyone who wants extra work or start their own business. We find your customer"/>
    <x v="389"/>
    <x v="2547"/>
    <x v="1"/>
    <s v="US"/>
    <s v="USD"/>
    <n v="1451348200"/>
    <n v="1447460200"/>
    <b v="0"/>
    <n v="0"/>
    <b v="0"/>
    <s v="technology/web"/>
    <n v="0"/>
    <n v="0"/>
    <x v="0"/>
    <x v="26"/>
    <x v="3954"/>
  </r>
  <r>
    <n v="2364"/>
    <x v="3948"/>
    <s v="Making a Minecraft server and Website and I need your help to fund it. Thanks in Advance!"/>
    <x v="426"/>
    <x v="2547"/>
    <x v="1"/>
    <s v="US"/>
    <s v="USD"/>
    <n v="1445898356"/>
    <n v="1441146356"/>
    <b v="0"/>
    <n v="0"/>
    <b v="0"/>
    <s v="technology/web"/>
    <n v="0"/>
    <n v="0"/>
    <x v="0"/>
    <x v="26"/>
    <x v="3955"/>
  </r>
  <r>
    <n v="2365"/>
    <x v="3949"/>
    <s v="A website that could group all your social 'identities' and online property together and find new followers or creators to follow"/>
    <x v="114"/>
    <x v="2547"/>
    <x v="1"/>
    <s v="IT"/>
    <s v="EUR"/>
    <n v="1453071600"/>
    <n v="1449596425"/>
    <b v="0"/>
    <n v="0"/>
    <b v="0"/>
    <s v="technology/web"/>
    <n v="0"/>
    <n v="0"/>
    <x v="0"/>
    <x v="26"/>
    <x v="3956"/>
  </r>
  <r>
    <n v="2369"/>
    <x v="3950"/>
    <s v="A website that lets local businesses offer deals to customers and be found online. They pay a small yearly fee and keep %100 of profit."/>
    <x v="17"/>
    <x v="2547"/>
    <x v="1"/>
    <s v="US"/>
    <s v="USD"/>
    <n v="1455132611"/>
    <n v="1452540611"/>
    <b v="0"/>
    <n v="0"/>
    <b v="0"/>
    <s v="technology/web"/>
    <n v="0"/>
    <n v="0"/>
    <x v="0"/>
    <x v="26"/>
    <x v="3957"/>
  </r>
  <r>
    <n v="2371"/>
    <x v="3951"/>
    <s v="ProjectPetal.com is an all in one website for all Makers to share projects and ideas. A Facebook(R) Twitter(R) &amp; Github(R) all in one."/>
    <x v="151"/>
    <x v="2547"/>
    <x v="1"/>
    <s v="US"/>
    <s v="USD"/>
    <n v="1435257596"/>
    <n v="1432665596"/>
    <b v="0"/>
    <n v="0"/>
    <b v="0"/>
    <s v="technology/web"/>
    <n v="0"/>
    <n v="0"/>
    <x v="0"/>
    <x v="26"/>
    <x v="3958"/>
  </r>
  <r>
    <n v="2375"/>
    <x v="3952"/>
    <s v="Slice Trade is a new way to trade in your old phones. We buy back phones in any condition and pay you cash or give you a new one free!"/>
    <x v="26"/>
    <x v="2547"/>
    <x v="1"/>
    <s v="US"/>
    <s v="USD"/>
    <n v="1473451437"/>
    <n v="1470859437"/>
    <b v="0"/>
    <n v="0"/>
    <b v="0"/>
    <s v="technology/web"/>
    <n v="0"/>
    <n v="0"/>
    <x v="0"/>
    <x v="26"/>
    <x v="3959"/>
  </r>
  <r>
    <n v="2377"/>
    <x v="3953"/>
    <s v="Fluttify is an Online Video Sharing Platform allowing friends to share their favorite Trending Content with each other."/>
    <x v="60"/>
    <x v="2547"/>
    <x v="1"/>
    <s v="CA"/>
    <s v="CAD"/>
    <n v="1480110783"/>
    <n v="1477515183"/>
    <b v="0"/>
    <n v="0"/>
    <b v="0"/>
    <s v="technology/web"/>
    <n v="0"/>
    <n v="0"/>
    <x v="0"/>
    <x v="26"/>
    <x v="3960"/>
  </r>
  <r>
    <n v="2378"/>
    <x v="3954"/>
    <s v="KEEPUP allows you to extend your social circle by introducing you to new people via your friends."/>
    <x v="50"/>
    <x v="2547"/>
    <x v="1"/>
    <s v="US"/>
    <s v="USD"/>
    <n v="1440548330"/>
    <n v="1438042730"/>
    <b v="0"/>
    <n v="0"/>
    <b v="0"/>
    <s v="technology/web"/>
    <n v="0"/>
    <n v="0"/>
    <x v="0"/>
    <x v="26"/>
    <x v="3961"/>
  </r>
  <r>
    <n v="2379"/>
    <x v="3955"/>
    <s v="Selectcooks.com is a community marketplace for people to list, find and hire chefs."/>
    <x v="0"/>
    <x v="2547"/>
    <x v="1"/>
    <s v="US"/>
    <s v="USD"/>
    <n v="1444004616"/>
    <n v="1440116616"/>
    <b v="0"/>
    <n v="0"/>
    <b v="0"/>
    <s v="technology/web"/>
    <n v="0"/>
    <n v="0"/>
    <x v="0"/>
    <x v="26"/>
    <x v="3962"/>
  </r>
  <r>
    <n v="2386"/>
    <x v="3956"/>
    <s v="Realjobmatch is not just a job search site but a matching site , matching the right jobseekers with the best jobs."/>
    <x v="0"/>
    <x v="2547"/>
    <x v="1"/>
    <s v="CA"/>
    <s v="CAD"/>
    <n v="1420920424"/>
    <n v="1415736424"/>
    <b v="0"/>
    <n v="0"/>
    <b v="0"/>
    <s v="technology/web"/>
    <n v="0"/>
    <n v="0"/>
    <x v="0"/>
    <x v="26"/>
    <x v="3963"/>
  </r>
  <r>
    <n v="2390"/>
    <x v="3957"/>
    <s v="A SaaS solution for Businesses to align their strategies with customer value, using realtime strategic roadmaps &amp; visualisations."/>
    <x v="427"/>
    <x v="2547"/>
    <x v="1"/>
    <s v="AU"/>
    <s v="AUD"/>
    <n v="1420352264"/>
    <n v="1416896264"/>
    <b v="0"/>
    <n v="0"/>
    <b v="0"/>
    <s v="technology/web"/>
    <n v="0"/>
    <n v="0"/>
    <x v="0"/>
    <x v="26"/>
    <x v="3964"/>
  </r>
  <r>
    <n v="2392"/>
    <x v="3958"/>
    <s v="I am asking for $4,200 to launch a unique website serving professionals in any and all industries seeking additional income in Oregon."/>
    <x v="192"/>
    <x v="2547"/>
    <x v="1"/>
    <s v="US"/>
    <s v="USD"/>
    <n v="1446087223"/>
    <n v="1443495223"/>
    <b v="0"/>
    <n v="0"/>
    <b v="0"/>
    <s v="technology/web"/>
    <n v="0"/>
    <n v="0"/>
    <x v="0"/>
    <x v="26"/>
    <x v="3965"/>
  </r>
  <r>
    <n v="2395"/>
    <x v="3959"/>
    <s v="I am making a social website where people can anonymously or openly vent, All walks of life all over the world"/>
    <x v="248"/>
    <x v="2547"/>
    <x v="1"/>
    <s v="US"/>
    <s v="USD"/>
    <n v="1484038620"/>
    <n v="1481597687"/>
    <b v="0"/>
    <n v="0"/>
    <b v="0"/>
    <s v="technology/web"/>
    <n v="0"/>
    <n v="0"/>
    <x v="0"/>
    <x v="26"/>
    <x v="3966"/>
  </r>
  <r>
    <n v="2397"/>
    <x v="3960"/>
    <s v="Matching refugees with sponsors in the US for 5 years. Our goal is to assist 300 Rohingya refugee families with supportive communities."/>
    <x v="428"/>
    <x v="2547"/>
    <x v="1"/>
    <s v="US"/>
    <s v="USD"/>
    <n v="1420233256"/>
    <n v="1417641256"/>
    <b v="0"/>
    <n v="0"/>
    <b v="0"/>
    <s v="technology/web"/>
    <n v="0"/>
    <n v="0"/>
    <x v="0"/>
    <x v="26"/>
    <x v="3967"/>
  </r>
  <r>
    <n v="2398"/>
    <x v="3961"/>
    <s v="The internets new search engine. Looking for funding to develop our backend web indexing software with an emphasis on automation."/>
    <x v="38"/>
    <x v="2547"/>
    <x v="1"/>
    <s v="US"/>
    <s v="USD"/>
    <n v="1435874384"/>
    <n v="1433282384"/>
    <b v="0"/>
    <n v="0"/>
    <b v="0"/>
    <s v="technology/web"/>
    <n v="0"/>
    <n v="0"/>
    <x v="0"/>
    <x v="26"/>
    <x v="3968"/>
  </r>
  <r>
    <n v="2399"/>
    <x v="3962"/>
    <s v="SheLifts is going to be the number One international social HUB &amp; information resource for women into weight lifting"/>
    <x v="109"/>
    <x v="2547"/>
    <x v="1"/>
    <s v="SE"/>
    <s v="SEK"/>
    <n v="1418934506"/>
    <n v="1415910506"/>
    <b v="0"/>
    <n v="0"/>
    <b v="0"/>
    <s v="technology/web"/>
    <n v="0"/>
    <n v="0"/>
    <x v="0"/>
    <x v="26"/>
    <x v="3969"/>
  </r>
  <r>
    <n v="2400"/>
    <x v="3963"/>
    <s v="New Innovation of Social Media with New Technology created to bring users even closer togethor - Tabs &amp; Features never seen before!"/>
    <x v="6"/>
    <x v="2547"/>
    <x v="1"/>
    <s v="AU"/>
    <s v="AUD"/>
    <n v="1460615164"/>
    <n v="1458023164"/>
    <b v="0"/>
    <n v="0"/>
    <b v="0"/>
    <s v="technology/web"/>
    <n v="0"/>
    <n v="0"/>
    <x v="0"/>
    <x v="26"/>
    <x v="3970"/>
  </r>
  <r>
    <n v="2404"/>
    <x v="3964"/>
    <s v="We would love another Donut Food Truck for your famous Square Donuts.  We have one successful truck and retail store open already!"/>
    <x v="51"/>
    <x v="2547"/>
    <x v="2"/>
    <s v="US"/>
    <s v="USD"/>
    <n v="1451782607"/>
    <n v="1449190607"/>
    <b v="0"/>
    <n v="0"/>
    <b v="0"/>
    <s v="food/food trucks"/>
    <n v="0"/>
    <n v="0"/>
    <x v="4"/>
    <x v="29"/>
    <x v="3971"/>
  </r>
  <r>
    <n v="2410"/>
    <x v="3965"/>
    <s v="Websters grill truck the best slow cooked meats on hot coals_x000a_Beef bisket, roast Lamb, roast chicken, Ribs, burgers, sliders,"/>
    <x v="51"/>
    <x v="2547"/>
    <x v="2"/>
    <s v="AU"/>
    <s v="AUD"/>
    <n v="1441619275"/>
    <n v="1439027275"/>
    <b v="0"/>
    <n v="0"/>
    <b v="0"/>
    <s v="food/food trucks"/>
    <n v="0"/>
    <n v="0"/>
    <x v="4"/>
    <x v="29"/>
    <x v="3972"/>
  </r>
  <r>
    <n v="2412"/>
    <x v="3966"/>
    <s v="Fini les burgers ou les sandwichs : Ã  votre pause dÃ©jeuner, repartez avec votre barquette de grillade de bÅ“uf, canard ou poulet !"/>
    <x v="36"/>
    <x v="2547"/>
    <x v="2"/>
    <s v="FR"/>
    <s v="EUR"/>
    <n v="1480185673"/>
    <n v="1476294073"/>
    <b v="0"/>
    <n v="0"/>
    <b v="0"/>
    <s v="food/food trucks"/>
    <n v="0"/>
    <n v="0"/>
    <x v="4"/>
    <x v="29"/>
    <x v="3973"/>
  </r>
  <r>
    <n v="2417"/>
    <x v="3967"/>
    <s v="I have been working on a recipe for 20 years now and need to perfect it!  Also want to do a gluten free version, then open a food truck"/>
    <x v="114"/>
    <x v="2547"/>
    <x v="2"/>
    <s v="US"/>
    <s v="USD"/>
    <n v="1407705187"/>
    <n v="1405113187"/>
    <b v="0"/>
    <n v="0"/>
    <b v="0"/>
    <s v="food/food trucks"/>
    <n v="0"/>
    <n v="0"/>
    <x v="4"/>
    <x v="29"/>
    <x v="3974"/>
  </r>
  <r>
    <n v="2419"/>
    <x v="3968"/>
    <s v="Farm to table, gourmet hippy hot dogs made from scratch with free range meats and organic produce: mind expanding recipes: TasteBudTrip"/>
    <x v="121"/>
    <x v="2547"/>
    <x v="2"/>
    <s v="US"/>
    <s v="USD"/>
    <n v="1424281389"/>
    <n v="1419097389"/>
    <b v="0"/>
    <n v="0"/>
    <b v="0"/>
    <s v="food/food trucks"/>
    <n v="0"/>
    <n v="0"/>
    <x v="4"/>
    <x v="29"/>
    <x v="3975"/>
  </r>
  <r>
    <n v="2426"/>
    <x v="3969"/>
    <s v="Aspiring to create a food truck with many delicious low calorie meals to encourage healthy eating while enjoying every bite."/>
    <x v="16"/>
    <x v="2547"/>
    <x v="2"/>
    <s v="US"/>
    <s v="USD"/>
    <n v="1439006692"/>
    <n v="1433822692"/>
    <b v="0"/>
    <n v="0"/>
    <b v="0"/>
    <s v="food/food trucks"/>
    <n v="0"/>
    <n v="0"/>
    <x v="4"/>
    <x v="29"/>
    <x v="3976"/>
  </r>
  <r>
    <n v="2433"/>
    <x v="3970"/>
    <s v="I want to create an amazing menu that no one eals has.I have great ideas like a non-traditional pb&amp;j thats wraped in an eggroll &amp; fried"/>
    <x v="26"/>
    <x v="2547"/>
    <x v="2"/>
    <s v="US"/>
    <s v="USD"/>
    <n v="1456608943"/>
    <n v="1454016943"/>
    <b v="0"/>
    <n v="0"/>
    <b v="0"/>
    <s v="food/food trucks"/>
    <n v="0"/>
    <n v="0"/>
    <x v="4"/>
    <x v="29"/>
    <x v="3977"/>
  </r>
  <r>
    <n v="2437"/>
    <x v="3971"/>
    <s v="Homemade Gumbo, Stews and Curry to be served hot and fresh everyday at any festival or concert we can attend."/>
    <x v="36"/>
    <x v="2547"/>
    <x v="2"/>
    <s v="US"/>
    <s v="USD"/>
    <n v="1426615200"/>
    <n v="1422400188"/>
    <b v="0"/>
    <n v="0"/>
    <b v="0"/>
    <s v="food/food trucks"/>
    <n v="0"/>
    <n v="0"/>
    <x v="4"/>
    <x v="29"/>
    <x v="3978"/>
  </r>
  <r>
    <n v="2439"/>
    <x v="3972"/>
    <s v="Expand cotton candy concession to include other foods and purchase a trailer to haul._x000a_Purchase unstuffed pets to fill with cotton candy"/>
    <x v="26"/>
    <x v="2547"/>
    <x v="2"/>
    <s v="US"/>
    <s v="USD"/>
    <n v="1445197129"/>
    <n v="1442605129"/>
    <b v="0"/>
    <n v="0"/>
    <b v="0"/>
    <s v="food/food trucks"/>
    <n v="0"/>
    <n v="0"/>
    <x v="4"/>
    <x v="29"/>
    <x v="3979"/>
  </r>
  <r>
    <n v="2503"/>
    <x v="3973"/>
    <s v="Cardinal Bistro will be Contemporary American dinning establishment based in Ventnor, NJ featuring local, seasonal ingredients."/>
    <x v="26"/>
    <x v="2547"/>
    <x v="2"/>
    <s v="US"/>
    <s v="USD"/>
    <n v="1465333560"/>
    <n v="1462743308"/>
    <b v="0"/>
    <n v="0"/>
    <b v="0"/>
    <s v="food/restaurants"/>
    <n v="0"/>
    <n v="0"/>
    <x v="4"/>
    <x v="40"/>
    <x v="3980"/>
  </r>
  <r>
    <n v="2504"/>
    <x v="3974"/>
    <s v="Halal Restaurant and Internet Cafe 20 percent of profits will go to building masjids."/>
    <x v="23"/>
    <x v="2547"/>
    <x v="2"/>
    <s v="US"/>
    <s v="USD"/>
    <n v="1416014534"/>
    <n v="1413418934"/>
    <b v="0"/>
    <n v="0"/>
    <b v="0"/>
    <s v="food/restaurants"/>
    <n v="0"/>
    <n v="0"/>
    <x v="4"/>
    <x v="40"/>
    <x v="3981"/>
  </r>
  <r>
    <n v="2505"/>
    <x v="3975"/>
    <s v="PASTATUTION- The act or practice of engaging in Pasta Making for money.  _x000a__x000a_Help us get the Arcobaleno Pasta Extruder!"/>
    <x v="40"/>
    <x v="2547"/>
    <x v="2"/>
    <s v="US"/>
    <s v="USD"/>
    <n v="1426292416"/>
    <n v="1423704016"/>
    <b v="0"/>
    <n v="0"/>
    <b v="0"/>
    <s v="food/restaurants"/>
    <n v="0"/>
    <n v="0"/>
    <x v="4"/>
    <x v="40"/>
    <x v="3982"/>
  </r>
  <r>
    <n v="2507"/>
    <x v="3976"/>
    <s v="Unique dishes for a unique city!."/>
    <x v="429"/>
    <x v="2547"/>
    <x v="2"/>
    <s v="US"/>
    <s v="USD"/>
    <n v="1431308704"/>
    <n v="1428716704"/>
    <b v="0"/>
    <n v="0"/>
    <b v="0"/>
    <s v="food/restaurants"/>
    <n v="0"/>
    <n v="0"/>
    <x v="4"/>
    <x v="40"/>
    <x v="3983"/>
  </r>
  <r>
    <n v="2508"/>
    <x v="3977"/>
    <s v="I make Amazing homemade fudge available in 18 flavors. I want to open my own business to be able to let my area eat my incredible fudge"/>
    <x v="16"/>
    <x v="2547"/>
    <x v="2"/>
    <s v="US"/>
    <s v="USD"/>
    <n v="1408056634"/>
    <n v="1405464634"/>
    <b v="0"/>
    <n v="0"/>
    <b v="0"/>
    <s v="food/restaurants"/>
    <n v="0"/>
    <n v="0"/>
    <x v="4"/>
    <x v="40"/>
    <x v="3984"/>
  </r>
  <r>
    <n v="2511"/>
    <x v="3978"/>
    <s v="Fresh Fast Food. A bbq ramen bar thats healthy, tasty and made to order right in front of your eyes....... From flame to bowl"/>
    <x v="4"/>
    <x v="2547"/>
    <x v="2"/>
    <s v="GB"/>
    <s v="GBP"/>
    <n v="1454323413"/>
    <n v="1451731413"/>
    <b v="0"/>
    <n v="0"/>
    <b v="0"/>
    <s v="food/restaurants"/>
    <n v="0"/>
    <n v="0"/>
    <x v="4"/>
    <x v="40"/>
    <x v="3985"/>
  </r>
  <r>
    <n v="2512"/>
    <x v="3979"/>
    <s v="Somethin' Tasty is a unique coffee, pastry &amp; retail store. We consign from all local sources: pottery, glass &amp; art."/>
    <x v="287"/>
    <x v="2547"/>
    <x v="2"/>
    <s v="US"/>
    <s v="USD"/>
    <n v="1418504561"/>
    <n v="1417208561"/>
    <b v="0"/>
    <n v="0"/>
    <b v="0"/>
    <s v="food/restaurants"/>
    <n v="0"/>
    <n v="0"/>
    <x v="4"/>
    <x v="40"/>
    <x v="3986"/>
  </r>
  <r>
    <n v="2513"/>
    <x v="3980"/>
    <s v="Wir wollen einen Ort erschaffen an dem man sich wohlfÃ¼hlen kann, ein Ort an dem die Gedanken frei sind und man das Essen genieÃŸen kann."/>
    <x v="256"/>
    <x v="2547"/>
    <x v="2"/>
    <s v="DE"/>
    <s v="EUR"/>
    <n v="1488067789"/>
    <n v="1482883789"/>
    <b v="0"/>
    <n v="0"/>
    <b v="0"/>
    <s v="food/restaurants"/>
    <n v="0"/>
    <n v="0"/>
    <x v="4"/>
    <x v="40"/>
    <x v="3987"/>
  </r>
  <r>
    <n v="2516"/>
    <x v="3981"/>
    <s v="Hi, everyone my name is Alex, and i want to create not just a cafe spot, but a place that gives everyone a nice warm homey feeling."/>
    <x v="65"/>
    <x v="2547"/>
    <x v="2"/>
    <s v="US"/>
    <s v="USD"/>
    <n v="1417279252"/>
    <n v="1414683652"/>
    <b v="0"/>
    <n v="0"/>
    <b v="0"/>
    <s v="food/restaurants"/>
    <n v="0"/>
    <n v="0"/>
    <x v="4"/>
    <x v="40"/>
    <x v="3988"/>
  </r>
  <r>
    <n v="2518"/>
    <x v="3982"/>
    <s v="I am traveling the backroads of Southern California, to discover the best out-of-the-way eateries the area has to offer"/>
    <x v="1"/>
    <x v="2547"/>
    <x v="2"/>
    <s v="US"/>
    <s v="USD"/>
    <n v="1415899228"/>
    <n v="1413303628"/>
    <b v="0"/>
    <n v="0"/>
    <b v="0"/>
    <s v="food/restaurants"/>
    <n v="0"/>
    <n v="0"/>
    <x v="4"/>
    <x v="40"/>
    <x v="3989"/>
  </r>
  <r>
    <n v="2520"/>
    <x v="3983"/>
    <s v="Aurora restaurant/night club, a Star Wars/Star Trek Science fiction community gathering place and club in the Tulsa/Oklahoma city area."/>
    <x v="4"/>
    <x v="2547"/>
    <x v="2"/>
    <s v="US"/>
    <s v="USD"/>
    <n v="1476559260"/>
    <n v="1472567085"/>
    <b v="0"/>
    <n v="0"/>
    <b v="0"/>
    <s v="food/restaurants"/>
    <n v="0"/>
    <n v="0"/>
    <x v="4"/>
    <x v="40"/>
    <x v="3990"/>
  </r>
  <r>
    <n v="2561"/>
    <x v="3984"/>
    <s v="Ever had chicken fingers smothered in bearnaise sauce, resting on a bed of your favorite rice? We need these meals on wheels."/>
    <x v="4"/>
    <x v="2547"/>
    <x v="1"/>
    <s v="CA"/>
    <s v="CAD"/>
    <n v="1444740089"/>
    <n v="1442148089"/>
    <b v="0"/>
    <n v="0"/>
    <b v="0"/>
    <s v="food/food trucks"/>
    <n v="0"/>
    <n v="0"/>
    <x v="4"/>
    <x v="29"/>
    <x v="3991"/>
  </r>
  <r>
    <n v="2563"/>
    <x v="3985"/>
    <s v="Michigan based bubble tea and specialty ice cream food truck"/>
    <x v="16"/>
    <x v="2547"/>
    <x v="1"/>
    <s v="US"/>
    <s v="USD"/>
    <n v="1438226451"/>
    <n v="1433042451"/>
    <b v="0"/>
    <n v="0"/>
    <b v="0"/>
    <s v="food/food trucks"/>
    <n v="0"/>
    <n v="0"/>
    <x v="4"/>
    <x v="29"/>
    <x v="3992"/>
  </r>
  <r>
    <n v="2564"/>
    <x v="3986"/>
    <s v="We want to bring the wonderful flavors of the Jersey Shore, my home, to my new home in Winnipeg, the center of Canada."/>
    <x v="13"/>
    <x v="2547"/>
    <x v="1"/>
    <s v="CA"/>
    <s v="CAD"/>
    <n v="1406854699"/>
    <n v="1404262699"/>
    <b v="0"/>
    <n v="0"/>
    <b v="0"/>
    <s v="food/food trucks"/>
    <n v="0"/>
    <n v="0"/>
    <x v="4"/>
    <x v="29"/>
    <x v="3993"/>
  </r>
  <r>
    <n v="2566"/>
    <x v="3987"/>
    <s v="You can skip the hotdog cart and enjoy fresh, hot, delicious, handmade pizza when Mamma B's takes her show on the road!"/>
    <x v="23"/>
    <x v="2547"/>
    <x v="1"/>
    <s v="US"/>
    <s v="USD"/>
    <n v="1408663948"/>
    <n v="1406071948"/>
    <b v="0"/>
    <n v="0"/>
    <b v="0"/>
    <s v="food/food trucks"/>
    <n v="0"/>
    <n v="0"/>
    <x v="4"/>
    <x v="29"/>
    <x v="3994"/>
  </r>
  <r>
    <n v="2572"/>
    <x v="3988"/>
    <s v="Mesquite smoked brisket nachos, food truck style, with homemade salsa to make your taste buds dance."/>
    <x v="0"/>
    <x v="2547"/>
    <x v="1"/>
    <s v="US"/>
    <s v="USD"/>
    <n v="1428893517"/>
    <n v="1426301517"/>
    <b v="0"/>
    <n v="0"/>
    <b v="0"/>
    <s v="food/food trucks"/>
    <n v="0"/>
    <n v="0"/>
    <x v="4"/>
    <x v="29"/>
    <x v="3995"/>
  </r>
  <r>
    <n v="2573"/>
    <x v="3989"/>
    <s v="I have perfected my porkkabob recipe.I'm ready to start my own business!I need funds for the bbq pit and trailer and start up supplies."/>
    <x v="36"/>
    <x v="2547"/>
    <x v="1"/>
    <s v="US"/>
    <s v="USD"/>
    <n v="1408803149"/>
    <n v="1404915149"/>
    <b v="0"/>
    <n v="0"/>
    <b v="0"/>
    <s v="food/food trucks"/>
    <n v="0"/>
    <n v="0"/>
    <x v="4"/>
    <x v="29"/>
    <x v="3996"/>
  </r>
  <r>
    <n v="2574"/>
    <x v="3990"/>
    <s v="The Best Jamaican Jerk outside of Kingston! The name means &quot;for the children&quot;, my children, the reasons why I cook and why I live!"/>
    <x v="26"/>
    <x v="2547"/>
    <x v="1"/>
    <s v="US"/>
    <s v="USD"/>
    <n v="1463600945"/>
    <n v="1461786545"/>
    <b v="0"/>
    <n v="0"/>
    <b v="0"/>
    <s v="food/food trucks"/>
    <n v="0"/>
    <n v="0"/>
    <x v="4"/>
    <x v="29"/>
    <x v="3997"/>
  </r>
  <r>
    <n v="2575"/>
    <x v="3991"/>
    <s v="Hello everyone, Iv'e decided to put my love for old Volkswagen buses and my love for cooking together! Support vdub dogs hot dog bus!"/>
    <x v="33"/>
    <x v="2547"/>
    <x v="1"/>
    <s v="US"/>
    <s v="USD"/>
    <n v="1421030194"/>
    <n v="1418438194"/>
    <b v="0"/>
    <n v="0"/>
    <b v="0"/>
    <s v="food/food trucks"/>
    <n v="0"/>
    <n v="0"/>
    <x v="4"/>
    <x v="29"/>
    <x v="3998"/>
  </r>
  <r>
    <n v="2576"/>
    <x v="3992"/>
    <s v="A New Twist with an American and Philippine fast food Mobile Trailer."/>
    <x v="26"/>
    <x v="2547"/>
    <x v="1"/>
    <s v="US"/>
    <s v="USD"/>
    <n v="1428707647"/>
    <n v="1424823247"/>
    <b v="0"/>
    <n v="0"/>
    <b v="0"/>
    <s v="food/food trucks"/>
    <n v="0"/>
    <n v="0"/>
    <x v="4"/>
    <x v="29"/>
    <x v="3999"/>
  </r>
  <r>
    <n v="2577"/>
    <x v="3993"/>
    <s v="This is not your average cake, it's fruit with yogurt fruit dip icing and fruit toppings! Great for events, parties, weddings and more!"/>
    <x v="51"/>
    <x v="2547"/>
    <x v="1"/>
    <s v="US"/>
    <s v="USD"/>
    <n v="1407181297"/>
    <n v="1405021297"/>
    <b v="0"/>
    <n v="0"/>
    <b v="0"/>
    <s v="food/food trucks"/>
    <n v="0"/>
    <n v="0"/>
    <x v="4"/>
    <x v="29"/>
    <x v="4000"/>
  </r>
  <r>
    <n v="2578"/>
    <x v="3994"/>
    <s v="Madhuri means &quot;inner beauty, inner sweetness&quot;. At Madhuri Kitchen, we're bringing the spiritual practice of food to festivals &amp; events."/>
    <x v="70"/>
    <x v="2547"/>
    <x v="1"/>
    <s v="US"/>
    <s v="USD"/>
    <n v="1444410000"/>
    <n v="1440203579"/>
    <b v="0"/>
    <n v="0"/>
    <b v="0"/>
    <s v="food/food trucks"/>
    <n v="0"/>
    <n v="0"/>
    <x v="4"/>
    <x v="29"/>
    <x v="4001"/>
  </r>
  <r>
    <n v="2584"/>
    <x v="3995"/>
    <s v="Bringing quality food to the masses using local premium ingredients, but at a food truck price!"/>
    <x v="26"/>
    <x v="2547"/>
    <x v="2"/>
    <s v="US"/>
    <s v="USD"/>
    <n v="1434341369"/>
    <n v="1431749369"/>
    <b v="0"/>
    <n v="0"/>
    <b v="0"/>
    <s v="food/food trucks"/>
    <n v="0"/>
    <n v="0"/>
    <x v="4"/>
    <x v="29"/>
    <x v="4002"/>
  </r>
  <r>
    <n v="2590"/>
    <x v="3996"/>
    <s v="First in Perth self-contained eco-friendly coffee car based on Ford Fiesta. In the end of the projrct I need your help to make it real!"/>
    <x v="121"/>
    <x v="2547"/>
    <x v="2"/>
    <s v="AU"/>
    <s v="AUD"/>
    <n v="1453817297"/>
    <n v="1453212497"/>
    <b v="0"/>
    <n v="0"/>
    <b v="0"/>
    <s v="food/food trucks"/>
    <n v="0"/>
    <n v="0"/>
    <x v="4"/>
    <x v="29"/>
    <x v="4003"/>
  </r>
  <r>
    <n v="2593"/>
    <x v="3997"/>
    <s v="What could be better than satisfying your hunger with ice cream or a taco (or both) from a 1970's mural van blastin disco music!"/>
    <x v="26"/>
    <x v="2547"/>
    <x v="2"/>
    <s v="US"/>
    <s v="USD"/>
    <n v="1429993026"/>
    <n v="1427401026"/>
    <b v="0"/>
    <n v="0"/>
    <b v="0"/>
    <s v="food/food trucks"/>
    <n v="0"/>
    <n v="0"/>
    <x v="4"/>
    <x v="29"/>
    <x v="4004"/>
  </r>
  <r>
    <n v="2642"/>
    <x v="3998"/>
    <s v="Innovatives MAschinenbau projekt mit verarbeitende Metalle vom Mars_x000a_Stehe mit Mars one einer hollÃ¤ndischen space company in cooperatio"/>
    <x v="62"/>
    <x v="2547"/>
    <x v="2"/>
    <s v="DE"/>
    <s v="EUR"/>
    <n v="1468565820"/>
    <n v="1465970108"/>
    <b v="0"/>
    <n v="0"/>
    <b v="0"/>
    <s v="technology/space exploration"/>
    <n v="0"/>
    <n v="0"/>
    <x v="0"/>
    <x v="4"/>
    <x v="4005"/>
  </r>
  <r>
    <n v="2686"/>
    <x v="3999"/>
    <s v="2 years after a car accident, I was told that I could no longer work... I want to change that AND create something amazing Fair FOOD!"/>
    <x v="0"/>
    <x v="2547"/>
    <x v="2"/>
    <s v="US"/>
    <s v="USD"/>
    <n v="1412119423"/>
    <n v="1410391423"/>
    <b v="0"/>
    <n v="0"/>
    <b v="0"/>
    <s v="food/food trucks"/>
    <n v="0"/>
    <n v="0"/>
    <x v="4"/>
    <x v="29"/>
    <x v="4006"/>
  </r>
  <r>
    <n v="2687"/>
    <x v="4000"/>
    <s v="Your American Pizzas, Wings, Stuffed Gouda Burger, Sweet &amp; Russet Potato Fries served on a food Truck!!"/>
    <x v="51"/>
    <x v="2547"/>
    <x v="2"/>
    <s v="US"/>
    <s v="USD"/>
    <n v="1435591318"/>
    <n v="1432999318"/>
    <b v="0"/>
    <n v="0"/>
    <b v="0"/>
    <s v="food/food trucks"/>
    <n v="0"/>
    <n v="0"/>
    <x v="4"/>
    <x v="29"/>
    <x v="4007"/>
  </r>
  <r>
    <n v="2699"/>
    <x v="4001"/>
    <s v="Hi, I want make my first bakery. Food truck was great, but I not have a car licence. So, help me to be my dream!"/>
    <x v="430"/>
    <x v="2547"/>
    <x v="2"/>
    <s v="CA"/>
    <s v="CAD"/>
    <n v="1407533463"/>
    <n v="1404941463"/>
    <b v="0"/>
    <n v="0"/>
    <b v="0"/>
    <s v="food/food trucks"/>
    <n v="0"/>
    <n v="0"/>
    <x v="4"/>
    <x v="29"/>
    <x v="4008"/>
  </r>
  <r>
    <n v="2743"/>
    <x v="4002"/>
    <s v="One Christmas every child was naughty, and Santa's son _x000a_St. Nick Jr sacrifices all his gifts over his whole life, for the children"/>
    <x v="431"/>
    <x v="2547"/>
    <x v="2"/>
    <s v="US"/>
    <s v="USD"/>
    <n v="1476863607"/>
    <n v="1474271607"/>
    <b v="0"/>
    <n v="0"/>
    <b v="0"/>
    <s v="publishing/children's books"/>
    <n v="0"/>
    <n v="0"/>
    <x v="1"/>
    <x v="39"/>
    <x v="4009"/>
  </r>
  <r>
    <n v="2750"/>
    <x v="4003"/>
    <s v="This is a journal where parents daily write something positive about their child.  Places for pictures, too."/>
    <x v="432"/>
    <x v="2547"/>
    <x v="2"/>
    <s v="US"/>
    <s v="USD"/>
    <n v="1341086400"/>
    <n v="1340055345"/>
    <b v="0"/>
    <n v="0"/>
    <b v="0"/>
    <s v="publishing/children's books"/>
    <n v="0"/>
    <n v="0"/>
    <x v="1"/>
    <x v="39"/>
    <x v="4010"/>
  </r>
  <r>
    <n v="2751"/>
    <x v="4004"/>
    <s v="&quot;Daddy what's a divorce?&quot; A child gains insight and wisdom to the miracles of GOD and helps a family reunite; in &quot; GRACE SAVES THE DAY&quot;"/>
    <x v="433"/>
    <x v="2547"/>
    <x v="2"/>
    <s v="US"/>
    <s v="USD"/>
    <n v="1403039842"/>
    <n v="1397855842"/>
    <b v="0"/>
    <n v="0"/>
    <b v="0"/>
    <s v="publishing/children's books"/>
    <n v="0"/>
    <n v="0"/>
    <x v="1"/>
    <x v="39"/>
    <x v="4011"/>
  </r>
  <r>
    <n v="2754"/>
    <x v="4005"/>
    <s v="I have been a writer all my life. But until recently never a parent. I want to write a children book for my children, and yours!"/>
    <x v="26"/>
    <x v="2547"/>
    <x v="2"/>
    <s v="US"/>
    <s v="USD"/>
    <n v="1410448551"/>
    <n v="1407856551"/>
    <b v="0"/>
    <n v="0"/>
    <b v="0"/>
    <s v="publishing/children's books"/>
    <n v="0"/>
    <n v="0"/>
    <x v="1"/>
    <x v="39"/>
    <x v="4012"/>
  </r>
  <r>
    <n v="2760"/>
    <x v="4006"/>
    <s v="A fantastic Doggie Adventure filled with laughter, tears and heroics. Lets get a fresh New Edition of Bosley published for all to enjoy"/>
    <x v="1"/>
    <x v="2547"/>
    <x v="2"/>
    <s v="GB"/>
    <s v="GBP"/>
    <n v="1371726258"/>
    <n v="1369134258"/>
    <b v="0"/>
    <n v="0"/>
    <b v="0"/>
    <s v="publishing/children's books"/>
    <n v="0"/>
    <n v="0"/>
    <x v="1"/>
    <x v="39"/>
    <x v="4013"/>
  </r>
  <r>
    <n v="2765"/>
    <x v="4007"/>
    <s v="I am writing an illustrated book for children ages 3 to 7 that meshes technology in everyday life stories."/>
    <x v="38"/>
    <x v="2547"/>
    <x v="2"/>
    <s v="US"/>
    <s v="USD"/>
    <n v="1351432428"/>
    <n v="1350050028"/>
    <b v="0"/>
    <n v="0"/>
    <b v="0"/>
    <s v="publishing/children's books"/>
    <n v="0"/>
    <n v="0"/>
    <x v="1"/>
    <x v="39"/>
    <x v="4014"/>
  </r>
  <r>
    <n v="2771"/>
    <x v="4008"/>
    <s v="Hello Vermont are books that demonstrate the 4 seasons. Subtitles: Soggy Spring, Sizzling Summer, Fabulous Fall &amp; Winter Wonderland."/>
    <x v="434"/>
    <x v="2547"/>
    <x v="2"/>
    <s v="US"/>
    <s v="USD"/>
    <n v="1359738000"/>
    <n v="1355489140"/>
    <b v="0"/>
    <n v="0"/>
    <b v="0"/>
    <s v="publishing/children's books"/>
    <n v="0"/>
    <n v="0"/>
    <x v="1"/>
    <x v="39"/>
    <x v="4015"/>
  </r>
  <r>
    <n v="2772"/>
    <x v="4009"/>
    <s v="See the little boy in the photo? Doesn't he look angelic? Wouldn't you like to read his story? Take a look at this......."/>
    <x v="36"/>
    <x v="2547"/>
    <x v="2"/>
    <s v="US"/>
    <s v="USD"/>
    <n v="1381006294"/>
    <n v="1379710294"/>
    <b v="0"/>
    <n v="0"/>
    <b v="0"/>
    <s v="publishing/children's books"/>
    <n v="0"/>
    <n v="0"/>
    <x v="1"/>
    <x v="39"/>
    <x v="4016"/>
  </r>
  <r>
    <n v="2780"/>
    <x v="4010"/>
    <s v="Turn the World with my kids, and then write a book with the advice for traveling with baby"/>
    <x v="4"/>
    <x v="2547"/>
    <x v="2"/>
    <s v="IT"/>
    <s v="EUR"/>
    <n v="1489142688"/>
    <n v="1486550688"/>
    <b v="0"/>
    <n v="0"/>
    <b v="0"/>
    <s v="publishing/children's books"/>
    <n v="0"/>
    <n v="0"/>
    <x v="1"/>
    <x v="39"/>
    <x v="4017"/>
  </r>
  <r>
    <n v="2842"/>
    <x v="4011"/>
    <s v="A play performed at the FCO Global Summit on the Preventing Sexual Violence Initiative, hosted by William Hague and Angelina Jolie"/>
    <x v="186"/>
    <x v="2547"/>
    <x v="2"/>
    <s v="GB"/>
    <s v="GBP"/>
    <n v="1403348400"/>
    <n v="1401058295"/>
    <b v="0"/>
    <n v="0"/>
    <b v="0"/>
    <s v="theater/plays"/>
    <n v="0"/>
    <n v="0"/>
    <x v="6"/>
    <x v="11"/>
    <x v="4018"/>
  </r>
  <r>
    <n v="2843"/>
    <x v="4012"/>
    <s v="We're high school students directing a film adaptation of the play, Fallen Angels, written by NoÃ«l Coward and set in the 1920's."/>
    <x v="181"/>
    <x v="2547"/>
    <x v="2"/>
    <s v="US"/>
    <s v="USD"/>
    <n v="1465790400"/>
    <n v="1462210950"/>
    <b v="0"/>
    <n v="0"/>
    <b v="0"/>
    <s v="theater/plays"/>
    <n v="0"/>
    <n v="0"/>
    <x v="6"/>
    <x v="11"/>
    <x v="4019"/>
  </r>
  <r>
    <n v="2846"/>
    <x v="4013"/>
    <s v="SIN, has an important message, outstanding music, uplifting performances and amazing entertainment. SIN, is a &quot;must see&quot; for everyone!"/>
    <x v="36"/>
    <x v="2547"/>
    <x v="2"/>
    <s v="US"/>
    <s v="USD"/>
    <n v="1432917394"/>
    <n v="1429029394"/>
    <b v="0"/>
    <n v="0"/>
    <b v="0"/>
    <s v="theater/plays"/>
    <n v="0"/>
    <n v="0"/>
    <x v="6"/>
    <x v="11"/>
    <x v="4020"/>
  </r>
  <r>
    <n v="2847"/>
    <x v="4014"/>
    <s v="Dark secrets come to light when Mariah meets Stella. They find a way to face the south's largest elephant in the room: RACISM."/>
    <x v="151"/>
    <x v="2547"/>
    <x v="2"/>
    <s v="US"/>
    <s v="USD"/>
    <n v="1464031265"/>
    <n v="1458847265"/>
    <b v="0"/>
    <n v="0"/>
    <b v="0"/>
    <s v="theater/plays"/>
    <n v="0"/>
    <n v="0"/>
    <x v="6"/>
    <x v="11"/>
    <x v="4021"/>
  </r>
  <r>
    <n v="2851"/>
    <x v="4015"/>
    <s v="Set in Southern America â€œThe Divideâ€ is a stage play that touches on the issues that are forefront in America and the world."/>
    <x v="169"/>
    <x v="2547"/>
    <x v="2"/>
    <s v="IE"/>
    <s v="EUR"/>
    <n v="1454109420"/>
    <n v="1453334629"/>
    <b v="0"/>
    <n v="0"/>
    <b v="0"/>
    <s v="theater/plays"/>
    <n v="0"/>
    <n v="0"/>
    <x v="6"/>
    <x v="11"/>
    <x v="4022"/>
  </r>
  <r>
    <n v="2853"/>
    <x v="4016"/>
    <s v="Much has been written by women on breast cancer. Yet, there is little that has been written for the theatre on this by men. I have!"/>
    <x v="118"/>
    <x v="2547"/>
    <x v="2"/>
    <s v="CA"/>
    <s v="CAD"/>
    <n v="1410669297"/>
    <n v="1405485297"/>
    <b v="0"/>
    <n v="0"/>
    <b v="0"/>
    <s v="theater/plays"/>
    <n v="0"/>
    <n v="0"/>
    <x v="6"/>
    <x v="11"/>
    <x v="4023"/>
  </r>
  <r>
    <n v="2858"/>
    <x v="4017"/>
    <s v="Een Gay Party in het centrum van Amersfoort. _x000a_Een geweldige avond uit, met een show, optredens en DJ's."/>
    <x v="114"/>
    <x v="2547"/>
    <x v="2"/>
    <s v="NL"/>
    <s v="EUR"/>
    <n v="1417778880"/>
    <n v="1415711095"/>
    <b v="0"/>
    <n v="0"/>
    <b v="0"/>
    <s v="theater/plays"/>
    <n v="0"/>
    <n v="0"/>
    <x v="6"/>
    <x v="11"/>
    <x v="4024"/>
  </r>
  <r>
    <n v="2865"/>
    <x v="4018"/>
    <s v="Prepare to be Swept Away. Three short plays from three master playwrights; LANDFALL, SNIPER and DANGERS of TOBACCO!"/>
    <x v="435"/>
    <x v="2547"/>
    <x v="2"/>
    <s v="US"/>
    <s v="USD"/>
    <n v="1420512259"/>
    <n v="1415328259"/>
    <b v="0"/>
    <n v="0"/>
    <b v="0"/>
    <s v="theater/plays"/>
    <n v="0"/>
    <n v="0"/>
    <x v="6"/>
    <x v="11"/>
    <x v="4025"/>
  </r>
  <r>
    <n v="2872"/>
    <x v="4019"/>
    <s v="Local Theatre group in Loudoun County, Virginia. Looking for funds to start producing shows!"/>
    <x v="121"/>
    <x v="2547"/>
    <x v="2"/>
    <s v="US"/>
    <s v="USD"/>
    <n v="1434768438"/>
    <n v="1429584438"/>
    <b v="0"/>
    <n v="0"/>
    <b v="0"/>
    <s v="theater/plays"/>
    <n v="0"/>
    <n v="0"/>
    <x v="6"/>
    <x v="11"/>
    <x v="4026"/>
  </r>
  <r>
    <n v="2876"/>
    <x v="4020"/>
    <s v="Charlotte NC playwright looking to showcase a series of three stage plays.  Plays are funny, completed and ready to run!"/>
    <x v="25"/>
    <x v="2547"/>
    <x v="2"/>
    <s v="US"/>
    <s v="USD"/>
    <n v="1437069079"/>
    <n v="1434477079"/>
    <b v="0"/>
    <n v="0"/>
    <b v="0"/>
    <s v="theater/plays"/>
    <n v="0"/>
    <n v="0"/>
    <x v="6"/>
    <x v="11"/>
    <x v="4027"/>
  </r>
  <r>
    <n v="2881"/>
    <x v="4021"/>
    <s v="&quot;The struggles of Alzheimer's  &amp; Alcoholism. &quot;Courage is the quiet voice at the end of the day, saying, I will try again tomorrow.&quot;"/>
    <x v="120"/>
    <x v="2547"/>
    <x v="2"/>
    <s v="US"/>
    <s v="USD"/>
    <n v="1417620036"/>
    <n v="1412432436"/>
    <b v="0"/>
    <n v="0"/>
    <b v="0"/>
    <s v="theater/plays"/>
    <n v="0"/>
    <n v="0"/>
    <x v="6"/>
    <x v="11"/>
    <x v="4028"/>
  </r>
  <r>
    <n v="2888"/>
    <x v="4022"/>
    <s v="We're dedicated to writing &amp; producing plays, infusing inspirational, universal principles that aren't commonly displayed in America."/>
    <x v="0"/>
    <x v="2547"/>
    <x v="2"/>
    <s v="US"/>
    <s v="USD"/>
    <n v="1413608340"/>
    <n v="1412945440"/>
    <b v="0"/>
    <n v="0"/>
    <b v="0"/>
    <s v="theater/plays"/>
    <n v="0"/>
    <n v="0"/>
    <x v="6"/>
    <x v="11"/>
    <x v="4029"/>
  </r>
  <r>
    <n v="2894"/>
    <x v="4023"/>
    <s v="This Is A Story About A Woman A Man And A Woman"/>
    <x v="6"/>
    <x v="2547"/>
    <x v="2"/>
    <s v="US"/>
    <s v="USD"/>
    <n v="1428100815"/>
    <n v="1422920415"/>
    <b v="0"/>
    <n v="0"/>
    <b v="0"/>
    <s v="theater/plays"/>
    <n v="0"/>
    <n v="0"/>
    <x v="6"/>
    <x v="11"/>
    <x v="4030"/>
  </r>
  <r>
    <n v="2899"/>
    <x v="4024"/>
    <s v="Sex, intrigue, lust, &amp; love; follow the lives of two individuals as their romance turns from innocent online flirting to something more"/>
    <x v="26"/>
    <x v="2547"/>
    <x v="2"/>
    <s v="US"/>
    <s v="USD"/>
    <n v="1469325158"/>
    <n v="1464141158"/>
    <b v="0"/>
    <n v="0"/>
    <b v="0"/>
    <s v="theater/plays"/>
    <n v="0"/>
    <n v="0"/>
    <x v="6"/>
    <x v="11"/>
    <x v="4031"/>
  </r>
  <r>
    <n v="2943"/>
    <x v="4025"/>
    <s v="Building a Resource Network and Funding Capacity to support, empower and promote Afrocentric Arts in Metro Columbus"/>
    <x v="121"/>
    <x v="2547"/>
    <x v="2"/>
    <s v="US"/>
    <s v="USD"/>
    <n v="1428894380"/>
    <n v="1426302380"/>
    <b v="0"/>
    <n v="0"/>
    <b v="0"/>
    <s v="theater/spaces"/>
    <n v="0"/>
    <n v="0"/>
    <x v="6"/>
    <x v="9"/>
    <x v="4032"/>
  </r>
  <r>
    <n v="2945"/>
    <x v="4026"/>
    <s v="Where people that enjoy theater, or just something new can go to have fun and experience varying types of theater in Albuquerque."/>
    <x v="6"/>
    <x v="2547"/>
    <x v="2"/>
    <s v="US"/>
    <s v="USD"/>
    <n v="1432437660"/>
    <n v="1429845660"/>
    <b v="0"/>
    <n v="0"/>
    <b v="0"/>
    <s v="theater/spaces"/>
    <n v="0"/>
    <n v="0"/>
    <x v="6"/>
    <x v="9"/>
    <x v="4033"/>
  </r>
  <r>
    <n v="2950"/>
    <x v="4027"/>
    <s v="Help www.KidZoneMuseum.org grow to serve children 1-18 with science, engineering, arts and PLAY especially low-income families."/>
    <x v="436"/>
    <x v="2547"/>
    <x v="2"/>
    <s v="US"/>
    <s v="USD"/>
    <n v="1453538752"/>
    <n v="1450946752"/>
    <b v="0"/>
    <n v="0"/>
    <b v="0"/>
    <s v="theater/spaces"/>
    <n v="0"/>
    <n v="0"/>
    <x v="6"/>
    <x v="9"/>
    <x v="4034"/>
  </r>
  <r>
    <n v="2954"/>
    <x v="4028"/>
    <s v="Independent film theater, studio and tech lab with storefront, open space for creative people to grow their dream into a profit."/>
    <x v="51"/>
    <x v="2547"/>
    <x v="1"/>
    <s v="US"/>
    <s v="USD"/>
    <n v="1489669203"/>
    <n v="1487944803"/>
    <b v="0"/>
    <n v="0"/>
    <b v="0"/>
    <s v="theater/spaces"/>
    <n v="0"/>
    <n v="0"/>
    <x v="6"/>
    <x v="9"/>
    <x v="4035"/>
  </r>
  <r>
    <n v="2958"/>
    <x v="4029"/>
    <s v="Chicago Based Theater Company and Venue Dedicated to Social Justice and Mainstreaming the Palestinian Narrative"/>
    <x v="28"/>
    <x v="2547"/>
    <x v="1"/>
    <s v="US"/>
    <s v="USD"/>
    <n v="1462729317"/>
    <n v="1457548917"/>
    <b v="0"/>
    <n v="0"/>
    <b v="0"/>
    <s v="theater/spaces"/>
    <n v="0"/>
    <n v="0"/>
    <x v="6"/>
    <x v="9"/>
    <x v="4036"/>
  </r>
  <r>
    <n v="2959"/>
    <x v="4030"/>
    <s v="A magical, unique, theatre bus which aims to inspire the creative communities around Bath and create unique performance opportunities."/>
    <x v="26"/>
    <x v="2547"/>
    <x v="1"/>
    <s v="GB"/>
    <s v="GBP"/>
    <n v="1465258325"/>
    <n v="1462666325"/>
    <b v="0"/>
    <n v="0"/>
    <b v="0"/>
    <s v="theater/spaces"/>
    <n v="0"/>
    <n v="0"/>
    <x v="6"/>
    <x v="9"/>
    <x v="4037"/>
  </r>
  <r>
    <n v="2960"/>
    <x v="4031"/>
    <s v="Built in the late 1800's, this 70K sq. feet estate has fallen into disrepair.  Seeking to buy and convert to useful space"/>
    <x v="437"/>
    <x v="2547"/>
    <x v="1"/>
    <s v="US"/>
    <s v="USD"/>
    <n v="1410459023"/>
    <n v="1407867023"/>
    <b v="0"/>
    <n v="0"/>
    <b v="0"/>
    <s v="theater/spaces"/>
    <n v="0"/>
    <n v="0"/>
    <x v="6"/>
    <x v="9"/>
    <x v="4038"/>
  </r>
  <r>
    <n v="3054"/>
    <x v="4032"/>
    <s v="A &quot;haunted house&quot; that benefits the community by helping local college students with volunteer hours and helping out local charities."/>
    <x v="284"/>
    <x v="2547"/>
    <x v="2"/>
    <s v="US"/>
    <s v="USD"/>
    <n v="1425258240"/>
    <n v="1422043154"/>
    <b v="0"/>
    <n v="0"/>
    <b v="0"/>
    <s v="theater/spaces"/>
    <n v="0"/>
    <n v="0"/>
    <x v="6"/>
    <x v="9"/>
    <x v="4039"/>
  </r>
  <r>
    <n v="3056"/>
    <x v="4033"/>
    <s v="Looking to establish a communal space for art shows, bands, farmer's markets, environmental education, and traditional skills."/>
    <x v="17"/>
    <x v="2547"/>
    <x v="2"/>
    <s v="US"/>
    <s v="USD"/>
    <n v="1412003784"/>
    <n v="1406819784"/>
    <b v="0"/>
    <n v="0"/>
    <b v="0"/>
    <s v="theater/spaces"/>
    <n v="0"/>
    <n v="0"/>
    <x v="6"/>
    <x v="9"/>
    <x v="4040"/>
  </r>
  <r>
    <n v="3057"/>
    <x v="4034"/>
    <s v="A series of 6 educational theme parks. This project is to fund the plans and 3D designs required to build the first park."/>
    <x v="6"/>
    <x v="2547"/>
    <x v="2"/>
    <s v="GB"/>
    <s v="GBP"/>
    <n v="1459694211"/>
    <n v="1457105811"/>
    <b v="0"/>
    <n v="0"/>
    <b v="0"/>
    <s v="theater/spaces"/>
    <n v="0"/>
    <n v="0"/>
    <x v="6"/>
    <x v="9"/>
    <x v="4041"/>
  </r>
  <r>
    <n v="3061"/>
    <x v="4035"/>
    <s v="Save a historic Local theater."/>
    <x v="11"/>
    <x v="2547"/>
    <x v="2"/>
    <s v="US"/>
    <s v="USD"/>
    <n v="1407955748"/>
    <n v="1405363748"/>
    <b v="0"/>
    <n v="0"/>
    <b v="0"/>
    <s v="theater/spaces"/>
    <n v="0"/>
    <n v="0"/>
    <x v="6"/>
    <x v="9"/>
    <x v="4042"/>
  </r>
  <r>
    <n v="3082"/>
    <x v="4036"/>
    <s v="Help expand the time of everyones favorite magic store!  It currently limited to 3 days a week. If not for you, then the children!"/>
    <x v="99"/>
    <x v="2547"/>
    <x v="2"/>
    <s v="US"/>
    <s v="USD"/>
    <n v="1447628946"/>
    <n v="1445033346"/>
    <b v="0"/>
    <n v="0"/>
    <b v="0"/>
    <s v="theater/spaces"/>
    <n v="0"/>
    <n v="0"/>
    <x v="6"/>
    <x v="9"/>
    <x v="4043"/>
  </r>
  <r>
    <n v="3114"/>
    <x v="4037"/>
    <s v="A scary place to bring your friends. Interactive so that the people that were scared before get to scare others later. A diner on site."/>
    <x v="35"/>
    <x v="2547"/>
    <x v="2"/>
    <s v="US"/>
    <s v="USD"/>
    <n v="1411312250"/>
    <n v="1406128250"/>
    <b v="0"/>
    <n v="0"/>
    <b v="0"/>
    <s v="theater/spaces"/>
    <n v="0"/>
    <n v="0"/>
    <x v="6"/>
    <x v="9"/>
    <x v="4044"/>
  </r>
  <r>
    <n v="3125"/>
    <x v="4038"/>
    <s v="N/A"/>
    <x v="406"/>
    <x v="2547"/>
    <x v="1"/>
    <s v="US"/>
    <s v="USD"/>
    <n v="1452142672"/>
    <n v="1449550672"/>
    <b v="0"/>
    <n v="0"/>
    <b v="0"/>
    <s v="theater/spaces"/>
    <n v="0"/>
    <n v="0"/>
    <x v="6"/>
    <x v="9"/>
    <x v="4045"/>
  </r>
  <r>
    <n v="3127"/>
    <x v="4039"/>
    <s v="Our goal - create a venue &amp; stage where comedic &amp; music artists hone their talents &amp; fan base. First minority owned like it in Cincy."/>
    <x v="4"/>
    <x v="2547"/>
    <x v="1"/>
    <s v="US"/>
    <s v="USD"/>
    <n v="1425242029"/>
    <n v="1422650029"/>
    <b v="0"/>
    <n v="0"/>
    <b v="0"/>
    <s v="theater/spaces"/>
    <n v="0"/>
    <n v="0"/>
    <x v="6"/>
    <x v="9"/>
    <x v="4046"/>
  </r>
  <r>
    <n v="3138"/>
    <x v="4040"/>
    <s v="A UWE Drama Society adaptation of Timberlake Wertenbaker's play. Funding needed for costumes/props to make the show a success. Thanks."/>
    <x v="317"/>
    <x v="2547"/>
    <x v="3"/>
    <s v="GB"/>
    <s v="GBP"/>
    <n v="1491233407"/>
    <n v="1489591807"/>
    <b v="0"/>
    <n v="0"/>
    <b v="0"/>
    <s v="theater/plays"/>
    <n v="0"/>
    <n v="0"/>
    <x v="6"/>
    <x v="11"/>
    <x v="4047"/>
  </r>
  <r>
    <n v="3143"/>
    <x v="4041"/>
    <s v="THE POIGNANT EXPLORATION OF WHAT IT MEANS TO SAY GOODBYE._x000a_Stripped Raw brings Liam Borrett's debut play 'This is Living' to Wiltshire."/>
    <x v="251"/>
    <x v="2547"/>
    <x v="3"/>
    <s v="GB"/>
    <s v="GBP"/>
    <n v="1491726956"/>
    <n v="1489480556"/>
    <b v="0"/>
    <n v="0"/>
    <b v="0"/>
    <s v="theater/plays"/>
    <n v="0"/>
    <n v="0"/>
    <x v="6"/>
    <x v="11"/>
    <x v="4048"/>
  </r>
  <r>
    <n v="3145"/>
    <x v="4042"/>
    <s v="Dominion Theatre Company is the first community dinner theatre  to be established in Arlington TX."/>
    <x v="17"/>
    <x v="2547"/>
    <x v="3"/>
    <s v="US"/>
    <s v="USD"/>
    <n v="1490659134"/>
    <n v="1485478734"/>
    <b v="0"/>
    <n v="0"/>
    <b v="0"/>
    <s v="theater/plays"/>
    <n v="0"/>
    <n v="0"/>
    <x v="6"/>
    <x v="11"/>
    <x v="4049"/>
  </r>
  <r>
    <n v="3190"/>
    <x v="4043"/>
    <s v="Call It A Day Productions is putting on their first full production in December and every little bit helps!"/>
    <x v="38"/>
    <x v="2547"/>
    <x v="2"/>
    <s v="CA"/>
    <s v="CAD"/>
    <n v="1481258275"/>
    <n v="1478662675"/>
    <b v="0"/>
    <n v="0"/>
    <b v="0"/>
    <s v="theater/musical"/>
    <n v="0"/>
    <n v="0"/>
    <x v="6"/>
    <x v="19"/>
    <x v="4050"/>
  </r>
  <r>
    <n v="3194"/>
    <x v="4044"/>
    <s v="P.A.C.K (Performing Arts Camp for Kids) Musical Theater, Instrumental Music, Vocal Music, Dance, Visual Arts, and Physical Education!"/>
    <x v="14"/>
    <x v="2547"/>
    <x v="2"/>
    <s v="US"/>
    <s v="USD"/>
    <n v="1437960598"/>
    <n v="1435368598"/>
    <b v="0"/>
    <n v="0"/>
    <b v="0"/>
    <s v="theater/musical"/>
    <n v="0"/>
    <n v="0"/>
    <x v="6"/>
    <x v="19"/>
    <x v="4051"/>
  </r>
  <r>
    <n v="3204"/>
    <x v="4045"/>
    <s v="Based on the hit game, Trip and Grace's marriage is falling apart. It's up to the audience to determine the fate of their relationship."/>
    <x v="207"/>
    <x v="2547"/>
    <x v="2"/>
    <s v="US"/>
    <s v="USD"/>
    <n v="1437149640"/>
    <n v="1434558479"/>
    <b v="0"/>
    <n v="0"/>
    <b v="0"/>
    <s v="theater/musical"/>
    <n v="0"/>
    <n v="0"/>
    <x v="6"/>
    <x v="19"/>
    <x v="4052"/>
  </r>
  <r>
    <n v="3206"/>
    <x v="4046"/>
    <s v="PTYA is a non-profit musical theater group for kids ages 7-18 that teaches the importance of self expression through the arts."/>
    <x v="1"/>
    <x v="2547"/>
    <x v="2"/>
    <s v="US"/>
    <s v="USD"/>
    <n v="1442644651"/>
    <n v="1440052651"/>
    <b v="0"/>
    <n v="0"/>
    <b v="0"/>
    <s v="theater/musical"/>
    <n v="0"/>
    <n v="0"/>
    <x v="6"/>
    <x v="19"/>
    <x v="4053"/>
  </r>
  <r>
    <n v="3628"/>
    <x v="4047"/>
    <s v="I am asking for public funding to help put together a musical tribute titled &quot;Blast From The Past&quot; reenacting famous HipHop, RnB acts."/>
    <x v="4"/>
    <x v="2547"/>
    <x v="2"/>
    <s v="US"/>
    <s v="USD"/>
    <n v="1450040396"/>
    <n v="1444852796"/>
    <b v="0"/>
    <n v="0"/>
    <b v="0"/>
    <s v="theater/musical"/>
    <n v="0"/>
    <n v="0"/>
    <x v="6"/>
    <x v="19"/>
    <x v="4054"/>
  </r>
  <r>
    <n v="3636"/>
    <x v="4048"/>
    <s v="The Brotherâ€™s of B-block is a musical play. A new take on &quot;OZ&quot; _x000a_The Wizard of OZ meets HBO's OZ."/>
    <x v="25"/>
    <x v="2547"/>
    <x v="2"/>
    <s v="US"/>
    <s v="USD"/>
    <n v="1442248829"/>
    <n v="1439224829"/>
    <b v="0"/>
    <n v="0"/>
    <b v="0"/>
    <s v="theater/musical"/>
    <n v="0"/>
    <n v="0"/>
    <x v="6"/>
    <x v="19"/>
    <x v="4055"/>
  </r>
  <r>
    <n v="3641"/>
    <x v="4049"/>
    <s v="See Pryor from his teenage years to his last breath featuring his past wives, closest friends. &amp; his fan favorite character Mudbone."/>
    <x v="121"/>
    <x v="2547"/>
    <x v="2"/>
    <s v="US"/>
    <s v="USD"/>
    <n v="1412485200"/>
    <n v="1410966179"/>
    <b v="0"/>
    <n v="0"/>
    <b v="0"/>
    <s v="theater/musical"/>
    <n v="0"/>
    <n v="0"/>
    <x v="6"/>
    <x v="19"/>
    <x v="4056"/>
  </r>
  <r>
    <n v="3643"/>
    <x v="4050"/>
    <s v="It feels like the first time. Like the very first time everyone's coming-of-age comes to the stage. Think 'Wicked', with bad acne."/>
    <x v="17"/>
    <x v="2547"/>
    <x v="2"/>
    <s v="US"/>
    <s v="USD"/>
    <n v="1447734439"/>
    <n v="1444274839"/>
    <b v="0"/>
    <n v="0"/>
    <b v="0"/>
    <s v="theater/musical"/>
    <n v="0"/>
    <n v="0"/>
    <x v="6"/>
    <x v="19"/>
    <x v="4057"/>
  </r>
  <r>
    <n v="3733"/>
    <x v="4051"/>
    <s v="want to donate tickets to residents who live in the community that cant afford the 35.00 price of ticket"/>
    <x v="186"/>
    <x v="2547"/>
    <x v="2"/>
    <s v="US"/>
    <s v="USD"/>
    <n v="1429396200"/>
    <n v="1428539708"/>
    <b v="0"/>
    <n v="0"/>
    <b v="0"/>
    <s v="theater/plays"/>
    <n v="0"/>
    <n v="0"/>
    <x v="6"/>
    <x v="11"/>
    <x v="4058"/>
  </r>
  <r>
    <n v="3741"/>
    <x v="4052"/>
    <s v="A small community with a love for theater would like to continue. Help the children of this community continue."/>
    <x v="16"/>
    <x v="2547"/>
    <x v="2"/>
    <s v="US"/>
    <s v="USD"/>
    <n v="1450389950"/>
    <n v="1447797950"/>
    <b v="0"/>
    <n v="0"/>
    <b v="0"/>
    <s v="theater/plays"/>
    <n v="0"/>
    <n v="0"/>
    <x v="6"/>
    <x v="11"/>
    <x v="4059"/>
  </r>
  <r>
    <n v="3743"/>
    <x v="4053"/>
    <s v="I'm taking the Adventures of Huckleberry Finn puppet show down the Mississippi River!"/>
    <x v="200"/>
    <x v="2547"/>
    <x v="2"/>
    <s v="US"/>
    <s v="USD"/>
    <n v="1404406964"/>
    <n v="1401814964"/>
    <b v="0"/>
    <n v="0"/>
    <b v="0"/>
    <s v="theater/plays"/>
    <n v="0"/>
    <n v="0"/>
    <x v="6"/>
    <x v="11"/>
    <x v="4060"/>
  </r>
  <r>
    <n v="3744"/>
    <x v="4054"/>
    <s v="This summer, The Spotlight Players are celebrating Christmas in July with a presentation of Ken Ludwig's side splitting comedy."/>
    <x v="181"/>
    <x v="2547"/>
    <x v="2"/>
    <s v="US"/>
    <s v="USD"/>
    <n v="1404532740"/>
    <n v="1401823952"/>
    <b v="0"/>
    <n v="0"/>
    <b v="0"/>
    <s v="theater/plays"/>
    <n v="0"/>
    <n v="0"/>
    <x v="6"/>
    <x v="11"/>
    <x v="4061"/>
  </r>
  <r>
    <n v="3790"/>
    <x v="4055"/>
    <s v="As a non profit graduate student at Penn,my passion is the arts, we need support to fund our new CHILDREN's DINNER THEATRE"/>
    <x v="51"/>
    <x v="2547"/>
    <x v="2"/>
    <s v="US"/>
    <s v="USD"/>
    <n v="1479834023"/>
    <n v="1477238423"/>
    <b v="0"/>
    <n v="0"/>
    <b v="0"/>
    <s v="theater/musical"/>
    <n v="0"/>
    <n v="0"/>
    <x v="6"/>
    <x v="19"/>
    <x v="4062"/>
  </r>
  <r>
    <n v="3791"/>
    <x v="4056"/>
    <s v="Spin! is an original musical comedy-drama presented by Blue Palm Productions."/>
    <x v="186"/>
    <x v="2547"/>
    <x v="2"/>
    <s v="US"/>
    <s v="USD"/>
    <n v="1404664592"/>
    <n v="1399480592"/>
    <b v="0"/>
    <n v="0"/>
    <b v="0"/>
    <s v="theater/musical"/>
    <n v="0"/>
    <n v="0"/>
    <x v="6"/>
    <x v="19"/>
    <x v="4063"/>
  </r>
  <r>
    <n v="3802"/>
    <x v="4057"/>
    <s v="A musical about how Shakespeare was inspired to write only his own plays after the co-authored play Henry VI was taken."/>
    <x v="121"/>
    <x v="2547"/>
    <x v="2"/>
    <s v="US"/>
    <s v="USD"/>
    <n v="1445482906"/>
    <n v="1442890906"/>
    <b v="0"/>
    <n v="0"/>
    <b v="0"/>
    <s v="theater/musical"/>
    <n v="0"/>
    <n v="0"/>
    <x v="6"/>
    <x v="19"/>
    <x v="4064"/>
  </r>
  <r>
    <n v="3804"/>
    <x v="4058"/>
    <s v="Basement Theatrics is producing Spring Awakening July 22-31, 2016 at 12th Ave Arts in Seattle, WA! Help make this the best it can be!"/>
    <x v="36"/>
    <x v="2547"/>
    <x v="2"/>
    <s v="US"/>
    <s v="USD"/>
    <n v="1469948400"/>
    <n v="1465172024"/>
    <b v="0"/>
    <n v="0"/>
    <b v="0"/>
    <s v="theater/musical"/>
    <n v="0"/>
    <n v="0"/>
    <x v="6"/>
    <x v="19"/>
    <x v="4065"/>
  </r>
  <r>
    <n v="3863"/>
    <x v="4059"/>
    <s v="Umma Yemaya is  a play that examines the challenges of unconventional love. The Lady  and the Artist create their own world for love."/>
    <x v="70"/>
    <x v="2547"/>
    <x v="2"/>
    <s v="US"/>
    <s v="USD"/>
    <n v="1446739905"/>
    <n v="1441552305"/>
    <b v="0"/>
    <n v="0"/>
    <b v="0"/>
    <s v="theater/plays"/>
    <n v="0"/>
    <n v="0"/>
    <x v="6"/>
    <x v="11"/>
    <x v="4066"/>
  </r>
  <r>
    <n v="3872"/>
    <x v="4060"/>
    <s v="We are a brand new theatrical teen production company, and we need enough money to put on our first musical production."/>
    <x v="51"/>
    <x v="2547"/>
    <x v="1"/>
    <s v="US"/>
    <s v="USD"/>
    <n v="1439522996"/>
    <n v="1435202996"/>
    <b v="0"/>
    <n v="0"/>
    <b v="0"/>
    <s v="theater/musical"/>
    <n v="0"/>
    <n v="0"/>
    <x v="6"/>
    <x v="19"/>
    <x v="4067"/>
  </r>
  <r>
    <n v="3873"/>
    <x v="4061"/>
    <s v="Looking for $250 sponsors to help us provide in-house field trips to schools focusing on character development shows for children K-3."/>
    <x v="120"/>
    <x v="2547"/>
    <x v="1"/>
    <s v="US"/>
    <s v="USD"/>
    <n v="1444322535"/>
    <n v="1441730535"/>
    <b v="0"/>
    <n v="0"/>
    <b v="0"/>
    <s v="theater/musical"/>
    <n v="0"/>
    <n v="0"/>
    <x v="6"/>
    <x v="19"/>
    <x v="4068"/>
  </r>
  <r>
    <n v="3874"/>
    <x v="4062"/>
    <s v="An exploration of arts, dance, music and theater bought to you by a talented team of performing arts enthusiasts - a FUNdraising event"/>
    <x v="308"/>
    <x v="2547"/>
    <x v="1"/>
    <s v="NZ"/>
    <s v="NZD"/>
    <n v="1422061200"/>
    <n v="1420244622"/>
    <b v="0"/>
    <n v="0"/>
    <b v="0"/>
    <s v="theater/musical"/>
    <n v="0"/>
    <n v="0"/>
    <x v="6"/>
    <x v="19"/>
    <x v="4069"/>
  </r>
  <r>
    <n v="3875"/>
    <x v="4063"/>
    <s v="Det nystartede vÃ¦kstlagsteater NÃ¸rrebro Musicalteater's hÃ¥rrejsende opsÃ¦tning af horror-musicalen &quot;Sweeney Todd&quot;!"/>
    <x v="0"/>
    <x v="2547"/>
    <x v="1"/>
    <s v="DK"/>
    <s v="DKK"/>
    <n v="1472896800"/>
    <n v="1472804365"/>
    <b v="0"/>
    <n v="0"/>
    <b v="0"/>
    <s v="theater/musical"/>
    <n v="0"/>
    <n v="0"/>
    <x v="6"/>
    <x v="19"/>
    <x v="4070"/>
  </r>
  <r>
    <n v="3879"/>
    <x v="4064"/>
    <s v="Theatre â€˜Portableâ€™ Royal is a portable, fully working, 40 seater theatre which will tour the UK and beyond!"/>
    <x v="51"/>
    <x v="2547"/>
    <x v="1"/>
    <s v="GB"/>
    <s v="GBP"/>
    <n v="1422218396"/>
    <n v="1419626396"/>
    <b v="0"/>
    <n v="0"/>
    <b v="0"/>
    <s v="theater/musical"/>
    <n v="0"/>
    <n v="0"/>
    <x v="6"/>
    <x v="19"/>
    <x v="4071"/>
  </r>
  <r>
    <n v="3882"/>
    <x v="4065"/>
    <s v="A musical vision of the Faust tale... how he signed his soul to the devil Mephistopheles to find Lori, the love of his life."/>
    <x v="0"/>
    <x v="2547"/>
    <x v="1"/>
    <s v="AU"/>
    <s v="AUD"/>
    <n v="1454281380"/>
    <n v="1451950570"/>
    <b v="0"/>
    <n v="0"/>
    <b v="0"/>
    <s v="theater/musical"/>
    <n v="0"/>
    <n v="0"/>
    <x v="6"/>
    <x v="19"/>
    <x v="4072"/>
  </r>
  <r>
    <n v="3883"/>
    <x v="4066"/>
    <s v="CAGED - A New Musical is the story of One Passion, One Voice, One Dream. - One man's quest to become the woman he always wanted to be."/>
    <x v="51"/>
    <x v="2547"/>
    <x v="1"/>
    <s v="GB"/>
    <s v="GBP"/>
    <n v="1409668069"/>
    <n v="1407076069"/>
    <b v="0"/>
    <n v="0"/>
    <b v="0"/>
    <s v="theater/musical"/>
    <n v="0"/>
    <n v="0"/>
    <x v="6"/>
    <x v="19"/>
    <x v="4073"/>
  </r>
  <r>
    <n v="3884"/>
    <x v="4067"/>
    <s v="The Group M3 is striving to give one of the poorest towns in the country hope again this Easter Holiday."/>
    <x v="26"/>
    <x v="2547"/>
    <x v="1"/>
    <s v="US"/>
    <s v="USD"/>
    <n v="1427479192"/>
    <n v="1425322792"/>
    <b v="0"/>
    <n v="0"/>
    <b v="0"/>
    <s v="theater/musical"/>
    <n v="0"/>
    <n v="0"/>
    <x v="6"/>
    <x v="19"/>
    <x v="4074"/>
  </r>
  <r>
    <n v="3885"/>
    <x v="4068"/>
    <s v="A LIVE musical spectacular theatrical experience of The Beatles recording sessions at Abbey Road Studios."/>
    <x v="438"/>
    <x v="2547"/>
    <x v="1"/>
    <s v="US"/>
    <s v="USD"/>
    <n v="1462834191"/>
    <n v="1460242191"/>
    <b v="0"/>
    <n v="0"/>
    <b v="0"/>
    <s v="theater/musical"/>
    <n v="0"/>
    <n v="0"/>
    <x v="6"/>
    <x v="19"/>
    <x v="4075"/>
  </r>
  <r>
    <n v="3886"/>
    <x v="4069"/>
    <n v="1"/>
    <x v="26"/>
    <x v="2547"/>
    <x v="1"/>
    <s v="AU"/>
    <s v="AUD"/>
    <n v="1418275702"/>
    <n v="1415683702"/>
    <b v="0"/>
    <n v="0"/>
    <b v="0"/>
    <s v="theater/musical"/>
    <n v="0"/>
    <n v="0"/>
    <x v="6"/>
    <x v="19"/>
    <x v="4076"/>
  </r>
  <r>
    <n v="3892"/>
    <x v="4070"/>
    <s v="Saloon owner Gertude Blum mistrusts all men and scorns love, but sailor Harry Bales' romantic dreams force her to face her tragic past."/>
    <x v="114"/>
    <x v="2547"/>
    <x v="2"/>
    <s v="US"/>
    <s v="USD"/>
    <n v="1408863600"/>
    <n v="1408203557"/>
    <b v="0"/>
    <n v="0"/>
    <b v="0"/>
    <s v="theater/plays"/>
    <n v="0"/>
    <n v="0"/>
    <x v="6"/>
    <x v="11"/>
    <x v="4077"/>
  </r>
  <r>
    <n v="3903"/>
    <x v="4071"/>
    <s v="Based on the novel â€œKnow Thy Lawâ€, this powerful play gives the insight and understanding of the power of knowing the law of the land."/>
    <x v="186"/>
    <x v="2547"/>
    <x v="2"/>
    <s v="US"/>
    <s v="USD"/>
    <n v="1439581080"/>
    <n v="1435709765"/>
    <b v="0"/>
    <n v="0"/>
    <b v="0"/>
    <s v="theater/plays"/>
    <n v="0"/>
    <n v="0"/>
    <x v="6"/>
    <x v="11"/>
    <x v="4078"/>
  </r>
  <r>
    <n v="3916"/>
    <x v="4072"/>
    <s v="We're a small group of University students who need a little help making our final exam production the best product possible."/>
    <x v="151"/>
    <x v="2547"/>
    <x v="2"/>
    <s v="DK"/>
    <s v="DKK"/>
    <n v="1464952752"/>
    <n v="1462360752"/>
    <b v="0"/>
    <n v="0"/>
    <b v="0"/>
    <s v="theater/plays"/>
    <n v="0"/>
    <n v="0"/>
    <x v="6"/>
    <x v="11"/>
    <x v="4079"/>
  </r>
  <r>
    <n v="3921"/>
    <x v="4073"/>
    <s v="CLTC are crowdfunding for our latest production - Joe Calarco's brilliant adaptation of Shakespeare's most loved tragedy."/>
    <x v="121"/>
    <x v="2547"/>
    <x v="2"/>
    <s v="GB"/>
    <s v="GBP"/>
    <n v="1414346400"/>
    <n v="1413291655"/>
    <b v="0"/>
    <n v="0"/>
    <b v="0"/>
    <s v="theater/plays"/>
    <n v="0"/>
    <n v="0"/>
    <x v="6"/>
    <x v="11"/>
    <x v="4080"/>
  </r>
  <r>
    <n v="3930"/>
    <x v="4074"/>
    <s v="We are a new and exciting semi-pro  theatre company who will support &amp; hire local actors &amp; writers in Brisbane &amp; Queensland."/>
    <x v="26"/>
    <x v="2547"/>
    <x v="2"/>
    <s v="AU"/>
    <s v="AUD"/>
    <n v="1459490400"/>
    <n v="1457078868"/>
    <b v="0"/>
    <n v="0"/>
    <b v="0"/>
    <s v="theater/plays"/>
    <n v="0"/>
    <n v="0"/>
    <x v="6"/>
    <x v="11"/>
    <x v="4081"/>
  </r>
  <r>
    <n v="3931"/>
    <x v="4075"/>
    <s v="An original stage play designed to bring to light the long-term effects on adult survivors of childhood sexual abuse. We do survive!"/>
    <x v="36"/>
    <x v="2547"/>
    <x v="2"/>
    <s v="US"/>
    <s v="USD"/>
    <n v="1441510707"/>
    <n v="1439350707"/>
    <b v="0"/>
    <n v="0"/>
    <b v="0"/>
    <s v="theater/plays"/>
    <n v="0"/>
    <n v="0"/>
    <x v="6"/>
    <x v="11"/>
    <x v="4082"/>
  </r>
  <r>
    <n v="3936"/>
    <x v="4076"/>
    <s v="This stage play is a true story about one woman's fight against breast cancer while still having to deal with the adversities of life."/>
    <x v="16"/>
    <x v="2547"/>
    <x v="2"/>
    <s v="US"/>
    <s v="USD"/>
    <n v="1480576720"/>
    <n v="1477981120"/>
    <b v="0"/>
    <n v="0"/>
    <b v="0"/>
    <s v="theater/plays"/>
    <n v="0"/>
    <n v="0"/>
    <x v="6"/>
    <x v="11"/>
    <x v="4083"/>
  </r>
  <r>
    <n v="3942"/>
    <x v="4077"/>
    <s v="In the 30's, two brothers, Benny and Phil, who go to the Arizona desert to be extras in a huge Biblical epic. Riotous comedy!"/>
    <x v="181"/>
    <x v="2547"/>
    <x v="2"/>
    <s v="US"/>
    <s v="USD"/>
    <n v="1434490914"/>
    <n v="1429306914"/>
    <b v="0"/>
    <n v="0"/>
    <b v="0"/>
    <s v="theater/plays"/>
    <n v="0"/>
    <n v="0"/>
    <x v="6"/>
    <x v="11"/>
    <x v="4084"/>
  </r>
  <r>
    <n v="3944"/>
    <x v="4078"/>
    <s v="My project is to finish writing all 38 of Shakespeare's Plays into shortened 15-20 minute Shortened versions and publish them in 1 year"/>
    <x v="1"/>
    <x v="2547"/>
    <x v="2"/>
    <s v="US"/>
    <s v="USD"/>
    <n v="1440690875"/>
    <n v="1438098875"/>
    <b v="0"/>
    <n v="0"/>
    <b v="0"/>
    <s v="theater/plays"/>
    <n v="0"/>
    <n v="0"/>
    <x v="6"/>
    <x v="11"/>
    <x v="4085"/>
  </r>
  <r>
    <n v="3948"/>
    <x v="4079"/>
    <s v="A group of 12 friends, separated by time, space, state borders and oceans want to head to London for the adventure of a lifetime."/>
    <x v="0"/>
    <x v="2547"/>
    <x v="2"/>
    <s v="AU"/>
    <s v="AUD"/>
    <n v="1410076123"/>
    <n v="1404892123"/>
    <b v="0"/>
    <n v="0"/>
    <b v="0"/>
    <s v="theater/plays"/>
    <n v="0"/>
    <n v="0"/>
    <x v="6"/>
    <x v="11"/>
    <x v="4086"/>
  </r>
  <r>
    <n v="3953"/>
    <x v="4080"/>
    <s v="Actors and actresses are needed to help me create a stage play. A stage play needs to be adapted from the book I wrote."/>
    <x v="439"/>
    <x v="2547"/>
    <x v="2"/>
    <s v="US"/>
    <s v="USD"/>
    <n v="1469834940"/>
    <n v="1467162586"/>
    <b v="0"/>
    <n v="0"/>
    <b v="0"/>
    <s v="theater/plays"/>
    <n v="0"/>
    <n v="0"/>
    <x v="6"/>
    <x v="11"/>
    <x v="4087"/>
  </r>
  <r>
    <n v="3954"/>
    <x v="4081"/>
    <s v="Despite hunger and conditions of a Calcutta slum, the people there know that life is precious. They have named it â€˜City of Joy.â€™"/>
    <x v="17"/>
    <x v="2547"/>
    <x v="2"/>
    <s v="CA"/>
    <s v="CAD"/>
    <n v="1405352264"/>
    <n v="1400168264"/>
    <b v="0"/>
    <n v="0"/>
    <b v="0"/>
    <s v="theater/plays"/>
    <n v="0"/>
    <n v="0"/>
    <x v="6"/>
    <x v="11"/>
    <x v="4088"/>
  </r>
  <r>
    <n v="3956"/>
    <x v="4082"/>
    <s v="This saucy stage play chronicles the highs and lows of my life involving gangs, drugs and prison. The story is a transforming ministry."/>
    <x v="120"/>
    <x v="2547"/>
    <x v="2"/>
    <s v="US"/>
    <s v="USD"/>
    <n v="1461543600"/>
    <n v="1459203727"/>
    <b v="0"/>
    <n v="0"/>
    <b v="0"/>
    <s v="theater/plays"/>
    <n v="0"/>
    <n v="0"/>
    <x v="6"/>
    <x v="11"/>
    <x v="4089"/>
  </r>
  <r>
    <n v="3963"/>
    <x v="4083"/>
    <s v="les effets de censeur sur l'immigration.Ã§a c'est une piÃ¨ce de l'histoire de la rÃ©volution en Iran jusqu'Ã  des meurtres en sÃ©rie en 1999"/>
    <x v="26"/>
    <x v="2547"/>
    <x v="2"/>
    <s v="CA"/>
    <s v="CAD"/>
    <n v="1447821717"/>
    <n v="1445226117"/>
    <b v="0"/>
    <n v="0"/>
    <b v="0"/>
    <s v="theater/plays"/>
    <n v="0"/>
    <n v="0"/>
    <x v="6"/>
    <x v="11"/>
    <x v="4090"/>
  </r>
  <r>
    <n v="3975"/>
    <x v="4084"/>
    <s v="Four homeless Key West men are to be given a boat, but fates twist until only the moon and mangroves witness their earthly demise."/>
    <x v="440"/>
    <x v="2547"/>
    <x v="2"/>
    <s v="US"/>
    <s v="USD"/>
    <n v="1468442898"/>
    <n v="1465850898"/>
    <b v="0"/>
    <n v="0"/>
    <b v="0"/>
    <s v="theater/plays"/>
    <n v="0"/>
    <n v="0"/>
    <x v="6"/>
    <x v="11"/>
    <x v="4091"/>
  </r>
  <r>
    <n v="3989"/>
    <x v="4085"/>
    <s v="I love to write. I have written and published my first book and everyone that read it enjoyed it. My dream is to one day write movies"/>
    <x v="121"/>
    <x v="2547"/>
    <x v="2"/>
    <s v="US"/>
    <s v="USD"/>
    <n v="1447009181"/>
    <n v="1444413581"/>
    <b v="0"/>
    <n v="0"/>
    <b v="0"/>
    <s v="theater/plays"/>
    <n v="0"/>
    <n v="0"/>
    <x v="6"/>
    <x v="11"/>
    <x v="4092"/>
  </r>
  <r>
    <n v="3997"/>
    <x v="4086"/>
    <s v="We aim to produce a Professional Published Play for two days in October 2015 on Fri 30th &amp; Sat 31st with three performances in total."/>
    <x v="121"/>
    <x v="2547"/>
    <x v="2"/>
    <s v="GB"/>
    <s v="GBP"/>
    <n v="1428222221"/>
    <n v="1425633821"/>
    <b v="0"/>
    <n v="0"/>
    <b v="0"/>
    <s v="theater/plays"/>
    <n v="0"/>
    <n v="0"/>
    <x v="6"/>
    <x v="11"/>
    <x v="4093"/>
  </r>
  <r>
    <n v="4012"/>
    <x v="4087"/>
    <s v="LEELA IS A 14 YEAR OLD GIRL. JONAH IS A 56 YEAR OLD MAN. IT'S BEEN GOING ON FOR 3 YEARS. HERE COMES THE NIGHT OF VIOLENT RECKONING."/>
    <x v="441"/>
    <x v="2547"/>
    <x v="2"/>
    <s v="GB"/>
    <s v="GBP"/>
    <n v="1430571849"/>
    <n v="1427979849"/>
    <b v="0"/>
    <n v="0"/>
    <b v="0"/>
    <s v="theater/plays"/>
    <n v="0"/>
    <n v="0"/>
    <x v="6"/>
    <x v="11"/>
    <x v="4094"/>
  </r>
  <r>
    <n v="4014"/>
    <x v="4088"/>
    <s v="I am trying to put together a ministry theater company for junior / high schoolers that which puts on free shows in the SoCal area."/>
    <x v="99"/>
    <x v="2547"/>
    <x v="2"/>
    <s v="US"/>
    <s v="USD"/>
    <n v="1457157269"/>
    <n v="1455861269"/>
    <b v="0"/>
    <n v="0"/>
    <b v="0"/>
    <s v="theater/plays"/>
    <n v="0"/>
    <n v="0"/>
    <x v="6"/>
    <x v="11"/>
    <x v="4095"/>
  </r>
  <r>
    <n v="4023"/>
    <x v="4089"/>
    <s v="An original gospel stage play that explores the pain and hurt caused by those who struggle to forgive others!"/>
    <x v="40"/>
    <x v="2547"/>
    <x v="2"/>
    <s v="US"/>
    <s v="USD"/>
    <n v="1458860363"/>
    <n v="1454975963"/>
    <b v="0"/>
    <n v="0"/>
    <b v="0"/>
    <s v="theater/plays"/>
    <n v="0"/>
    <n v="0"/>
    <x v="6"/>
    <x v="11"/>
    <x v="4096"/>
  </r>
  <r>
    <n v="4026"/>
    <x v="4090"/>
    <s v="This is a play that voices that stories of the black experience in America using spoken word, song and dance."/>
    <x v="38"/>
    <x v="2547"/>
    <x v="2"/>
    <s v="US"/>
    <s v="USD"/>
    <n v="1449247439"/>
    <n v="1444059839"/>
    <b v="0"/>
    <n v="0"/>
    <b v="0"/>
    <s v="theater/plays"/>
    <n v="0"/>
    <n v="0"/>
    <x v="6"/>
    <x v="11"/>
    <x v="4097"/>
  </r>
  <r>
    <n v="4029"/>
    <x v="4091"/>
    <s v="A theater complex that educates as we entertain.  We will provide shows that inspire and theater classes that motivate."/>
    <x v="16"/>
    <x v="2547"/>
    <x v="2"/>
    <s v="US"/>
    <s v="USD"/>
    <n v="1450053370"/>
    <n v="1447461370"/>
    <b v="0"/>
    <n v="0"/>
    <b v="0"/>
    <s v="theater/plays"/>
    <n v="0"/>
    <n v="0"/>
    <x v="6"/>
    <x v="11"/>
    <x v="4098"/>
  </r>
  <r>
    <n v="4031"/>
    <x v="4092"/>
    <s v="HeARTistry's contemporary production of As You Like It epitomizes the wit and eloquence of William Shakespeare for a modern audience."/>
    <x v="1"/>
    <x v="2547"/>
    <x v="2"/>
    <s v="US"/>
    <s v="USD"/>
    <n v="1418914964"/>
    <n v="1414591364"/>
    <b v="0"/>
    <n v="0"/>
    <b v="0"/>
    <s v="theater/plays"/>
    <n v="0"/>
    <n v="0"/>
    <x v="6"/>
    <x v="11"/>
    <x v="4099"/>
  </r>
  <r>
    <n v="4043"/>
    <x v="4093"/>
    <s v="This could be my last play, need to bring my son out to see it before it's over.  Need to fly him here from BC"/>
    <x v="284"/>
    <x v="2547"/>
    <x v="2"/>
    <s v="CA"/>
    <s v="CAD"/>
    <n v="1416524325"/>
    <n v="1415228325"/>
    <b v="0"/>
    <n v="0"/>
    <b v="0"/>
    <s v="theater/plays"/>
    <n v="0"/>
    <n v="0"/>
    <x v="6"/>
    <x v="11"/>
    <x v="4100"/>
  </r>
  <r>
    <n v="4051"/>
    <x v="4094"/>
    <s v="It is a heart-breaking life story of Wu family who tries to preserve the gem of Chinese Kun Opera through generations."/>
    <x v="207"/>
    <x v="2547"/>
    <x v="2"/>
    <s v="US"/>
    <s v="USD"/>
    <n v="1399618380"/>
    <n v="1399058797"/>
    <b v="0"/>
    <n v="0"/>
    <b v="0"/>
    <s v="theater/plays"/>
    <n v="0"/>
    <n v="0"/>
    <x v="6"/>
    <x v="11"/>
    <x v="4101"/>
  </r>
  <r>
    <n v="4054"/>
    <x v="4095"/>
    <s v="I love you,he said,then he kissed her as her tears fell down.It was my fault but make up will fix it&quot;she replied,then he hit her again!"/>
    <x v="442"/>
    <x v="2547"/>
    <x v="2"/>
    <s v="US"/>
    <s v="USD"/>
    <n v="1475294400"/>
    <n v="1472674285"/>
    <b v="0"/>
    <n v="0"/>
    <b v="0"/>
    <s v="theater/plays"/>
    <n v="0"/>
    <n v="0"/>
    <x v="6"/>
    <x v="11"/>
    <x v="4102"/>
  </r>
  <r>
    <n v="4061"/>
    <x v="4096"/>
    <s v="SKYLAR'S SYNDROME is a tremendous psychodrama by master playwright Gavin Kayner!"/>
    <x v="443"/>
    <x v="2547"/>
    <x v="2"/>
    <s v="US"/>
    <s v="USD"/>
    <n v="1461205423"/>
    <n v="1456025023"/>
    <b v="0"/>
    <n v="0"/>
    <b v="0"/>
    <s v="theater/plays"/>
    <n v="0"/>
    <n v="0"/>
    <x v="6"/>
    <x v="11"/>
    <x v="4103"/>
  </r>
  <r>
    <n v="4071"/>
    <x v="4097"/>
    <s v="ExÃ¡men final de alumnos del Centro de CapacitaciÃ³n de la ANDA. Son extractos de obras: El JardÃ­n de los CerezoS, Madre Coraje y Casa"/>
    <x v="16"/>
    <x v="2547"/>
    <x v="2"/>
    <s v="MX"/>
    <s v="MXN"/>
    <n v="1482779931"/>
    <n v="1480187931"/>
    <b v="0"/>
    <n v="0"/>
    <b v="0"/>
    <s v="theater/plays"/>
    <n v="0"/>
    <n v="0"/>
    <x v="6"/>
    <x v="11"/>
    <x v="4104"/>
  </r>
  <r>
    <n v="4076"/>
    <x v="4098"/>
    <s v="A play to raise awareness about the effects of mental illness on a military family in the Cold War area."/>
    <x v="251"/>
    <x v="2547"/>
    <x v="2"/>
    <s v="US"/>
    <s v="USD"/>
    <n v="1413921060"/>
    <n v="1411499149"/>
    <b v="0"/>
    <n v="0"/>
    <b v="0"/>
    <s v="theater/plays"/>
    <n v="0"/>
    <n v="0"/>
    <x v="6"/>
    <x v="11"/>
    <x v="4105"/>
  </r>
  <r>
    <n v="4078"/>
    <x v="4099"/>
    <s v="Theatre Memoire are a High Wycombe based theatre company. Performing plays about multi-culturalism and interconectedness."/>
    <x v="303"/>
    <x v="2547"/>
    <x v="2"/>
    <s v="GB"/>
    <s v="GBP"/>
    <n v="1485543242"/>
    <n v="1482951242"/>
    <b v="0"/>
    <n v="0"/>
    <b v="0"/>
    <s v="theater/plays"/>
    <n v="0"/>
    <n v="0"/>
    <x v="6"/>
    <x v="11"/>
    <x v="4106"/>
  </r>
  <r>
    <n v="4080"/>
    <x v="4100"/>
    <s v="&quot;Uncommonnotion&quot;. is a collections of short humors stories, I want to develop into plays, interest has been shown in this idea."/>
    <x v="121"/>
    <x v="2547"/>
    <x v="2"/>
    <s v="US"/>
    <s v="USD"/>
    <n v="1465930440"/>
    <n v="1463849116"/>
    <b v="0"/>
    <n v="0"/>
    <b v="0"/>
    <s v="theater/plays"/>
    <n v="0"/>
    <n v="0"/>
    <x v="6"/>
    <x v="11"/>
    <x v="4107"/>
  </r>
  <r>
    <n v="4087"/>
    <x v="4101"/>
    <s v="Comedy Stage Play"/>
    <x v="337"/>
    <x v="2547"/>
    <x v="2"/>
    <s v="US"/>
    <s v="USD"/>
    <n v="1468777786"/>
    <n v="1466185786"/>
    <b v="0"/>
    <n v="0"/>
    <b v="0"/>
    <s v="theater/plays"/>
    <n v="0"/>
    <n v="0"/>
    <x v="6"/>
    <x v="11"/>
    <x v="4108"/>
  </r>
  <r>
    <n v="4097"/>
    <x v="4102"/>
    <s v="And There Was War is a play, a biblical narrative deeply entrenched in the concepts of the great controversy between Good and Evil!"/>
    <x v="26"/>
    <x v="2547"/>
    <x v="2"/>
    <s v="GB"/>
    <s v="GBP"/>
    <n v="1454284500"/>
    <n v="1449431237"/>
    <b v="0"/>
    <n v="0"/>
    <b v="0"/>
    <s v="theater/plays"/>
    <n v="0"/>
    <n v="0"/>
    <x v="6"/>
    <x v="11"/>
    <x v="4109"/>
  </r>
  <r>
    <n v="4098"/>
    <x v="4103"/>
    <s v="Community Youth play, written by and performed by the youth about finding joy in the simple things in life"/>
    <x v="35"/>
    <x v="2547"/>
    <x v="2"/>
    <s v="US"/>
    <s v="USD"/>
    <n v="1465060797"/>
    <n v="1462468797"/>
    <b v="0"/>
    <n v="0"/>
    <b v="0"/>
    <s v="theater/plays"/>
    <n v="0"/>
    <n v="0"/>
    <x v="6"/>
    <x v="11"/>
    <x v="4110"/>
  </r>
  <r>
    <n v="4100"/>
    <x v="4104"/>
    <s v="How does war change a family?  A peek into one family's kitchen as their soldier fights in Iraq."/>
    <x v="444"/>
    <x v="2547"/>
    <x v="2"/>
    <s v="US"/>
    <s v="USD"/>
    <n v="1414205990"/>
    <n v="1413341990"/>
    <b v="0"/>
    <n v="0"/>
    <b v="0"/>
    <s v="theater/plays"/>
    <n v="0"/>
    <n v="0"/>
    <x v="6"/>
    <x v="11"/>
    <x v="4111"/>
  </r>
  <r>
    <n v="4101"/>
    <x v="4105"/>
    <s v="This is a Comedic Story about a young boy who saw the image of the perfect woman and from that point searched for someone similar"/>
    <x v="260"/>
    <x v="2547"/>
    <x v="2"/>
    <s v="US"/>
    <s v="USD"/>
    <n v="1485380482"/>
    <n v="1482788482"/>
    <b v="0"/>
    <n v="0"/>
    <b v="0"/>
    <s v="theater/plays"/>
    <n v="0"/>
    <n v="0"/>
    <x v="6"/>
    <x v="11"/>
    <x v="4112"/>
  </r>
  <r>
    <n v="4109"/>
    <x v="4106"/>
    <s v="Jack the Lad - a new play that explores how far the boundaries of friendship will stretch when morality and loyalties clash."/>
    <x v="207"/>
    <x v="2547"/>
    <x v="2"/>
    <s v="GB"/>
    <s v="GBP"/>
    <n v="1448805404"/>
    <n v="1446209804"/>
    <b v="0"/>
    <n v="0"/>
    <b v="0"/>
    <s v="theater/plays"/>
    <n v="0"/>
    <n v="0"/>
    <x v="6"/>
    <x v="1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27E32-2C97-4B5F-8E65-2E6983751ABA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4" firstHeaderRow="1" firstDataRow="2" firstDataCol="1" rowPageCount="2" colPageCount="1"/>
  <pivotFields count="21">
    <pivotField showAll="0"/>
    <pivotField axis="axisPage"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6" item="8" hier="-1"/>
  </pageFields>
  <dataFields count="1">
    <dataField name="Count of outcomes" fld="5" subtotal="count" baseField="0" baseItem="0"/>
  </dataFields>
  <chartFormats count="4"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57" zoomScaleNormal="95" workbookViewId="0">
      <selection activeCell="B142" sqref="B142"/>
    </sheetView>
  </sheetViews>
  <sheetFormatPr defaultColWidth="8.83984375" defaultRowHeight="14.4" x14ac:dyDescent="0.55000000000000004"/>
  <cols>
    <col min="1" max="1" width="9.89453125" style="10" bestFit="1" customWidth="1"/>
    <col min="2" max="2" width="38.47265625" style="3" customWidth="1"/>
    <col min="3" max="3" width="40.3125" style="3" customWidth="1"/>
    <col min="4" max="4" width="15.4726562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style="12" bestFit="1" customWidth="1"/>
    <col min="16" max="16" width="15.41796875" style="14" bestFit="1" customWidth="1"/>
    <col min="17" max="17" width="41.15625" customWidth="1"/>
    <col min="18" max="18" width="14.62890625" bestFit="1" customWidth="1"/>
    <col min="19" max="19" width="20.41796875" style="20" bestFit="1" customWidth="1"/>
  </cols>
  <sheetData>
    <row r="1" spans="1:19" x14ac:dyDescent="0.55000000000000004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3" t="s">
        <v>8307</v>
      </c>
      <c r="Q1" s="15" t="s">
        <v>8374</v>
      </c>
      <c r="R1" s="11" t="s">
        <v>8364</v>
      </c>
      <c r="S1" s="19" t="s">
        <v>8363</v>
      </c>
    </row>
    <row r="2" spans="1:19" ht="43.2" x14ac:dyDescent="0.55000000000000004">
      <c r="A2" s="10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2">
        <f>ROUND(E2/D2*100,0)</f>
        <v>7814</v>
      </c>
      <c r="P2" s="14">
        <f>IFERROR(ROUND(E2/L2,2),0)</f>
        <v>88.6</v>
      </c>
      <c r="Q2" s="16" t="s">
        <v>8308</v>
      </c>
      <c r="R2" t="s">
        <v>8309</v>
      </c>
      <c r="S2" s="20">
        <f>(((J2/60)/60/24)+DATE(1970,1,1))</f>
        <v>41324.214571759258</v>
      </c>
    </row>
    <row r="3" spans="1:19" ht="57.6" hidden="1" x14ac:dyDescent="0.55000000000000004">
      <c r="A3" s="10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2">
        <f t="shared" ref="O3:O66" si="0">ROUND(E3/D3*100,0)</f>
        <v>21535</v>
      </c>
      <c r="P3" s="14">
        <f t="shared" ref="P3:P66" si="1">IFERROR(ROUND(E3/L3,2),0)</f>
        <v>1389.36</v>
      </c>
      <c r="Q3" s="16" t="s">
        <v>8308</v>
      </c>
      <c r="R3" t="s">
        <v>8310</v>
      </c>
      <c r="S3" s="20">
        <f t="shared" ref="S3:S66" si="2">(((J3/60)/60/24)+DATE(1970,1,1))</f>
        <v>42714.440416666665</v>
      </c>
    </row>
    <row r="4" spans="1:19" ht="43.2" x14ac:dyDescent="0.55000000000000004">
      <c r="A4" s="10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2">
        <f t="shared" si="0"/>
        <v>263</v>
      </c>
      <c r="P4" s="14">
        <f t="shared" si="1"/>
        <v>272.36</v>
      </c>
      <c r="Q4" s="16" t="s">
        <v>8308</v>
      </c>
      <c r="R4" t="s">
        <v>8309</v>
      </c>
      <c r="S4" s="20">
        <f t="shared" si="2"/>
        <v>41561.500706018516</v>
      </c>
    </row>
    <row r="5" spans="1:19" ht="28.8" hidden="1" x14ac:dyDescent="0.55000000000000004">
      <c r="A5" s="10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2">
        <f t="shared" si="0"/>
        <v>543</v>
      </c>
      <c r="P5" s="14">
        <f t="shared" si="1"/>
        <v>116.35</v>
      </c>
      <c r="Q5" s="16" t="s">
        <v>8308</v>
      </c>
      <c r="R5" t="s">
        <v>8309</v>
      </c>
      <c r="S5" s="20">
        <f t="shared" si="2"/>
        <v>41803.880659722221</v>
      </c>
    </row>
    <row r="6" spans="1:19" ht="28.8" x14ac:dyDescent="0.55000000000000004">
      <c r="A6" s="10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2">
        <f t="shared" si="0"/>
        <v>800</v>
      </c>
      <c r="P6" s="14">
        <f t="shared" si="1"/>
        <v>188.51</v>
      </c>
      <c r="Q6" s="16" t="s">
        <v>8308</v>
      </c>
      <c r="R6" t="s">
        <v>8309</v>
      </c>
      <c r="S6" s="20">
        <f t="shared" si="2"/>
        <v>42473.604270833333</v>
      </c>
    </row>
    <row r="7" spans="1:19" ht="43.2" x14ac:dyDescent="0.55000000000000004">
      <c r="A7" s="10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2">
        <f t="shared" si="0"/>
        <v>495</v>
      </c>
      <c r="P7" s="14">
        <f t="shared" si="1"/>
        <v>173.58</v>
      </c>
      <c r="Q7" s="16" t="s">
        <v>8308</v>
      </c>
      <c r="R7" t="s">
        <v>8309</v>
      </c>
      <c r="S7" s="20">
        <f t="shared" si="2"/>
        <v>42499.960810185185</v>
      </c>
    </row>
    <row r="8" spans="1:19" ht="43.2" x14ac:dyDescent="0.55000000000000004">
      <c r="A8" s="10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2">
        <f t="shared" si="0"/>
        <v>1182</v>
      </c>
      <c r="P8" s="14">
        <f t="shared" si="1"/>
        <v>29.19</v>
      </c>
      <c r="Q8" s="16" t="s">
        <v>8311</v>
      </c>
      <c r="R8" t="s">
        <v>8312</v>
      </c>
      <c r="S8" s="20">
        <f t="shared" si="2"/>
        <v>41394.871678240743</v>
      </c>
    </row>
    <row r="9" spans="1:19" ht="43.2" x14ac:dyDescent="0.55000000000000004">
      <c r="A9" s="10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2">
        <f t="shared" si="0"/>
        <v>1027</v>
      </c>
      <c r="P9" s="14">
        <f t="shared" si="1"/>
        <v>1323.25</v>
      </c>
      <c r="Q9" s="16" t="s">
        <v>8308</v>
      </c>
      <c r="R9" t="s">
        <v>8309</v>
      </c>
      <c r="S9" s="20">
        <f t="shared" si="2"/>
        <v>41039.225601851853</v>
      </c>
    </row>
    <row r="10" spans="1:19" ht="43.2" x14ac:dyDescent="0.55000000000000004">
      <c r="A10" s="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2">
        <f t="shared" si="0"/>
        <v>257</v>
      </c>
      <c r="P10" s="14">
        <f t="shared" si="1"/>
        <v>247.94</v>
      </c>
      <c r="Q10" s="16" t="s">
        <v>8308</v>
      </c>
      <c r="R10" t="s">
        <v>8309</v>
      </c>
      <c r="S10" s="20">
        <f t="shared" si="2"/>
        <v>42549.722962962958</v>
      </c>
    </row>
    <row r="11" spans="1:19" ht="43.2" x14ac:dyDescent="0.55000000000000004">
      <c r="A11" s="10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2">
        <f t="shared" si="0"/>
        <v>191</v>
      </c>
      <c r="P11" s="14">
        <f t="shared" si="1"/>
        <v>86.16</v>
      </c>
      <c r="Q11" s="16" t="s">
        <v>8308</v>
      </c>
      <c r="R11" t="s">
        <v>8309</v>
      </c>
      <c r="S11" s="20">
        <f t="shared" si="2"/>
        <v>41389.364849537036</v>
      </c>
    </row>
    <row r="12" spans="1:19" ht="43.2" hidden="1" x14ac:dyDescent="0.55000000000000004">
      <c r="A12" s="10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2">
        <f t="shared" si="0"/>
        <v>157</v>
      </c>
      <c r="P12" s="14">
        <f t="shared" si="1"/>
        <v>849.67</v>
      </c>
      <c r="Q12" s="16" t="s">
        <v>8313</v>
      </c>
      <c r="R12" t="s">
        <v>8314</v>
      </c>
      <c r="S12" s="20">
        <f t="shared" si="2"/>
        <v>42415.253437499996</v>
      </c>
    </row>
    <row r="13" spans="1:19" ht="43.2" hidden="1" x14ac:dyDescent="0.55000000000000004">
      <c r="A13" s="10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2">
        <f t="shared" si="0"/>
        <v>820</v>
      </c>
      <c r="P13" s="14">
        <f t="shared" si="1"/>
        <v>422.02</v>
      </c>
      <c r="Q13" s="16" t="s">
        <v>8308</v>
      </c>
      <c r="R13" t="s">
        <v>8309</v>
      </c>
      <c r="S13" s="20">
        <f t="shared" si="2"/>
        <v>42347.358483796299</v>
      </c>
    </row>
    <row r="14" spans="1:19" ht="43.2" hidden="1" x14ac:dyDescent="0.55000000000000004">
      <c r="A14" s="10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2">
        <f t="shared" si="0"/>
        <v>317</v>
      </c>
      <c r="P14" s="14">
        <f t="shared" si="1"/>
        <v>259.25</v>
      </c>
      <c r="Q14" s="16" t="s">
        <v>8308</v>
      </c>
      <c r="R14" t="s">
        <v>8309</v>
      </c>
      <c r="S14" s="20">
        <f t="shared" si="2"/>
        <v>42519.6565162037</v>
      </c>
    </row>
    <row r="15" spans="1:19" ht="28.8" x14ac:dyDescent="0.55000000000000004">
      <c r="A15" s="10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2">
        <f t="shared" si="0"/>
        <v>699</v>
      </c>
      <c r="P15" s="14">
        <f t="shared" si="1"/>
        <v>842.11</v>
      </c>
      <c r="Q15" s="16" t="s">
        <v>8308</v>
      </c>
      <c r="R15" t="s">
        <v>8309</v>
      </c>
      <c r="S15" s="20">
        <f t="shared" si="2"/>
        <v>42394.580740740741</v>
      </c>
    </row>
    <row r="16" spans="1:19" ht="43.2" hidden="1" x14ac:dyDescent="0.55000000000000004">
      <c r="A16" s="10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2">
        <f t="shared" si="0"/>
        <v>348</v>
      </c>
      <c r="P16" s="14">
        <f t="shared" si="1"/>
        <v>511.79</v>
      </c>
      <c r="Q16" s="16" t="s">
        <v>8308</v>
      </c>
      <c r="R16" t="s">
        <v>8309</v>
      </c>
      <c r="S16" s="20">
        <f t="shared" si="2"/>
        <v>42157.251828703709</v>
      </c>
    </row>
    <row r="17" spans="1:19" ht="43.2" hidden="1" x14ac:dyDescent="0.55000000000000004">
      <c r="A17" s="10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2">
        <f t="shared" si="0"/>
        <v>34</v>
      </c>
      <c r="P17" s="14">
        <f t="shared" si="1"/>
        <v>223.58</v>
      </c>
      <c r="Q17" s="16" t="s">
        <v>8308</v>
      </c>
      <c r="R17" t="s">
        <v>8315</v>
      </c>
      <c r="S17" s="20">
        <f t="shared" si="2"/>
        <v>42689.582349537035</v>
      </c>
    </row>
    <row r="18" spans="1:19" ht="43.2" x14ac:dyDescent="0.55000000000000004">
      <c r="A18" s="10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2">
        <f t="shared" si="0"/>
        <v>126</v>
      </c>
      <c r="P18" s="14">
        <f t="shared" si="1"/>
        <v>64.569999999999993</v>
      </c>
      <c r="Q18" s="16" t="s">
        <v>8308</v>
      </c>
      <c r="R18" t="s">
        <v>8309</v>
      </c>
      <c r="S18" s="20">
        <f t="shared" si="2"/>
        <v>41744.290868055556</v>
      </c>
    </row>
    <row r="19" spans="1:19" ht="43.2" x14ac:dyDescent="0.55000000000000004">
      <c r="A19" s="10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2">
        <f t="shared" si="0"/>
        <v>788</v>
      </c>
      <c r="P19" s="14">
        <f t="shared" si="1"/>
        <v>176.2</v>
      </c>
      <c r="Q19" s="16" t="s">
        <v>8308</v>
      </c>
      <c r="R19" t="s">
        <v>8309</v>
      </c>
      <c r="S19" s="20">
        <f t="shared" si="2"/>
        <v>41730.584374999999</v>
      </c>
    </row>
    <row r="20" spans="1:19" ht="43.2" hidden="1" x14ac:dyDescent="0.55000000000000004">
      <c r="A20" s="1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2">
        <f t="shared" si="0"/>
        <v>2791</v>
      </c>
      <c r="P20" s="14">
        <f t="shared" si="1"/>
        <v>83.8</v>
      </c>
      <c r="Q20" s="16" t="s">
        <v>8308</v>
      </c>
      <c r="R20" t="s">
        <v>8315</v>
      </c>
      <c r="S20" s="20">
        <f t="shared" si="2"/>
        <v>42704.335810185185</v>
      </c>
    </row>
    <row r="21" spans="1:19" ht="43.2" x14ac:dyDescent="0.55000000000000004">
      <c r="A21" s="10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2">
        <f t="shared" si="0"/>
        <v>387</v>
      </c>
      <c r="P21" s="14">
        <f t="shared" si="1"/>
        <v>593.94000000000005</v>
      </c>
      <c r="Q21" s="16" t="s">
        <v>8308</v>
      </c>
      <c r="R21" t="s">
        <v>8309</v>
      </c>
      <c r="S21" s="20">
        <f t="shared" si="2"/>
        <v>42076.130011574074</v>
      </c>
    </row>
    <row r="22" spans="1:19" ht="43.2" hidden="1" x14ac:dyDescent="0.55000000000000004">
      <c r="A22" s="10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2">
        <f t="shared" si="0"/>
        <v>1460</v>
      </c>
      <c r="P22" s="14">
        <f t="shared" si="1"/>
        <v>134.36000000000001</v>
      </c>
      <c r="Q22" s="16" t="s">
        <v>8308</v>
      </c>
      <c r="R22" t="s">
        <v>8310</v>
      </c>
      <c r="S22" s="20">
        <f t="shared" si="2"/>
        <v>42199.651319444441</v>
      </c>
    </row>
    <row r="23" spans="1:19" ht="43.2" x14ac:dyDescent="0.55000000000000004">
      <c r="A23" s="10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2">
        <f t="shared" si="0"/>
        <v>951</v>
      </c>
      <c r="P23" s="14">
        <f t="shared" si="1"/>
        <v>65.89</v>
      </c>
      <c r="Q23" s="16" t="s">
        <v>8316</v>
      </c>
      <c r="R23" t="s">
        <v>8317</v>
      </c>
      <c r="S23" s="20">
        <f t="shared" si="2"/>
        <v>42033.584016203706</v>
      </c>
    </row>
    <row r="24" spans="1:19" ht="43.2" x14ac:dyDescent="0.55000000000000004">
      <c r="A24" s="10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2">
        <f t="shared" si="0"/>
        <v>975</v>
      </c>
      <c r="P24" s="14">
        <f t="shared" si="1"/>
        <v>426.93</v>
      </c>
      <c r="Q24" s="16" t="s">
        <v>8316</v>
      </c>
      <c r="R24" t="s">
        <v>8317</v>
      </c>
      <c r="S24" s="20">
        <f t="shared" si="2"/>
        <v>42677.005474537036</v>
      </c>
    </row>
    <row r="25" spans="1:19" ht="43.2" hidden="1" x14ac:dyDescent="0.55000000000000004">
      <c r="A25" s="10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2">
        <f t="shared" si="0"/>
        <v>260</v>
      </c>
      <c r="P25" s="14">
        <f t="shared" si="1"/>
        <v>180.75</v>
      </c>
      <c r="Q25" s="16" t="s">
        <v>8308</v>
      </c>
      <c r="R25" t="s">
        <v>8309</v>
      </c>
      <c r="S25" s="20">
        <f t="shared" si="2"/>
        <v>42452.272824074069</v>
      </c>
    </row>
    <row r="26" spans="1:19" ht="43.2" x14ac:dyDescent="0.55000000000000004">
      <c r="A26" s="10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2">
        <f t="shared" si="0"/>
        <v>115</v>
      </c>
      <c r="P26" s="14">
        <f t="shared" si="1"/>
        <v>282.66000000000003</v>
      </c>
      <c r="Q26" s="16" t="s">
        <v>8308</v>
      </c>
      <c r="R26" t="s">
        <v>8309</v>
      </c>
      <c r="S26" s="20">
        <f t="shared" si="2"/>
        <v>42290.460023148145</v>
      </c>
    </row>
    <row r="27" spans="1:19" ht="28.8" hidden="1" x14ac:dyDescent="0.55000000000000004">
      <c r="A27" s="10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2">
        <f t="shared" si="0"/>
        <v>382</v>
      </c>
      <c r="P27" s="14">
        <f t="shared" si="1"/>
        <v>128.38999999999999</v>
      </c>
      <c r="Q27" s="16" t="s">
        <v>8308</v>
      </c>
      <c r="R27" t="s">
        <v>8309</v>
      </c>
      <c r="S27" s="20">
        <f t="shared" si="2"/>
        <v>42136.209675925929</v>
      </c>
    </row>
    <row r="28" spans="1:19" ht="43.2" x14ac:dyDescent="0.55000000000000004">
      <c r="A28" s="10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2">
        <f t="shared" si="0"/>
        <v>207</v>
      </c>
      <c r="P28" s="14">
        <f t="shared" si="1"/>
        <v>136.63999999999999</v>
      </c>
      <c r="Q28" s="16" t="s">
        <v>8308</v>
      </c>
      <c r="R28" t="s">
        <v>8309</v>
      </c>
      <c r="S28" s="20">
        <f t="shared" si="2"/>
        <v>41835.540486111109</v>
      </c>
    </row>
    <row r="29" spans="1:19" ht="28.8" hidden="1" x14ac:dyDescent="0.55000000000000004">
      <c r="A29" s="10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2">
        <f t="shared" si="0"/>
        <v>53</v>
      </c>
      <c r="P29" s="14">
        <f t="shared" si="1"/>
        <v>2928.93</v>
      </c>
      <c r="Q29" s="16" t="s">
        <v>8308</v>
      </c>
      <c r="R29" t="s">
        <v>8318</v>
      </c>
      <c r="S29" s="20">
        <f t="shared" si="2"/>
        <v>42746.270057870366</v>
      </c>
    </row>
    <row r="30" spans="1:19" ht="43.2" x14ac:dyDescent="0.55000000000000004">
      <c r="A30" s="1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2">
        <f t="shared" si="0"/>
        <v>1015</v>
      </c>
      <c r="P30" s="14">
        <f t="shared" si="1"/>
        <v>56.97</v>
      </c>
      <c r="Q30" s="16" t="s">
        <v>8316</v>
      </c>
      <c r="R30" t="s">
        <v>8317</v>
      </c>
      <c r="S30" s="20">
        <f t="shared" si="2"/>
        <v>42068.209097222221</v>
      </c>
    </row>
    <row r="31" spans="1:19" ht="43.2" x14ac:dyDescent="0.55000000000000004">
      <c r="A31" s="10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2">
        <f t="shared" si="0"/>
        <v>402</v>
      </c>
      <c r="P31" s="14">
        <f t="shared" si="1"/>
        <v>245.02</v>
      </c>
      <c r="Q31" s="16" t="s">
        <v>8308</v>
      </c>
      <c r="R31" t="s">
        <v>8309</v>
      </c>
      <c r="S31" s="20">
        <f t="shared" si="2"/>
        <v>42311.216898148152</v>
      </c>
    </row>
    <row r="32" spans="1:19" ht="43.2" hidden="1" x14ac:dyDescent="0.55000000000000004">
      <c r="A32" s="10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2">
        <f t="shared" si="0"/>
        <v>945</v>
      </c>
      <c r="P32" s="14">
        <f t="shared" si="1"/>
        <v>164.8</v>
      </c>
      <c r="Q32" s="16" t="s">
        <v>8316</v>
      </c>
      <c r="R32" t="s">
        <v>8317</v>
      </c>
      <c r="S32" s="20">
        <f t="shared" si="2"/>
        <v>41873.79184027778</v>
      </c>
    </row>
    <row r="33" spans="1:19" ht="43.2" x14ac:dyDescent="0.55000000000000004">
      <c r="A33" s="10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2">
        <f t="shared" si="0"/>
        <v>485</v>
      </c>
      <c r="P33" s="14">
        <f t="shared" si="1"/>
        <v>108.97</v>
      </c>
      <c r="Q33" s="16" t="s">
        <v>8308</v>
      </c>
      <c r="R33" t="s">
        <v>8309</v>
      </c>
      <c r="S33" s="20">
        <f t="shared" si="2"/>
        <v>42605.70857638889</v>
      </c>
    </row>
    <row r="34" spans="1:19" ht="28.8" x14ac:dyDescent="0.55000000000000004">
      <c r="A34" s="10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2">
        <f t="shared" si="0"/>
        <v>526</v>
      </c>
      <c r="P34" s="14">
        <f t="shared" si="1"/>
        <v>54.88</v>
      </c>
      <c r="Q34" s="16" t="s">
        <v>8319</v>
      </c>
      <c r="R34" t="s">
        <v>8320</v>
      </c>
      <c r="S34" s="20">
        <f t="shared" si="2"/>
        <v>41842.917129629634</v>
      </c>
    </row>
    <row r="35" spans="1:19" ht="43.2" x14ac:dyDescent="0.55000000000000004">
      <c r="A35" s="10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2">
        <f t="shared" si="0"/>
        <v>720</v>
      </c>
      <c r="P35" s="14">
        <f t="shared" si="1"/>
        <v>107.82</v>
      </c>
      <c r="Q35" s="16" t="s">
        <v>8316</v>
      </c>
      <c r="R35" t="s">
        <v>8317</v>
      </c>
      <c r="S35" s="20">
        <f t="shared" si="2"/>
        <v>42725.869363425925</v>
      </c>
    </row>
    <row r="36" spans="1:19" ht="28.8" hidden="1" x14ac:dyDescent="0.55000000000000004">
      <c r="A36" s="10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2">
        <f t="shared" si="0"/>
        <v>355</v>
      </c>
      <c r="P36" s="14">
        <f t="shared" si="1"/>
        <v>91.21</v>
      </c>
      <c r="Q36" s="16" t="s">
        <v>8308</v>
      </c>
      <c r="R36" t="s">
        <v>8309</v>
      </c>
      <c r="S36" s="20">
        <f t="shared" si="2"/>
        <v>42423.542384259257</v>
      </c>
    </row>
    <row r="37" spans="1:19" ht="43.2" x14ac:dyDescent="0.55000000000000004">
      <c r="A37" s="10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2">
        <f t="shared" si="0"/>
        <v>353</v>
      </c>
      <c r="P37" s="14">
        <f t="shared" si="1"/>
        <v>326.29000000000002</v>
      </c>
      <c r="Q37" s="16" t="s">
        <v>8308</v>
      </c>
      <c r="R37" t="s">
        <v>8309</v>
      </c>
      <c r="S37" s="20">
        <f t="shared" si="2"/>
        <v>42375.08394675926</v>
      </c>
    </row>
    <row r="38" spans="1:19" ht="43.2" x14ac:dyDescent="0.55000000000000004">
      <c r="A38" s="10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2">
        <f t="shared" si="0"/>
        <v>294</v>
      </c>
      <c r="P38" s="14">
        <f t="shared" si="1"/>
        <v>483.34</v>
      </c>
      <c r="Q38" s="16" t="s">
        <v>8308</v>
      </c>
      <c r="R38" t="s">
        <v>8309</v>
      </c>
      <c r="S38" s="20">
        <f t="shared" si="2"/>
        <v>42067.923668981486</v>
      </c>
    </row>
    <row r="39" spans="1:19" ht="43.2" x14ac:dyDescent="0.55000000000000004">
      <c r="A39" s="10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2">
        <f t="shared" si="0"/>
        <v>114</v>
      </c>
      <c r="P39" s="14">
        <f t="shared" si="1"/>
        <v>161.26</v>
      </c>
      <c r="Q39" s="16" t="s">
        <v>8321</v>
      </c>
      <c r="R39" t="s">
        <v>8322</v>
      </c>
      <c r="S39" s="20">
        <f t="shared" si="2"/>
        <v>41261.767812500002</v>
      </c>
    </row>
    <row r="40" spans="1:19" ht="43.2" x14ac:dyDescent="0.55000000000000004">
      <c r="A40" s="1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2">
        <f t="shared" si="0"/>
        <v>1705</v>
      </c>
      <c r="P40" s="14">
        <f t="shared" si="1"/>
        <v>68.819999999999993</v>
      </c>
      <c r="Q40" s="16" t="s">
        <v>8308</v>
      </c>
      <c r="R40" t="s">
        <v>8309</v>
      </c>
      <c r="S40" s="20">
        <f t="shared" si="2"/>
        <v>42548.269861111112</v>
      </c>
    </row>
    <row r="41" spans="1:19" ht="28.8" x14ac:dyDescent="0.55000000000000004">
      <c r="A41" s="10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2">
        <f t="shared" si="0"/>
        <v>136</v>
      </c>
      <c r="P41" s="14">
        <f t="shared" si="1"/>
        <v>449.26</v>
      </c>
      <c r="Q41" s="16" t="s">
        <v>8308</v>
      </c>
      <c r="R41" t="s">
        <v>8309</v>
      </c>
      <c r="S41" s="20">
        <f t="shared" si="2"/>
        <v>42675.438946759255</v>
      </c>
    </row>
    <row r="42" spans="1:19" ht="43.2" x14ac:dyDescent="0.55000000000000004">
      <c r="A42" s="10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2">
        <f t="shared" si="0"/>
        <v>147</v>
      </c>
      <c r="P42" s="14">
        <f t="shared" si="1"/>
        <v>155.24</v>
      </c>
      <c r="Q42" s="16" t="s">
        <v>8323</v>
      </c>
      <c r="R42" t="s">
        <v>8324</v>
      </c>
      <c r="S42" s="20">
        <f t="shared" si="2"/>
        <v>41894.632361111115</v>
      </c>
    </row>
    <row r="43" spans="1:19" ht="43.2" x14ac:dyDescent="0.55000000000000004">
      <c r="A43" s="10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2">
        <f t="shared" si="0"/>
        <v>113</v>
      </c>
      <c r="P43" s="14">
        <f t="shared" si="1"/>
        <v>147.16999999999999</v>
      </c>
      <c r="Q43" s="16" t="s">
        <v>8321</v>
      </c>
      <c r="R43" t="s">
        <v>8322</v>
      </c>
      <c r="S43" s="20">
        <f t="shared" si="2"/>
        <v>42775.314884259264</v>
      </c>
    </row>
    <row r="44" spans="1:19" ht="43.2" x14ac:dyDescent="0.55000000000000004">
      <c r="A44" s="10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2">
        <f t="shared" si="0"/>
        <v>211</v>
      </c>
      <c r="P44" s="14">
        <f t="shared" si="1"/>
        <v>262.16000000000003</v>
      </c>
      <c r="Q44" s="16" t="s">
        <v>8308</v>
      </c>
      <c r="R44" t="s">
        <v>8309</v>
      </c>
      <c r="S44" s="20">
        <f t="shared" si="2"/>
        <v>42311.625081018516</v>
      </c>
    </row>
    <row r="45" spans="1:19" ht="43.2" x14ac:dyDescent="0.55000000000000004">
      <c r="A45" s="10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2">
        <f t="shared" si="0"/>
        <v>1678</v>
      </c>
      <c r="P45" s="14">
        <f t="shared" si="1"/>
        <v>20.47</v>
      </c>
      <c r="Q45" s="16" t="s">
        <v>8308</v>
      </c>
      <c r="R45" t="s">
        <v>8309</v>
      </c>
      <c r="S45" s="20">
        <f t="shared" si="2"/>
        <v>41450.681574074071</v>
      </c>
    </row>
    <row r="46" spans="1:19" ht="43.2" x14ac:dyDescent="0.55000000000000004">
      <c r="A46" s="10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2">
        <f t="shared" si="0"/>
        <v>399</v>
      </c>
      <c r="P46" s="14">
        <f t="shared" si="1"/>
        <v>577.28</v>
      </c>
      <c r="Q46" s="16" t="s">
        <v>8308</v>
      </c>
      <c r="R46" t="s">
        <v>8309</v>
      </c>
      <c r="S46" s="20">
        <f t="shared" si="2"/>
        <v>41020.271770833337</v>
      </c>
    </row>
    <row r="47" spans="1:19" ht="43.2" x14ac:dyDescent="0.55000000000000004">
      <c r="A47" s="10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2">
        <f t="shared" si="0"/>
        <v>161</v>
      </c>
      <c r="P47" s="14">
        <f t="shared" si="1"/>
        <v>457.39</v>
      </c>
      <c r="Q47" s="16" t="s">
        <v>8308</v>
      </c>
      <c r="R47" t="s">
        <v>8309</v>
      </c>
      <c r="S47" s="20">
        <f t="shared" si="2"/>
        <v>42136.420752314814</v>
      </c>
    </row>
    <row r="48" spans="1:19" ht="43.2" hidden="1" x14ac:dyDescent="0.55000000000000004">
      <c r="A48" s="10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2">
        <f t="shared" si="0"/>
        <v>201</v>
      </c>
      <c r="P48" s="14">
        <f t="shared" si="1"/>
        <v>220.74</v>
      </c>
      <c r="Q48" s="16" t="s">
        <v>8308</v>
      </c>
      <c r="R48" t="s">
        <v>8309</v>
      </c>
      <c r="S48" s="20">
        <f t="shared" si="2"/>
        <v>42136.184560185182</v>
      </c>
    </row>
    <row r="49" spans="1:19" ht="43.2" x14ac:dyDescent="0.55000000000000004">
      <c r="A49" s="10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2">
        <f t="shared" si="0"/>
        <v>102</v>
      </c>
      <c r="P49" s="14">
        <f t="shared" si="1"/>
        <v>108</v>
      </c>
      <c r="Q49" s="16" t="s">
        <v>8323</v>
      </c>
      <c r="R49" t="s">
        <v>8324</v>
      </c>
      <c r="S49" s="20">
        <f t="shared" si="2"/>
        <v>42322.653749999998</v>
      </c>
    </row>
    <row r="50" spans="1:19" ht="43.2" x14ac:dyDescent="0.55000000000000004">
      <c r="A50" s="1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2">
        <f t="shared" si="0"/>
        <v>153</v>
      </c>
      <c r="P50" s="14">
        <f t="shared" si="1"/>
        <v>324.69</v>
      </c>
      <c r="Q50" s="16" t="s">
        <v>8308</v>
      </c>
      <c r="R50" t="s">
        <v>8309</v>
      </c>
      <c r="S50" s="20">
        <f t="shared" si="2"/>
        <v>42087.668032407411</v>
      </c>
    </row>
    <row r="51" spans="1:19" ht="43.2" hidden="1" x14ac:dyDescent="0.55000000000000004">
      <c r="A51" s="10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2">
        <f t="shared" si="0"/>
        <v>305</v>
      </c>
      <c r="P51" s="14">
        <f t="shared" si="1"/>
        <v>383.36</v>
      </c>
      <c r="Q51" s="16" t="s">
        <v>8308</v>
      </c>
      <c r="R51" t="s">
        <v>8309</v>
      </c>
      <c r="S51" s="20">
        <f t="shared" si="2"/>
        <v>42661.323414351849</v>
      </c>
    </row>
    <row r="52" spans="1:19" ht="43.2" hidden="1" x14ac:dyDescent="0.55000000000000004">
      <c r="A52" s="10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2">
        <f t="shared" si="0"/>
        <v>51</v>
      </c>
      <c r="P52" s="14">
        <f t="shared" si="1"/>
        <v>117.68</v>
      </c>
      <c r="Q52" s="16" t="s">
        <v>8321</v>
      </c>
      <c r="R52" t="s">
        <v>8325</v>
      </c>
      <c r="S52" s="20">
        <f t="shared" si="2"/>
        <v>42556.583368055552</v>
      </c>
    </row>
    <row r="53" spans="1:19" ht="28.8" hidden="1" x14ac:dyDescent="0.55000000000000004">
      <c r="A53" s="10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2">
        <f t="shared" si="0"/>
        <v>75</v>
      </c>
      <c r="P53" s="14">
        <f t="shared" si="1"/>
        <v>932.31</v>
      </c>
      <c r="Q53" s="16" t="s">
        <v>8308</v>
      </c>
      <c r="R53" t="s">
        <v>8310</v>
      </c>
      <c r="S53" s="20">
        <f t="shared" si="2"/>
        <v>42276.624803240738</v>
      </c>
    </row>
    <row r="54" spans="1:19" ht="43.2" hidden="1" x14ac:dyDescent="0.55000000000000004">
      <c r="A54" s="10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2">
        <f t="shared" si="0"/>
        <v>147</v>
      </c>
      <c r="P54" s="14">
        <f t="shared" si="1"/>
        <v>92.25</v>
      </c>
      <c r="Q54" s="16" t="s">
        <v>8321</v>
      </c>
      <c r="R54" t="s">
        <v>8322</v>
      </c>
      <c r="S54" s="20">
        <f t="shared" si="2"/>
        <v>42758.197013888886</v>
      </c>
    </row>
    <row r="55" spans="1:19" ht="28.8" x14ac:dyDescent="0.55000000000000004">
      <c r="A55" s="10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2">
        <f t="shared" si="0"/>
        <v>285</v>
      </c>
      <c r="P55" s="14">
        <f t="shared" si="1"/>
        <v>279.38</v>
      </c>
      <c r="Q55" s="16" t="s">
        <v>8308</v>
      </c>
      <c r="R55" t="s">
        <v>8309</v>
      </c>
      <c r="S55" s="20">
        <f t="shared" si="2"/>
        <v>42676.586979166663</v>
      </c>
    </row>
    <row r="56" spans="1:19" ht="28.8" x14ac:dyDescent="0.55000000000000004">
      <c r="A56" s="10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2">
        <f t="shared" si="0"/>
        <v>109</v>
      </c>
      <c r="P56" s="14">
        <f t="shared" si="1"/>
        <v>56.34</v>
      </c>
      <c r="Q56" s="16" t="s">
        <v>8321</v>
      </c>
      <c r="R56" t="s">
        <v>8322</v>
      </c>
      <c r="S56" s="20">
        <f t="shared" si="2"/>
        <v>41709.463518518518</v>
      </c>
    </row>
    <row r="57" spans="1:19" ht="43.2" x14ac:dyDescent="0.55000000000000004">
      <c r="A57" s="10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2">
        <f t="shared" si="0"/>
        <v>456</v>
      </c>
      <c r="P57" s="14">
        <f t="shared" si="1"/>
        <v>52.62</v>
      </c>
      <c r="Q57" s="16" t="s">
        <v>8311</v>
      </c>
      <c r="R57" t="s">
        <v>8312</v>
      </c>
      <c r="S57" s="20">
        <f t="shared" si="2"/>
        <v>40959.734398148146</v>
      </c>
    </row>
    <row r="58" spans="1:19" ht="28.8" x14ac:dyDescent="0.55000000000000004">
      <c r="A58" s="10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2">
        <f t="shared" si="0"/>
        <v>1360</v>
      </c>
      <c r="P58" s="14">
        <f t="shared" si="1"/>
        <v>53.87</v>
      </c>
      <c r="Q58" s="16" t="s">
        <v>8316</v>
      </c>
      <c r="R58" t="s">
        <v>8317</v>
      </c>
      <c r="S58" s="20">
        <f t="shared" si="2"/>
        <v>41569.575613425928</v>
      </c>
    </row>
    <row r="59" spans="1:19" ht="43.2" hidden="1" x14ac:dyDescent="0.55000000000000004">
      <c r="A59" s="10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2">
        <f t="shared" si="0"/>
        <v>1081</v>
      </c>
      <c r="P59" s="14">
        <f t="shared" si="1"/>
        <v>40.07</v>
      </c>
      <c r="Q59" s="16" t="s">
        <v>8316</v>
      </c>
      <c r="R59" t="s">
        <v>8317</v>
      </c>
      <c r="S59" s="20">
        <f t="shared" si="2"/>
        <v>42691.8512037037</v>
      </c>
    </row>
    <row r="60" spans="1:19" ht="43.2" x14ac:dyDescent="0.55000000000000004">
      <c r="A60" s="1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2">
        <f t="shared" si="0"/>
        <v>148</v>
      </c>
      <c r="P60" s="14">
        <f t="shared" si="1"/>
        <v>91.83</v>
      </c>
      <c r="Q60" s="16" t="s">
        <v>8308</v>
      </c>
      <c r="R60" t="s">
        <v>8309</v>
      </c>
      <c r="S60" s="20">
        <f t="shared" si="2"/>
        <v>41387.651516203703</v>
      </c>
    </row>
    <row r="61" spans="1:19" ht="43.2" x14ac:dyDescent="0.55000000000000004">
      <c r="A61" s="10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2">
        <f t="shared" si="0"/>
        <v>125</v>
      </c>
      <c r="P61" s="14">
        <f t="shared" si="1"/>
        <v>385.04</v>
      </c>
      <c r="Q61" s="16" t="s">
        <v>8308</v>
      </c>
      <c r="R61" t="s">
        <v>8309</v>
      </c>
      <c r="S61" s="20">
        <f t="shared" si="2"/>
        <v>42502.569120370375</v>
      </c>
    </row>
    <row r="62" spans="1:19" ht="57.6" x14ac:dyDescent="0.55000000000000004">
      <c r="A62" s="10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2">
        <f t="shared" si="0"/>
        <v>248</v>
      </c>
      <c r="P62" s="14">
        <f t="shared" si="1"/>
        <v>408.98</v>
      </c>
      <c r="Q62" s="16" t="s">
        <v>8308</v>
      </c>
      <c r="R62" t="s">
        <v>8309</v>
      </c>
      <c r="S62" s="20">
        <f t="shared" si="2"/>
        <v>41941.500520833331</v>
      </c>
    </row>
    <row r="63" spans="1:19" ht="43.2" x14ac:dyDescent="0.55000000000000004">
      <c r="A63" s="10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2">
        <f t="shared" si="0"/>
        <v>182</v>
      </c>
      <c r="P63" s="14">
        <f t="shared" si="1"/>
        <v>81.75</v>
      </c>
      <c r="Q63" s="16" t="s">
        <v>8321</v>
      </c>
      <c r="R63" t="s">
        <v>8322</v>
      </c>
      <c r="S63" s="20">
        <f t="shared" si="2"/>
        <v>41674.063078703701</v>
      </c>
    </row>
    <row r="64" spans="1:19" ht="43.2" x14ac:dyDescent="0.55000000000000004">
      <c r="A64" s="10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2">
        <f t="shared" si="0"/>
        <v>120</v>
      </c>
      <c r="P64" s="14">
        <f t="shared" si="1"/>
        <v>223.1</v>
      </c>
      <c r="Q64" s="16" t="s">
        <v>8308</v>
      </c>
      <c r="R64" t="s">
        <v>8309</v>
      </c>
      <c r="S64" s="20">
        <f t="shared" si="2"/>
        <v>42048.813877314817</v>
      </c>
    </row>
    <row r="65" spans="1:19" ht="43.2" x14ac:dyDescent="0.55000000000000004">
      <c r="A65" s="10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2">
        <f t="shared" si="0"/>
        <v>234</v>
      </c>
      <c r="P65" s="14">
        <f t="shared" si="1"/>
        <v>331.1</v>
      </c>
      <c r="Q65" s="16" t="s">
        <v>8308</v>
      </c>
      <c r="R65" t="s">
        <v>8309</v>
      </c>
      <c r="S65" s="20">
        <f t="shared" si="2"/>
        <v>41800.604895833334</v>
      </c>
    </row>
    <row r="66" spans="1:19" ht="43.2" x14ac:dyDescent="0.55000000000000004">
      <c r="A66" s="10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2">
        <f t="shared" si="0"/>
        <v>156</v>
      </c>
      <c r="P66" s="14">
        <f t="shared" si="1"/>
        <v>54.75</v>
      </c>
      <c r="Q66" s="16" t="s">
        <v>8321</v>
      </c>
      <c r="R66" t="s">
        <v>8322</v>
      </c>
      <c r="S66" s="20">
        <f t="shared" si="2"/>
        <v>41744.590682870366</v>
      </c>
    </row>
    <row r="67" spans="1:19" ht="43.2" hidden="1" x14ac:dyDescent="0.55000000000000004">
      <c r="A67" s="10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2">
        <f t="shared" ref="O67:O130" si="3">ROUND(E67/D67*100,0)</f>
        <v>579</v>
      </c>
      <c r="P67" s="14">
        <f t="shared" ref="P67:P130" si="4">IFERROR(ROUND(E67/L67,2),0)</f>
        <v>61.38</v>
      </c>
      <c r="Q67" s="16" t="s">
        <v>8308</v>
      </c>
      <c r="R67" t="s">
        <v>8309</v>
      </c>
      <c r="S67" s="20">
        <f t="shared" ref="S67:S130" si="5">(((J67/60)/60/24)+DATE(1970,1,1))</f>
        <v>42557.792453703703</v>
      </c>
    </row>
    <row r="68" spans="1:19" ht="43.2" hidden="1" x14ac:dyDescent="0.55000000000000004">
      <c r="A68" s="10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2">
        <f t="shared" si="3"/>
        <v>58</v>
      </c>
      <c r="P68" s="14">
        <f t="shared" si="4"/>
        <v>343.15</v>
      </c>
      <c r="Q68" s="16" t="s">
        <v>8308</v>
      </c>
      <c r="R68" t="s">
        <v>8310</v>
      </c>
      <c r="S68" s="20">
        <f t="shared" si="5"/>
        <v>42675.66778935185</v>
      </c>
    </row>
    <row r="69" spans="1:19" ht="43.2" hidden="1" x14ac:dyDescent="0.55000000000000004">
      <c r="A69" s="10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2">
        <f t="shared" si="3"/>
        <v>115</v>
      </c>
      <c r="P69" s="14">
        <f t="shared" si="4"/>
        <v>566.39</v>
      </c>
      <c r="Q69" s="16" t="s">
        <v>8308</v>
      </c>
      <c r="R69" t="s">
        <v>8309</v>
      </c>
      <c r="S69" s="20">
        <f t="shared" si="5"/>
        <v>42423.3830787037</v>
      </c>
    </row>
    <row r="70" spans="1:19" ht="43.2" x14ac:dyDescent="0.55000000000000004">
      <c r="A70" s="1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2">
        <f t="shared" si="3"/>
        <v>113</v>
      </c>
      <c r="P70" s="14">
        <f t="shared" si="4"/>
        <v>203.63</v>
      </c>
      <c r="Q70" s="16" t="s">
        <v>8321</v>
      </c>
      <c r="R70" t="s">
        <v>8322</v>
      </c>
      <c r="S70" s="20">
        <f t="shared" si="5"/>
        <v>42263.680289351847</v>
      </c>
    </row>
    <row r="71" spans="1:19" ht="57.6" x14ac:dyDescent="0.55000000000000004">
      <c r="A71" s="10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2">
        <f t="shared" si="3"/>
        <v>113</v>
      </c>
      <c r="P71" s="14">
        <f t="shared" si="4"/>
        <v>89.31</v>
      </c>
      <c r="Q71" s="16" t="s">
        <v>8323</v>
      </c>
      <c r="R71" t="s">
        <v>8324</v>
      </c>
      <c r="S71" s="20">
        <f t="shared" si="5"/>
        <v>42644.535358796296</v>
      </c>
    </row>
    <row r="72" spans="1:19" ht="43.2" x14ac:dyDescent="0.55000000000000004">
      <c r="A72" s="10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2">
        <f t="shared" si="3"/>
        <v>1105</v>
      </c>
      <c r="P72" s="14">
        <f t="shared" si="4"/>
        <v>67.69</v>
      </c>
      <c r="Q72" s="16" t="s">
        <v>8308</v>
      </c>
      <c r="R72" t="s">
        <v>8309</v>
      </c>
      <c r="S72" s="20">
        <f t="shared" si="5"/>
        <v>41148.194641203707</v>
      </c>
    </row>
    <row r="73" spans="1:19" ht="43.2" x14ac:dyDescent="0.55000000000000004">
      <c r="A73" s="10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2">
        <f t="shared" si="3"/>
        <v>1379</v>
      </c>
      <c r="P73" s="14">
        <f t="shared" si="4"/>
        <v>31.82</v>
      </c>
      <c r="Q73" s="16" t="s">
        <v>8308</v>
      </c>
      <c r="R73" t="s">
        <v>8315</v>
      </c>
      <c r="S73" s="20">
        <f t="shared" si="5"/>
        <v>41144.42155092593</v>
      </c>
    </row>
    <row r="74" spans="1:19" ht="43.2" x14ac:dyDescent="0.55000000000000004">
      <c r="A74" s="10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2">
        <f t="shared" si="3"/>
        <v>217</v>
      </c>
      <c r="P74" s="14">
        <f t="shared" si="4"/>
        <v>78.83</v>
      </c>
      <c r="Q74" s="16" t="s">
        <v>8308</v>
      </c>
      <c r="R74" t="s">
        <v>8309</v>
      </c>
      <c r="S74" s="20">
        <f t="shared" si="5"/>
        <v>42728.71230324074</v>
      </c>
    </row>
    <row r="75" spans="1:19" ht="43.2" x14ac:dyDescent="0.55000000000000004">
      <c r="A75" s="10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2">
        <f t="shared" si="3"/>
        <v>107</v>
      </c>
      <c r="P75" s="14">
        <f t="shared" si="4"/>
        <v>60.97</v>
      </c>
      <c r="Q75" s="16" t="s">
        <v>8308</v>
      </c>
      <c r="R75" t="s">
        <v>8315</v>
      </c>
      <c r="S75" s="20">
        <f t="shared" si="5"/>
        <v>42508.541550925926</v>
      </c>
    </row>
    <row r="76" spans="1:19" ht="43.2" hidden="1" x14ac:dyDescent="0.55000000000000004">
      <c r="A76" s="10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2">
        <f t="shared" si="3"/>
        <v>82</v>
      </c>
      <c r="P76" s="14">
        <f t="shared" si="4"/>
        <v>120.39</v>
      </c>
      <c r="Q76" s="16" t="s">
        <v>8308</v>
      </c>
      <c r="R76" t="s">
        <v>8310</v>
      </c>
      <c r="S76" s="20">
        <f t="shared" si="5"/>
        <v>41563.485509259262</v>
      </c>
    </row>
    <row r="77" spans="1:19" ht="43.2" x14ac:dyDescent="0.55000000000000004">
      <c r="A77" s="10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2">
        <f t="shared" si="3"/>
        <v>304</v>
      </c>
      <c r="P77" s="14">
        <f t="shared" si="4"/>
        <v>157.29</v>
      </c>
      <c r="Q77" s="16" t="s">
        <v>8308</v>
      </c>
      <c r="R77" t="s">
        <v>8315</v>
      </c>
      <c r="S77" s="20">
        <f t="shared" si="5"/>
        <v>41075.237858796296</v>
      </c>
    </row>
    <row r="78" spans="1:19" ht="43.2" x14ac:dyDescent="0.55000000000000004">
      <c r="A78" s="10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2">
        <f t="shared" si="3"/>
        <v>212</v>
      </c>
      <c r="P78" s="14">
        <f t="shared" si="4"/>
        <v>127.36</v>
      </c>
      <c r="Q78" s="16" t="s">
        <v>8308</v>
      </c>
      <c r="R78" t="s">
        <v>8309</v>
      </c>
      <c r="S78" s="20">
        <f t="shared" si="5"/>
        <v>42651.420567129629</v>
      </c>
    </row>
    <row r="79" spans="1:19" ht="43.2" x14ac:dyDescent="0.55000000000000004">
      <c r="A79" s="10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2">
        <f t="shared" si="3"/>
        <v>141</v>
      </c>
      <c r="P79" s="14">
        <f t="shared" si="4"/>
        <v>95.83</v>
      </c>
      <c r="Q79" s="16" t="s">
        <v>8308</v>
      </c>
      <c r="R79" t="s">
        <v>8310</v>
      </c>
      <c r="S79" s="20">
        <f t="shared" si="5"/>
        <v>42199.618518518517</v>
      </c>
    </row>
    <row r="80" spans="1:19" ht="43.2" x14ac:dyDescent="0.55000000000000004">
      <c r="A80" s="1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2">
        <f t="shared" si="3"/>
        <v>2647</v>
      </c>
      <c r="P80" s="14">
        <f t="shared" si="4"/>
        <v>53.48</v>
      </c>
      <c r="Q80" s="16" t="s">
        <v>8316</v>
      </c>
      <c r="R80" t="s">
        <v>8317</v>
      </c>
      <c r="S80" s="20">
        <f t="shared" si="5"/>
        <v>41660.708530092597</v>
      </c>
    </row>
    <row r="81" spans="1:19" x14ac:dyDescent="0.55000000000000004">
      <c r="A81" s="10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2">
        <f t="shared" si="3"/>
        <v>106</v>
      </c>
      <c r="P81" s="14">
        <f t="shared" si="4"/>
        <v>261.75</v>
      </c>
      <c r="Q81" s="16" t="s">
        <v>8308</v>
      </c>
      <c r="R81" t="s">
        <v>8309</v>
      </c>
      <c r="S81" s="20">
        <f t="shared" si="5"/>
        <v>42452.579988425925</v>
      </c>
    </row>
    <row r="82" spans="1:19" ht="43.2" x14ac:dyDescent="0.55000000000000004">
      <c r="A82" s="10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2">
        <f t="shared" si="3"/>
        <v>521</v>
      </c>
      <c r="P82" s="14">
        <f t="shared" si="4"/>
        <v>48.1</v>
      </c>
      <c r="Q82" s="16" t="s">
        <v>8319</v>
      </c>
      <c r="R82" t="s">
        <v>8320</v>
      </c>
      <c r="S82" s="20">
        <f t="shared" si="5"/>
        <v>41666.924710648149</v>
      </c>
    </row>
    <row r="83" spans="1:19" ht="43.2" hidden="1" x14ac:dyDescent="0.55000000000000004">
      <c r="A83" s="10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2">
        <f t="shared" si="3"/>
        <v>103</v>
      </c>
      <c r="P83" s="14">
        <f t="shared" si="4"/>
        <v>227.85</v>
      </c>
      <c r="Q83" s="16" t="s">
        <v>8308</v>
      </c>
      <c r="R83" t="s">
        <v>8309</v>
      </c>
      <c r="S83" s="20">
        <f t="shared" si="5"/>
        <v>42081.903587962966</v>
      </c>
    </row>
    <row r="84" spans="1:19" ht="57.6" hidden="1" x14ac:dyDescent="0.55000000000000004">
      <c r="A84" s="10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2">
        <f t="shared" si="3"/>
        <v>101</v>
      </c>
      <c r="P84" s="14">
        <f t="shared" si="4"/>
        <v>1008.24</v>
      </c>
      <c r="Q84" s="16" t="s">
        <v>8323</v>
      </c>
      <c r="R84" t="s">
        <v>8326</v>
      </c>
      <c r="S84" s="20">
        <f t="shared" si="5"/>
        <v>42116.710752314815</v>
      </c>
    </row>
    <row r="85" spans="1:19" ht="43.2" x14ac:dyDescent="0.55000000000000004">
      <c r="A85" s="10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2">
        <f t="shared" si="3"/>
        <v>1436</v>
      </c>
      <c r="P85" s="14">
        <f t="shared" si="4"/>
        <v>74.11</v>
      </c>
      <c r="Q85" s="16" t="s">
        <v>8308</v>
      </c>
      <c r="R85" t="s">
        <v>8309</v>
      </c>
      <c r="S85" s="20">
        <f t="shared" si="5"/>
        <v>41326.987974537034</v>
      </c>
    </row>
    <row r="86" spans="1:19" ht="43.2" x14ac:dyDescent="0.55000000000000004">
      <c r="A86" s="10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2">
        <f t="shared" si="3"/>
        <v>100</v>
      </c>
      <c r="P86" s="14">
        <f t="shared" si="4"/>
        <v>179.28</v>
      </c>
      <c r="Q86" s="16" t="s">
        <v>8323</v>
      </c>
      <c r="R86" t="s">
        <v>8326</v>
      </c>
      <c r="S86" s="20">
        <f t="shared" si="5"/>
        <v>41730.276747685188</v>
      </c>
    </row>
    <row r="87" spans="1:19" ht="43.2" x14ac:dyDescent="0.55000000000000004">
      <c r="A87" s="10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2">
        <f t="shared" si="3"/>
        <v>132</v>
      </c>
      <c r="P87" s="14">
        <f t="shared" si="4"/>
        <v>105.05</v>
      </c>
      <c r="Q87" s="16" t="s">
        <v>8321</v>
      </c>
      <c r="R87" t="s">
        <v>8322</v>
      </c>
      <c r="S87" s="20">
        <f t="shared" si="5"/>
        <v>42072.738067129627</v>
      </c>
    </row>
    <row r="88" spans="1:19" ht="43.2" hidden="1" x14ac:dyDescent="0.55000000000000004">
      <c r="A88" s="10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2">
        <f t="shared" si="3"/>
        <v>56</v>
      </c>
      <c r="P88" s="14">
        <f t="shared" si="4"/>
        <v>790.84</v>
      </c>
      <c r="Q88" s="16" t="s">
        <v>8308</v>
      </c>
      <c r="R88" t="s">
        <v>8310</v>
      </c>
      <c r="S88" s="20">
        <f t="shared" si="5"/>
        <v>42395.309039351851</v>
      </c>
    </row>
    <row r="89" spans="1:19" ht="43.2" x14ac:dyDescent="0.55000000000000004">
      <c r="A89" s="10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2">
        <f t="shared" si="3"/>
        <v>201</v>
      </c>
      <c r="P89" s="14">
        <f t="shared" si="4"/>
        <v>51.31</v>
      </c>
      <c r="Q89" s="16" t="s">
        <v>8308</v>
      </c>
      <c r="R89" t="s">
        <v>8309</v>
      </c>
      <c r="S89" s="20">
        <f t="shared" si="5"/>
        <v>40624.181400462963</v>
      </c>
    </row>
    <row r="90" spans="1:19" ht="28.8" x14ac:dyDescent="0.55000000000000004">
      <c r="A90" s="1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2">
        <f t="shared" si="3"/>
        <v>320</v>
      </c>
      <c r="P90" s="14">
        <f t="shared" si="4"/>
        <v>55.28</v>
      </c>
      <c r="Q90" s="16" t="s">
        <v>8308</v>
      </c>
      <c r="R90" t="s">
        <v>8309</v>
      </c>
      <c r="S90" s="20">
        <f t="shared" si="5"/>
        <v>42570.996423611112</v>
      </c>
    </row>
    <row r="91" spans="1:19" ht="43.2" hidden="1" x14ac:dyDescent="0.55000000000000004">
      <c r="A91" s="10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2">
        <f t="shared" si="3"/>
        <v>144</v>
      </c>
      <c r="P91" s="14">
        <f t="shared" si="4"/>
        <v>74.64</v>
      </c>
      <c r="Q91" s="16" t="s">
        <v>8308</v>
      </c>
      <c r="R91" t="s">
        <v>8315</v>
      </c>
      <c r="S91" s="20">
        <f t="shared" si="5"/>
        <v>42251.16715277778</v>
      </c>
    </row>
    <row r="92" spans="1:19" ht="43.2" hidden="1" x14ac:dyDescent="0.55000000000000004">
      <c r="A92" s="10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2">
        <f t="shared" si="3"/>
        <v>1857</v>
      </c>
      <c r="P92" s="14">
        <f t="shared" si="4"/>
        <v>149.03</v>
      </c>
      <c r="Q92" s="16" t="s">
        <v>8316</v>
      </c>
      <c r="R92" t="s">
        <v>8317</v>
      </c>
      <c r="S92" s="20">
        <f t="shared" si="5"/>
        <v>41319.349988425929</v>
      </c>
    </row>
    <row r="93" spans="1:19" ht="28.8" x14ac:dyDescent="0.55000000000000004">
      <c r="A93" s="10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2">
        <f t="shared" si="3"/>
        <v>154</v>
      </c>
      <c r="P93" s="14">
        <f t="shared" si="4"/>
        <v>84.87</v>
      </c>
      <c r="Q93" s="16" t="s">
        <v>8323</v>
      </c>
      <c r="R93" t="s">
        <v>8324</v>
      </c>
      <c r="S93" s="20">
        <f t="shared" si="5"/>
        <v>41828.229490740741</v>
      </c>
    </row>
    <row r="94" spans="1:19" ht="28.8" x14ac:dyDescent="0.55000000000000004">
      <c r="A94" s="10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2">
        <f t="shared" si="3"/>
        <v>922</v>
      </c>
      <c r="P94" s="14">
        <f t="shared" si="4"/>
        <v>192.39</v>
      </c>
      <c r="Q94" s="16" t="s">
        <v>8308</v>
      </c>
      <c r="R94" t="s">
        <v>8309</v>
      </c>
      <c r="S94" s="20">
        <f t="shared" si="5"/>
        <v>41312.88077546296</v>
      </c>
    </row>
    <row r="95" spans="1:19" ht="28.8" hidden="1" x14ac:dyDescent="0.55000000000000004">
      <c r="A95" s="10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2">
        <f t="shared" si="3"/>
        <v>166</v>
      </c>
      <c r="P95" s="14">
        <f t="shared" si="4"/>
        <v>97.73</v>
      </c>
      <c r="Q95" s="16" t="s">
        <v>8313</v>
      </c>
      <c r="R95" t="s">
        <v>8314</v>
      </c>
      <c r="S95" s="20">
        <f t="shared" si="5"/>
        <v>42163.583599537036</v>
      </c>
    </row>
    <row r="96" spans="1:19" ht="43.2" x14ac:dyDescent="0.55000000000000004">
      <c r="A96" s="10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2">
        <f t="shared" si="3"/>
        <v>101</v>
      </c>
      <c r="P96" s="14">
        <f t="shared" si="4"/>
        <v>589.95000000000005</v>
      </c>
      <c r="Q96" s="16" t="s">
        <v>8321</v>
      </c>
      <c r="R96" t="s">
        <v>8322</v>
      </c>
      <c r="S96" s="20">
        <f t="shared" si="5"/>
        <v>40870.774409722224</v>
      </c>
    </row>
    <row r="97" spans="1:19" ht="43.2" hidden="1" x14ac:dyDescent="0.55000000000000004">
      <c r="A97" s="10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2">
        <f t="shared" si="3"/>
        <v>68</v>
      </c>
      <c r="P97" s="14">
        <f t="shared" si="4"/>
        <v>244.8</v>
      </c>
      <c r="Q97" s="16" t="s">
        <v>8323</v>
      </c>
      <c r="R97" t="s">
        <v>8324</v>
      </c>
      <c r="S97" s="20">
        <f t="shared" si="5"/>
        <v>42530.993032407408</v>
      </c>
    </row>
    <row r="98" spans="1:19" ht="43.2" hidden="1" x14ac:dyDescent="0.55000000000000004">
      <c r="A98" s="10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2">
        <f t="shared" si="3"/>
        <v>85</v>
      </c>
      <c r="P98" s="14">
        <f t="shared" si="4"/>
        <v>379.23</v>
      </c>
      <c r="Q98" s="16" t="s">
        <v>8308</v>
      </c>
      <c r="R98" t="s">
        <v>8310</v>
      </c>
      <c r="S98" s="20">
        <f t="shared" si="5"/>
        <v>41955.863750000004</v>
      </c>
    </row>
    <row r="99" spans="1:19" ht="43.2" hidden="1" x14ac:dyDescent="0.55000000000000004">
      <c r="A99" s="10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2">
        <f t="shared" si="3"/>
        <v>118</v>
      </c>
      <c r="P99" s="14">
        <f t="shared" si="4"/>
        <v>2500.9699999999998</v>
      </c>
      <c r="Q99" s="16" t="s">
        <v>8308</v>
      </c>
      <c r="R99" t="s">
        <v>8309</v>
      </c>
      <c r="S99" s="20">
        <f t="shared" si="5"/>
        <v>41964.362743055557</v>
      </c>
    </row>
    <row r="100" spans="1:19" ht="43.2" x14ac:dyDescent="0.55000000000000004">
      <c r="A100" s="1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2">
        <f t="shared" si="3"/>
        <v>214</v>
      </c>
      <c r="P100" s="14">
        <f t="shared" si="4"/>
        <v>144.69</v>
      </c>
      <c r="Q100" s="16" t="s">
        <v>8321</v>
      </c>
      <c r="R100" t="s">
        <v>8322</v>
      </c>
      <c r="S100" s="20">
        <f t="shared" si="5"/>
        <v>42200.67659722222</v>
      </c>
    </row>
    <row r="101" spans="1:19" ht="43.2" hidden="1" x14ac:dyDescent="0.55000000000000004">
      <c r="A101" s="10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2">
        <f t="shared" si="3"/>
        <v>32</v>
      </c>
      <c r="P101" s="14">
        <f t="shared" si="4"/>
        <v>800.7</v>
      </c>
      <c r="Q101" s="16" t="s">
        <v>8308</v>
      </c>
      <c r="R101" t="s">
        <v>8310</v>
      </c>
      <c r="S101" s="20">
        <f t="shared" si="5"/>
        <v>42669.802303240736</v>
      </c>
    </row>
    <row r="102" spans="1:19" ht="43.2" hidden="1" x14ac:dyDescent="0.55000000000000004">
      <c r="A102" s="10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2">
        <f t="shared" si="3"/>
        <v>199</v>
      </c>
      <c r="P102" s="14">
        <f t="shared" si="4"/>
        <v>51.21</v>
      </c>
      <c r="Q102" s="16" t="s">
        <v>8308</v>
      </c>
      <c r="R102" t="s">
        <v>8309</v>
      </c>
      <c r="S102" s="20">
        <f t="shared" si="5"/>
        <v>41603.333668981482</v>
      </c>
    </row>
    <row r="103" spans="1:19" ht="43.2" x14ac:dyDescent="0.55000000000000004">
      <c r="A103" s="10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2">
        <f t="shared" si="3"/>
        <v>429</v>
      </c>
      <c r="P103" s="14">
        <f t="shared" si="4"/>
        <v>64.819999999999993</v>
      </c>
      <c r="Q103" s="16" t="s">
        <v>8327</v>
      </c>
      <c r="R103" t="s">
        <v>8328</v>
      </c>
      <c r="S103" s="20">
        <f t="shared" si="5"/>
        <v>41324.79415509259</v>
      </c>
    </row>
    <row r="104" spans="1:19" ht="43.2" x14ac:dyDescent="0.55000000000000004">
      <c r="A104" s="10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2">
        <f t="shared" si="3"/>
        <v>111</v>
      </c>
      <c r="P104" s="14">
        <f t="shared" si="4"/>
        <v>226.21</v>
      </c>
      <c r="Q104" s="16" t="s">
        <v>8308</v>
      </c>
      <c r="R104" t="s">
        <v>8309</v>
      </c>
      <c r="S104" s="20">
        <f t="shared" si="5"/>
        <v>42467.581388888888</v>
      </c>
    </row>
    <row r="105" spans="1:19" ht="43.2" x14ac:dyDescent="0.55000000000000004">
      <c r="A105" s="10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2">
        <f t="shared" si="3"/>
        <v>104</v>
      </c>
      <c r="P105" s="14">
        <f t="shared" si="4"/>
        <v>156.05000000000001</v>
      </c>
      <c r="Q105" s="16" t="s">
        <v>8321</v>
      </c>
      <c r="R105" t="s">
        <v>8322</v>
      </c>
      <c r="S105" s="20">
        <f t="shared" si="5"/>
        <v>42278.946620370371</v>
      </c>
    </row>
    <row r="106" spans="1:19" ht="28.8" x14ac:dyDescent="0.55000000000000004">
      <c r="A106" s="10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2">
        <f t="shared" si="3"/>
        <v>110</v>
      </c>
      <c r="P106" s="14">
        <f t="shared" si="4"/>
        <v>71.849999999999994</v>
      </c>
      <c r="Q106" s="16" t="s">
        <v>8327</v>
      </c>
      <c r="R106" t="s">
        <v>8329</v>
      </c>
      <c r="S106" s="20">
        <f t="shared" si="5"/>
        <v>42049.833761574075</v>
      </c>
    </row>
    <row r="107" spans="1:19" ht="43.2" x14ac:dyDescent="0.55000000000000004">
      <c r="A107" s="10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2">
        <f t="shared" si="3"/>
        <v>153</v>
      </c>
      <c r="P107" s="14">
        <f t="shared" si="4"/>
        <v>138.49</v>
      </c>
      <c r="Q107" s="16" t="s">
        <v>8308</v>
      </c>
      <c r="R107" t="s">
        <v>8309</v>
      </c>
      <c r="S107" s="20">
        <f t="shared" si="5"/>
        <v>41351.76090277778</v>
      </c>
    </row>
    <row r="108" spans="1:19" ht="43.2" x14ac:dyDescent="0.55000000000000004">
      <c r="A108" s="10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2">
        <f t="shared" si="3"/>
        <v>102</v>
      </c>
      <c r="P108" s="14">
        <f t="shared" si="4"/>
        <v>154.41999999999999</v>
      </c>
      <c r="Q108" s="16" t="s">
        <v>8321</v>
      </c>
      <c r="R108" t="s">
        <v>8322</v>
      </c>
      <c r="S108" s="20">
        <f t="shared" si="5"/>
        <v>40812.803229166668</v>
      </c>
    </row>
    <row r="109" spans="1:19" ht="43.2" x14ac:dyDescent="0.55000000000000004">
      <c r="A109" s="10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2">
        <f t="shared" si="3"/>
        <v>381</v>
      </c>
      <c r="P109" s="14">
        <f t="shared" si="4"/>
        <v>188.38</v>
      </c>
      <c r="Q109" s="16" t="s">
        <v>8316</v>
      </c>
      <c r="R109" t="s">
        <v>8317</v>
      </c>
      <c r="S109" s="20">
        <f t="shared" si="5"/>
        <v>41968.829826388886</v>
      </c>
    </row>
    <row r="110" spans="1:19" ht="43.2" x14ac:dyDescent="0.55000000000000004">
      <c r="A110" s="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2">
        <f t="shared" si="3"/>
        <v>304</v>
      </c>
      <c r="P110" s="14">
        <f t="shared" si="4"/>
        <v>143.21</v>
      </c>
      <c r="Q110" s="16" t="s">
        <v>8308</v>
      </c>
      <c r="R110" t="s">
        <v>8309</v>
      </c>
      <c r="S110" s="20">
        <f t="shared" si="5"/>
        <v>42689.565671296295</v>
      </c>
    </row>
    <row r="111" spans="1:19" ht="43.2" hidden="1" x14ac:dyDescent="0.55000000000000004">
      <c r="A111" s="10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2">
        <f t="shared" si="3"/>
        <v>375</v>
      </c>
      <c r="P111" s="14">
        <f t="shared" si="4"/>
        <v>186.81</v>
      </c>
      <c r="Q111" s="16" t="s">
        <v>8308</v>
      </c>
      <c r="R111" t="s">
        <v>8309</v>
      </c>
      <c r="S111" s="20">
        <f t="shared" si="5"/>
        <v>41445.334131944444</v>
      </c>
    </row>
    <row r="112" spans="1:19" ht="43.2" x14ac:dyDescent="0.55000000000000004">
      <c r="A112" s="10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2">
        <f t="shared" si="3"/>
        <v>300</v>
      </c>
      <c r="P112" s="14">
        <f t="shared" si="4"/>
        <v>73.489999999999995</v>
      </c>
      <c r="Q112" s="16" t="s">
        <v>8308</v>
      </c>
      <c r="R112" t="s">
        <v>8310</v>
      </c>
      <c r="S112" s="20">
        <f t="shared" si="5"/>
        <v>41898.665960648148</v>
      </c>
    </row>
    <row r="113" spans="1:19" ht="43.2" hidden="1" x14ac:dyDescent="0.55000000000000004">
      <c r="A113" s="10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2">
        <f t="shared" si="3"/>
        <v>226</v>
      </c>
      <c r="P113" s="14">
        <f t="shared" si="4"/>
        <v>118.61</v>
      </c>
      <c r="Q113" s="16" t="s">
        <v>8308</v>
      </c>
      <c r="R113" t="s">
        <v>8309</v>
      </c>
      <c r="S113" s="20">
        <f t="shared" si="5"/>
        <v>41212.996481481481</v>
      </c>
    </row>
    <row r="114" spans="1:19" ht="43.2" x14ac:dyDescent="0.55000000000000004">
      <c r="A114" s="10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2">
        <f t="shared" si="3"/>
        <v>370</v>
      </c>
      <c r="P114" s="14">
        <f t="shared" si="4"/>
        <v>182.78</v>
      </c>
      <c r="Q114" s="16" t="s">
        <v>8308</v>
      </c>
      <c r="R114" t="s">
        <v>8309</v>
      </c>
      <c r="S114" s="20">
        <f t="shared" si="5"/>
        <v>41730.663530092592</v>
      </c>
    </row>
    <row r="115" spans="1:19" ht="43.2" x14ac:dyDescent="0.55000000000000004">
      <c r="A115" s="10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2">
        <f t="shared" si="3"/>
        <v>246</v>
      </c>
      <c r="P115" s="14">
        <f t="shared" si="4"/>
        <v>161.88</v>
      </c>
      <c r="Q115" s="16" t="s">
        <v>8308</v>
      </c>
      <c r="R115" t="s">
        <v>8309</v>
      </c>
      <c r="S115" s="20">
        <f t="shared" si="5"/>
        <v>41611.917673611111</v>
      </c>
    </row>
    <row r="116" spans="1:19" ht="43.2" x14ac:dyDescent="0.55000000000000004">
      <c r="A116" s="10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2">
        <f t="shared" si="3"/>
        <v>294</v>
      </c>
      <c r="P116" s="14">
        <f t="shared" si="4"/>
        <v>66.62</v>
      </c>
      <c r="Q116" s="16" t="s">
        <v>8319</v>
      </c>
      <c r="R116" t="s">
        <v>8320</v>
      </c>
      <c r="S116" s="20">
        <f t="shared" si="5"/>
        <v>42692.79987268518</v>
      </c>
    </row>
    <row r="117" spans="1:19" ht="57.6" hidden="1" x14ac:dyDescent="0.55000000000000004">
      <c r="A117" s="10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2">
        <f t="shared" si="3"/>
        <v>65</v>
      </c>
      <c r="P117" s="14">
        <f t="shared" si="4"/>
        <v>201.6</v>
      </c>
      <c r="Q117" s="16" t="s">
        <v>8308</v>
      </c>
      <c r="R117" t="s">
        <v>8310</v>
      </c>
      <c r="S117" s="20">
        <f t="shared" si="5"/>
        <v>41947.457569444443</v>
      </c>
    </row>
    <row r="118" spans="1:19" ht="43.2" x14ac:dyDescent="0.55000000000000004">
      <c r="A118" s="10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2">
        <f t="shared" si="3"/>
        <v>110</v>
      </c>
      <c r="P118" s="14">
        <f t="shared" si="4"/>
        <v>75.44</v>
      </c>
      <c r="Q118" s="16" t="s">
        <v>8321</v>
      </c>
      <c r="R118" t="s">
        <v>8322</v>
      </c>
      <c r="S118" s="20">
        <f t="shared" si="5"/>
        <v>42117.891423611116</v>
      </c>
    </row>
    <row r="119" spans="1:19" ht="43.2" hidden="1" x14ac:dyDescent="0.55000000000000004">
      <c r="A119" s="10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2">
        <f t="shared" si="3"/>
        <v>198</v>
      </c>
      <c r="P119" s="14">
        <f t="shared" si="4"/>
        <v>101.86</v>
      </c>
      <c r="Q119" s="16" t="s">
        <v>8308</v>
      </c>
      <c r="R119" t="s">
        <v>8309</v>
      </c>
      <c r="S119" s="20">
        <f t="shared" si="5"/>
        <v>41526.60665509259</v>
      </c>
    </row>
    <row r="120" spans="1:19" ht="43.2" x14ac:dyDescent="0.55000000000000004">
      <c r="A120" s="1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2">
        <f t="shared" si="3"/>
        <v>452</v>
      </c>
      <c r="P120" s="14">
        <f t="shared" si="4"/>
        <v>75.650000000000006</v>
      </c>
      <c r="Q120" s="16" t="s">
        <v>8316</v>
      </c>
      <c r="R120" t="s">
        <v>8317</v>
      </c>
      <c r="S120" s="20">
        <f t="shared" si="5"/>
        <v>42664.405925925923</v>
      </c>
    </row>
    <row r="121" spans="1:19" ht="43.2" x14ac:dyDescent="0.55000000000000004">
      <c r="A121" s="10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2">
        <f t="shared" si="3"/>
        <v>133</v>
      </c>
      <c r="P121" s="14">
        <f t="shared" si="4"/>
        <v>100.08</v>
      </c>
      <c r="Q121" s="16" t="s">
        <v>8321</v>
      </c>
      <c r="R121" t="s">
        <v>8322</v>
      </c>
      <c r="S121" s="20">
        <f t="shared" si="5"/>
        <v>41519.004733796297</v>
      </c>
    </row>
    <row r="122" spans="1:19" ht="43.2" hidden="1" x14ac:dyDescent="0.55000000000000004">
      <c r="A122" s="10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2">
        <f t="shared" si="3"/>
        <v>102</v>
      </c>
      <c r="P122" s="14">
        <f t="shared" si="4"/>
        <v>147.68</v>
      </c>
      <c r="Q122" s="16" t="s">
        <v>8308</v>
      </c>
      <c r="R122" t="s">
        <v>8309</v>
      </c>
      <c r="S122" s="20">
        <f t="shared" si="5"/>
        <v>42199.365844907406</v>
      </c>
    </row>
    <row r="123" spans="1:19" ht="43.2" hidden="1" x14ac:dyDescent="0.55000000000000004">
      <c r="A123" s="10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2">
        <f t="shared" si="3"/>
        <v>101</v>
      </c>
      <c r="P123" s="14">
        <f t="shared" si="4"/>
        <v>74.58</v>
      </c>
      <c r="Q123" s="16" t="s">
        <v>8327</v>
      </c>
      <c r="R123" t="s">
        <v>8330</v>
      </c>
      <c r="S123" s="20">
        <f t="shared" si="5"/>
        <v>42774.121342592596</v>
      </c>
    </row>
    <row r="124" spans="1:19" ht="28.8" x14ac:dyDescent="0.55000000000000004">
      <c r="A124" s="10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2">
        <f t="shared" si="3"/>
        <v>145</v>
      </c>
      <c r="P124" s="14">
        <f t="shared" si="4"/>
        <v>88.26</v>
      </c>
      <c r="Q124" s="16" t="s">
        <v>8313</v>
      </c>
      <c r="R124" t="s">
        <v>8314</v>
      </c>
      <c r="S124" s="20">
        <f t="shared" si="5"/>
        <v>42443.00204861111</v>
      </c>
    </row>
    <row r="125" spans="1:19" ht="28.8" hidden="1" x14ac:dyDescent="0.55000000000000004">
      <c r="A125" s="10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2">
        <f t="shared" si="3"/>
        <v>130</v>
      </c>
      <c r="P125" s="14">
        <f t="shared" si="4"/>
        <v>358.97</v>
      </c>
      <c r="Q125" s="16" t="s">
        <v>8313</v>
      </c>
      <c r="R125" t="s">
        <v>8314</v>
      </c>
      <c r="S125" s="20">
        <f t="shared" si="5"/>
        <v>42219.950729166667</v>
      </c>
    </row>
    <row r="126" spans="1:19" ht="43.2" x14ac:dyDescent="0.55000000000000004">
      <c r="A126" s="10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2">
        <f t="shared" si="3"/>
        <v>128</v>
      </c>
      <c r="P126" s="14">
        <f t="shared" si="4"/>
        <v>244.12</v>
      </c>
      <c r="Q126" s="16" t="s">
        <v>8308</v>
      </c>
      <c r="R126" t="s">
        <v>8309</v>
      </c>
      <c r="S126" s="20">
        <f t="shared" si="5"/>
        <v>42340.972118055557</v>
      </c>
    </row>
    <row r="127" spans="1:19" ht="43.2" x14ac:dyDescent="0.55000000000000004">
      <c r="A127" s="10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2">
        <f t="shared" si="3"/>
        <v>353</v>
      </c>
      <c r="P127" s="14">
        <f t="shared" si="4"/>
        <v>64.63</v>
      </c>
      <c r="Q127" s="16" t="s">
        <v>8316</v>
      </c>
      <c r="R127" t="s">
        <v>8317</v>
      </c>
      <c r="S127" s="20">
        <f t="shared" si="5"/>
        <v>41915.003275462965</v>
      </c>
    </row>
    <row r="128" spans="1:19" ht="43.2" x14ac:dyDescent="0.55000000000000004">
      <c r="A128" s="10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2">
        <f t="shared" si="3"/>
        <v>109</v>
      </c>
      <c r="P128" s="14">
        <f t="shared" si="4"/>
        <v>103.52</v>
      </c>
      <c r="Q128" s="16" t="s">
        <v>8321</v>
      </c>
      <c r="R128" t="s">
        <v>8322</v>
      </c>
      <c r="S128" s="20">
        <f t="shared" si="5"/>
        <v>42297.791886574079</v>
      </c>
    </row>
    <row r="129" spans="1:19" ht="43.2" x14ac:dyDescent="0.55000000000000004">
      <c r="A129" s="10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2">
        <f t="shared" si="3"/>
        <v>139</v>
      </c>
      <c r="P129" s="14">
        <f t="shared" si="4"/>
        <v>133.74</v>
      </c>
      <c r="Q129" s="16" t="s">
        <v>8313</v>
      </c>
      <c r="R129" t="s">
        <v>8314</v>
      </c>
      <c r="S129" s="20">
        <f t="shared" si="5"/>
        <v>41899.830312500002</v>
      </c>
    </row>
    <row r="130" spans="1:19" ht="28.8" x14ac:dyDescent="0.55000000000000004">
      <c r="A130" s="1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2">
        <f t="shared" si="3"/>
        <v>172</v>
      </c>
      <c r="P130" s="14">
        <f t="shared" si="4"/>
        <v>153.52000000000001</v>
      </c>
      <c r="Q130" s="16" t="s">
        <v>8323</v>
      </c>
      <c r="R130" t="s">
        <v>8324</v>
      </c>
      <c r="S130" s="20">
        <f t="shared" si="5"/>
        <v>42090.912500000006</v>
      </c>
    </row>
    <row r="131" spans="1:19" ht="28.8" hidden="1" x14ac:dyDescent="0.55000000000000004">
      <c r="A131" s="10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2">
        <f t="shared" ref="O131:O194" si="6">ROUND(E131/D131*100,0)</f>
        <v>120</v>
      </c>
      <c r="P131" s="14">
        <f t="shared" ref="P131:P194" si="7">IFERROR(ROUND(E131/L131,2),0)</f>
        <v>118.45</v>
      </c>
      <c r="Q131" s="16" t="s">
        <v>8308</v>
      </c>
      <c r="R131" t="s">
        <v>8309</v>
      </c>
      <c r="S131" s="20">
        <f t="shared" ref="S131:S194" si="8">(((J131/60)/60/24)+DATE(1970,1,1))</f>
        <v>41975.329317129625</v>
      </c>
    </row>
    <row r="132" spans="1:19" hidden="1" x14ac:dyDescent="0.55000000000000004">
      <c r="A132" s="10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2">
        <f t="shared" si="6"/>
        <v>120</v>
      </c>
      <c r="P132" s="14">
        <f t="shared" si="7"/>
        <v>80.989999999999995</v>
      </c>
      <c r="Q132" s="16" t="s">
        <v>8308</v>
      </c>
      <c r="R132" t="s">
        <v>8309</v>
      </c>
      <c r="S132" s="20">
        <f t="shared" si="8"/>
        <v>41575.527349537035</v>
      </c>
    </row>
    <row r="133" spans="1:19" ht="43.2" x14ac:dyDescent="0.55000000000000004">
      <c r="A133" s="10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2">
        <f t="shared" si="6"/>
        <v>200</v>
      </c>
      <c r="P133" s="14">
        <f t="shared" si="7"/>
        <v>118.2</v>
      </c>
      <c r="Q133" s="16" t="s">
        <v>8327</v>
      </c>
      <c r="R133" t="s">
        <v>8331</v>
      </c>
      <c r="S133" s="20">
        <f t="shared" si="8"/>
        <v>41843.64271990741</v>
      </c>
    </row>
    <row r="134" spans="1:19" ht="43.2" x14ac:dyDescent="0.55000000000000004">
      <c r="A134" s="10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2">
        <f t="shared" si="6"/>
        <v>117</v>
      </c>
      <c r="P134" s="14">
        <f t="shared" si="7"/>
        <v>92.16</v>
      </c>
      <c r="Q134" s="16" t="s">
        <v>8311</v>
      </c>
      <c r="R134" t="s">
        <v>8312</v>
      </c>
      <c r="S134" s="20">
        <f t="shared" si="8"/>
        <v>41464.934016203704</v>
      </c>
    </row>
    <row r="135" spans="1:19" ht="28.8" hidden="1" x14ac:dyDescent="0.55000000000000004">
      <c r="A135" s="10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2">
        <f t="shared" si="6"/>
        <v>145</v>
      </c>
      <c r="P135" s="14">
        <f t="shared" si="7"/>
        <v>511.65</v>
      </c>
      <c r="Q135" s="16" t="s">
        <v>8308</v>
      </c>
      <c r="R135" t="s">
        <v>8309</v>
      </c>
      <c r="S135" s="20">
        <f t="shared" si="8"/>
        <v>42745.744618055556</v>
      </c>
    </row>
    <row r="136" spans="1:19" ht="43.2" x14ac:dyDescent="0.55000000000000004">
      <c r="A136" s="10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2">
        <f t="shared" si="6"/>
        <v>116</v>
      </c>
      <c r="P136" s="14">
        <f t="shared" si="7"/>
        <v>307.2</v>
      </c>
      <c r="Q136" s="16" t="s">
        <v>8308</v>
      </c>
      <c r="R136" t="s">
        <v>8309</v>
      </c>
      <c r="S136" s="20">
        <f t="shared" si="8"/>
        <v>42103.042546296296</v>
      </c>
    </row>
    <row r="137" spans="1:19" ht="43.2" x14ac:dyDescent="0.55000000000000004">
      <c r="A137" s="10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2">
        <f t="shared" si="6"/>
        <v>191</v>
      </c>
      <c r="P137" s="14">
        <f t="shared" si="7"/>
        <v>83.35</v>
      </c>
      <c r="Q137" s="16" t="s">
        <v>8321</v>
      </c>
      <c r="R137" t="s">
        <v>8322</v>
      </c>
      <c r="S137" s="20">
        <f t="shared" si="8"/>
        <v>40682.051689814813</v>
      </c>
    </row>
    <row r="138" spans="1:19" ht="43.2" hidden="1" x14ac:dyDescent="0.55000000000000004">
      <c r="A138" s="10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2">
        <f t="shared" si="6"/>
        <v>23</v>
      </c>
      <c r="P138" s="14">
        <f t="shared" si="7"/>
        <v>161.12</v>
      </c>
      <c r="Q138" s="16" t="s">
        <v>8308</v>
      </c>
      <c r="R138" t="s">
        <v>8310</v>
      </c>
      <c r="S138" s="20">
        <f t="shared" si="8"/>
        <v>42289.675173611111</v>
      </c>
    </row>
    <row r="139" spans="1:19" ht="43.2" x14ac:dyDescent="0.55000000000000004">
      <c r="A139" s="10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2">
        <f t="shared" si="6"/>
        <v>283</v>
      </c>
      <c r="P139" s="14">
        <f t="shared" si="7"/>
        <v>42.63</v>
      </c>
      <c r="Q139" s="16" t="s">
        <v>8316</v>
      </c>
      <c r="R139" t="s">
        <v>8317</v>
      </c>
      <c r="S139" s="20">
        <f t="shared" si="8"/>
        <v>42684.000046296293</v>
      </c>
    </row>
    <row r="140" spans="1:19" ht="43.2" x14ac:dyDescent="0.55000000000000004">
      <c r="A140" s="1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2">
        <f t="shared" si="6"/>
        <v>1132</v>
      </c>
      <c r="P140" s="14">
        <f t="shared" si="7"/>
        <v>80.73</v>
      </c>
      <c r="Q140" s="16" t="s">
        <v>8308</v>
      </c>
      <c r="R140" t="s">
        <v>8309</v>
      </c>
      <c r="S140" s="20">
        <f t="shared" si="8"/>
        <v>41324.193298611113</v>
      </c>
    </row>
    <row r="141" spans="1:19" ht="43.2" x14ac:dyDescent="0.55000000000000004">
      <c r="A141" s="10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2">
        <f t="shared" si="6"/>
        <v>281</v>
      </c>
      <c r="P141" s="14">
        <f t="shared" si="7"/>
        <v>201.96</v>
      </c>
      <c r="Q141" s="16" t="s">
        <v>8308</v>
      </c>
      <c r="R141" t="s">
        <v>8309</v>
      </c>
      <c r="S141" s="20">
        <f t="shared" si="8"/>
        <v>42600.278749999998</v>
      </c>
    </row>
    <row r="142" spans="1:19" ht="43.2" x14ac:dyDescent="0.55000000000000004">
      <c r="A142" s="10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2">
        <f t="shared" si="6"/>
        <v>160</v>
      </c>
      <c r="P142" s="14">
        <f t="shared" si="7"/>
        <v>60.3</v>
      </c>
      <c r="Q142" s="16" t="s">
        <v>8323</v>
      </c>
      <c r="R142" t="s">
        <v>8326</v>
      </c>
      <c r="S142" s="20">
        <f t="shared" si="8"/>
        <v>41940.69158564815</v>
      </c>
    </row>
    <row r="143" spans="1:19" ht="28.8" x14ac:dyDescent="0.55000000000000004">
      <c r="A143" s="10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2">
        <f t="shared" si="6"/>
        <v>110</v>
      </c>
      <c r="P143" s="14">
        <f t="shared" si="7"/>
        <v>157.33000000000001</v>
      </c>
      <c r="Q143" s="16" t="s">
        <v>8321</v>
      </c>
      <c r="R143" t="s">
        <v>8322</v>
      </c>
      <c r="S143" s="20">
        <f t="shared" si="8"/>
        <v>41526.708935185183</v>
      </c>
    </row>
    <row r="144" spans="1:19" ht="28.8" x14ac:dyDescent="0.55000000000000004">
      <c r="A144" s="10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2">
        <f t="shared" si="6"/>
        <v>100</v>
      </c>
      <c r="P144" s="14">
        <f t="shared" si="7"/>
        <v>169.85</v>
      </c>
      <c r="Q144" s="16" t="s">
        <v>8321</v>
      </c>
      <c r="R144" t="s">
        <v>8322</v>
      </c>
      <c r="S144" s="20">
        <f t="shared" si="8"/>
        <v>42459.780844907407</v>
      </c>
    </row>
    <row r="145" spans="1:19" ht="57.6" x14ac:dyDescent="0.55000000000000004">
      <c r="A145" s="10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2">
        <f t="shared" si="6"/>
        <v>123</v>
      </c>
      <c r="P145" s="14">
        <f t="shared" si="7"/>
        <v>190.55</v>
      </c>
      <c r="Q145" s="16" t="s">
        <v>8321</v>
      </c>
      <c r="R145" t="s">
        <v>8332</v>
      </c>
      <c r="S145" s="20">
        <f t="shared" si="8"/>
        <v>42327.834247685183</v>
      </c>
    </row>
    <row r="146" spans="1:19" ht="43.2" x14ac:dyDescent="0.55000000000000004">
      <c r="A146" s="10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2">
        <f t="shared" si="6"/>
        <v>114</v>
      </c>
      <c r="P146" s="14">
        <f t="shared" si="7"/>
        <v>234.81</v>
      </c>
      <c r="Q146" s="16" t="s">
        <v>8311</v>
      </c>
      <c r="R146" t="s">
        <v>8333</v>
      </c>
      <c r="S146" s="20">
        <f t="shared" si="8"/>
        <v>41946.029467592591</v>
      </c>
    </row>
    <row r="147" spans="1:19" ht="43.2" x14ac:dyDescent="0.55000000000000004">
      <c r="A147" s="10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2">
        <f t="shared" si="6"/>
        <v>108</v>
      </c>
      <c r="P147" s="14">
        <f t="shared" si="7"/>
        <v>451.84</v>
      </c>
      <c r="Q147" s="16" t="s">
        <v>8308</v>
      </c>
      <c r="R147" t="s">
        <v>8309</v>
      </c>
      <c r="S147" s="20">
        <f t="shared" si="8"/>
        <v>42044.272847222222</v>
      </c>
    </row>
    <row r="148" spans="1:19" ht="43.2" x14ac:dyDescent="0.55000000000000004">
      <c r="A148" s="10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2">
        <f t="shared" si="6"/>
        <v>537</v>
      </c>
      <c r="P148" s="14">
        <f t="shared" si="7"/>
        <v>61.2</v>
      </c>
      <c r="Q148" s="16" t="s">
        <v>8316</v>
      </c>
      <c r="R148" t="s">
        <v>8317</v>
      </c>
      <c r="S148" s="20">
        <f t="shared" si="8"/>
        <v>42425.757986111115</v>
      </c>
    </row>
    <row r="149" spans="1:19" ht="43.2" hidden="1" x14ac:dyDescent="0.55000000000000004">
      <c r="A149" s="10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2">
        <f t="shared" si="6"/>
        <v>79</v>
      </c>
      <c r="P149" s="14">
        <f t="shared" si="7"/>
        <v>117.7</v>
      </c>
      <c r="Q149" s="16" t="s">
        <v>8308</v>
      </c>
      <c r="R149" t="s">
        <v>8310</v>
      </c>
      <c r="S149" s="20">
        <f t="shared" si="8"/>
        <v>42696.663506944446</v>
      </c>
    </row>
    <row r="150" spans="1:19" ht="43.2" x14ac:dyDescent="0.55000000000000004">
      <c r="A150" s="1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2">
        <f t="shared" si="6"/>
        <v>133</v>
      </c>
      <c r="P150" s="14">
        <f t="shared" si="7"/>
        <v>81.650000000000006</v>
      </c>
      <c r="Q150" s="16" t="s">
        <v>8316</v>
      </c>
      <c r="R150" t="s">
        <v>8317</v>
      </c>
      <c r="S150" s="20">
        <f t="shared" si="8"/>
        <v>42292.513888888891</v>
      </c>
    </row>
    <row r="151" spans="1:19" ht="43.2" hidden="1" x14ac:dyDescent="0.55000000000000004">
      <c r="A151" s="10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2">
        <f t="shared" si="6"/>
        <v>106</v>
      </c>
      <c r="P151" s="14">
        <f t="shared" si="7"/>
        <v>56.2</v>
      </c>
      <c r="Q151" s="16" t="s">
        <v>8308</v>
      </c>
      <c r="R151" t="s">
        <v>8309</v>
      </c>
      <c r="S151" s="20">
        <f t="shared" si="8"/>
        <v>41800.423043981478</v>
      </c>
    </row>
    <row r="152" spans="1:19" ht="43.2" x14ac:dyDescent="0.55000000000000004">
      <c r="A152" s="10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2">
        <f t="shared" si="6"/>
        <v>131</v>
      </c>
      <c r="P152" s="14">
        <f t="shared" si="7"/>
        <v>164.3</v>
      </c>
      <c r="Q152" s="16" t="s">
        <v>8323</v>
      </c>
      <c r="R152" t="s">
        <v>8324</v>
      </c>
      <c r="S152" s="20">
        <f t="shared" si="8"/>
        <v>42053.704293981486</v>
      </c>
    </row>
    <row r="153" spans="1:19" ht="43.2" x14ac:dyDescent="0.55000000000000004">
      <c r="A153" s="10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2">
        <f t="shared" si="6"/>
        <v>104</v>
      </c>
      <c r="P153" s="14">
        <f t="shared" si="7"/>
        <v>70.92</v>
      </c>
      <c r="Q153" s="16" t="s">
        <v>8321</v>
      </c>
      <c r="R153" t="s">
        <v>8322</v>
      </c>
      <c r="S153" s="20">
        <f t="shared" si="8"/>
        <v>42689.187881944439</v>
      </c>
    </row>
    <row r="154" spans="1:19" ht="43.2" x14ac:dyDescent="0.55000000000000004">
      <c r="A154" s="10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2">
        <f t="shared" si="6"/>
        <v>104</v>
      </c>
      <c r="P154" s="14">
        <f t="shared" si="7"/>
        <v>711.04</v>
      </c>
      <c r="Q154" s="16" t="s">
        <v>8321</v>
      </c>
      <c r="R154" t="s">
        <v>8322</v>
      </c>
      <c r="S154" s="20">
        <f t="shared" si="8"/>
        <v>40732.842245370368</v>
      </c>
    </row>
    <row r="155" spans="1:19" ht="57.6" x14ac:dyDescent="0.55000000000000004">
      <c r="A155" s="10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2">
        <f t="shared" si="6"/>
        <v>103</v>
      </c>
      <c r="P155" s="14">
        <f t="shared" si="7"/>
        <v>115.45</v>
      </c>
      <c r="Q155" s="16" t="s">
        <v>8321</v>
      </c>
      <c r="R155" t="s">
        <v>8322</v>
      </c>
      <c r="S155" s="20">
        <f t="shared" si="8"/>
        <v>41051.168900462959</v>
      </c>
    </row>
    <row r="156" spans="1:19" ht="43.2" x14ac:dyDescent="0.55000000000000004">
      <c r="A156" s="10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2">
        <f t="shared" si="6"/>
        <v>103</v>
      </c>
      <c r="P156" s="14">
        <f t="shared" si="7"/>
        <v>193.05</v>
      </c>
      <c r="Q156" s="16" t="s">
        <v>8321</v>
      </c>
      <c r="R156" t="s">
        <v>8322</v>
      </c>
      <c r="S156" s="20">
        <f t="shared" si="8"/>
        <v>42507.860196759255</v>
      </c>
    </row>
    <row r="157" spans="1:19" ht="43.2" x14ac:dyDescent="0.55000000000000004">
      <c r="A157" s="10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2">
        <f t="shared" si="6"/>
        <v>103</v>
      </c>
      <c r="P157" s="14">
        <f t="shared" si="7"/>
        <v>118.97</v>
      </c>
      <c r="Q157" s="16" t="s">
        <v>8323</v>
      </c>
      <c r="R157" t="s">
        <v>8324</v>
      </c>
      <c r="S157" s="20">
        <f t="shared" si="8"/>
        <v>41778.193622685183</v>
      </c>
    </row>
    <row r="158" spans="1:19" ht="28.8" x14ac:dyDescent="0.55000000000000004">
      <c r="A158" s="10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2">
        <f t="shared" si="6"/>
        <v>128</v>
      </c>
      <c r="P158" s="14">
        <f t="shared" si="7"/>
        <v>186.8</v>
      </c>
      <c r="Q158" s="16" t="s">
        <v>8323</v>
      </c>
      <c r="R158" t="s">
        <v>8326</v>
      </c>
      <c r="S158" s="20">
        <f t="shared" si="8"/>
        <v>42020.700567129628</v>
      </c>
    </row>
    <row r="159" spans="1:19" ht="43.2" hidden="1" x14ac:dyDescent="0.55000000000000004">
      <c r="A159" s="10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2">
        <f t="shared" si="6"/>
        <v>102</v>
      </c>
      <c r="P159" s="14">
        <f t="shared" si="7"/>
        <v>158.36000000000001</v>
      </c>
      <c r="Q159" s="16" t="s">
        <v>8308</v>
      </c>
      <c r="R159" t="s">
        <v>8310</v>
      </c>
      <c r="S159" s="20">
        <f t="shared" si="8"/>
        <v>42542.526423611111</v>
      </c>
    </row>
    <row r="160" spans="1:19" ht="28.8" hidden="1" x14ac:dyDescent="0.55000000000000004">
      <c r="A160" s="1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2">
        <f t="shared" si="6"/>
        <v>254</v>
      </c>
      <c r="P160" s="14">
        <f t="shared" si="7"/>
        <v>493.82</v>
      </c>
      <c r="Q160" s="16" t="s">
        <v>8313</v>
      </c>
      <c r="R160" t="s">
        <v>8314</v>
      </c>
      <c r="S160" s="20">
        <f t="shared" si="8"/>
        <v>42132.941805555558</v>
      </c>
    </row>
    <row r="161" spans="1:19" ht="43.2" x14ac:dyDescent="0.55000000000000004">
      <c r="A161" s="10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2">
        <f t="shared" si="6"/>
        <v>102</v>
      </c>
      <c r="P161" s="14">
        <f t="shared" si="7"/>
        <v>164.94</v>
      </c>
      <c r="Q161" s="16" t="s">
        <v>8323</v>
      </c>
      <c r="R161" t="s">
        <v>8324</v>
      </c>
      <c r="S161" s="20">
        <f t="shared" si="8"/>
        <v>42612.149780092594</v>
      </c>
    </row>
    <row r="162" spans="1:19" ht="43.2" x14ac:dyDescent="0.55000000000000004">
      <c r="A162" s="10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2">
        <f t="shared" si="6"/>
        <v>101</v>
      </c>
      <c r="P162" s="14">
        <f t="shared" si="7"/>
        <v>82.5</v>
      </c>
      <c r="Q162" s="16" t="s">
        <v>8327</v>
      </c>
      <c r="R162" t="s">
        <v>8328</v>
      </c>
      <c r="S162" s="20">
        <f t="shared" si="8"/>
        <v>41851.962916666671</v>
      </c>
    </row>
    <row r="163" spans="1:19" ht="28.8" x14ac:dyDescent="0.55000000000000004">
      <c r="A163" s="10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2">
        <f t="shared" si="6"/>
        <v>168</v>
      </c>
      <c r="P163" s="14">
        <f t="shared" si="7"/>
        <v>76.14</v>
      </c>
      <c r="Q163" s="16" t="s">
        <v>8308</v>
      </c>
      <c r="R163" t="s">
        <v>8309</v>
      </c>
      <c r="S163" s="20">
        <f t="shared" si="8"/>
        <v>41179.098530092589</v>
      </c>
    </row>
    <row r="164" spans="1:19" ht="43.2" x14ac:dyDescent="0.55000000000000004">
      <c r="A164" s="10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2">
        <f t="shared" si="6"/>
        <v>125</v>
      </c>
      <c r="P164" s="14">
        <f t="shared" si="7"/>
        <v>188.31</v>
      </c>
      <c r="Q164" s="16" t="s">
        <v>8321</v>
      </c>
      <c r="R164" t="s">
        <v>8322</v>
      </c>
      <c r="S164" s="20">
        <f t="shared" si="8"/>
        <v>42437.636469907404</v>
      </c>
    </row>
    <row r="165" spans="1:19" ht="43.2" hidden="1" x14ac:dyDescent="0.55000000000000004">
      <c r="A165" s="10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2">
        <f t="shared" si="6"/>
        <v>119</v>
      </c>
      <c r="P165" s="14">
        <f t="shared" si="7"/>
        <v>346.04</v>
      </c>
      <c r="Q165" s="16" t="s">
        <v>8327</v>
      </c>
      <c r="R165" t="s">
        <v>8331</v>
      </c>
      <c r="S165" s="20">
        <f t="shared" si="8"/>
        <v>41951.695671296293</v>
      </c>
    </row>
    <row r="166" spans="1:19" ht="43.2" hidden="1" x14ac:dyDescent="0.55000000000000004">
      <c r="A166" s="10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2">
        <f t="shared" si="6"/>
        <v>199</v>
      </c>
      <c r="P166" s="14">
        <f t="shared" si="7"/>
        <v>183.8</v>
      </c>
      <c r="Q166" s="16" t="s">
        <v>8313</v>
      </c>
      <c r="R166" t="s">
        <v>8314</v>
      </c>
      <c r="S166" s="20">
        <f t="shared" si="8"/>
        <v>42152.288819444439</v>
      </c>
    </row>
    <row r="167" spans="1:19" ht="43.2" x14ac:dyDescent="0.55000000000000004">
      <c r="A167" s="10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2">
        <f t="shared" si="6"/>
        <v>165</v>
      </c>
      <c r="P167" s="14">
        <f t="shared" si="7"/>
        <v>59.96</v>
      </c>
      <c r="Q167" s="16" t="s">
        <v>8321</v>
      </c>
      <c r="R167" t="s">
        <v>8332</v>
      </c>
      <c r="S167" s="20">
        <f t="shared" si="8"/>
        <v>41791.713252314818</v>
      </c>
    </row>
    <row r="168" spans="1:19" ht="43.2" x14ac:dyDescent="0.55000000000000004">
      <c r="A168" s="10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2">
        <f t="shared" si="6"/>
        <v>493</v>
      </c>
      <c r="P168" s="14">
        <f t="shared" si="7"/>
        <v>69.760000000000005</v>
      </c>
      <c r="Q168" s="16" t="s">
        <v>8308</v>
      </c>
      <c r="R168" t="s">
        <v>8309</v>
      </c>
      <c r="S168" s="20">
        <f t="shared" si="8"/>
        <v>42198.676655092597</v>
      </c>
    </row>
    <row r="169" spans="1:19" ht="43.2" x14ac:dyDescent="0.55000000000000004">
      <c r="A169" s="10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2">
        <f t="shared" si="6"/>
        <v>196</v>
      </c>
      <c r="P169" s="14">
        <f t="shared" si="7"/>
        <v>36</v>
      </c>
      <c r="Q169" s="16" t="s">
        <v>8308</v>
      </c>
      <c r="R169" t="s">
        <v>8309</v>
      </c>
      <c r="S169" s="20">
        <f t="shared" si="8"/>
        <v>41783.642939814818</v>
      </c>
    </row>
    <row r="170" spans="1:19" ht="43.2" x14ac:dyDescent="0.55000000000000004">
      <c r="A170" s="1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2">
        <f t="shared" si="6"/>
        <v>101</v>
      </c>
      <c r="P170" s="14">
        <f t="shared" si="7"/>
        <v>526.46</v>
      </c>
      <c r="Q170" s="16" t="s">
        <v>8327</v>
      </c>
      <c r="R170" t="s">
        <v>8328</v>
      </c>
      <c r="S170" s="20">
        <f t="shared" si="8"/>
        <v>41136.777812500004</v>
      </c>
    </row>
    <row r="171" spans="1:19" ht="28.8" x14ac:dyDescent="0.55000000000000004">
      <c r="A171" s="10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2">
        <f t="shared" si="6"/>
        <v>108</v>
      </c>
      <c r="P171" s="14">
        <f t="shared" si="7"/>
        <v>149.46</v>
      </c>
      <c r="Q171" s="16" t="s">
        <v>8311</v>
      </c>
      <c r="R171" t="s">
        <v>8312</v>
      </c>
      <c r="S171" s="20">
        <f t="shared" si="8"/>
        <v>41290.598483796297</v>
      </c>
    </row>
    <row r="172" spans="1:19" ht="43.2" x14ac:dyDescent="0.55000000000000004">
      <c r="A172" s="10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2">
        <f t="shared" si="6"/>
        <v>119</v>
      </c>
      <c r="P172" s="14">
        <f t="shared" si="7"/>
        <v>151.32</v>
      </c>
      <c r="Q172" s="16" t="s">
        <v>8308</v>
      </c>
      <c r="R172" t="s">
        <v>8310</v>
      </c>
      <c r="S172" s="20">
        <f t="shared" si="8"/>
        <v>42199.57</v>
      </c>
    </row>
    <row r="173" spans="1:19" ht="43.2" x14ac:dyDescent="0.55000000000000004">
      <c r="A173" s="10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2">
        <f t="shared" si="6"/>
        <v>473</v>
      </c>
      <c r="P173" s="14">
        <f t="shared" si="7"/>
        <v>278.39</v>
      </c>
      <c r="Q173" s="16" t="s">
        <v>8308</v>
      </c>
      <c r="R173" t="s">
        <v>8309</v>
      </c>
      <c r="S173" s="20">
        <f t="shared" si="8"/>
        <v>42115.071504629625</v>
      </c>
    </row>
    <row r="174" spans="1:19" ht="43.2" x14ac:dyDescent="0.55000000000000004">
      <c r="A174" s="10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2">
        <f t="shared" si="6"/>
        <v>135</v>
      </c>
      <c r="P174" s="14">
        <f t="shared" si="7"/>
        <v>53.99</v>
      </c>
      <c r="Q174" s="16" t="s">
        <v>8313</v>
      </c>
      <c r="R174" t="s">
        <v>8314</v>
      </c>
      <c r="S174" s="20">
        <f t="shared" si="8"/>
        <v>42275.767303240747</v>
      </c>
    </row>
    <row r="175" spans="1:19" ht="43.2" hidden="1" x14ac:dyDescent="0.55000000000000004">
      <c r="A175" s="10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2">
        <f t="shared" si="6"/>
        <v>63</v>
      </c>
      <c r="P175" s="14">
        <f t="shared" si="7"/>
        <v>48.28</v>
      </c>
      <c r="Q175" s="16" t="s">
        <v>8316</v>
      </c>
      <c r="R175" t="s">
        <v>8334</v>
      </c>
      <c r="S175" s="20">
        <f t="shared" si="8"/>
        <v>41838.377893518518</v>
      </c>
    </row>
    <row r="176" spans="1:19" ht="43.2" hidden="1" x14ac:dyDescent="0.55000000000000004">
      <c r="A176" s="10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2">
        <f t="shared" si="6"/>
        <v>233</v>
      </c>
      <c r="P176" s="14">
        <f t="shared" si="7"/>
        <v>44.46</v>
      </c>
      <c r="Q176" s="16" t="s">
        <v>8323</v>
      </c>
      <c r="R176" t="s">
        <v>8324</v>
      </c>
      <c r="S176" s="20">
        <f t="shared" si="8"/>
        <v>42512.698217592595</v>
      </c>
    </row>
    <row r="177" spans="1:19" ht="43.2" x14ac:dyDescent="0.55000000000000004">
      <c r="A177" s="10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2">
        <f t="shared" si="6"/>
        <v>102</v>
      </c>
      <c r="P177" s="14">
        <f t="shared" si="7"/>
        <v>231.66</v>
      </c>
      <c r="Q177" s="16" t="s">
        <v>8323</v>
      </c>
      <c r="R177" t="s">
        <v>8335</v>
      </c>
      <c r="S177" s="20">
        <f t="shared" si="8"/>
        <v>41863.584120370368</v>
      </c>
    </row>
    <row r="178" spans="1:19" ht="28.8" x14ac:dyDescent="0.55000000000000004">
      <c r="A178" s="10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2">
        <f t="shared" si="6"/>
        <v>115</v>
      </c>
      <c r="P178" s="14">
        <f t="shared" si="7"/>
        <v>76.72</v>
      </c>
      <c r="Q178" s="16" t="s">
        <v>8311</v>
      </c>
      <c r="R178" t="s">
        <v>8312</v>
      </c>
      <c r="S178" s="20">
        <f t="shared" si="8"/>
        <v>40933.80190972222</v>
      </c>
    </row>
    <row r="179" spans="1:19" ht="28.8" x14ac:dyDescent="0.55000000000000004">
      <c r="A179" s="10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2">
        <f t="shared" si="6"/>
        <v>170</v>
      </c>
      <c r="P179" s="14">
        <f t="shared" si="7"/>
        <v>67.42</v>
      </c>
      <c r="Q179" s="16" t="s">
        <v>8308</v>
      </c>
      <c r="R179" t="s">
        <v>8309</v>
      </c>
      <c r="S179" s="20">
        <f t="shared" si="8"/>
        <v>41351.541377314818</v>
      </c>
    </row>
    <row r="180" spans="1:19" ht="43.2" x14ac:dyDescent="0.55000000000000004">
      <c r="A180" s="1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2">
        <f t="shared" si="6"/>
        <v>101</v>
      </c>
      <c r="P180" s="14">
        <f t="shared" si="7"/>
        <v>254.39</v>
      </c>
      <c r="Q180" s="16" t="s">
        <v>8321</v>
      </c>
      <c r="R180" t="s">
        <v>8322</v>
      </c>
      <c r="S180" s="20">
        <f t="shared" si="8"/>
        <v>40194.920046296298</v>
      </c>
    </row>
    <row r="181" spans="1:19" ht="43.2" x14ac:dyDescent="0.55000000000000004">
      <c r="A181" s="10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2">
        <f t="shared" si="6"/>
        <v>113</v>
      </c>
      <c r="P181" s="14">
        <f t="shared" si="7"/>
        <v>162.91</v>
      </c>
      <c r="Q181" s="16" t="s">
        <v>8323</v>
      </c>
      <c r="R181" t="s">
        <v>8324</v>
      </c>
      <c r="S181" s="20">
        <f t="shared" si="8"/>
        <v>41928.881064814814</v>
      </c>
    </row>
    <row r="182" spans="1:19" ht="43.2" x14ac:dyDescent="0.55000000000000004">
      <c r="A182" s="10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2">
        <f t="shared" si="6"/>
        <v>1802</v>
      </c>
      <c r="P182" s="14">
        <f t="shared" si="7"/>
        <v>49.93</v>
      </c>
      <c r="Q182" s="16" t="s">
        <v>8316</v>
      </c>
      <c r="R182" t="s">
        <v>8317</v>
      </c>
      <c r="S182" s="20">
        <f t="shared" si="8"/>
        <v>42776.704432870371</v>
      </c>
    </row>
    <row r="183" spans="1:19" ht="43.2" x14ac:dyDescent="0.55000000000000004">
      <c r="A183" s="10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2">
        <f t="shared" si="6"/>
        <v>179</v>
      </c>
      <c r="P183" s="14">
        <f t="shared" si="7"/>
        <v>282.72000000000003</v>
      </c>
      <c r="Q183" s="16" t="s">
        <v>8308</v>
      </c>
      <c r="R183" t="s">
        <v>8309</v>
      </c>
      <c r="S183" s="20">
        <f t="shared" si="8"/>
        <v>41725.082384259258</v>
      </c>
    </row>
    <row r="184" spans="1:19" ht="43.2" x14ac:dyDescent="0.55000000000000004">
      <c r="A184" s="10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2">
        <f t="shared" si="6"/>
        <v>112</v>
      </c>
      <c r="P184" s="14">
        <f t="shared" si="7"/>
        <v>117.77</v>
      </c>
      <c r="Q184" s="16" t="s">
        <v>8321</v>
      </c>
      <c r="R184" t="s">
        <v>8322</v>
      </c>
      <c r="S184" s="20">
        <f t="shared" si="8"/>
        <v>42292.495474537034</v>
      </c>
    </row>
    <row r="185" spans="1:19" ht="28.8" x14ac:dyDescent="0.55000000000000004">
      <c r="A185" s="10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2">
        <f t="shared" si="6"/>
        <v>127</v>
      </c>
      <c r="P185" s="14">
        <f t="shared" si="7"/>
        <v>1644</v>
      </c>
      <c r="Q185" s="16" t="s">
        <v>8308</v>
      </c>
      <c r="R185" t="s">
        <v>8310</v>
      </c>
      <c r="S185" s="20">
        <f t="shared" si="8"/>
        <v>41891.693379629629</v>
      </c>
    </row>
    <row r="186" spans="1:19" ht="43.2" x14ac:dyDescent="0.55000000000000004">
      <c r="A186" s="10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2">
        <f t="shared" si="6"/>
        <v>125</v>
      </c>
      <c r="P186" s="14">
        <f t="shared" si="7"/>
        <v>146.35</v>
      </c>
      <c r="Q186" s="16" t="s">
        <v>8321</v>
      </c>
      <c r="R186" t="s">
        <v>8322</v>
      </c>
      <c r="S186" s="20">
        <f t="shared" si="8"/>
        <v>42772.669062500005</v>
      </c>
    </row>
    <row r="187" spans="1:19" ht="43.2" hidden="1" x14ac:dyDescent="0.55000000000000004">
      <c r="A187" s="10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2">
        <f t="shared" si="6"/>
        <v>127</v>
      </c>
      <c r="P187" s="14">
        <f t="shared" si="7"/>
        <v>44.91</v>
      </c>
      <c r="Q187" s="16" t="s">
        <v>8321</v>
      </c>
      <c r="R187" t="s">
        <v>8322</v>
      </c>
      <c r="S187" s="20">
        <f t="shared" si="8"/>
        <v>42427.964745370366</v>
      </c>
    </row>
    <row r="188" spans="1:19" ht="43.2" x14ac:dyDescent="0.55000000000000004">
      <c r="A188" s="10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2">
        <f t="shared" si="6"/>
        <v>143</v>
      </c>
      <c r="P188" s="14">
        <f t="shared" si="7"/>
        <v>114.77</v>
      </c>
      <c r="Q188" s="16" t="s">
        <v>8308</v>
      </c>
      <c r="R188" t="s">
        <v>8309</v>
      </c>
      <c r="S188" s="20">
        <f t="shared" si="8"/>
        <v>42361.602476851855</v>
      </c>
    </row>
    <row r="189" spans="1:19" ht="57.6" hidden="1" x14ac:dyDescent="0.55000000000000004">
      <c r="A189" s="10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2">
        <f t="shared" si="6"/>
        <v>22</v>
      </c>
      <c r="P189" s="14">
        <f t="shared" si="7"/>
        <v>1536.25</v>
      </c>
      <c r="Q189" s="16" t="s">
        <v>8308</v>
      </c>
      <c r="R189" t="s">
        <v>8310</v>
      </c>
      <c r="S189" s="20">
        <f t="shared" si="8"/>
        <v>42527.625671296293</v>
      </c>
    </row>
    <row r="190" spans="1:19" ht="43.2" x14ac:dyDescent="0.55000000000000004">
      <c r="A190" s="1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2">
        <f t="shared" si="6"/>
        <v>107</v>
      </c>
      <c r="P190" s="14">
        <f t="shared" si="7"/>
        <v>97.36</v>
      </c>
      <c r="Q190" s="16" t="s">
        <v>8321</v>
      </c>
      <c r="R190" t="s">
        <v>8322</v>
      </c>
      <c r="S190" s="20">
        <f t="shared" si="8"/>
        <v>42507.581412037034</v>
      </c>
    </row>
    <row r="191" spans="1:19" ht="43.2" x14ac:dyDescent="0.55000000000000004">
      <c r="A191" s="10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2">
        <f t="shared" si="6"/>
        <v>106</v>
      </c>
      <c r="P191" s="14">
        <f t="shared" si="7"/>
        <v>104.99</v>
      </c>
      <c r="Q191" s="16" t="s">
        <v>8319</v>
      </c>
      <c r="R191" t="s">
        <v>8320</v>
      </c>
      <c r="S191" s="20">
        <f t="shared" si="8"/>
        <v>42643.642800925925</v>
      </c>
    </row>
    <row r="192" spans="1:19" ht="43.2" hidden="1" x14ac:dyDescent="0.55000000000000004">
      <c r="A192" s="10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2">
        <f t="shared" si="6"/>
        <v>8</v>
      </c>
      <c r="P192" s="14">
        <f t="shared" si="7"/>
        <v>78.67</v>
      </c>
      <c r="Q192" s="16" t="s">
        <v>8308</v>
      </c>
      <c r="R192" t="s">
        <v>8315</v>
      </c>
      <c r="S192" s="20">
        <f t="shared" si="8"/>
        <v>42226.313298611116</v>
      </c>
    </row>
    <row r="193" spans="1:19" ht="43.2" hidden="1" x14ac:dyDescent="0.55000000000000004">
      <c r="A193" s="10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2">
        <f t="shared" si="6"/>
        <v>12</v>
      </c>
      <c r="P193" s="14">
        <f t="shared" si="7"/>
        <v>2796.67</v>
      </c>
      <c r="Q193" s="16" t="s">
        <v>8323</v>
      </c>
      <c r="R193" t="s">
        <v>8324</v>
      </c>
      <c r="S193" s="20">
        <f t="shared" si="8"/>
        <v>42531.228437500002</v>
      </c>
    </row>
    <row r="194" spans="1:19" ht="43.2" x14ac:dyDescent="0.55000000000000004">
      <c r="A194" s="10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2">
        <f t="shared" si="6"/>
        <v>105</v>
      </c>
      <c r="P194" s="14">
        <f t="shared" si="7"/>
        <v>55.07</v>
      </c>
      <c r="Q194" s="16" t="s">
        <v>8321</v>
      </c>
      <c r="R194" t="s">
        <v>8322</v>
      </c>
      <c r="S194" s="20">
        <f t="shared" si="8"/>
        <v>40904.738194444442</v>
      </c>
    </row>
    <row r="195" spans="1:19" ht="28.8" hidden="1" x14ac:dyDescent="0.55000000000000004">
      <c r="A195" s="10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2">
        <f t="shared" ref="O195:O258" si="9">ROUND(E195/D195*100,0)</f>
        <v>104</v>
      </c>
      <c r="P195" s="14">
        <f t="shared" ref="P195:P258" si="10">IFERROR(ROUND(E195/L195,2),0)</f>
        <v>922.22</v>
      </c>
      <c r="Q195" s="16" t="s">
        <v>8323</v>
      </c>
      <c r="R195" t="s">
        <v>8324</v>
      </c>
      <c r="S195" s="20">
        <f t="shared" ref="S195:S258" si="11">(((J195/60)/60/24)+DATE(1970,1,1))</f>
        <v>42756.690162037034</v>
      </c>
    </row>
    <row r="196" spans="1:19" ht="43.2" x14ac:dyDescent="0.55000000000000004">
      <c r="A196" s="10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2">
        <f t="shared" si="9"/>
        <v>113</v>
      </c>
      <c r="P196" s="14">
        <f t="shared" si="10"/>
        <v>109.04</v>
      </c>
      <c r="Q196" s="16" t="s">
        <v>8321</v>
      </c>
      <c r="R196" t="s">
        <v>8322</v>
      </c>
      <c r="S196" s="20">
        <f t="shared" si="11"/>
        <v>41949.697962962964</v>
      </c>
    </row>
    <row r="197" spans="1:19" ht="43.2" hidden="1" x14ac:dyDescent="0.55000000000000004">
      <c r="A197" s="10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2">
        <f t="shared" si="9"/>
        <v>20</v>
      </c>
      <c r="P197" s="14">
        <f t="shared" si="10"/>
        <v>202.23</v>
      </c>
      <c r="Q197" s="16" t="s">
        <v>8323</v>
      </c>
      <c r="R197" t="s">
        <v>8324</v>
      </c>
      <c r="S197" s="20">
        <f t="shared" si="11"/>
        <v>42334.803923611107</v>
      </c>
    </row>
    <row r="198" spans="1:19" ht="28.8" x14ac:dyDescent="0.55000000000000004">
      <c r="A198" s="10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2">
        <f t="shared" si="9"/>
        <v>116</v>
      </c>
      <c r="P198" s="14">
        <f t="shared" si="10"/>
        <v>246.61</v>
      </c>
      <c r="Q198" s="16" t="s">
        <v>8321</v>
      </c>
      <c r="R198" t="s">
        <v>8322</v>
      </c>
      <c r="S198" s="20">
        <f t="shared" si="11"/>
        <v>41943.293912037036</v>
      </c>
    </row>
    <row r="199" spans="1:19" ht="28.8" x14ac:dyDescent="0.55000000000000004">
      <c r="A199" s="10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2">
        <f t="shared" si="9"/>
        <v>150</v>
      </c>
      <c r="P199" s="14">
        <f t="shared" si="10"/>
        <v>97.82</v>
      </c>
      <c r="Q199" s="16" t="s">
        <v>8321</v>
      </c>
      <c r="R199" t="s">
        <v>8322</v>
      </c>
      <c r="S199" s="20">
        <f t="shared" si="11"/>
        <v>41164.040960648148</v>
      </c>
    </row>
    <row r="200" spans="1:19" ht="43.2" x14ac:dyDescent="0.55000000000000004">
      <c r="A200" s="1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2">
        <f t="shared" si="9"/>
        <v>203</v>
      </c>
      <c r="P200" s="14">
        <f t="shared" si="10"/>
        <v>130.22999999999999</v>
      </c>
      <c r="Q200" s="16" t="s">
        <v>8319</v>
      </c>
      <c r="R200" t="s">
        <v>8320</v>
      </c>
      <c r="S200" s="20">
        <f t="shared" si="11"/>
        <v>41836.625254629631</v>
      </c>
    </row>
    <row r="201" spans="1:19" ht="28.8" hidden="1" x14ac:dyDescent="0.55000000000000004">
      <c r="A201" s="10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2">
        <f t="shared" si="9"/>
        <v>40</v>
      </c>
      <c r="P201" s="14">
        <f t="shared" si="10"/>
        <v>162.91999999999999</v>
      </c>
      <c r="Q201" s="16" t="s">
        <v>8308</v>
      </c>
      <c r="R201" t="s">
        <v>8310</v>
      </c>
      <c r="S201" s="20">
        <f t="shared" si="11"/>
        <v>42278.498240740737</v>
      </c>
    </row>
    <row r="202" spans="1:19" ht="43.2" x14ac:dyDescent="0.55000000000000004">
      <c r="A202" s="10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2">
        <f t="shared" si="9"/>
        <v>183</v>
      </c>
      <c r="P202" s="14">
        <f t="shared" si="10"/>
        <v>159.51</v>
      </c>
      <c r="Q202" s="16" t="s">
        <v>8321</v>
      </c>
      <c r="R202" t="s">
        <v>8332</v>
      </c>
      <c r="S202" s="20">
        <f t="shared" si="11"/>
        <v>42032.693043981482</v>
      </c>
    </row>
    <row r="203" spans="1:19" ht="43.2" hidden="1" x14ac:dyDescent="0.55000000000000004">
      <c r="A203" s="10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2">
        <f t="shared" si="9"/>
        <v>322</v>
      </c>
      <c r="P203" s="14">
        <f t="shared" si="10"/>
        <v>56.41</v>
      </c>
      <c r="Q203" s="16" t="s">
        <v>8313</v>
      </c>
      <c r="R203" t="s">
        <v>8314</v>
      </c>
      <c r="S203" s="20">
        <f t="shared" si="11"/>
        <v>42072.488182870366</v>
      </c>
    </row>
    <row r="204" spans="1:19" ht="28.8" x14ac:dyDescent="0.55000000000000004">
      <c r="A204" s="10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2">
        <f t="shared" si="9"/>
        <v>100</v>
      </c>
      <c r="P204" s="14">
        <f t="shared" si="10"/>
        <v>550.04</v>
      </c>
      <c r="Q204" s="16" t="s">
        <v>8323</v>
      </c>
      <c r="R204" t="s">
        <v>8326</v>
      </c>
      <c r="S204" s="20">
        <f t="shared" si="11"/>
        <v>41887.292187500003</v>
      </c>
    </row>
    <row r="205" spans="1:19" ht="43.2" x14ac:dyDescent="0.55000000000000004">
      <c r="A205" s="10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2">
        <f t="shared" si="9"/>
        <v>819</v>
      </c>
      <c r="P205" s="14">
        <f t="shared" si="10"/>
        <v>152.62</v>
      </c>
      <c r="Q205" s="16" t="s">
        <v>8308</v>
      </c>
      <c r="R205" t="s">
        <v>8309</v>
      </c>
      <c r="S205" s="20">
        <f t="shared" si="11"/>
        <v>41069.088506944441</v>
      </c>
    </row>
    <row r="206" spans="1:19" ht="43.2" hidden="1" x14ac:dyDescent="0.55000000000000004">
      <c r="A206" s="10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2">
        <f t="shared" si="9"/>
        <v>42</v>
      </c>
      <c r="P206" s="14">
        <f t="shared" si="10"/>
        <v>364.35</v>
      </c>
      <c r="Q206" s="16" t="s">
        <v>8308</v>
      </c>
      <c r="R206" t="s">
        <v>8310</v>
      </c>
      <c r="S206" s="20">
        <f t="shared" si="11"/>
        <v>42740.693692129629</v>
      </c>
    </row>
    <row r="207" spans="1:19" ht="43.2" x14ac:dyDescent="0.55000000000000004">
      <c r="A207" s="10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2">
        <f t="shared" si="9"/>
        <v>107</v>
      </c>
      <c r="P207" s="14">
        <f t="shared" si="10"/>
        <v>170.45</v>
      </c>
      <c r="Q207" s="16" t="s">
        <v>8313</v>
      </c>
      <c r="R207" t="s">
        <v>8314</v>
      </c>
      <c r="S207" s="20">
        <f t="shared" si="11"/>
        <v>42493.167719907404</v>
      </c>
    </row>
    <row r="208" spans="1:19" ht="43.2" x14ac:dyDescent="0.55000000000000004">
      <c r="A208" s="10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2">
        <f t="shared" si="9"/>
        <v>114</v>
      </c>
      <c r="P208" s="14">
        <f t="shared" si="10"/>
        <v>119.18</v>
      </c>
      <c r="Q208" s="16" t="s">
        <v>8323</v>
      </c>
      <c r="R208" t="s">
        <v>8326</v>
      </c>
      <c r="S208" s="20">
        <f t="shared" si="11"/>
        <v>42480.078715277778</v>
      </c>
    </row>
    <row r="209" spans="1:19" ht="43.2" hidden="1" x14ac:dyDescent="0.55000000000000004">
      <c r="A209" s="10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2">
        <f t="shared" si="9"/>
        <v>114</v>
      </c>
      <c r="P209" s="14">
        <f t="shared" si="10"/>
        <v>64.02</v>
      </c>
      <c r="Q209" s="16" t="s">
        <v>8308</v>
      </c>
      <c r="R209" t="s">
        <v>8309</v>
      </c>
      <c r="S209" s="20">
        <f t="shared" si="11"/>
        <v>41731.520949074074</v>
      </c>
    </row>
    <row r="210" spans="1:19" ht="28.8" x14ac:dyDescent="0.55000000000000004">
      <c r="A210" s="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2">
        <f t="shared" si="9"/>
        <v>662</v>
      </c>
      <c r="P210" s="14">
        <f t="shared" si="10"/>
        <v>43.33</v>
      </c>
      <c r="Q210" s="16" t="s">
        <v>8311</v>
      </c>
      <c r="R210" t="s">
        <v>8312</v>
      </c>
      <c r="S210" s="20">
        <f t="shared" si="11"/>
        <v>40766.041921296295</v>
      </c>
    </row>
    <row r="211" spans="1:19" ht="57.6" x14ac:dyDescent="0.55000000000000004">
      <c r="A211" s="10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2">
        <f t="shared" si="9"/>
        <v>404</v>
      </c>
      <c r="P211" s="14">
        <f t="shared" si="10"/>
        <v>82.4</v>
      </c>
      <c r="Q211" s="16" t="s">
        <v>8316</v>
      </c>
      <c r="R211" t="s">
        <v>8317</v>
      </c>
      <c r="S211" s="20">
        <f t="shared" si="11"/>
        <v>42234.624895833331</v>
      </c>
    </row>
    <row r="212" spans="1:19" ht="43.2" x14ac:dyDescent="0.55000000000000004">
      <c r="A212" s="10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2">
        <f t="shared" si="9"/>
        <v>132</v>
      </c>
      <c r="P212" s="14">
        <f t="shared" si="10"/>
        <v>46.58</v>
      </c>
      <c r="Q212" s="16" t="s">
        <v>8308</v>
      </c>
      <c r="R212" t="s">
        <v>8309</v>
      </c>
      <c r="S212" s="20">
        <f t="shared" si="11"/>
        <v>41738.864803240744</v>
      </c>
    </row>
    <row r="213" spans="1:19" ht="43.2" x14ac:dyDescent="0.55000000000000004">
      <c r="A213" s="10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2">
        <f t="shared" si="9"/>
        <v>786</v>
      </c>
      <c r="P213" s="14">
        <f t="shared" si="10"/>
        <v>71.59</v>
      </c>
      <c r="Q213" s="16" t="s">
        <v>8313</v>
      </c>
      <c r="R213" t="s">
        <v>8314</v>
      </c>
      <c r="S213" s="20">
        <f t="shared" si="11"/>
        <v>41759.923101851848</v>
      </c>
    </row>
    <row r="214" spans="1:19" ht="43.2" x14ac:dyDescent="0.55000000000000004">
      <c r="A214" s="10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2">
        <f t="shared" si="9"/>
        <v>112</v>
      </c>
      <c r="P214" s="14">
        <f t="shared" si="10"/>
        <v>149.44</v>
      </c>
      <c r="Q214" s="16" t="s">
        <v>8323</v>
      </c>
      <c r="R214" t="s">
        <v>8324</v>
      </c>
      <c r="S214" s="20">
        <f t="shared" si="11"/>
        <v>41899.294942129629</v>
      </c>
    </row>
    <row r="215" spans="1:19" ht="28.8" hidden="1" x14ac:dyDescent="0.55000000000000004">
      <c r="A215" s="10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2">
        <f t="shared" si="9"/>
        <v>270</v>
      </c>
      <c r="P215" s="14">
        <f t="shared" si="10"/>
        <v>76.44</v>
      </c>
      <c r="Q215" s="16" t="s">
        <v>8313</v>
      </c>
      <c r="R215" t="s">
        <v>8314</v>
      </c>
      <c r="S215" s="20">
        <f t="shared" si="11"/>
        <v>42326.818738425922</v>
      </c>
    </row>
    <row r="216" spans="1:19" ht="43.2" x14ac:dyDescent="0.55000000000000004">
      <c r="A216" s="10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2">
        <f t="shared" si="9"/>
        <v>326</v>
      </c>
      <c r="P216" s="14">
        <f t="shared" si="10"/>
        <v>80.02</v>
      </c>
      <c r="Q216" s="16" t="s">
        <v>8308</v>
      </c>
      <c r="R216" t="s">
        <v>8315</v>
      </c>
      <c r="S216" s="20">
        <f t="shared" si="11"/>
        <v>41915.747314814813</v>
      </c>
    </row>
    <row r="217" spans="1:19" ht="43.2" x14ac:dyDescent="0.55000000000000004">
      <c r="A217" s="10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2">
        <f t="shared" si="9"/>
        <v>111</v>
      </c>
      <c r="P217" s="14">
        <f t="shared" si="10"/>
        <v>109.82</v>
      </c>
      <c r="Q217" s="16" t="s">
        <v>8321</v>
      </c>
      <c r="R217" t="s">
        <v>8322</v>
      </c>
      <c r="S217" s="20">
        <f t="shared" si="11"/>
        <v>41936.001226851848</v>
      </c>
    </row>
    <row r="218" spans="1:19" ht="43.2" x14ac:dyDescent="0.55000000000000004">
      <c r="A218" s="10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2">
        <f t="shared" si="9"/>
        <v>155</v>
      </c>
      <c r="P218" s="14">
        <f t="shared" si="10"/>
        <v>82.96</v>
      </c>
      <c r="Q218" s="16" t="s">
        <v>8327</v>
      </c>
      <c r="R218" t="s">
        <v>8331</v>
      </c>
      <c r="S218" s="20">
        <f t="shared" si="11"/>
        <v>41116.690104166664</v>
      </c>
    </row>
    <row r="219" spans="1:19" ht="43.2" x14ac:dyDescent="0.55000000000000004">
      <c r="A219" s="10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2">
        <f t="shared" si="9"/>
        <v>101</v>
      </c>
      <c r="P219" s="14">
        <f t="shared" si="10"/>
        <v>287.31</v>
      </c>
      <c r="Q219" s="16" t="s">
        <v>8321</v>
      </c>
      <c r="R219" t="s">
        <v>8322</v>
      </c>
      <c r="S219" s="20">
        <f t="shared" si="11"/>
        <v>41019.793032407404</v>
      </c>
    </row>
    <row r="220" spans="1:19" ht="28.8" x14ac:dyDescent="0.55000000000000004">
      <c r="A220" s="1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2">
        <f t="shared" si="9"/>
        <v>109</v>
      </c>
      <c r="P220" s="14">
        <f t="shared" si="10"/>
        <v>66.349999999999994</v>
      </c>
      <c r="Q220" s="16" t="s">
        <v>8321</v>
      </c>
      <c r="R220" t="s">
        <v>8332</v>
      </c>
      <c r="S220" s="20">
        <f t="shared" si="11"/>
        <v>42229.820173611108</v>
      </c>
    </row>
    <row r="221" spans="1:19" ht="43.2" x14ac:dyDescent="0.55000000000000004">
      <c r="A221" s="10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2">
        <f t="shared" si="9"/>
        <v>253</v>
      </c>
      <c r="P221" s="14">
        <f t="shared" si="10"/>
        <v>121</v>
      </c>
      <c r="Q221" s="16" t="s">
        <v>8313</v>
      </c>
      <c r="R221" t="s">
        <v>8314</v>
      </c>
      <c r="S221" s="20">
        <f t="shared" si="11"/>
        <v>42503.66474537037</v>
      </c>
    </row>
    <row r="222" spans="1:19" ht="43.2" x14ac:dyDescent="0.55000000000000004">
      <c r="A222" s="10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2">
        <f t="shared" si="9"/>
        <v>107</v>
      </c>
      <c r="P222" s="14">
        <f t="shared" si="10"/>
        <v>66.7</v>
      </c>
      <c r="Q222" s="16" t="s">
        <v>8321</v>
      </c>
      <c r="R222" t="s">
        <v>8322</v>
      </c>
      <c r="S222" s="20">
        <f t="shared" si="11"/>
        <v>42479.626875000002</v>
      </c>
    </row>
    <row r="223" spans="1:19" ht="43.2" x14ac:dyDescent="0.55000000000000004">
      <c r="A223" s="10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2">
        <f t="shared" si="9"/>
        <v>124</v>
      </c>
      <c r="P223" s="14">
        <f t="shared" si="10"/>
        <v>194.26</v>
      </c>
      <c r="Q223" s="16" t="s">
        <v>8308</v>
      </c>
      <c r="R223" t="s">
        <v>8309</v>
      </c>
      <c r="S223" s="20">
        <f t="shared" si="11"/>
        <v>41535.812708333331</v>
      </c>
    </row>
    <row r="224" spans="1:19" ht="43.2" x14ac:dyDescent="0.55000000000000004">
      <c r="A224" s="10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2">
        <f t="shared" si="9"/>
        <v>103</v>
      </c>
      <c r="P224" s="14">
        <f t="shared" si="10"/>
        <v>133.13999999999999</v>
      </c>
      <c r="Q224" s="16" t="s">
        <v>8321</v>
      </c>
      <c r="R224" t="s">
        <v>8322</v>
      </c>
      <c r="S224" s="20">
        <f t="shared" si="11"/>
        <v>41646.628032407411</v>
      </c>
    </row>
    <row r="225" spans="1:19" ht="43.2" hidden="1" x14ac:dyDescent="0.55000000000000004">
      <c r="A225" s="10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2">
        <f t="shared" si="9"/>
        <v>103</v>
      </c>
      <c r="P225" s="14">
        <f t="shared" si="10"/>
        <v>106.62</v>
      </c>
      <c r="Q225" s="16" t="s">
        <v>8321</v>
      </c>
      <c r="R225" t="s">
        <v>8322</v>
      </c>
      <c r="S225" s="20">
        <f t="shared" si="11"/>
        <v>42647.446597222224</v>
      </c>
    </row>
    <row r="226" spans="1:19" ht="43.2" x14ac:dyDescent="0.55000000000000004">
      <c r="A226" s="10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2">
        <f t="shared" si="9"/>
        <v>102</v>
      </c>
      <c r="P226" s="14">
        <f t="shared" si="10"/>
        <v>219.93</v>
      </c>
      <c r="Q226" s="16" t="s">
        <v>8319</v>
      </c>
      <c r="R226" t="s">
        <v>8320</v>
      </c>
      <c r="S226" s="20">
        <f t="shared" si="11"/>
        <v>42332.89980324074</v>
      </c>
    </row>
    <row r="227" spans="1:19" ht="43.2" x14ac:dyDescent="0.55000000000000004">
      <c r="A227" s="10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2">
        <f t="shared" si="9"/>
        <v>102</v>
      </c>
      <c r="P227" s="14">
        <f t="shared" si="10"/>
        <v>104.82</v>
      </c>
      <c r="Q227" s="16" t="s">
        <v>8321</v>
      </c>
      <c r="R227" t="s">
        <v>8322</v>
      </c>
      <c r="S227" s="20">
        <f t="shared" si="11"/>
        <v>41379.515775462962</v>
      </c>
    </row>
    <row r="228" spans="1:19" ht="43.2" x14ac:dyDescent="0.55000000000000004">
      <c r="A228" s="10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2">
        <f t="shared" si="9"/>
        <v>118</v>
      </c>
      <c r="P228" s="14">
        <f t="shared" si="10"/>
        <v>98.03</v>
      </c>
      <c r="Q228" s="16" t="s">
        <v>8327</v>
      </c>
      <c r="R228" t="s">
        <v>8331</v>
      </c>
      <c r="S228" s="20">
        <f t="shared" si="11"/>
        <v>40921.919340277782</v>
      </c>
    </row>
    <row r="229" spans="1:19" ht="28.8" hidden="1" x14ac:dyDescent="0.55000000000000004">
      <c r="A229" s="10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2">
        <f t="shared" si="9"/>
        <v>35</v>
      </c>
      <c r="P229" s="14">
        <f t="shared" si="10"/>
        <v>119.39</v>
      </c>
      <c r="Q229" s="16" t="s">
        <v>8308</v>
      </c>
      <c r="R229" t="s">
        <v>8310</v>
      </c>
      <c r="S229" s="20">
        <f t="shared" si="11"/>
        <v>42094.808182870373</v>
      </c>
    </row>
    <row r="230" spans="1:19" x14ac:dyDescent="0.55000000000000004">
      <c r="A230" s="1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2">
        <f t="shared" si="9"/>
        <v>177</v>
      </c>
      <c r="P230" s="14">
        <f t="shared" si="10"/>
        <v>97</v>
      </c>
      <c r="Q230" s="16" t="s">
        <v>8323</v>
      </c>
      <c r="R230" t="s">
        <v>8324</v>
      </c>
      <c r="S230" s="20">
        <f t="shared" si="11"/>
        <v>42337.02039351852</v>
      </c>
    </row>
    <row r="231" spans="1:19" ht="43.2" x14ac:dyDescent="0.55000000000000004">
      <c r="A231" s="10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2">
        <f t="shared" si="9"/>
        <v>101</v>
      </c>
      <c r="P231" s="14">
        <f t="shared" si="10"/>
        <v>271.51</v>
      </c>
      <c r="Q231" s="16" t="s">
        <v>8319</v>
      </c>
      <c r="R231" t="s">
        <v>8320</v>
      </c>
      <c r="S231" s="20">
        <f t="shared" si="11"/>
        <v>42770.201481481476</v>
      </c>
    </row>
    <row r="232" spans="1:19" ht="28.8" x14ac:dyDescent="0.55000000000000004">
      <c r="A232" s="10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2">
        <f t="shared" si="9"/>
        <v>101</v>
      </c>
      <c r="P232" s="14">
        <f t="shared" si="10"/>
        <v>131.13999999999999</v>
      </c>
      <c r="Q232" s="16" t="s">
        <v>8323</v>
      </c>
      <c r="R232" t="s">
        <v>8326</v>
      </c>
      <c r="S232" s="20">
        <f t="shared" si="11"/>
        <v>42252.474351851852</v>
      </c>
    </row>
    <row r="233" spans="1:19" ht="43.2" hidden="1" x14ac:dyDescent="0.55000000000000004">
      <c r="A233" s="10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2">
        <f t="shared" si="9"/>
        <v>59</v>
      </c>
      <c r="P233" s="14">
        <f t="shared" si="10"/>
        <v>153.43</v>
      </c>
      <c r="Q233" s="16" t="s">
        <v>8308</v>
      </c>
      <c r="R233" t="s">
        <v>8310</v>
      </c>
      <c r="S233" s="20">
        <f t="shared" si="11"/>
        <v>42282.168993055559</v>
      </c>
    </row>
    <row r="234" spans="1:19" ht="57.6" x14ac:dyDescent="0.55000000000000004">
      <c r="A234" s="10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2">
        <f t="shared" si="9"/>
        <v>100</v>
      </c>
      <c r="P234" s="14">
        <f t="shared" si="10"/>
        <v>262.11</v>
      </c>
      <c r="Q234" s="16" t="s">
        <v>8323</v>
      </c>
      <c r="R234" t="s">
        <v>8326</v>
      </c>
      <c r="S234" s="20">
        <f t="shared" si="11"/>
        <v>42219.665173611109</v>
      </c>
    </row>
    <row r="235" spans="1:19" ht="43.2" x14ac:dyDescent="0.55000000000000004">
      <c r="A235" s="10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2">
        <f t="shared" si="9"/>
        <v>185</v>
      </c>
      <c r="P235" s="14">
        <f t="shared" si="10"/>
        <v>65.319999999999993</v>
      </c>
      <c r="Q235" s="16" t="s">
        <v>8316</v>
      </c>
      <c r="R235" t="s">
        <v>8317</v>
      </c>
      <c r="S235" s="20">
        <f t="shared" si="11"/>
        <v>42417.625046296293</v>
      </c>
    </row>
    <row r="236" spans="1:19" ht="43.2" x14ac:dyDescent="0.55000000000000004">
      <c r="A236" s="10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2">
        <f t="shared" si="9"/>
        <v>139</v>
      </c>
      <c r="P236" s="14">
        <f t="shared" si="10"/>
        <v>103.2</v>
      </c>
      <c r="Q236" s="16" t="s">
        <v>8311</v>
      </c>
      <c r="R236" t="s">
        <v>8312</v>
      </c>
      <c r="S236" s="20">
        <f t="shared" si="11"/>
        <v>41533.542858796296</v>
      </c>
    </row>
    <row r="237" spans="1:19" ht="43.2" x14ac:dyDescent="0.55000000000000004">
      <c r="A237" s="10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2">
        <f t="shared" si="9"/>
        <v>139</v>
      </c>
      <c r="P237" s="14">
        <f t="shared" si="10"/>
        <v>40.35</v>
      </c>
      <c r="Q237" s="16" t="s">
        <v>8327</v>
      </c>
      <c r="R237" t="s">
        <v>8331</v>
      </c>
      <c r="S237" s="20">
        <f t="shared" si="11"/>
        <v>42723.63653935185</v>
      </c>
    </row>
    <row r="238" spans="1:19" ht="43.2" x14ac:dyDescent="0.55000000000000004">
      <c r="A238" s="10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2">
        <f t="shared" si="9"/>
        <v>102</v>
      </c>
      <c r="P238" s="14">
        <f t="shared" si="10"/>
        <v>119.99</v>
      </c>
      <c r="Q238" s="16" t="s">
        <v>8321</v>
      </c>
      <c r="R238" t="s">
        <v>8322</v>
      </c>
      <c r="S238" s="20">
        <f t="shared" si="11"/>
        <v>42111.970995370371</v>
      </c>
    </row>
    <row r="239" spans="1:19" ht="43.2" x14ac:dyDescent="0.55000000000000004">
      <c r="A239" s="10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2">
        <f t="shared" si="9"/>
        <v>105</v>
      </c>
      <c r="P239" s="14">
        <f t="shared" si="10"/>
        <v>83.97</v>
      </c>
      <c r="Q239" s="16" t="s">
        <v>8327</v>
      </c>
      <c r="R239" t="s">
        <v>8331</v>
      </c>
      <c r="S239" s="20">
        <f t="shared" si="11"/>
        <v>41710.594282407408</v>
      </c>
    </row>
    <row r="240" spans="1:19" ht="43.2" x14ac:dyDescent="0.55000000000000004">
      <c r="A240" s="1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2">
        <f t="shared" si="9"/>
        <v>226</v>
      </c>
      <c r="P240" s="14">
        <f t="shared" si="10"/>
        <v>230.56</v>
      </c>
      <c r="Q240" s="16" t="s">
        <v>8308</v>
      </c>
      <c r="R240" t="s">
        <v>8309</v>
      </c>
      <c r="S240" s="20">
        <f t="shared" si="11"/>
        <v>40941.199826388889</v>
      </c>
    </row>
    <row r="241" spans="1:19" ht="43.2" hidden="1" x14ac:dyDescent="0.55000000000000004">
      <c r="A241" s="10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2">
        <f t="shared" si="9"/>
        <v>34</v>
      </c>
      <c r="P241" s="14">
        <f t="shared" si="10"/>
        <v>99.97</v>
      </c>
      <c r="Q241" s="16" t="s">
        <v>8308</v>
      </c>
      <c r="R241" t="s">
        <v>8310</v>
      </c>
      <c r="S241" s="20">
        <f t="shared" si="11"/>
        <v>42678.459120370375</v>
      </c>
    </row>
    <row r="242" spans="1:19" ht="43.2" hidden="1" x14ac:dyDescent="0.55000000000000004">
      <c r="A242" s="10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2">
        <f t="shared" si="9"/>
        <v>421</v>
      </c>
      <c r="P242" s="14">
        <f t="shared" si="10"/>
        <v>164.91</v>
      </c>
      <c r="Q242" s="16" t="s">
        <v>8308</v>
      </c>
      <c r="R242" t="s">
        <v>8309</v>
      </c>
      <c r="S242" s="20">
        <f t="shared" si="11"/>
        <v>41424.27107638889</v>
      </c>
    </row>
    <row r="243" spans="1:19" ht="43.2" hidden="1" x14ac:dyDescent="0.55000000000000004">
      <c r="A243" s="10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2">
        <f t="shared" si="9"/>
        <v>39</v>
      </c>
      <c r="P243" s="14">
        <f t="shared" si="10"/>
        <v>117.49</v>
      </c>
      <c r="Q243" s="16" t="s">
        <v>8308</v>
      </c>
      <c r="R243" t="s">
        <v>8318</v>
      </c>
      <c r="S243" s="20">
        <f t="shared" si="11"/>
        <v>42264.963159722218</v>
      </c>
    </row>
    <row r="244" spans="1:19" ht="28.8" x14ac:dyDescent="0.55000000000000004">
      <c r="A244" s="10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2">
        <f t="shared" si="9"/>
        <v>209</v>
      </c>
      <c r="P244" s="14">
        <f t="shared" si="10"/>
        <v>131.99</v>
      </c>
      <c r="Q244" s="16" t="s">
        <v>8308</v>
      </c>
      <c r="R244" t="s">
        <v>8309</v>
      </c>
      <c r="S244" s="20">
        <f t="shared" si="11"/>
        <v>41313.755219907405</v>
      </c>
    </row>
    <row r="245" spans="1:19" ht="43.2" x14ac:dyDescent="0.55000000000000004">
      <c r="A245" s="10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2">
        <f t="shared" si="9"/>
        <v>111</v>
      </c>
      <c r="P245" s="14">
        <f t="shared" si="10"/>
        <v>90.5</v>
      </c>
      <c r="Q245" s="16" t="s">
        <v>8311</v>
      </c>
      <c r="R245" t="s">
        <v>8312</v>
      </c>
      <c r="S245" s="20">
        <f t="shared" si="11"/>
        <v>40840.615787037037</v>
      </c>
    </row>
    <row r="246" spans="1:19" ht="28.8" x14ac:dyDescent="0.55000000000000004">
      <c r="A246" s="10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2">
        <f t="shared" si="9"/>
        <v>133</v>
      </c>
      <c r="P246" s="14">
        <f t="shared" si="10"/>
        <v>73.5</v>
      </c>
      <c r="Q246" s="16" t="s">
        <v>8308</v>
      </c>
      <c r="R246" t="s">
        <v>8309</v>
      </c>
      <c r="S246" s="20">
        <f t="shared" si="11"/>
        <v>41704.735937500001</v>
      </c>
    </row>
    <row r="247" spans="1:19" ht="43.2" x14ac:dyDescent="0.55000000000000004">
      <c r="A247" s="10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2">
        <f t="shared" si="9"/>
        <v>104</v>
      </c>
      <c r="P247" s="14">
        <f t="shared" si="10"/>
        <v>96.88</v>
      </c>
      <c r="Q247" s="16" t="s">
        <v>8311</v>
      </c>
      <c r="R247" t="s">
        <v>8312</v>
      </c>
      <c r="S247" s="20">
        <f t="shared" si="11"/>
        <v>42073.957569444443</v>
      </c>
    </row>
    <row r="248" spans="1:19" ht="43.2" x14ac:dyDescent="0.55000000000000004">
      <c r="A248" s="10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2">
        <f t="shared" si="9"/>
        <v>132</v>
      </c>
      <c r="P248" s="14">
        <f t="shared" si="10"/>
        <v>215.73</v>
      </c>
      <c r="Q248" s="16" t="s">
        <v>8311</v>
      </c>
      <c r="R248" t="s">
        <v>8333</v>
      </c>
      <c r="S248" s="20">
        <f t="shared" si="11"/>
        <v>40977.805300925924</v>
      </c>
    </row>
    <row r="249" spans="1:19" ht="43.2" x14ac:dyDescent="0.55000000000000004">
      <c r="A249" s="10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2">
        <f t="shared" si="9"/>
        <v>110</v>
      </c>
      <c r="P249" s="14">
        <f t="shared" si="10"/>
        <v>94.55</v>
      </c>
      <c r="Q249" s="16" t="s">
        <v>8323</v>
      </c>
      <c r="R249" t="s">
        <v>8324</v>
      </c>
      <c r="S249" s="20">
        <f t="shared" si="11"/>
        <v>41932.708877314813</v>
      </c>
    </row>
    <row r="250" spans="1:19" ht="43.2" x14ac:dyDescent="0.55000000000000004">
      <c r="A250" s="1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2">
        <f t="shared" si="9"/>
        <v>118</v>
      </c>
      <c r="P250" s="14">
        <f t="shared" si="10"/>
        <v>65.86</v>
      </c>
      <c r="Q250" s="16" t="s">
        <v>8327</v>
      </c>
      <c r="R250" t="s">
        <v>8336</v>
      </c>
      <c r="S250" s="20">
        <f t="shared" si="11"/>
        <v>42702.212337962963</v>
      </c>
    </row>
    <row r="251" spans="1:19" ht="43.2" hidden="1" x14ac:dyDescent="0.55000000000000004">
      <c r="A251" s="10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2">
        <f t="shared" si="9"/>
        <v>131</v>
      </c>
      <c r="P251" s="14">
        <f t="shared" si="10"/>
        <v>150.9</v>
      </c>
      <c r="Q251" s="16" t="s">
        <v>8321</v>
      </c>
      <c r="R251" t="s">
        <v>8332</v>
      </c>
      <c r="S251" s="20">
        <f t="shared" si="11"/>
        <v>41754.047083333331</v>
      </c>
    </row>
    <row r="252" spans="1:19" ht="43.2" x14ac:dyDescent="0.55000000000000004">
      <c r="A252" s="10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2">
        <f t="shared" si="9"/>
        <v>408</v>
      </c>
      <c r="P252" s="14">
        <f t="shared" si="10"/>
        <v>81.95</v>
      </c>
      <c r="Q252" s="16" t="s">
        <v>8308</v>
      </c>
      <c r="R252" t="s">
        <v>8315</v>
      </c>
      <c r="S252" s="20">
        <f t="shared" si="11"/>
        <v>42184.874675925923</v>
      </c>
    </row>
    <row r="253" spans="1:19" ht="28.8" x14ac:dyDescent="0.55000000000000004">
      <c r="A253" s="10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2">
        <f t="shared" si="9"/>
        <v>141</v>
      </c>
      <c r="P253" s="14">
        <f t="shared" si="10"/>
        <v>55.76</v>
      </c>
      <c r="Q253" s="16" t="s">
        <v>8308</v>
      </c>
      <c r="R253" t="s">
        <v>8315</v>
      </c>
      <c r="S253" s="20">
        <f t="shared" si="11"/>
        <v>42564.881076388891</v>
      </c>
    </row>
    <row r="254" spans="1:19" ht="43.2" x14ac:dyDescent="0.55000000000000004">
      <c r="A254" s="10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2">
        <f t="shared" si="9"/>
        <v>267</v>
      </c>
      <c r="P254" s="14">
        <f t="shared" si="10"/>
        <v>31.66</v>
      </c>
      <c r="Q254" s="16" t="s">
        <v>8308</v>
      </c>
      <c r="R254" t="s">
        <v>8310</v>
      </c>
      <c r="S254" s="20">
        <f t="shared" si="11"/>
        <v>42163.957326388889</v>
      </c>
    </row>
    <row r="255" spans="1:19" ht="43.2" x14ac:dyDescent="0.55000000000000004">
      <c r="A255" s="10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2">
        <f t="shared" si="9"/>
        <v>229</v>
      </c>
      <c r="P255" s="14">
        <f t="shared" si="10"/>
        <v>56.9</v>
      </c>
      <c r="Q255" s="16" t="s">
        <v>8321</v>
      </c>
      <c r="R255" t="s">
        <v>8322</v>
      </c>
      <c r="S255" s="20">
        <f t="shared" si="11"/>
        <v>41506.756111111114</v>
      </c>
    </row>
    <row r="256" spans="1:19" ht="28.8" x14ac:dyDescent="0.55000000000000004">
      <c r="A256" s="10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2">
        <f t="shared" si="9"/>
        <v>128</v>
      </c>
      <c r="P256" s="14">
        <f t="shared" si="10"/>
        <v>75.13</v>
      </c>
      <c r="Q256" s="16" t="s">
        <v>8316</v>
      </c>
      <c r="R256" t="s">
        <v>8317</v>
      </c>
      <c r="S256" s="20">
        <f t="shared" si="11"/>
        <v>41572.958495370374</v>
      </c>
    </row>
    <row r="257" spans="1:19" ht="43.2" x14ac:dyDescent="0.55000000000000004">
      <c r="A257" s="10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2">
        <f t="shared" si="9"/>
        <v>106</v>
      </c>
      <c r="P257" s="14">
        <f t="shared" si="10"/>
        <v>93.26</v>
      </c>
      <c r="Q257" s="16" t="s">
        <v>8321</v>
      </c>
      <c r="R257" t="s">
        <v>8332</v>
      </c>
      <c r="S257" s="20">
        <f t="shared" si="11"/>
        <v>41869.542314814818</v>
      </c>
    </row>
    <row r="258" spans="1:19" ht="43.2" x14ac:dyDescent="0.55000000000000004">
      <c r="A258" s="10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2">
        <f t="shared" si="9"/>
        <v>103</v>
      </c>
      <c r="P258" s="14">
        <f t="shared" si="10"/>
        <v>134.26</v>
      </c>
      <c r="Q258" s="16" t="s">
        <v>8323</v>
      </c>
      <c r="R258" t="s">
        <v>8326</v>
      </c>
      <c r="S258" s="20">
        <f t="shared" si="11"/>
        <v>42445.19430555556</v>
      </c>
    </row>
    <row r="259" spans="1:19" ht="43.2" x14ac:dyDescent="0.55000000000000004">
      <c r="A259" s="10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2">
        <f t="shared" ref="O259:O322" si="12">ROUND(E259/D259*100,0)</f>
        <v>265</v>
      </c>
      <c r="P259" s="14">
        <f t="shared" ref="P259:P322" si="13">IFERROR(ROUND(E259/L259,2),0)</f>
        <v>57.63</v>
      </c>
      <c r="Q259" s="16" t="s">
        <v>8323</v>
      </c>
      <c r="R259" t="s">
        <v>8324</v>
      </c>
      <c r="S259" s="20">
        <f t="shared" ref="S259:S322" si="14">(((J259/60)/60/24)+DATE(1970,1,1))</f>
        <v>42387.398472222223</v>
      </c>
    </row>
    <row r="260" spans="1:19" ht="43.2" x14ac:dyDescent="0.55000000000000004">
      <c r="A260" s="1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2">
        <f t="shared" si="12"/>
        <v>127</v>
      </c>
      <c r="P260" s="14">
        <f t="shared" si="13"/>
        <v>96.3</v>
      </c>
      <c r="Q260" s="16" t="s">
        <v>8323</v>
      </c>
      <c r="R260" t="s">
        <v>8324</v>
      </c>
      <c r="S260" s="20">
        <f t="shared" si="14"/>
        <v>41466.785231481481</v>
      </c>
    </row>
    <row r="261" spans="1:19" ht="43.2" x14ac:dyDescent="0.55000000000000004">
      <c r="A261" s="10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2">
        <f t="shared" si="12"/>
        <v>106</v>
      </c>
      <c r="P261" s="14">
        <f t="shared" si="13"/>
        <v>72.48</v>
      </c>
      <c r="Q261" s="16" t="s">
        <v>8321</v>
      </c>
      <c r="R261" t="s">
        <v>8322</v>
      </c>
      <c r="S261" s="20">
        <f t="shared" si="14"/>
        <v>41401.565868055557</v>
      </c>
    </row>
    <row r="262" spans="1:19" ht="43.2" x14ac:dyDescent="0.55000000000000004">
      <c r="A262" s="10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2">
        <f t="shared" si="12"/>
        <v>105</v>
      </c>
      <c r="P262" s="14">
        <f t="shared" si="13"/>
        <v>109.45</v>
      </c>
      <c r="Q262" s="16" t="s">
        <v>8327</v>
      </c>
      <c r="R262" t="s">
        <v>8331</v>
      </c>
      <c r="S262" s="20">
        <f t="shared" si="14"/>
        <v>41694.84065972222</v>
      </c>
    </row>
    <row r="263" spans="1:19" ht="43.2" x14ac:dyDescent="0.55000000000000004">
      <c r="A263" s="10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2">
        <f t="shared" si="12"/>
        <v>105</v>
      </c>
      <c r="P263" s="14">
        <f t="shared" si="13"/>
        <v>109.42</v>
      </c>
      <c r="Q263" s="16" t="s">
        <v>8321</v>
      </c>
      <c r="R263" t="s">
        <v>8322</v>
      </c>
      <c r="S263" s="20">
        <f t="shared" si="14"/>
        <v>41612.10024305556</v>
      </c>
    </row>
    <row r="264" spans="1:19" ht="43.2" x14ac:dyDescent="0.55000000000000004">
      <c r="A264" s="10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2">
        <f t="shared" si="12"/>
        <v>418</v>
      </c>
      <c r="P264" s="14">
        <f t="shared" si="13"/>
        <v>84.91</v>
      </c>
      <c r="Q264" s="16" t="s">
        <v>8313</v>
      </c>
      <c r="R264" t="s">
        <v>8314</v>
      </c>
      <c r="S264" s="20">
        <f t="shared" si="14"/>
        <v>42221.67432870371</v>
      </c>
    </row>
    <row r="265" spans="1:19" ht="43.2" x14ac:dyDescent="0.55000000000000004">
      <c r="A265" s="10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2">
        <f t="shared" si="12"/>
        <v>104</v>
      </c>
      <c r="P265" s="14">
        <f t="shared" si="13"/>
        <v>845.7</v>
      </c>
      <c r="Q265" s="16" t="s">
        <v>8308</v>
      </c>
      <c r="R265" t="s">
        <v>8309</v>
      </c>
      <c r="S265" s="20">
        <f t="shared" si="14"/>
        <v>41872.525717592594</v>
      </c>
    </row>
    <row r="266" spans="1:19" ht="43.2" x14ac:dyDescent="0.55000000000000004">
      <c r="A266" s="10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2">
        <f t="shared" si="12"/>
        <v>125</v>
      </c>
      <c r="P266" s="14">
        <f t="shared" si="13"/>
        <v>73.42</v>
      </c>
      <c r="Q266" s="16" t="s">
        <v>8308</v>
      </c>
      <c r="R266" t="s">
        <v>8309</v>
      </c>
      <c r="S266" s="20">
        <f t="shared" si="14"/>
        <v>40961.057349537034</v>
      </c>
    </row>
    <row r="267" spans="1:19" ht="43.2" hidden="1" x14ac:dyDescent="0.55000000000000004">
      <c r="A267" s="10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2">
        <f t="shared" si="12"/>
        <v>36</v>
      </c>
      <c r="P267" s="14">
        <f t="shared" si="13"/>
        <v>100.23</v>
      </c>
      <c r="Q267" s="16" t="s">
        <v>8316</v>
      </c>
      <c r="R267" t="s">
        <v>8334</v>
      </c>
      <c r="S267" s="20">
        <f t="shared" si="14"/>
        <v>41963.759386574078</v>
      </c>
    </row>
    <row r="268" spans="1:19" ht="43.2" x14ac:dyDescent="0.55000000000000004">
      <c r="A268" s="10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2">
        <f t="shared" si="12"/>
        <v>103</v>
      </c>
      <c r="P268" s="14">
        <f t="shared" si="13"/>
        <v>297.02999999999997</v>
      </c>
      <c r="Q268" s="16" t="s">
        <v>8323</v>
      </c>
      <c r="R268" t="s">
        <v>8326</v>
      </c>
      <c r="S268" s="20">
        <f t="shared" si="14"/>
        <v>41884.617314814815</v>
      </c>
    </row>
    <row r="269" spans="1:19" ht="43.2" x14ac:dyDescent="0.55000000000000004">
      <c r="A269" s="10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2">
        <f t="shared" si="12"/>
        <v>309</v>
      </c>
      <c r="P269" s="14">
        <f t="shared" si="13"/>
        <v>117.36</v>
      </c>
      <c r="Q269" s="16" t="s">
        <v>8321</v>
      </c>
      <c r="R269" t="s">
        <v>8332</v>
      </c>
      <c r="S269" s="20">
        <f t="shared" si="14"/>
        <v>41802.790347222224</v>
      </c>
    </row>
    <row r="270" spans="1:19" ht="28.8" x14ac:dyDescent="0.55000000000000004">
      <c r="A270" s="1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2">
        <f t="shared" si="12"/>
        <v>205</v>
      </c>
      <c r="P270" s="14">
        <f t="shared" si="13"/>
        <v>130.53</v>
      </c>
      <c r="Q270" s="16" t="s">
        <v>8313</v>
      </c>
      <c r="R270" t="s">
        <v>8314</v>
      </c>
      <c r="S270" s="20">
        <f t="shared" si="14"/>
        <v>41760.8200462963</v>
      </c>
    </row>
    <row r="271" spans="1:19" ht="57.6" hidden="1" x14ac:dyDescent="0.55000000000000004">
      <c r="A271" s="10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2">
        <f t="shared" si="12"/>
        <v>30</v>
      </c>
      <c r="P271" s="14">
        <f t="shared" si="13"/>
        <v>171.79</v>
      </c>
      <c r="Q271" s="16" t="s">
        <v>8308</v>
      </c>
      <c r="R271" t="s">
        <v>8310</v>
      </c>
      <c r="S271" s="20">
        <f t="shared" si="14"/>
        <v>42574.667650462965</v>
      </c>
    </row>
    <row r="272" spans="1:19" ht="43.2" x14ac:dyDescent="0.55000000000000004">
      <c r="A272" s="10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2">
        <f t="shared" si="12"/>
        <v>102</v>
      </c>
      <c r="P272" s="14">
        <f t="shared" si="13"/>
        <v>108.78</v>
      </c>
      <c r="Q272" s="16" t="s">
        <v>8319</v>
      </c>
      <c r="R272" t="s">
        <v>8320</v>
      </c>
      <c r="S272" s="20">
        <f t="shared" si="14"/>
        <v>42407.637557870374</v>
      </c>
    </row>
    <row r="273" spans="1:19" ht="43.2" x14ac:dyDescent="0.55000000000000004">
      <c r="A273" s="10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2">
        <f t="shared" si="12"/>
        <v>102</v>
      </c>
      <c r="P273" s="14">
        <f t="shared" si="13"/>
        <v>141.71</v>
      </c>
      <c r="Q273" s="16" t="s">
        <v>8323</v>
      </c>
      <c r="R273" t="s">
        <v>8326</v>
      </c>
      <c r="S273" s="20">
        <f t="shared" si="14"/>
        <v>42697.850844907407</v>
      </c>
    </row>
    <row r="274" spans="1:19" ht="43.2" x14ac:dyDescent="0.55000000000000004">
      <c r="A274" s="10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2">
        <f t="shared" si="12"/>
        <v>102</v>
      </c>
      <c r="P274" s="14">
        <f t="shared" si="13"/>
        <v>58.41</v>
      </c>
      <c r="Q274" s="16" t="s">
        <v>8321</v>
      </c>
      <c r="R274" t="s">
        <v>8322</v>
      </c>
      <c r="S274" s="20">
        <f t="shared" si="14"/>
        <v>41926.73778935185</v>
      </c>
    </row>
    <row r="275" spans="1:19" ht="43.2" x14ac:dyDescent="0.55000000000000004">
      <c r="A275" s="10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2">
        <f t="shared" si="12"/>
        <v>122</v>
      </c>
      <c r="P275" s="14">
        <f t="shared" si="13"/>
        <v>709.42</v>
      </c>
      <c r="Q275" s="16" t="s">
        <v>8321</v>
      </c>
      <c r="R275" t="s">
        <v>8322</v>
      </c>
      <c r="S275" s="20">
        <f t="shared" si="14"/>
        <v>42711.795138888891</v>
      </c>
    </row>
    <row r="276" spans="1:19" ht="43.2" x14ac:dyDescent="0.55000000000000004">
      <c r="A276" s="10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2">
        <f t="shared" si="12"/>
        <v>303833</v>
      </c>
      <c r="P276" s="14">
        <f t="shared" si="13"/>
        <v>42.73</v>
      </c>
      <c r="Q276" s="16" t="s">
        <v>8327</v>
      </c>
      <c r="R276" t="s">
        <v>8331</v>
      </c>
      <c r="S276" s="20">
        <f t="shared" si="14"/>
        <v>41855.783645833333</v>
      </c>
    </row>
    <row r="277" spans="1:19" ht="43.2" hidden="1" x14ac:dyDescent="0.55000000000000004">
      <c r="A277" s="10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2">
        <f t="shared" si="12"/>
        <v>202</v>
      </c>
      <c r="P277" s="14">
        <f t="shared" si="13"/>
        <v>45.55</v>
      </c>
      <c r="Q277" s="16" t="s">
        <v>8308</v>
      </c>
      <c r="R277" t="s">
        <v>8309</v>
      </c>
      <c r="S277" s="20">
        <f t="shared" si="14"/>
        <v>42396.494583333333</v>
      </c>
    </row>
    <row r="278" spans="1:19" ht="43.2" x14ac:dyDescent="0.55000000000000004">
      <c r="A278" s="10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2">
        <f t="shared" si="12"/>
        <v>101</v>
      </c>
      <c r="P278" s="14">
        <f t="shared" si="13"/>
        <v>125.79</v>
      </c>
      <c r="Q278" s="16" t="s">
        <v>8321</v>
      </c>
      <c r="R278" t="s">
        <v>8322</v>
      </c>
      <c r="S278" s="20">
        <f t="shared" si="14"/>
        <v>41598.17597222222</v>
      </c>
    </row>
    <row r="279" spans="1:19" ht="43.2" x14ac:dyDescent="0.55000000000000004">
      <c r="A279" s="10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2">
        <f t="shared" si="12"/>
        <v>1212</v>
      </c>
      <c r="P279" s="14">
        <f t="shared" si="13"/>
        <v>27.23</v>
      </c>
      <c r="Q279" s="16" t="s">
        <v>8316</v>
      </c>
      <c r="R279" t="s">
        <v>8317</v>
      </c>
      <c r="S279" s="20">
        <f t="shared" si="14"/>
        <v>41423.910891203705</v>
      </c>
    </row>
    <row r="280" spans="1:19" ht="28.8" x14ac:dyDescent="0.55000000000000004">
      <c r="A280" s="1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2">
        <f t="shared" si="12"/>
        <v>202</v>
      </c>
      <c r="P280" s="14">
        <f t="shared" si="13"/>
        <v>77.23</v>
      </c>
      <c r="Q280" s="16" t="s">
        <v>8308</v>
      </c>
      <c r="R280" t="s">
        <v>8309</v>
      </c>
      <c r="S280" s="20">
        <f t="shared" si="14"/>
        <v>42333.59993055556</v>
      </c>
    </row>
    <row r="281" spans="1:19" ht="43.2" x14ac:dyDescent="0.55000000000000004">
      <c r="A281" s="10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2">
        <f t="shared" si="12"/>
        <v>101</v>
      </c>
      <c r="P281" s="14">
        <f t="shared" si="13"/>
        <v>95.7</v>
      </c>
      <c r="Q281" s="16" t="s">
        <v>8321</v>
      </c>
      <c r="R281" t="s">
        <v>8322</v>
      </c>
      <c r="S281" s="20">
        <f t="shared" si="14"/>
        <v>41589.676886574074</v>
      </c>
    </row>
    <row r="282" spans="1:19" ht="28.8" x14ac:dyDescent="0.55000000000000004">
      <c r="A282" s="10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2">
        <f t="shared" si="12"/>
        <v>126</v>
      </c>
      <c r="P282" s="14">
        <f t="shared" si="13"/>
        <v>81.25</v>
      </c>
      <c r="Q282" s="16" t="s">
        <v>8319</v>
      </c>
      <c r="R282" t="s">
        <v>8320</v>
      </c>
      <c r="S282" s="20">
        <f t="shared" si="14"/>
        <v>42052.666990740734</v>
      </c>
    </row>
    <row r="283" spans="1:19" ht="43.2" x14ac:dyDescent="0.55000000000000004">
      <c r="A283" s="10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2">
        <f t="shared" si="12"/>
        <v>104</v>
      </c>
      <c r="P283" s="14">
        <f t="shared" si="13"/>
        <v>109.34</v>
      </c>
      <c r="Q283" s="16" t="s">
        <v>8308</v>
      </c>
      <c r="R283" t="s">
        <v>8310</v>
      </c>
      <c r="S283" s="20">
        <f t="shared" si="14"/>
        <v>42179.160752314812</v>
      </c>
    </row>
    <row r="284" spans="1:19" ht="43.2" hidden="1" x14ac:dyDescent="0.55000000000000004">
      <c r="A284" s="10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2">
        <f t="shared" si="12"/>
        <v>23</v>
      </c>
      <c r="P284" s="14">
        <f t="shared" si="13"/>
        <v>449.43</v>
      </c>
      <c r="Q284" s="16" t="s">
        <v>8321</v>
      </c>
      <c r="R284" t="s">
        <v>8337</v>
      </c>
      <c r="S284" s="20">
        <f t="shared" si="14"/>
        <v>42090.161828703705</v>
      </c>
    </row>
    <row r="285" spans="1:19" ht="43.2" x14ac:dyDescent="0.55000000000000004">
      <c r="A285" s="10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2">
        <f t="shared" si="12"/>
        <v>300</v>
      </c>
      <c r="P285" s="14">
        <f t="shared" si="13"/>
        <v>70.040000000000006</v>
      </c>
      <c r="Q285" s="16" t="s">
        <v>8308</v>
      </c>
      <c r="R285" t="s">
        <v>8309</v>
      </c>
      <c r="S285" s="20">
        <f t="shared" si="14"/>
        <v>41578.210104166668</v>
      </c>
    </row>
    <row r="286" spans="1:19" ht="43.2" x14ac:dyDescent="0.55000000000000004">
      <c r="A286" s="10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2">
        <f t="shared" si="12"/>
        <v>250</v>
      </c>
      <c r="P286" s="14">
        <f t="shared" si="13"/>
        <v>66.02</v>
      </c>
      <c r="Q286" s="16" t="s">
        <v>8313</v>
      </c>
      <c r="R286" t="s">
        <v>8314</v>
      </c>
      <c r="S286" s="20">
        <f t="shared" si="14"/>
        <v>42213.802199074074</v>
      </c>
    </row>
    <row r="287" spans="1:19" ht="43.2" x14ac:dyDescent="0.55000000000000004">
      <c r="A287" s="10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2">
        <f t="shared" si="12"/>
        <v>120</v>
      </c>
      <c r="P287" s="14">
        <f t="shared" si="13"/>
        <v>92.39</v>
      </c>
      <c r="Q287" s="16" t="s">
        <v>8323</v>
      </c>
      <c r="R287" t="s">
        <v>8324</v>
      </c>
      <c r="S287" s="20">
        <f t="shared" si="14"/>
        <v>41934.914918981485</v>
      </c>
    </row>
    <row r="288" spans="1:19" ht="43.2" x14ac:dyDescent="0.55000000000000004">
      <c r="A288" s="10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2">
        <f t="shared" si="12"/>
        <v>120</v>
      </c>
      <c r="P288" s="14">
        <f t="shared" si="13"/>
        <v>233.9</v>
      </c>
      <c r="Q288" s="16" t="s">
        <v>8323</v>
      </c>
      <c r="R288" t="s">
        <v>8324</v>
      </c>
      <c r="S288" s="20">
        <f t="shared" si="14"/>
        <v>41939.569907407407</v>
      </c>
    </row>
    <row r="289" spans="1:19" ht="43.2" x14ac:dyDescent="0.55000000000000004">
      <c r="A289" s="10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2">
        <f t="shared" si="12"/>
        <v>119</v>
      </c>
      <c r="P289" s="14">
        <f t="shared" si="13"/>
        <v>230.09</v>
      </c>
      <c r="Q289" s="16" t="s">
        <v>8321</v>
      </c>
      <c r="R289" t="s">
        <v>8322</v>
      </c>
      <c r="S289" s="20">
        <f t="shared" si="14"/>
        <v>41134.475497685184</v>
      </c>
    </row>
    <row r="290" spans="1:19" ht="43.2" x14ac:dyDescent="0.55000000000000004">
      <c r="A290" s="1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2">
        <f t="shared" si="12"/>
        <v>118</v>
      </c>
      <c r="P290" s="14">
        <f t="shared" si="13"/>
        <v>170.7</v>
      </c>
      <c r="Q290" s="16" t="s">
        <v>8323</v>
      </c>
      <c r="R290" t="s">
        <v>8324</v>
      </c>
      <c r="S290" s="20">
        <f t="shared" si="14"/>
        <v>42655.465891203698</v>
      </c>
    </row>
    <row r="291" spans="1:19" ht="57.6" x14ac:dyDescent="0.55000000000000004">
      <c r="A291" s="10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2">
        <f t="shared" si="12"/>
        <v>118</v>
      </c>
      <c r="P291" s="14">
        <f t="shared" si="13"/>
        <v>30.65</v>
      </c>
      <c r="Q291" s="16" t="s">
        <v>8321</v>
      </c>
      <c r="R291" t="s">
        <v>8322</v>
      </c>
      <c r="S291" s="20">
        <f t="shared" si="14"/>
        <v>41149.954791666663</v>
      </c>
    </row>
    <row r="292" spans="1:19" ht="43.2" x14ac:dyDescent="0.55000000000000004">
      <c r="A292" s="10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2">
        <f t="shared" si="12"/>
        <v>117</v>
      </c>
      <c r="P292" s="14">
        <f t="shared" si="13"/>
        <v>59.25</v>
      </c>
      <c r="Q292" s="16" t="s">
        <v>8321</v>
      </c>
      <c r="R292" t="s">
        <v>8322</v>
      </c>
      <c r="S292" s="20">
        <f t="shared" si="14"/>
        <v>42291.596273148149</v>
      </c>
    </row>
    <row r="293" spans="1:19" ht="28.8" x14ac:dyDescent="0.55000000000000004">
      <c r="A293" s="10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2">
        <f t="shared" si="12"/>
        <v>116</v>
      </c>
      <c r="P293" s="14">
        <f t="shared" si="13"/>
        <v>95.37</v>
      </c>
      <c r="Q293" s="16" t="s">
        <v>8323</v>
      </c>
      <c r="R293" t="s">
        <v>8324</v>
      </c>
      <c r="S293" s="20">
        <f t="shared" si="14"/>
        <v>42629.655046296291</v>
      </c>
    </row>
    <row r="294" spans="1:19" ht="43.2" hidden="1" x14ac:dyDescent="0.55000000000000004">
      <c r="A294" s="10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2">
        <f t="shared" si="12"/>
        <v>83</v>
      </c>
      <c r="P294" s="14">
        <f t="shared" si="13"/>
        <v>301.94</v>
      </c>
      <c r="Q294" s="16" t="s">
        <v>8308</v>
      </c>
      <c r="R294" t="s">
        <v>8310</v>
      </c>
      <c r="S294" s="20">
        <f t="shared" si="14"/>
        <v>42506.416990740734</v>
      </c>
    </row>
    <row r="295" spans="1:19" ht="43.2" hidden="1" x14ac:dyDescent="0.55000000000000004">
      <c r="A295" s="10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2">
        <f t="shared" si="12"/>
        <v>288</v>
      </c>
      <c r="P295" s="14">
        <f t="shared" si="13"/>
        <v>47.47</v>
      </c>
      <c r="Q295" s="16" t="s">
        <v>8308</v>
      </c>
      <c r="R295" t="s">
        <v>8309</v>
      </c>
      <c r="S295" s="20">
        <f t="shared" si="14"/>
        <v>42150.71056712963</v>
      </c>
    </row>
    <row r="296" spans="1:19" ht="43.2" x14ac:dyDescent="0.55000000000000004">
      <c r="A296" s="10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2">
        <f t="shared" si="12"/>
        <v>103</v>
      </c>
      <c r="P296" s="14">
        <f t="shared" si="13"/>
        <v>148.08000000000001</v>
      </c>
      <c r="Q296" s="16" t="s">
        <v>8316</v>
      </c>
      <c r="R296" t="s">
        <v>8317</v>
      </c>
      <c r="S296" s="20">
        <f t="shared" si="14"/>
        <v>42776.082349537035</v>
      </c>
    </row>
    <row r="297" spans="1:19" ht="43.2" x14ac:dyDescent="0.55000000000000004">
      <c r="A297" s="10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2">
        <f t="shared" si="12"/>
        <v>115</v>
      </c>
      <c r="P297" s="14">
        <f t="shared" si="13"/>
        <v>129.82</v>
      </c>
      <c r="Q297" s="16" t="s">
        <v>8321</v>
      </c>
      <c r="R297" t="s">
        <v>8322</v>
      </c>
      <c r="S297" s="20">
        <f t="shared" si="14"/>
        <v>42586.066076388888</v>
      </c>
    </row>
    <row r="298" spans="1:19" ht="43.2" x14ac:dyDescent="0.55000000000000004">
      <c r="A298" s="10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2">
        <f t="shared" si="12"/>
        <v>115</v>
      </c>
      <c r="P298" s="14">
        <f t="shared" si="13"/>
        <v>120.31</v>
      </c>
      <c r="Q298" s="16" t="s">
        <v>8308</v>
      </c>
      <c r="R298" t="s">
        <v>8315</v>
      </c>
      <c r="S298" s="20">
        <f t="shared" si="14"/>
        <v>42211.99454861111</v>
      </c>
    </row>
    <row r="299" spans="1:19" ht="43.2" x14ac:dyDescent="0.55000000000000004">
      <c r="A299" s="10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2">
        <f t="shared" si="12"/>
        <v>100</v>
      </c>
      <c r="P299" s="14">
        <f t="shared" si="13"/>
        <v>320.45</v>
      </c>
      <c r="Q299" s="16" t="s">
        <v>8321</v>
      </c>
      <c r="R299" t="s">
        <v>8332</v>
      </c>
      <c r="S299" s="20">
        <f t="shared" si="14"/>
        <v>42461.627511574072</v>
      </c>
    </row>
    <row r="300" spans="1:19" ht="43.2" x14ac:dyDescent="0.55000000000000004">
      <c r="A300" s="1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2">
        <f t="shared" si="12"/>
        <v>285</v>
      </c>
      <c r="P300" s="14">
        <f t="shared" si="13"/>
        <v>107.05</v>
      </c>
      <c r="Q300" s="16" t="s">
        <v>8316</v>
      </c>
      <c r="R300" t="s">
        <v>8317</v>
      </c>
      <c r="S300" s="20">
        <f t="shared" si="14"/>
        <v>42380.690289351856</v>
      </c>
    </row>
    <row r="301" spans="1:19" ht="43.2" x14ac:dyDescent="0.55000000000000004">
      <c r="A301" s="10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2">
        <f t="shared" si="12"/>
        <v>189</v>
      </c>
      <c r="P301" s="14">
        <f t="shared" si="13"/>
        <v>64.17</v>
      </c>
      <c r="Q301" s="16" t="s">
        <v>8311</v>
      </c>
      <c r="R301" t="s">
        <v>8312</v>
      </c>
      <c r="S301" s="20">
        <f t="shared" si="14"/>
        <v>41960.722951388889</v>
      </c>
    </row>
    <row r="302" spans="1:19" ht="43.2" x14ac:dyDescent="0.55000000000000004">
      <c r="A302" s="10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2">
        <f t="shared" si="12"/>
        <v>113</v>
      </c>
      <c r="P302" s="14">
        <f t="shared" si="13"/>
        <v>50.76</v>
      </c>
      <c r="Q302" s="16" t="s">
        <v>8323</v>
      </c>
      <c r="R302" t="s">
        <v>8324</v>
      </c>
      <c r="S302" s="20">
        <f t="shared" si="14"/>
        <v>41920.123611111114</v>
      </c>
    </row>
    <row r="303" spans="1:19" ht="28.8" x14ac:dyDescent="0.55000000000000004">
      <c r="A303" s="10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2">
        <f t="shared" si="12"/>
        <v>704</v>
      </c>
      <c r="P303" s="14">
        <f t="shared" si="13"/>
        <v>39.07</v>
      </c>
      <c r="Q303" s="16" t="s">
        <v>8327</v>
      </c>
      <c r="R303" t="s">
        <v>8329</v>
      </c>
      <c r="S303" s="20">
        <f t="shared" si="14"/>
        <v>41184.849166666667</v>
      </c>
    </row>
    <row r="304" spans="1:19" ht="43.2" x14ac:dyDescent="0.55000000000000004">
      <c r="A304" s="10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2">
        <f t="shared" si="12"/>
        <v>351</v>
      </c>
      <c r="P304" s="14">
        <f t="shared" si="13"/>
        <v>71.239999999999995</v>
      </c>
      <c r="Q304" s="16" t="s">
        <v>8323</v>
      </c>
      <c r="R304" t="s">
        <v>8324</v>
      </c>
      <c r="S304" s="20">
        <f t="shared" si="14"/>
        <v>41391.782905092594</v>
      </c>
    </row>
    <row r="305" spans="1:19" ht="43.2" x14ac:dyDescent="0.55000000000000004">
      <c r="A305" s="10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2">
        <f t="shared" si="12"/>
        <v>117</v>
      </c>
      <c r="P305" s="14">
        <f t="shared" si="13"/>
        <v>89.39</v>
      </c>
      <c r="Q305" s="16" t="s">
        <v>8321</v>
      </c>
      <c r="R305" t="s">
        <v>8322</v>
      </c>
      <c r="S305" s="20">
        <f t="shared" si="14"/>
        <v>42263.952662037031</v>
      </c>
    </row>
    <row r="306" spans="1:19" ht="43.2" hidden="1" x14ac:dyDescent="0.55000000000000004">
      <c r="A306" s="10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2">
        <f t="shared" si="12"/>
        <v>56</v>
      </c>
      <c r="P306" s="14">
        <f t="shared" si="13"/>
        <v>331.54</v>
      </c>
      <c r="Q306" s="16" t="s">
        <v>8321</v>
      </c>
      <c r="R306" t="s">
        <v>8325</v>
      </c>
      <c r="S306" s="20">
        <f t="shared" si="14"/>
        <v>42066.958761574075</v>
      </c>
    </row>
    <row r="307" spans="1:19" ht="43.2" x14ac:dyDescent="0.55000000000000004">
      <c r="A307" s="10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2">
        <f t="shared" si="12"/>
        <v>120</v>
      </c>
      <c r="P307" s="14">
        <f t="shared" si="13"/>
        <v>98.84</v>
      </c>
      <c r="Q307" s="16" t="s">
        <v>8313</v>
      </c>
      <c r="R307" t="s">
        <v>8314</v>
      </c>
      <c r="S307" s="20">
        <f t="shared" si="14"/>
        <v>42339.276006944448</v>
      </c>
    </row>
    <row r="308" spans="1:19" ht="43.2" x14ac:dyDescent="0.55000000000000004">
      <c r="A308" s="10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2">
        <f t="shared" si="12"/>
        <v>110</v>
      </c>
      <c r="P308" s="14">
        <f t="shared" si="13"/>
        <v>104.15</v>
      </c>
      <c r="Q308" s="16" t="s">
        <v>8323</v>
      </c>
      <c r="R308" t="s">
        <v>8324</v>
      </c>
      <c r="S308" s="20">
        <f t="shared" si="14"/>
        <v>42627.307303240741</v>
      </c>
    </row>
    <row r="309" spans="1:19" ht="43.2" x14ac:dyDescent="0.55000000000000004">
      <c r="A309" s="10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2">
        <f t="shared" si="12"/>
        <v>120</v>
      </c>
      <c r="P309" s="14">
        <f t="shared" si="13"/>
        <v>85.53</v>
      </c>
      <c r="Q309" s="16" t="s">
        <v>8323</v>
      </c>
      <c r="R309" t="s">
        <v>8326</v>
      </c>
      <c r="S309" s="20">
        <f t="shared" si="14"/>
        <v>41834.586574074077</v>
      </c>
    </row>
    <row r="310" spans="1:19" ht="43.2" x14ac:dyDescent="0.55000000000000004">
      <c r="A310" s="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2">
        <f t="shared" si="12"/>
        <v>136</v>
      </c>
      <c r="P310" s="14">
        <f t="shared" si="13"/>
        <v>95.76</v>
      </c>
      <c r="Q310" s="16" t="s">
        <v>8313</v>
      </c>
      <c r="R310" t="s">
        <v>8314</v>
      </c>
      <c r="S310" s="20">
        <f t="shared" si="14"/>
        <v>42705.919201388882</v>
      </c>
    </row>
    <row r="311" spans="1:19" ht="28.8" x14ac:dyDescent="0.55000000000000004">
      <c r="A311" s="10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2">
        <f t="shared" si="12"/>
        <v>109</v>
      </c>
      <c r="P311" s="14">
        <f t="shared" si="13"/>
        <v>88.59</v>
      </c>
      <c r="Q311" s="16" t="s">
        <v>8323</v>
      </c>
      <c r="R311" t="s">
        <v>8324</v>
      </c>
      <c r="S311" s="20">
        <f t="shared" si="14"/>
        <v>41368.560289351852</v>
      </c>
    </row>
    <row r="312" spans="1:19" ht="43.2" x14ac:dyDescent="0.55000000000000004">
      <c r="A312" s="10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2">
        <f t="shared" si="12"/>
        <v>103</v>
      </c>
      <c r="P312" s="14">
        <f t="shared" si="13"/>
        <v>148.57</v>
      </c>
      <c r="Q312" s="16" t="s">
        <v>8313</v>
      </c>
      <c r="R312" t="s">
        <v>8314</v>
      </c>
      <c r="S312" s="20">
        <f t="shared" si="14"/>
        <v>42535.809490740736</v>
      </c>
    </row>
    <row r="313" spans="1:19" ht="43.2" x14ac:dyDescent="0.55000000000000004">
      <c r="A313" s="10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2">
        <f t="shared" si="12"/>
        <v>108</v>
      </c>
      <c r="P313" s="14">
        <f t="shared" si="13"/>
        <v>145.04</v>
      </c>
      <c r="Q313" s="16" t="s">
        <v>8321</v>
      </c>
      <c r="R313" t="s">
        <v>8322</v>
      </c>
      <c r="S313" s="20">
        <f t="shared" si="14"/>
        <v>42473.57</v>
      </c>
    </row>
    <row r="314" spans="1:19" ht="43.2" x14ac:dyDescent="0.55000000000000004">
      <c r="A314" s="10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2">
        <f t="shared" si="12"/>
        <v>157</v>
      </c>
      <c r="P314" s="14">
        <f t="shared" si="13"/>
        <v>87.69</v>
      </c>
      <c r="Q314" s="16" t="s">
        <v>8321</v>
      </c>
      <c r="R314" t="s">
        <v>8322</v>
      </c>
      <c r="S314" s="20">
        <f t="shared" si="14"/>
        <v>42759.244166666671</v>
      </c>
    </row>
    <row r="315" spans="1:19" ht="43.2" x14ac:dyDescent="0.55000000000000004">
      <c r="A315" s="10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2">
        <f t="shared" si="12"/>
        <v>106</v>
      </c>
      <c r="P315" s="14">
        <f t="shared" si="13"/>
        <v>151.24</v>
      </c>
      <c r="Q315" s="16" t="s">
        <v>8313</v>
      </c>
      <c r="R315" t="s">
        <v>8314</v>
      </c>
      <c r="S315" s="20">
        <f t="shared" si="14"/>
        <v>42234.597685185188</v>
      </c>
    </row>
    <row r="316" spans="1:19" ht="43.2" x14ac:dyDescent="0.55000000000000004">
      <c r="A316" s="10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2">
        <f t="shared" si="12"/>
        <v>106</v>
      </c>
      <c r="P316" s="14">
        <f t="shared" si="13"/>
        <v>75.5</v>
      </c>
      <c r="Q316" s="16" t="s">
        <v>8319</v>
      </c>
      <c r="R316" t="s">
        <v>8320</v>
      </c>
      <c r="S316" s="20">
        <f t="shared" si="14"/>
        <v>42011.628136574072</v>
      </c>
    </row>
    <row r="317" spans="1:19" ht="43.2" x14ac:dyDescent="0.55000000000000004">
      <c r="A317" s="10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2">
        <f t="shared" si="12"/>
        <v>106</v>
      </c>
      <c r="P317" s="14">
        <f t="shared" si="13"/>
        <v>111.8</v>
      </c>
      <c r="Q317" s="16" t="s">
        <v>8321</v>
      </c>
      <c r="R317" t="s">
        <v>8322</v>
      </c>
      <c r="S317" s="20">
        <f t="shared" si="14"/>
        <v>41934.584502314814</v>
      </c>
    </row>
    <row r="318" spans="1:19" ht="43.2" x14ac:dyDescent="0.55000000000000004">
      <c r="A318" s="10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2">
        <f t="shared" si="12"/>
        <v>106</v>
      </c>
      <c r="P318" s="14">
        <f t="shared" si="13"/>
        <v>211.84</v>
      </c>
      <c r="Q318" s="16" t="s">
        <v>8319</v>
      </c>
      <c r="R318" t="s">
        <v>8320</v>
      </c>
      <c r="S318" s="20">
        <f t="shared" si="14"/>
        <v>41807.624374999999</v>
      </c>
    </row>
    <row r="319" spans="1:19" ht="28.8" x14ac:dyDescent="0.55000000000000004">
      <c r="A319" s="10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2">
        <f t="shared" si="12"/>
        <v>106</v>
      </c>
      <c r="P319" s="14">
        <f t="shared" si="13"/>
        <v>174.03</v>
      </c>
      <c r="Q319" s="16" t="s">
        <v>8308</v>
      </c>
      <c r="R319" t="s">
        <v>8310</v>
      </c>
      <c r="S319" s="20">
        <f t="shared" si="14"/>
        <v>42100.642071759255</v>
      </c>
    </row>
    <row r="320" spans="1:19" ht="28.8" x14ac:dyDescent="0.55000000000000004">
      <c r="A320" s="1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2">
        <f t="shared" si="12"/>
        <v>176</v>
      </c>
      <c r="P320" s="14">
        <f t="shared" si="13"/>
        <v>91.19</v>
      </c>
      <c r="Q320" s="16" t="s">
        <v>8321</v>
      </c>
      <c r="R320" t="s">
        <v>8322</v>
      </c>
      <c r="S320" s="20">
        <f t="shared" si="14"/>
        <v>41184.277986111112</v>
      </c>
    </row>
    <row r="321" spans="1:19" ht="28.8" x14ac:dyDescent="0.55000000000000004">
      <c r="A321" s="10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2">
        <f t="shared" si="12"/>
        <v>132</v>
      </c>
      <c r="P321" s="14">
        <f t="shared" si="13"/>
        <v>99.77</v>
      </c>
      <c r="Q321" s="16" t="s">
        <v>8311</v>
      </c>
      <c r="R321" t="s">
        <v>8333</v>
      </c>
      <c r="S321" s="20">
        <f t="shared" si="14"/>
        <v>40854.745266203703</v>
      </c>
    </row>
    <row r="322" spans="1:19" ht="43.2" x14ac:dyDescent="0.55000000000000004">
      <c r="A322" s="10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2">
        <f t="shared" si="12"/>
        <v>101</v>
      </c>
      <c r="P322" s="14">
        <f t="shared" si="13"/>
        <v>201.22</v>
      </c>
      <c r="Q322" s="16" t="s">
        <v>8321</v>
      </c>
      <c r="R322" t="s">
        <v>8322</v>
      </c>
      <c r="S322" s="20">
        <f t="shared" si="14"/>
        <v>41719.667986111112</v>
      </c>
    </row>
    <row r="323" spans="1:19" ht="43.2" hidden="1" x14ac:dyDescent="0.55000000000000004">
      <c r="A323" s="10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2">
        <f t="shared" ref="O323:O386" si="15">ROUND(E323/D323*100,0)</f>
        <v>29</v>
      </c>
      <c r="P323" s="14">
        <f t="shared" ref="P323:P386" si="16">IFERROR(ROUND(E323/L323,2),0)</f>
        <v>85</v>
      </c>
      <c r="Q323" s="16" t="s">
        <v>8308</v>
      </c>
      <c r="R323" t="s">
        <v>8310</v>
      </c>
      <c r="S323" s="20">
        <f t="shared" ref="S323:S386" si="17">(((J323/60)/60/24)+DATE(1970,1,1))</f>
        <v>42506.709722222222</v>
      </c>
    </row>
    <row r="324" spans="1:19" ht="43.2" x14ac:dyDescent="0.55000000000000004">
      <c r="A324" s="10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2">
        <f t="shared" si="15"/>
        <v>105</v>
      </c>
      <c r="P324" s="14">
        <f t="shared" si="16"/>
        <v>346.13</v>
      </c>
      <c r="Q324" s="16" t="s">
        <v>8308</v>
      </c>
      <c r="R324" t="s">
        <v>8309</v>
      </c>
      <c r="S324" s="20">
        <f t="shared" si="17"/>
        <v>42633.841608796298</v>
      </c>
    </row>
    <row r="325" spans="1:19" ht="43.2" hidden="1" x14ac:dyDescent="0.55000000000000004">
      <c r="A325" s="10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2">
        <f t="shared" si="15"/>
        <v>131</v>
      </c>
      <c r="P325" s="14">
        <f t="shared" si="16"/>
        <v>546.69000000000005</v>
      </c>
      <c r="Q325" s="16" t="s">
        <v>8308</v>
      </c>
      <c r="R325" t="s">
        <v>8309</v>
      </c>
      <c r="S325" s="20">
        <f t="shared" si="17"/>
        <v>42692.771493055552</v>
      </c>
    </row>
    <row r="326" spans="1:19" ht="43.2" x14ac:dyDescent="0.55000000000000004">
      <c r="A326" s="10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2">
        <f t="shared" si="15"/>
        <v>105</v>
      </c>
      <c r="P326" s="14">
        <f t="shared" si="16"/>
        <v>118.7</v>
      </c>
      <c r="Q326" s="16" t="s">
        <v>8327</v>
      </c>
      <c r="R326" t="s">
        <v>8338</v>
      </c>
      <c r="S326" s="20">
        <f t="shared" si="17"/>
        <v>41023.782037037039</v>
      </c>
    </row>
    <row r="327" spans="1:19" ht="43.2" x14ac:dyDescent="0.55000000000000004">
      <c r="A327" s="10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2">
        <f t="shared" si="15"/>
        <v>105</v>
      </c>
      <c r="P327" s="14">
        <f t="shared" si="16"/>
        <v>104.31</v>
      </c>
      <c r="Q327" s="16" t="s">
        <v>8321</v>
      </c>
      <c r="R327" t="s">
        <v>8322</v>
      </c>
      <c r="S327" s="20">
        <f t="shared" si="17"/>
        <v>41085.698113425926</v>
      </c>
    </row>
    <row r="328" spans="1:19" ht="43.2" x14ac:dyDescent="0.55000000000000004">
      <c r="A328" s="10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2">
        <f t="shared" si="15"/>
        <v>174</v>
      </c>
      <c r="P328" s="14">
        <f t="shared" si="16"/>
        <v>86.14</v>
      </c>
      <c r="Q328" s="16" t="s">
        <v>8321</v>
      </c>
      <c r="R328" t="s">
        <v>8322</v>
      </c>
      <c r="S328" s="20">
        <f t="shared" si="17"/>
        <v>42078.222187499996</v>
      </c>
    </row>
    <row r="329" spans="1:19" ht="28.8" x14ac:dyDescent="0.55000000000000004">
      <c r="A329" s="10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2">
        <f t="shared" si="15"/>
        <v>159</v>
      </c>
      <c r="P329" s="14">
        <f t="shared" si="16"/>
        <v>102.86</v>
      </c>
      <c r="Q329" s="16" t="s">
        <v>8313</v>
      </c>
      <c r="R329" t="s">
        <v>8314</v>
      </c>
      <c r="S329" s="20">
        <f t="shared" si="17"/>
        <v>42633.461956018517</v>
      </c>
    </row>
    <row r="330" spans="1:19" ht="43.2" x14ac:dyDescent="0.55000000000000004">
      <c r="A330" s="1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2">
        <f t="shared" si="15"/>
        <v>103</v>
      </c>
      <c r="P330" s="14">
        <f t="shared" si="16"/>
        <v>175.51</v>
      </c>
      <c r="Q330" s="16" t="s">
        <v>8323</v>
      </c>
      <c r="R330" t="s">
        <v>8335</v>
      </c>
      <c r="S330" s="20">
        <f t="shared" si="17"/>
        <v>42103.556828703702</v>
      </c>
    </row>
    <row r="331" spans="1:19" ht="43.2" x14ac:dyDescent="0.55000000000000004">
      <c r="A331" s="10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2">
        <f t="shared" si="15"/>
        <v>129</v>
      </c>
      <c r="P331" s="14">
        <f t="shared" si="16"/>
        <v>99.38</v>
      </c>
      <c r="Q331" s="16" t="s">
        <v>8327</v>
      </c>
      <c r="R331" t="s">
        <v>8328</v>
      </c>
      <c r="S331" s="20">
        <f t="shared" si="17"/>
        <v>41348.168287037035</v>
      </c>
    </row>
    <row r="332" spans="1:19" ht="43.2" hidden="1" x14ac:dyDescent="0.55000000000000004">
      <c r="A332" s="10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2">
        <f t="shared" si="15"/>
        <v>46</v>
      </c>
      <c r="P332" s="14">
        <f t="shared" si="16"/>
        <v>136.46</v>
      </c>
      <c r="Q332" s="16" t="s">
        <v>8308</v>
      </c>
      <c r="R332" t="s">
        <v>8310</v>
      </c>
      <c r="S332" s="20">
        <f t="shared" si="17"/>
        <v>42766.626793981486</v>
      </c>
    </row>
    <row r="333" spans="1:19" ht="43.2" x14ac:dyDescent="0.55000000000000004">
      <c r="A333" s="10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2">
        <f t="shared" si="15"/>
        <v>103</v>
      </c>
      <c r="P333" s="14">
        <f t="shared" si="16"/>
        <v>78.2</v>
      </c>
      <c r="Q333" s="16" t="s">
        <v>8321</v>
      </c>
      <c r="R333" t="s">
        <v>8322</v>
      </c>
      <c r="S333" s="20">
        <f t="shared" si="17"/>
        <v>41662.047500000001</v>
      </c>
    </row>
    <row r="334" spans="1:19" ht="43.2" x14ac:dyDescent="0.55000000000000004">
      <c r="A334" s="10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2">
        <f t="shared" si="15"/>
        <v>213</v>
      </c>
      <c r="P334" s="14">
        <f t="shared" si="16"/>
        <v>38.18</v>
      </c>
      <c r="Q334" s="16" t="s">
        <v>8327</v>
      </c>
      <c r="R334" t="s">
        <v>8331</v>
      </c>
      <c r="S334" s="20">
        <f t="shared" si="17"/>
        <v>41487.611250000002</v>
      </c>
    </row>
    <row r="335" spans="1:19" ht="43.2" x14ac:dyDescent="0.55000000000000004">
      <c r="A335" s="10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2">
        <f t="shared" si="15"/>
        <v>102</v>
      </c>
      <c r="P335" s="14">
        <f t="shared" si="16"/>
        <v>115.69</v>
      </c>
      <c r="Q335" s="16" t="s">
        <v>8319</v>
      </c>
      <c r="R335" t="s">
        <v>8320</v>
      </c>
      <c r="S335" s="20">
        <f t="shared" si="17"/>
        <v>41771.572256944448</v>
      </c>
    </row>
    <row r="336" spans="1:19" ht="57.6" x14ac:dyDescent="0.55000000000000004">
      <c r="A336" s="10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2">
        <f t="shared" si="15"/>
        <v>254</v>
      </c>
      <c r="P336" s="14">
        <f t="shared" si="16"/>
        <v>47.38</v>
      </c>
      <c r="Q336" s="16" t="s">
        <v>8319</v>
      </c>
      <c r="R336" t="s">
        <v>8320</v>
      </c>
      <c r="S336" s="20">
        <f t="shared" si="17"/>
        <v>42139.781678240746</v>
      </c>
    </row>
    <row r="337" spans="1:19" ht="43.2" x14ac:dyDescent="0.55000000000000004">
      <c r="A337" s="10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2">
        <f t="shared" si="15"/>
        <v>102</v>
      </c>
      <c r="P337" s="14">
        <f t="shared" si="16"/>
        <v>85.34</v>
      </c>
      <c r="Q337" s="16" t="s">
        <v>8321</v>
      </c>
      <c r="R337" t="s">
        <v>8322</v>
      </c>
      <c r="S337" s="20">
        <f t="shared" si="17"/>
        <v>40626.959930555553</v>
      </c>
    </row>
    <row r="338" spans="1:19" ht="43.2" x14ac:dyDescent="0.55000000000000004">
      <c r="A338" s="10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2">
        <f t="shared" si="15"/>
        <v>102</v>
      </c>
      <c r="P338" s="14">
        <f t="shared" si="16"/>
        <v>119.19</v>
      </c>
      <c r="Q338" s="16" t="s">
        <v>8323</v>
      </c>
      <c r="R338" t="s">
        <v>8326</v>
      </c>
      <c r="S338" s="20">
        <f t="shared" si="17"/>
        <v>41918.742175925923</v>
      </c>
    </row>
    <row r="339" spans="1:19" ht="43.2" x14ac:dyDescent="0.55000000000000004">
      <c r="A339" s="10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2">
        <f t="shared" si="15"/>
        <v>105</v>
      </c>
      <c r="P339" s="14">
        <f t="shared" si="16"/>
        <v>84.02</v>
      </c>
      <c r="Q339" s="16" t="s">
        <v>8321</v>
      </c>
      <c r="R339" t="s">
        <v>8322</v>
      </c>
      <c r="S339" s="20">
        <f t="shared" si="17"/>
        <v>41935.070486111108</v>
      </c>
    </row>
    <row r="340" spans="1:19" ht="43.2" x14ac:dyDescent="0.55000000000000004">
      <c r="A340" s="1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2">
        <f t="shared" si="15"/>
        <v>101</v>
      </c>
      <c r="P340" s="14">
        <f t="shared" si="16"/>
        <v>200.89</v>
      </c>
      <c r="Q340" s="16" t="s">
        <v>8321</v>
      </c>
      <c r="R340" t="s">
        <v>8322</v>
      </c>
      <c r="S340" s="20">
        <f t="shared" si="17"/>
        <v>41113.77238425926</v>
      </c>
    </row>
    <row r="341" spans="1:19" ht="43.2" hidden="1" x14ac:dyDescent="0.55000000000000004">
      <c r="A341" s="10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2">
        <f t="shared" si="15"/>
        <v>5</v>
      </c>
      <c r="P341" s="14">
        <f t="shared" si="16"/>
        <v>267.81</v>
      </c>
      <c r="Q341" s="16" t="s">
        <v>8316</v>
      </c>
      <c r="R341" t="s">
        <v>8334</v>
      </c>
      <c r="S341" s="20">
        <f t="shared" si="17"/>
        <v>41486.537268518521</v>
      </c>
    </row>
    <row r="342" spans="1:19" ht="43.2" x14ac:dyDescent="0.55000000000000004">
      <c r="A342" s="10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2">
        <f t="shared" si="15"/>
        <v>101</v>
      </c>
      <c r="P342" s="14">
        <f t="shared" si="16"/>
        <v>239.35</v>
      </c>
      <c r="Q342" s="16" t="s">
        <v>8308</v>
      </c>
      <c r="R342" t="s">
        <v>8310</v>
      </c>
      <c r="S342" s="20">
        <f t="shared" si="17"/>
        <v>41956.017488425925</v>
      </c>
    </row>
    <row r="343" spans="1:19" ht="43.2" x14ac:dyDescent="0.55000000000000004">
      <c r="A343" s="10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2">
        <f t="shared" si="15"/>
        <v>100</v>
      </c>
      <c r="P343" s="14">
        <f t="shared" si="16"/>
        <v>115.08</v>
      </c>
      <c r="Q343" s="16" t="s">
        <v>8323</v>
      </c>
      <c r="R343" t="s">
        <v>8324</v>
      </c>
      <c r="S343" s="20">
        <f t="shared" si="17"/>
        <v>42576.278715277775</v>
      </c>
    </row>
    <row r="344" spans="1:19" ht="43.2" x14ac:dyDescent="0.55000000000000004">
      <c r="A344" s="10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2">
        <f t="shared" si="15"/>
        <v>496</v>
      </c>
      <c r="P344" s="14">
        <f t="shared" si="16"/>
        <v>25.09</v>
      </c>
      <c r="Q344" s="16" t="s">
        <v>8316</v>
      </c>
      <c r="R344" t="s">
        <v>8317</v>
      </c>
      <c r="S344" s="20">
        <f t="shared" si="17"/>
        <v>41806.794074074074</v>
      </c>
    </row>
    <row r="345" spans="1:19" ht="43.2" hidden="1" x14ac:dyDescent="0.55000000000000004">
      <c r="A345" s="10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2">
        <f t="shared" si="15"/>
        <v>49</v>
      </c>
      <c r="P345" s="14">
        <f t="shared" si="16"/>
        <v>176.36</v>
      </c>
      <c r="Q345" s="16" t="s">
        <v>8308</v>
      </c>
      <c r="R345" t="s">
        <v>8310</v>
      </c>
      <c r="S345" s="20">
        <f t="shared" si="17"/>
        <v>42767.577303240745</v>
      </c>
    </row>
    <row r="346" spans="1:19" ht="43.2" hidden="1" x14ac:dyDescent="0.55000000000000004">
      <c r="A346" s="10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2">
        <f t="shared" si="15"/>
        <v>25</v>
      </c>
      <c r="P346" s="14">
        <f t="shared" si="16"/>
        <v>725.03</v>
      </c>
      <c r="Q346" s="16" t="s">
        <v>8321</v>
      </c>
      <c r="R346" t="s">
        <v>8339</v>
      </c>
      <c r="S346" s="20">
        <f t="shared" si="17"/>
        <v>42327.490752314814</v>
      </c>
    </row>
    <row r="347" spans="1:19" ht="43.2" hidden="1" x14ac:dyDescent="0.55000000000000004">
      <c r="A347" s="10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2">
        <f t="shared" si="15"/>
        <v>272</v>
      </c>
      <c r="P347" s="14">
        <f t="shared" si="16"/>
        <v>98.41</v>
      </c>
      <c r="Q347" s="16" t="s">
        <v>8316</v>
      </c>
      <c r="R347" t="s">
        <v>8317</v>
      </c>
      <c r="S347" s="20">
        <f t="shared" si="17"/>
        <v>42573.327986111108</v>
      </c>
    </row>
    <row r="348" spans="1:19" x14ac:dyDescent="0.55000000000000004">
      <c r="A348" s="10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2">
        <f t="shared" si="15"/>
        <v>111</v>
      </c>
      <c r="P348" s="14">
        <f t="shared" si="16"/>
        <v>42.52</v>
      </c>
      <c r="Q348" s="16" t="s">
        <v>8321</v>
      </c>
      <c r="R348" t="s">
        <v>8322</v>
      </c>
      <c r="S348" s="20">
        <f t="shared" si="17"/>
        <v>41282.944456018515</v>
      </c>
    </row>
    <row r="349" spans="1:19" ht="43.2" x14ac:dyDescent="0.55000000000000004">
      <c r="A349" s="10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2">
        <f t="shared" si="15"/>
        <v>106</v>
      </c>
      <c r="P349" s="14">
        <f t="shared" si="16"/>
        <v>251.74</v>
      </c>
      <c r="Q349" s="16" t="s">
        <v>8323</v>
      </c>
      <c r="R349" t="s">
        <v>8326</v>
      </c>
      <c r="S349" s="20">
        <f t="shared" si="17"/>
        <v>42614.760937500003</v>
      </c>
    </row>
    <row r="350" spans="1:19" ht="43.2" x14ac:dyDescent="0.55000000000000004">
      <c r="A350" s="1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2">
        <f t="shared" si="15"/>
        <v>162</v>
      </c>
      <c r="P350" s="14">
        <f t="shared" si="16"/>
        <v>62.52</v>
      </c>
      <c r="Q350" s="16" t="s">
        <v>8327</v>
      </c>
      <c r="R350" t="s">
        <v>8331</v>
      </c>
      <c r="S350" s="20">
        <f t="shared" si="17"/>
        <v>41458.867905092593</v>
      </c>
    </row>
    <row r="351" spans="1:19" ht="43.2" x14ac:dyDescent="0.55000000000000004">
      <c r="A351" s="10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2">
        <f t="shared" si="15"/>
        <v>243</v>
      </c>
      <c r="P351" s="14">
        <f t="shared" si="16"/>
        <v>82.15</v>
      </c>
      <c r="Q351" s="16" t="s">
        <v>8316</v>
      </c>
      <c r="R351" t="s">
        <v>8317</v>
      </c>
      <c r="S351" s="20">
        <f t="shared" si="17"/>
        <v>42644.667534722219</v>
      </c>
    </row>
    <row r="352" spans="1:19" ht="43.2" x14ac:dyDescent="0.55000000000000004">
      <c r="A352" s="10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2">
        <f t="shared" si="15"/>
        <v>162</v>
      </c>
      <c r="P352" s="14">
        <f t="shared" si="16"/>
        <v>39.51</v>
      </c>
      <c r="Q352" s="16" t="s">
        <v>8313</v>
      </c>
      <c r="R352" t="s">
        <v>8314</v>
      </c>
      <c r="S352" s="20">
        <f t="shared" si="17"/>
        <v>41948.56658564815</v>
      </c>
    </row>
    <row r="353" spans="1:19" ht="43.2" hidden="1" x14ac:dyDescent="0.55000000000000004">
      <c r="A353" s="10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2">
        <f t="shared" si="15"/>
        <v>484</v>
      </c>
      <c r="P353" s="14">
        <f t="shared" si="16"/>
        <v>82.32</v>
      </c>
      <c r="Q353" s="16" t="s">
        <v>8313</v>
      </c>
      <c r="R353" t="s">
        <v>8314</v>
      </c>
      <c r="S353" s="20">
        <f t="shared" si="17"/>
        <v>42391.475289351853</v>
      </c>
    </row>
    <row r="354" spans="1:19" ht="43.2" hidden="1" x14ac:dyDescent="0.55000000000000004">
      <c r="A354" s="10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2">
        <f t="shared" si="15"/>
        <v>127</v>
      </c>
      <c r="P354" s="14">
        <f t="shared" si="16"/>
        <v>117.6</v>
      </c>
      <c r="Q354" s="16" t="s">
        <v>8308</v>
      </c>
      <c r="R354" t="s">
        <v>8309</v>
      </c>
      <c r="S354" s="20">
        <f t="shared" si="17"/>
        <v>41863.429791666669</v>
      </c>
    </row>
    <row r="355" spans="1:19" ht="28.8" hidden="1" x14ac:dyDescent="0.55000000000000004">
      <c r="A355" s="10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2">
        <f t="shared" si="15"/>
        <v>7</v>
      </c>
      <c r="P355" s="14">
        <f t="shared" si="16"/>
        <v>177.39</v>
      </c>
      <c r="Q355" s="16" t="s">
        <v>8308</v>
      </c>
      <c r="R355" t="s">
        <v>8310</v>
      </c>
      <c r="S355" s="20">
        <f t="shared" si="17"/>
        <v>41809.473275462966</v>
      </c>
    </row>
    <row r="356" spans="1:19" ht="43.2" hidden="1" x14ac:dyDescent="0.55000000000000004">
      <c r="A356" s="10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2">
        <f t="shared" si="15"/>
        <v>119</v>
      </c>
      <c r="P356" s="14">
        <f t="shared" si="16"/>
        <v>388.98</v>
      </c>
      <c r="Q356" s="16" t="s">
        <v>8327</v>
      </c>
      <c r="R356" t="s">
        <v>8329</v>
      </c>
      <c r="S356" s="20">
        <f t="shared" si="17"/>
        <v>42370.580590277779</v>
      </c>
    </row>
    <row r="357" spans="1:19" ht="43.2" x14ac:dyDescent="0.55000000000000004">
      <c r="A357" s="10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2">
        <f t="shared" si="15"/>
        <v>102</v>
      </c>
      <c r="P357" s="14">
        <f t="shared" si="16"/>
        <v>189.76</v>
      </c>
      <c r="Q357" s="16" t="s">
        <v>8319</v>
      </c>
      <c r="R357" t="s">
        <v>8320</v>
      </c>
      <c r="S357" s="20">
        <f t="shared" si="17"/>
        <v>42423.602500000001</v>
      </c>
    </row>
    <row r="358" spans="1:19" ht="43.2" x14ac:dyDescent="0.55000000000000004">
      <c r="A358" s="10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2">
        <f t="shared" si="15"/>
        <v>118</v>
      </c>
      <c r="P358" s="14">
        <f t="shared" si="16"/>
        <v>110.35</v>
      </c>
      <c r="Q358" s="16" t="s">
        <v>8323</v>
      </c>
      <c r="R358" t="s">
        <v>8326</v>
      </c>
      <c r="S358" s="20">
        <f t="shared" si="17"/>
        <v>41909.969386574077</v>
      </c>
    </row>
    <row r="359" spans="1:19" ht="43.2" x14ac:dyDescent="0.55000000000000004">
      <c r="A359" s="10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2">
        <f t="shared" si="15"/>
        <v>585</v>
      </c>
      <c r="P359" s="14">
        <f t="shared" si="16"/>
        <v>222.99</v>
      </c>
      <c r="Q359" s="16" t="s">
        <v>8308</v>
      </c>
      <c r="R359" t="s">
        <v>8309</v>
      </c>
      <c r="S359" s="20">
        <f t="shared" si="17"/>
        <v>41099.966944444444</v>
      </c>
    </row>
    <row r="360" spans="1:19" ht="43.2" x14ac:dyDescent="0.55000000000000004">
      <c r="A360" s="1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2">
        <f t="shared" si="15"/>
        <v>106</v>
      </c>
      <c r="P360" s="14">
        <f t="shared" si="16"/>
        <v>146.44999999999999</v>
      </c>
      <c r="Q360" s="16" t="s">
        <v>8323</v>
      </c>
      <c r="R360" t="s">
        <v>8324</v>
      </c>
      <c r="S360" s="20">
        <f t="shared" si="17"/>
        <v>41841.850034722222</v>
      </c>
    </row>
    <row r="361" spans="1:19" ht="43.2" x14ac:dyDescent="0.55000000000000004">
      <c r="A361" s="10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2">
        <f t="shared" si="15"/>
        <v>125</v>
      </c>
      <c r="P361" s="14">
        <f t="shared" si="16"/>
        <v>95.83</v>
      </c>
      <c r="Q361" s="16" t="s">
        <v>8313</v>
      </c>
      <c r="R361" t="s">
        <v>8314</v>
      </c>
      <c r="S361" s="20">
        <f t="shared" si="17"/>
        <v>41964.751342592594</v>
      </c>
    </row>
    <row r="362" spans="1:19" ht="43.2" hidden="1" x14ac:dyDescent="0.55000000000000004">
      <c r="A362" s="10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2">
        <f t="shared" si="15"/>
        <v>105</v>
      </c>
      <c r="P362" s="14">
        <f t="shared" si="16"/>
        <v>61.56</v>
      </c>
      <c r="Q362" s="16" t="s">
        <v>8313</v>
      </c>
      <c r="R362" t="s">
        <v>8314</v>
      </c>
      <c r="S362" s="20">
        <f t="shared" si="17"/>
        <v>42741.599664351852</v>
      </c>
    </row>
    <row r="363" spans="1:19" ht="43.2" x14ac:dyDescent="0.55000000000000004">
      <c r="A363" s="10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2">
        <f t="shared" si="15"/>
        <v>319</v>
      </c>
      <c r="P363" s="14">
        <f t="shared" si="16"/>
        <v>131.38</v>
      </c>
      <c r="Q363" s="16" t="s">
        <v>8323</v>
      </c>
      <c r="R363" t="s">
        <v>8324</v>
      </c>
      <c r="S363" s="20">
        <f t="shared" si="17"/>
        <v>42534.895625000005</v>
      </c>
    </row>
    <row r="364" spans="1:19" ht="43.2" x14ac:dyDescent="0.55000000000000004">
      <c r="A364" s="10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2">
        <f t="shared" si="15"/>
        <v>115</v>
      </c>
      <c r="P364" s="14">
        <f t="shared" si="16"/>
        <v>80.19</v>
      </c>
      <c r="Q364" s="16" t="s">
        <v>8308</v>
      </c>
      <c r="R364" t="s">
        <v>8315</v>
      </c>
      <c r="S364" s="20">
        <f t="shared" si="17"/>
        <v>42218.169293981482</v>
      </c>
    </row>
    <row r="365" spans="1:19" ht="43.2" hidden="1" x14ac:dyDescent="0.55000000000000004">
      <c r="A365" s="10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2">
        <f t="shared" si="15"/>
        <v>412</v>
      </c>
      <c r="P365" s="14">
        <f t="shared" si="16"/>
        <v>44.06</v>
      </c>
      <c r="Q365" s="16" t="s">
        <v>8316</v>
      </c>
      <c r="R365" t="s">
        <v>8317</v>
      </c>
      <c r="S365" s="20">
        <f t="shared" si="17"/>
        <v>42633.586122685185</v>
      </c>
    </row>
    <row r="366" spans="1:19" ht="43.2" x14ac:dyDescent="0.55000000000000004">
      <c r="A366" s="10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2">
        <f t="shared" si="15"/>
        <v>2260300</v>
      </c>
      <c r="P366" s="14">
        <f t="shared" si="16"/>
        <v>138.66999999999999</v>
      </c>
      <c r="Q366" s="16" t="s">
        <v>8308</v>
      </c>
      <c r="R366" t="s">
        <v>8309</v>
      </c>
      <c r="S366" s="20">
        <f t="shared" si="17"/>
        <v>42626.668888888889</v>
      </c>
    </row>
    <row r="367" spans="1:19" ht="43.2" x14ac:dyDescent="0.55000000000000004">
      <c r="A367" s="10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2">
        <f t="shared" si="15"/>
        <v>101</v>
      </c>
      <c r="P367" s="14">
        <f t="shared" si="16"/>
        <v>216.75</v>
      </c>
      <c r="Q367" s="16" t="s">
        <v>8321</v>
      </c>
      <c r="R367" t="s">
        <v>8322</v>
      </c>
      <c r="S367" s="20">
        <f t="shared" si="17"/>
        <v>42178.282372685186</v>
      </c>
    </row>
    <row r="368" spans="1:19" ht="43.2" x14ac:dyDescent="0.55000000000000004">
      <c r="A368" s="10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2">
        <f t="shared" si="15"/>
        <v>112</v>
      </c>
      <c r="P368" s="14">
        <f t="shared" si="16"/>
        <v>58.54</v>
      </c>
      <c r="Q368" s="16" t="s">
        <v>8321</v>
      </c>
      <c r="R368" t="s">
        <v>8322</v>
      </c>
      <c r="S368" s="20">
        <f t="shared" si="17"/>
        <v>41980.781793981485</v>
      </c>
    </row>
    <row r="369" spans="1:19" ht="43.2" x14ac:dyDescent="0.55000000000000004">
      <c r="A369" s="10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2">
        <f t="shared" si="15"/>
        <v>102</v>
      </c>
      <c r="P369" s="14">
        <f t="shared" si="16"/>
        <v>140.86000000000001</v>
      </c>
      <c r="Q369" s="16" t="s">
        <v>8327</v>
      </c>
      <c r="R369" t="s">
        <v>8331</v>
      </c>
      <c r="S369" s="20">
        <f t="shared" si="17"/>
        <v>41449.585162037038</v>
      </c>
    </row>
    <row r="370" spans="1:19" ht="43.2" hidden="1" x14ac:dyDescent="0.55000000000000004">
      <c r="A370" s="1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2">
        <f t="shared" si="15"/>
        <v>112</v>
      </c>
      <c r="P370" s="14">
        <f t="shared" si="16"/>
        <v>148.97</v>
      </c>
      <c r="Q370" s="16" t="s">
        <v>8321</v>
      </c>
      <c r="R370" t="s">
        <v>8332</v>
      </c>
      <c r="S370" s="20">
        <f t="shared" si="17"/>
        <v>41929.164733796293</v>
      </c>
    </row>
    <row r="371" spans="1:19" ht="43.2" hidden="1" x14ac:dyDescent="0.55000000000000004">
      <c r="A371" s="10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2">
        <f t="shared" si="15"/>
        <v>101</v>
      </c>
      <c r="P371" s="14">
        <f t="shared" si="16"/>
        <v>67.84</v>
      </c>
      <c r="Q371" s="16" t="s">
        <v>8313</v>
      </c>
      <c r="R371" t="s">
        <v>8314</v>
      </c>
      <c r="S371" s="20">
        <f t="shared" si="17"/>
        <v>42426.542592592596</v>
      </c>
    </row>
    <row r="372" spans="1:19" ht="43.2" x14ac:dyDescent="0.55000000000000004">
      <c r="A372" s="10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2">
        <f t="shared" si="15"/>
        <v>148</v>
      </c>
      <c r="P372" s="14">
        <f t="shared" si="16"/>
        <v>207.62</v>
      </c>
      <c r="Q372" s="16" t="s">
        <v>8313</v>
      </c>
      <c r="R372" t="s">
        <v>8314</v>
      </c>
      <c r="S372" s="20">
        <f t="shared" si="17"/>
        <v>42668.176701388889</v>
      </c>
    </row>
    <row r="373" spans="1:19" ht="28.8" x14ac:dyDescent="0.55000000000000004">
      <c r="A373" s="10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2">
        <f t="shared" si="15"/>
        <v>112</v>
      </c>
      <c r="P373" s="14">
        <f t="shared" si="16"/>
        <v>116.21</v>
      </c>
      <c r="Q373" s="16" t="s">
        <v>8313</v>
      </c>
      <c r="R373" t="s">
        <v>8314</v>
      </c>
      <c r="S373" s="20">
        <f t="shared" si="17"/>
        <v>42654.177187499998</v>
      </c>
    </row>
    <row r="374" spans="1:19" ht="57.6" hidden="1" x14ac:dyDescent="0.55000000000000004">
      <c r="A374" s="10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2">
        <f t="shared" si="15"/>
        <v>63</v>
      </c>
      <c r="P374" s="14">
        <f t="shared" si="16"/>
        <v>128.62</v>
      </c>
      <c r="Q374" s="16" t="s">
        <v>8308</v>
      </c>
      <c r="R374" t="s">
        <v>8340</v>
      </c>
      <c r="S374" s="20">
        <f t="shared" si="17"/>
        <v>42529.632754629631</v>
      </c>
    </row>
    <row r="375" spans="1:19" ht="28.8" x14ac:dyDescent="0.55000000000000004">
      <c r="A375" s="10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2">
        <f t="shared" si="15"/>
        <v>110</v>
      </c>
      <c r="P375" s="14">
        <f t="shared" si="16"/>
        <v>55.96</v>
      </c>
      <c r="Q375" s="16" t="s">
        <v>8316</v>
      </c>
      <c r="R375" t="s">
        <v>8317</v>
      </c>
      <c r="S375" s="20">
        <f t="shared" si="17"/>
        <v>42583.615081018521</v>
      </c>
    </row>
    <row r="376" spans="1:19" ht="43.2" x14ac:dyDescent="0.55000000000000004">
      <c r="A376" s="10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2">
        <f t="shared" si="15"/>
        <v>110</v>
      </c>
      <c r="P376" s="14">
        <f t="shared" si="16"/>
        <v>92.04</v>
      </c>
      <c r="Q376" s="16" t="s">
        <v>8323</v>
      </c>
      <c r="R376" t="s">
        <v>8326</v>
      </c>
      <c r="S376" s="20">
        <f t="shared" si="17"/>
        <v>42461.747199074074</v>
      </c>
    </row>
    <row r="377" spans="1:19" ht="43.2" x14ac:dyDescent="0.55000000000000004">
      <c r="A377" s="10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2">
        <f t="shared" si="15"/>
        <v>104</v>
      </c>
      <c r="P377" s="14">
        <f t="shared" si="16"/>
        <v>81.13</v>
      </c>
      <c r="Q377" s="16" t="s">
        <v>8323</v>
      </c>
      <c r="R377" t="s">
        <v>8326</v>
      </c>
      <c r="S377" s="20">
        <f t="shared" si="17"/>
        <v>42135.60020833333</v>
      </c>
    </row>
    <row r="378" spans="1:19" ht="28.8" x14ac:dyDescent="0.55000000000000004">
      <c r="A378" s="10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2">
        <f t="shared" si="15"/>
        <v>122</v>
      </c>
      <c r="P378" s="14">
        <f t="shared" si="16"/>
        <v>64.37</v>
      </c>
      <c r="Q378" s="16" t="s">
        <v>8327</v>
      </c>
      <c r="R378" t="s">
        <v>8331</v>
      </c>
      <c r="S378" s="20">
        <f t="shared" si="17"/>
        <v>42745.600243055553</v>
      </c>
    </row>
    <row r="379" spans="1:19" ht="43.2" x14ac:dyDescent="0.55000000000000004">
      <c r="A379" s="10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2">
        <f t="shared" si="15"/>
        <v>146</v>
      </c>
      <c r="P379" s="14">
        <f t="shared" si="16"/>
        <v>47.06</v>
      </c>
      <c r="Q379" s="16" t="s">
        <v>8308</v>
      </c>
      <c r="R379" t="s">
        <v>8315</v>
      </c>
      <c r="S379" s="20">
        <f t="shared" si="17"/>
        <v>42115.74754629629</v>
      </c>
    </row>
    <row r="380" spans="1:19" ht="43.2" x14ac:dyDescent="0.55000000000000004">
      <c r="A380" s="1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2">
        <f t="shared" si="15"/>
        <v>104</v>
      </c>
      <c r="P380" s="14">
        <f t="shared" si="16"/>
        <v>79.97</v>
      </c>
      <c r="Q380" s="16" t="s">
        <v>8313</v>
      </c>
      <c r="R380" t="s">
        <v>8314</v>
      </c>
      <c r="S380" s="20">
        <f t="shared" si="17"/>
        <v>42409.776076388895</v>
      </c>
    </row>
    <row r="381" spans="1:19" ht="43.2" x14ac:dyDescent="0.55000000000000004">
      <c r="A381" s="10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2">
        <f t="shared" si="15"/>
        <v>109</v>
      </c>
      <c r="P381" s="14">
        <f t="shared" si="16"/>
        <v>92.13</v>
      </c>
      <c r="Q381" s="16" t="s">
        <v>8323</v>
      </c>
      <c r="R381" t="s">
        <v>8324</v>
      </c>
      <c r="S381" s="20">
        <f t="shared" si="17"/>
        <v>41610.794421296298</v>
      </c>
    </row>
    <row r="382" spans="1:19" ht="43.2" x14ac:dyDescent="0.55000000000000004">
      <c r="A382" s="10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2">
        <f t="shared" si="15"/>
        <v>120</v>
      </c>
      <c r="P382" s="14">
        <f t="shared" si="16"/>
        <v>88.15</v>
      </c>
      <c r="Q382" s="16" t="s">
        <v>8327</v>
      </c>
      <c r="R382" t="s">
        <v>8328</v>
      </c>
      <c r="S382" s="20">
        <f t="shared" si="17"/>
        <v>40555.322662037033</v>
      </c>
    </row>
    <row r="383" spans="1:19" ht="43.2" x14ac:dyDescent="0.55000000000000004">
      <c r="A383" s="10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2">
        <f t="shared" si="15"/>
        <v>108</v>
      </c>
      <c r="P383" s="14">
        <f t="shared" si="16"/>
        <v>65.3</v>
      </c>
      <c r="Q383" s="16" t="s">
        <v>8321</v>
      </c>
      <c r="R383" t="s">
        <v>8322</v>
      </c>
      <c r="S383" s="20">
        <f t="shared" si="17"/>
        <v>41193.032013888893</v>
      </c>
    </row>
    <row r="384" spans="1:19" ht="43.2" hidden="1" x14ac:dyDescent="0.55000000000000004">
      <c r="A384" s="10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2">
        <f t="shared" si="15"/>
        <v>124</v>
      </c>
      <c r="P384" s="14">
        <f t="shared" si="16"/>
        <v>110.39</v>
      </c>
      <c r="Q384" s="16" t="s">
        <v>8313</v>
      </c>
      <c r="R384" t="s">
        <v>8314</v>
      </c>
      <c r="S384" s="20">
        <f t="shared" si="17"/>
        <v>42751.533391203702</v>
      </c>
    </row>
    <row r="385" spans="1:19" ht="43.2" hidden="1" x14ac:dyDescent="0.55000000000000004">
      <c r="A385" s="10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2">
        <f t="shared" si="15"/>
        <v>180</v>
      </c>
      <c r="P385" s="14">
        <f t="shared" si="16"/>
        <v>96.38</v>
      </c>
      <c r="Q385" s="16" t="s">
        <v>8313</v>
      </c>
      <c r="R385" t="s">
        <v>8314</v>
      </c>
      <c r="S385" s="20">
        <f t="shared" si="17"/>
        <v>42552.315127314811</v>
      </c>
    </row>
    <row r="386" spans="1:19" ht="43.2" x14ac:dyDescent="0.55000000000000004">
      <c r="A386" s="10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2">
        <f t="shared" si="15"/>
        <v>108</v>
      </c>
      <c r="P386" s="14">
        <f t="shared" si="16"/>
        <v>106.8</v>
      </c>
      <c r="Q386" s="16" t="s">
        <v>8323</v>
      </c>
      <c r="R386" t="s">
        <v>8326</v>
      </c>
      <c r="S386" s="20">
        <f t="shared" si="17"/>
        <v>41933.291643518518</v>
      </c>
    </row>
    <row r="387" spans="1:19" ht="28.8" x14ac:dyDescent="0.55000000000000004">
      <c r="A387" s="10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2">
        <f t="shared" ref="O387:O450" si="18">ROUND(E387/D387*100,0)</f>
        <v>107</v>
      </c>
      <c r="P387" s="14">
        <f t="shared" ref="P387:P450" si="19">IFERROR(ROUND(E387/L387,2),0)</f>
        <v>97.64</v>
      </c>
      <c r="Q387" s="16" t="s">
        <v>8321</v>
      </c>
      <c r="R387" t="s">
        <v>8322</v>
      </c>
      <c r="S387" s="20">
        <f t="shared" ref="S387:S450" si="20">(((J387/60)/60/24)+DATE(1970,1,1))</f>
        <v>41017.885462962964</v>
      </c>
    </row>
    <row r="388" spans="1:19" ht="43.2" x14ac:dyDescent="0.55000000000000004">
      <c r="A388" s="10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2">
        <f t="shared" si="18"/>
        <v>119</v>
      </c>
      <c r="P388" s="14">
        <f t="shared" si="19"/>
        <v>89.96</v>
      </c>
      <c r="Q388" s="16" t="s">
        <v>8321</v>
      </c>
      <c r="R388" t="s">
        <v>8322</v>
      </c>
      <c r="S388" s="20">
        <f t="shared" si="20"/>
        <v>41134.751550925925</v>
      </c>
    </row>
    <row r="389" spans="1:19" ht="43.2" hidden="1" x14ac:dyDescent="0.55000000000000004">
      <c r="A389" s="10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2">
        <f t="shared" si="18"/>
        <v>43</v>
      </c>
      <c r="P389" s="14">
        <f t="shared" si="19"/>
        <v>215.96</v>
      </c>
      <c r="Q389" s="16" t="s">
        <v>8308</v>
      </c>
      <c r="R389" t="s">
        <v>8318</v>
      </c>
      <c r="S389" s="20">
        <f t="shared" si="20"/>
        <v>42514.671099537038</v>
      </c>
    </row>
    <row r="390" spans="1:19" ht="43.2" hidden="1" x14ac:dyDescent="0.55000000000000004">
      <c r="A390" s="1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2">
        <f t="shared" si="18"/>
        <v>107</v>
      </c>
      <c r="P390" s="14">
        <f t="shared" si="19"/>
        <v>224.85</v>
      </c>
      <c r="Q390" s="16" t="s">
        <v>8321</v>
      </c>
      <c r="R390" t="s">
        <v>8322</v>
      </c>
      <c r="S390" s="20">
        <f t="shared" si="20"/>
        <v>42687.875775462962</v>
      </c>
    </row>
    <row r="391" spans="1:19" ht="43.2" x14ac:dyDescent="0.55000000000000004">
      <c r="A391" s="10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2">
        <f t="shared" si="18"/>
        <v>107</v>
      </c>
      <c r="P391" s="14">
        <f t="shared" si="19"/>
        <v>267</v>
      </c>
      <c r="Q391" s="16" t="s">
        <v>8308</v>
      </c>
      <c r="R391" t="s">
        <v>8340</v>
      </c>
      <c r="S391" s="20">
        <f t="shared" si="20"/>
        <v>42207.746678240743</v>
      </c>
    </row>
    <row r="392" spans="1:19" ht="43.2" hidden="1" x14ac:dyDescent="0.55000000000000004">
      <c r="A392" s="10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2">
        <f t="shared" si="18"/>
        <v>107</v>
      </c>
      <c r="P392" s="14">
        <f t="shared" si="19"/>
        <v>134.91</v>
      </c>
      <c r="Q392" s="16" t="s">
        <v>8321</v>
      </c>
      <c r="R392" t="s">
        <v>8322</v>
      </c>
      <c r="S392" s="20">
        <f t="shared" si="20"/>
        <v>42331.551307870366</v>
      </c>
    </row>
    <row r="393" spans="1:19" ht="28.8" hidden="1" x14ac:dyDescent="0.55000000000000004">
      <c r="A393" s="10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2">
        <f t="shared" si="18"/>
        <v>47</v>
      </c>
      <c r="P393" s="14">
        <f t="shared" si="19"/>
        <v>53.25</v>
      </c>
      <c r="Q393" s="16" t="s">
        <v>8308</v>
      </c>
      <c r="R393" t="s">
        <v>8310</v>
      </c>
      <c r="S393" s="20">
        <f t="shared" si="20"/>
        <v>42009.973946759259</v>
      </c>
    </row>
    <row r="394" spans="1:19" ht="43.2" hidden="1" x14ac:dyDescent="0.55000000000000004">
      <c r="A394" s="10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2">
        <f t="shared" si="18"/>
        <v>65</v>
      </c>
      <c r="P394" s="14">
        <f t="shared" si="19"/>
        <v>170.63</v>
      </c>
      <c r="Q394" s="16" t="s">
        <v>8313</v>
      </c>
      <c r="R394" t="s">
        <v>8314</v>
      </c>
      <c r="S394" s="20">
        <f t="shared" si="20"/>
        <v>41891.976388888892</v>
      </c>
    </row>
    <row r="395" spans="1:19" ht="28.8" hidden="1" x14ac:dyDescent="0.55000000000000004">
      <c r="A395" s="10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2">
        <f t="shared" si="18"/>
        <v>28</v>
      </c>
      <c r="P395" s="14">
        <f t="shared" si="19"/>
        <v>370.95</v>
      </c>
      <c r="Q395" s="16" t="s">
        <v>8316</v>
      </c>
      <c r="R395" t="s">
        <v>8334</v>
      </c>
      <c r="S395" s="20">
        <f t="shared" si="20"/>
        <v>42694.98128472222</v>
      </c>
    </row>
    <row r="396" spans="1:19" ht="43.2" hidden="1" x14ac:dyDescent="0.55000000000000004">
      <c r="A396" s="10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2">
        <f t="shared" si="18"/>
        <v>105</v>
      </c>
      <c r="P396" s="14">
        <f t="shared" si="19"/>
        <v>373.56</v>
      </c>
      <c r="Q396" s="16" t="s">
        <v>8308</v>
      </c>
      <c r="R396" t="s">
        <v>8340</v>
      </c>
      <c r="S396" s="20">
        <f t="shared" si="20"/>
        <v>42222.622766203705</v>
      </c>
    </row>
    <row r="397" spans="1:19" ht="43.2" x14ac:dyDescent="0.55000000000000004">
      <c r="A397" s="10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2">
        <f t="shared" si="18"/>
        <v>104</v>
      </c>
      <c r="P397" s="14">
        <f t="shared" si="19"/>
        <v>64.930000000000007</v>
      </c>
      <c r="Q397" s="16" t="s">
        <v>8308</v>
      </c>
      <c r="R397" t="s">
        <v>8315</v>
      </c>
      <c r="S397" s="20">
        <f t="shared" si="20"/>
        <v>40998.051192129627</v>
      </c>
    </row>
    <row r="398" spans="1:19" ht="43.2" x14ac:dyDescent="0.55000000000000004">
      <c r="A398" s="10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2">
        <f t="shared" si="18"/>
        <v>104</v>
      </c>
      <c r="P398" s="14">
        <f t="shared" si="19"/>
        <v>138.80000000000001</v>
      </c>
      <c r="Q398" s="16" t="s">
        <v>8321</v>
      </c>
      <c r="R398" t="s">
        <v>8322</v>
      </c>
      <c r="S398" s="20">
        <f t="shared" si="20"/>
        <v>40868.219814814816</v>
      </c>
    </row>
    <row r="399" spans="1:19" x14ac:dyDescent="0.55000000000000004">
      <c r="A399" s="10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2">
        <f t="shared" si="18"/>
        <v>104</v>
      </c>
      <c r="P399" s="14">
        <f t="shared" si="19"/>
        <v>266.08999999999997</v>
      </c>
      <c r="Q399" s="16" t="s">
        <v>8327</v>
      </c>
      <c r="R399" t="s">
        <v>8341</v>
      </c>
      <c r="S399" s="20">
        <f t="shared" si="20"/>
        <v>41943.791030092594</v>
      </c>
    </row>
    <row r="400" spans="1:19" ht="43.2" x14ac:dyDescent="0.55000000000000004">
      <c r="A400" s="1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2">
        <f t="shared" si="18"/>
        <v>138</v>
      </c>
      <c r="P400" s="14">
        <f t="shared" si="19"/>
        <v>98.99</v>
      </c>
      <c r="Q400" s="16" t="s">
        <v>8327</v>
      </c>
      <c r="R400" t="s">
        <v>8331</v>
      </c>
      <c r="S400" s="20">
        <f t="shared" si="20"/>
        <v>41228.650196759263</v>
      </c>
    </row>
    <row r="401" spans="1:19" ht="43.2" hidden="1" x14ac:dyDescent="0.55000000000000004">
      <c r="A401" s="10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2">
        <f t="shared" si="18"/>
        <v>106</v>
      </c>
      <c r="P401" s="14">
        <f t="shared" si="19"/>
        <v>206.31</v>
      </c>
      <c r="Q401" s="16" t="s">
        <v>8316</v>
      </c>
      <c r="R401" t="s">
        <v>8317</v>
      </c>
      <c r="S401" s="20">
        <f t="shared" si="20"/>
        <v>42152.640833333338</v>
      </c>
    </row>
    <row r="402" spans="1:19" ht="28.8" x14ac:dyDescent="0.55000000000000004">
      <c r="A402" s="10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2">
        <f t="shared" si="18"/>
        <v>114</v>
      </c>
      <c r="P402" s="14">
        <f t="shared" si="19"/>
        <v>101.83</v>
      </c>
      <c r="Q402" s="16" t="s">
        <v>8321</v>
      </c>
      <c r="R402" t="s">
        <v>8322</v>
      </c>
      <c r="S402" s="20">
        <f t="shared" si="20"/>
        <v>40675.71</v>
      </c>
    </row>
    <row r="403" spans="1:19" ht="28.8" hidden="1" x14ac:dyDescent="0.55000000000000004">
      <c r="A403" s="10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2">
        <f t="shared" si="18"/>
        <v>82</v>
      </c>
      <c r="P403" s="14">
        <f t="shared" si="19"/>
        <v>216.34</v>
      </c>
      <c r="Q403" s="16" t="s">
        <v>8308</v>
      </c>
      <c r="R403" t="s">
        <v>8310</v>
      </c>
      <c r="S403" s="20">
        <f t="shared" si="20"/>
        <v>42388.708645833336</v>
      </c>
    </row>
    <row r="404" spans="1:19" ht="43.2" x14ac:dyDescent="0.55000000000000004">
      <c r="A404" s="10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2">
        <f t="shared" si="18"/>
        <v>111</v>
      </c>
      <c r="P404" s="14">
        <f t="shared" si="19"/>
        <v>97.11</v>
      </c>
      <c r="Q404" s="16" t="s">
        <v>8313</v>
      </c>
      <c r="R404" t="s">
        <v>8314</v>
      </c>
      <c r="S404" s="20">
        <f t="shared" si="20"/>
        <v>41786.614363425928</v>
      </c>
    </row>
    <row r="405" spans="1:19" ht="43.2" hidden="1" x14ac:dyDescent="0.55000000000000004">
      <c r="A405" s="10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2">
        <f t="shared" si="18"/>
        <v>157</v>
      </c>
      <c r="P405" s="14">
        <f t="shared" si="19"/>
        <v>67.97</v>
      </c>
      <c r="Q405" s="16" t="s">
        <v>8316</v>
      </c>
      <c r="R405" t="s">
        <v>8317</v>
      </c>
      <c r="S405" s="20">
        <f t="shared" si="20"/>
        <v>41561.807349537034</v>
      </c>
    </row>
    <row r="406" spans="1:19" ht="43.2" x14ac:dyDescent="0.55000000000000004">
      <c r="A406" s="10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2">
        <f t="shared" si="18"/>
        <v>109</v>
      </c>
      <c r="P406" s="14">
        <f t="shared" si="19"/>
        <v>99.16</v>
      </c>
      <c r="Q406" s="16" t="s">
        <v>8327</v>
      </c>
      <c r="R406" t="s">
        <v>8331</v>
      </c>
      <c r="S406" s="20">
        <f t="shared" si="20"/>
        <v>42445.823055555549</v>
      </c>
    </row>
    <row r="407" spans="1:19" ht="28.8" x14ac:dyDescent="0.55000000000000004">
      <c r="A407" s="10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2">
        <f t="shared" si="18"/>
        <v>146</v>
      </c>
      <c r="P407" s="14">
        <f t="shared" si="19"/>
        <v>91.88</v>
      </c>
      <c r="Q407" s="16" t="s">
        <v>8313</v>
      </c>
      <c r="R407" t="s">
        <v>8314</v>
      </c>
      <c r="S407" s="20">
        <f t="shared" si="20"/>
        <v>42247.616400462968</v>
      </c>
    </row>
    <row r="408" spans="1:19" ht="43.2" x14ac:dyDescent="0.55000000000000004">
      <c r="A408" s="10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2">
        <f t="shared" si="18"/>
        <v>102</v>
      </c>
      <c r="P408" s="14">
        <f t="shared" si="19"/>
        <v>177.09</v>
      </c>
      <c r="Q408" s="16" t="s">
        <v>8323</v>
      </c>
      <c r="R408" t="s">
        <v>8326</v>
      </c>
      <c r="S408" s="20">
        <f t="shared" si="20"/>
        <v>42602.576712962968</v>
      </c>
    </row>
    <row r="409" spans="1:19" ht="28.8" x14ac:dyDescent="0.55000000000000004">
      <c r="A409" s="10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2">
        <f t="shared" si="18"/>
        <v>113</v>
      </c>
      <c r="P409" s="14">
        <f t="shared" si="19"/>
        <v>109.96</v>
      </c>
      <c r="Q409" s="16" t="s">
        <v>8327</v>
      </c>
      <c r="R409" t="s">
        <v>8341</v>
      </c>
      <c r="S409" s="20">
        <f t="shared" si="20"/>
        <v>41298.509965277779</v>
      </c>
    </row>
    <row r="410" spans="1:19" ht="28.8" x14ac:dyDescent="0.55000000000000004">
      <c r="A410" s="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2">
        <f t="shared" si="18"/>
        <v>101</v>
      </c>
      <c r="P410" s="14">
        <f t="shared" si="19"/>
        <v>168.78</v>
      </c>
      <c r="Q410" s="16" t="s">
        <v>8311</v>
      </c>
      <c r="R410" t="s">
        <v>8333</v>
      </c>
      <c r="S410" s="20">
        <f t="shared" si="20"/>
        <v>42382.74009259259</v>
      </c>
    </row>
    <row r="411" spans="1:19" ht="43.2" x14ac:dyDescent="0.55000000000000004">
      <c r="A411" s="10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2">
        <f t="shared" si="18"/>
        <v>109</v>
      </c>
      <c r="P411" s="14">
        <f t="shared" si="19"/>
        <v>199.9</v>
      </c>
      <c r="Q411" s="16" t="s">
        <v>8321</v>
      </c>
      <c r="R411" t="s">
        <v>8332</v>
      </c>
      <c r="S411" s="20">
        <f t="shared" si="20"/>
        <v>41878.627187500002</v>
      </c>
    </row>
    <row r="412" spans="1:19" ht="43.2" x14ac:dyDescent="0.55000000000000004">
      <c r="A412" s="10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2">
        <f t="shared" si="18"/>
        <v>101</v>
      </c>
      <c r="P412" s="14">
        <f t="shared" si="19"/>
        <v>141.75</v>
      </c>
      <c r="Q412" s="16" t="s">
        <v>8321</v>
      </c>
      <c r="R412" t="s">
        <v>8322</v>
      </c>
      <c r="S412" s="20">
        <f t="shared" si="20"/>
        <v>42089.72802083334</v>
      </c>
    </row>
    <row r="413" spans="1:19" ht="43.2" x14ac:dyDescent="0.55000000000000004">
      <c r="A413" s="10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2">
        <f t="shared" si="18"/>
        <v>101</v>
      </c>
      <c r="P413" s="14">
        <f t="shared" si="19"/>
        <v>104.26</v>
      </c>
      <c r="Q413" s="16" t="s">
        <v>8321</v>
      </c>
      <c r="R413" t="s">
        <v>8322</v>
      </c>
      <c r="S413" s="20">
        <f t="shared" si="20"/>
        <v>40865.042256944449</v>
      </c>
    </row>
    <row r="414" spans="1:19" ht="43.2" x14ac:dyDescent="0.55000000000000004">
      <c r="A414" s="10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2">
        <f t="shared" si="18"/>
        <v>101</v>
      </c>
      <c r="P414" s="14">
        <f t="shared" si="19"/>
        <v>182.91</v>
      </c>
      <c r="Q414" s="16" t="s">
        <v>8323</v>
      </c>
      <c r="R414" t="s">
        <v>8326</v>
      </c>
      <c r="S414" s="20">
        <f t="shared" si="20"/>
        <v>42702.917048611111</v>
      </c>
    </row>
    <row r="415" spans="1:19" ht="43.2" x14ac:dyDescent="0.55000000000000004">
      <c r="A415" s="10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2">
        <f t="shared" si="18"/>
        <v>100</v>
      </c>
      <c r="P415" s="14">
        <f t="shared" si="19"/>
        <v>143.36000000000001</v>
      </c>
      <c r="Q415" s="16" t="s">
        <v>8311</v>
      </c>
      <c r="R415" t="s">
        <v>8333</v>
      </c>
      <c r="S415" s="20">
        <f t="shared" si="20"/>
        <v>42321.626296296294</v>
      </c>
    </row>
    <row r="416" spans="1:19" ht="43.2" x14ac:dyDescent="0.55000000000000004">
      <c r="A416" s="10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2">
        <f t="shared" si="18"/>
        <v>100</v>
      </c>
      <c r="P416" s="14">
        <f t="shared" si="19"/>
        <v>417.33</v>
      </c>
      <c r="Q416" s="16" t="s">
        <v>8327</v>
      </c>
      <c r="R416" t="s">
        <v>8331</v>
      </c>
      <c r="S416" s="20">
        <f t="shared" si="20"/>
        <v>41736.899652777778</v>
      </c>
    </row>
    <row r="417" spans="1:19" ht="43.2" x14ac:dyDescent="0.55000000000000004">
      <c r="A417" s="10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2">
        <f t="shared" si="18"/>
        <v>100</v>
      </c>
      <c r="P417" s="14">
        <f t="shared" si="19"/>
        <v>606.82000000000005</v>
      </c>
      <c r="Q417" s="16" t="s">
        <v>8321</v>
      </c>
      <c r="R417" t="s">
        <v>8332</v>
      </c>
      <c r="S417" s="20">
        <f t="shared" si="20"/>
        <v>42230.23583333334</v>
      </c>
    </row>
    <row r="418" spans="1:19" ht="28.8" x14ac:dyDescent="0.55000000000000004">
      <c r="A418" s="10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2">
        <f t="shared" si="18"/>
        <v>100</v>
      </c>
      <c r="P418" s="14">
        <f t="shared" si="19"/>
        <v>168.25</v>
      </c>
      <c r="Q418" s="16" t="s">
        <v>8323</v>
      </c>
      <c r="R418" t="s">
        <v>8326</v>
      </c>
      <c r="S418" s="20">
        <f t="shared" si="20"/>
        <v>42050.983182870375</v>
      </c>
    </row>
    <row r="419" spans="1:19" ht="28.8" hidden="1" x14ac:dyDescent="0.55000000000000004">
      <c r="A419" s="10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2">
        <f t="shared" si="18"/>
        <v>153</v>
      </c>
      <c r="P419" s="14">
        <f t="shared" si="19"/>
        <v>135.59</v>
      </c>
      <c r="Q419" s="16" t="s">
        <v>8316</v>
      </c>
      <c r="R419" t="s">
        <v>8317</v>
      </c>
      <c r="S419" s="20">
        <f t="shared" si="20"/>
        <v>42062.022118055553</v>
      </c>
    </row>
    <row r="420" spans="1:19" ht="43.2" x14ac:dyDescent="0.55000000000000004">
      <c r="A420" s="1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2">
        <f t="shared" si="18"/>
        <v>142</v>
      </c>
      <c r="P420" s="14">
        <f t="shared" si="19"/>
        <v>117.51</v>
      </c>
      <c r="Q420" s="16" t="s">
        <v>8321</v>
      </c>
      <c r="R420" t="s">
        <v>8332</v>
      </c>
      <c r="S420" s="20">
        <f t="shared" si="20"/>
        <v>41971.639189814814</v>
      </c>
    </row>
    <row r="421" spans="1:19" ht="43.2" hidden="1" x14ac:dyDescent="0.55000000000000004">
      <c r="A421" s="10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2">
        <f t="shared" si="18"/>
        <v>2</v>
      </c>
      <c r="P421" s="14">
        <f t="shared" si="19"/>
        <v>3304</v>
      </c>
      <c r="Q421" s="16" t="s">
        <v>8308</v>
      </c>
      <c r="R421" t="s">
        <v>8310</v>
      </c>
      <c r="S421" s="20">
        <f t="shared" si="20"/>
        <v>42749.059722222228</v>
      </c>
    </row>
    <row r="422" spans="1:19" ht="43.2" hidden="1" x14ac:dyDescent="0.55000000000000004">
      <c r="A422" s="10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2">
        <f t="shared" si="18"/>
        <v>7</v>
      </c>
      <c r="P422" s="14">
        <f t="shared" si="19"/>
        <v>63.57</v>
      </c>
      <c r="Q422" s="16" t="s">
        <v>8316</v>
      </c>
      <c r="R422" t="s">
        <v>8334</v>
      </c>
      <c r="S422" s="20">
        <f t="shared" si="20"/>
        <v>41264.853865740741</v>
      </c>
    </row>
    <row r="423" spans="1:19" ht="28.8" hidden="1" x14ac:dyDescent="0.55000000000000004">
      <c r="A423" s="10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2">
        <f t="shared" si="18"/>
        <v>40</v>
      </c>
      <c r="P423" s="14">
        <f t="shared" si="19"/>
        <v>99.86</v>
      </c>
      <c r="Q423" s="16" t="s">
        <v>8308</v>
      </c>
      <c r="R423" t="s">
        <v>8310</v>
      </c>
      <c r="S423" s="20">
        <f t="shared" si="20"/>
        <v>42662.613564814819</v>
      </c>
    </row>
    <row r="424" spans="1:19" ht="43.2" x14ac:dyDescent="0.55000000000000004">
      <c r="A424" s="10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2">
        <f t="shared" si="18"/>
        <v>559</v>
      </c>
      <c r="P424" s="14">
        <f t="shared" si="19"/>
        <v>58.38</v>
      </c>
      <c r="Q424" s="16" t="s">
        <v>8313</v>
      </c>
      <c r="R424" t="s">
        <v>8314</v>
      </c>
      <c r="S424" s="20">
        <f t="shared" si="20"/>
        <v>42741.684479166666</v>
      </c>
    </row>
    <row r="425" spans="1:19" ht="43.2" x14ac:dyDescent="0.55000000000000004">
      <c r="A425" s="10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2">
        <f t="shared" si="18"/>
        <v>108</v>
      </c>
      <c r="P425" s="14">
        <f t="shared" si="19"/>
        <v>60.82</v>
      </c>
      <c r="Q425" s="16" t="s">
        <v>8316</v>
      </c>
      <c r="R425" t="s">
        <v>8317</v>
      </c>
      <c r="S425" s="20">
        <f t="shared" si="20"/>
        <v>42381.79886574074</v>
      </c>
    </row>
    <row r="426" spans="1:19" ht="43.2" hidden="1" x14ac:dyDescent="0.55000000000000004">
      <c r="A426" s="10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2">
        <f t="shared" si="18"/>
        <v>26</v>
      </c>
      <c r="P426" s="14">
        <f t="shared" si="19"/>
        <v>150.65</v>
      </c>
      <c r="Q426" s="16" t="s">
        <v>8308</v>
      </c>
      <c r="R426" t="s">
        <v>8310</v>
      </c>
      <c r="S426" s="20">
        <f t="shared" si="20"/>
        <v>41864.501516203702</v>
      </c>
    </row>
    <row r="427" spans="1:19" ht="43.2" hidden="1" x14ac:dyDescent="0.55000000000000004">
      <c r="A427" s="10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2">
        <f t="shared" si="18"/>
        <v>39</v>
      </c>
      <c r="P427" s="14">
        <f t="shared" si="19"/>
        <v>113.63</v>
      </c>
      <c r="Q427" s="16" t="s">
        <v>8308</v>
      </c>
      <c r="R427" t="s">
        <v>8310</v>
      </c>
      <c r="S427" s="20">
        <f t="shared" si="20"/>
        <v>41993.174363425926</v>
      </c>
    </row>
    <row r="428" spans="1:19" ht="28.8" x14ac:dyDescent="0.55000000000000004">
      <c r="A428" s="10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2">
        <f t="shared" si="18"/>
        <v>104</v>
      </c>
      <c r="P428" s="14">
        <f t="shared" si="19"/>
        <v>50.85</v>
      </c>
      <c r="Q428" s="16" t="s">
        <v>8316</v>
      </c>
      <c r="R428" t="s">
        <v>8317</v>
      </c>
      <c r="S428" s="20">
        <f t="shared" si="20"/>
        <v>42200.666261574079</v>
      </c>
    </row>
    <row r="429" spans="1:19" ht="43.2" x14ac:dyDescent="0.55000000000000004">
      <c r="A429" s="10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2">
        <f t="shared" si="18"/>
        <v>193</v>
      </c>
      <c r="P429" s="14">
        <f t="shared" si="19"/>
        <v>63.05</v>
      </c>
      <c r="Q429" s="16" t="s">
        <v>8308</v>
      </c>
      <c r="R429" t="s">
        <v>8309</v>
      </c>
      <c r="S429" s="20">
        <f t="shared" si="20"/>
        <v>41742.780509259261</v>
      </c>
    </row>
    <row r="430" spans="1:19" hidden="1" x14ac:dyDescent="0.55000000000000004">
      <c r="A430" s="1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2">
        <f t="shared" si="18"/>
        <v>38</v>
      </c>
      <c r="P430" s="14">
        <f t="shared" si="19"/>
        <v>158.63999999999999</v>
      </c>
      <c r="Q430" s="16" t="s">
        <v>8308</v>
      </c>
      <c r="R430" t="s">
        <v>8310</v>
      </c>
      <c r="S430" s="20">
        <f t="shared" si="20"/>
        <v>42480.653611111105</v>
      </c>
    </row>
    <row r="431" spans="1:19" ht="28.8" x14ac:dyDescent="0.55000000000000004">
      <c r="A431" s="10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2">
        <f t="shared" si="18"/>
        <v>101</v>
      </c>
      <c r="P431" s="14">
        <f t="shared" si="19"/>
        <v>135.66999999999999</v>
      </c>
      <c r="Q431" s="16" t="s">
        <v>8313</v>
      </c>
      <c r="R431" t="s">
        <v>8314</v>
      </c>
      <c r="S431" s="20">
        <f t="shared" si="20"/>
        <v>42052.628703703704</v>
      </c>
    </row>
    <row r="432" spans="1:19" ht="43.2" x14ac:dyDescent="0.55000000000000004">
      <c r="A432" s="10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2">
        <f t="shared" si="18"/>
        <v>103</v>
      </c>
      <c r="P432" s="14">
        <f t="shared" si="19"/>
        <v>91.48</v>
      </c>
      <c r="Q432" s="16" t="s">
        <v>8321</v>
      </c>
      <c r="R432" t="s">
        <v>8322</v>
      </c>
      <c r="S432" s="20">
        <f t="shared" si="20"/>
        <v>41529.063252314816</v>
      </c>
    </row>
    <row r="433" spans="1:19" ht="43.2" x14ac:dyDescent="0.55000000000000004">
      <c r="A433" s="10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2">
        <f t="shared" si="18"/>
        <v>126</v>
      </c>
      <c r="P433" s="14">
        <f t="shared" si="19"/>
        <v>190.45</v>
      </c>
      <c r="Q433" s="16" t="s">
        <v>8308</v>
      </c>
      <c r="R433" t="s">
        <v>8310</v>
      </c>
      <c r="S433" s="20">
        <f t="shared" si="20"/>
        <v>42331.84574074074</v>
      </c>
    </row>
    <row r="434" spans="1:19" ht="43.2" x14ac:dyDescent="0.55000000000000004">
      <c r="A434" s="10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2">
        <f t="shared" si="18"/>
        <v>377</v>
      </c>
      <c r="P434" s="14">
        <f t="shared" si="19"/>
        <v>65</v>
      </c>
      <c r="Q434" s="16" t="s">
        <v>8316</v>
      </c>
      <c r="R434" t="s">
        <v>8317</v>
      </c>
      <c r="S434" s="20">
        <f t="shared" si="20"/>
        <v>42647.818819444445</v>
      </c>
    </row>
    <row r="435" spans="1:19" ht="43.2" hidden="1" x14ac:dyDescent="0.55000000000000004">
      <c r="A435" s="10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2">
        <f t="shared" si="18"/>
        <v>1867</v>
      </c>
      <c r="P435" s="14">
        <f t="shared" si="19"/>
        <v>90.64</v>
      </c>
      <c r="Q435" s="16" t="s">
        <v>8316</v>
      </c>
      <c r="R435" t="s">
        <v>8317</v>
      </c>
      <c r="S435" s="20">
        <f t="shared" si="20"/>
        <v>42702.804814814815</v>
      </c>
    </row>
    <row r="436" spans="1:19" ht="43.2" x14ac:dyDescent="0.55000000000000004">
      <c r="A436" s="10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2">
        <f t="shared" si="18"/>
        <v>101</v>
      </c>
      <c r="P436" s="14">
        <f t="shared" si="19"/>
        <v>90.62</v>
      </c>
      <c r="Q436" s="16" t="s">
        <v>8321</v>
      </c>
      <c r="R436" t="s">
        <v>8322</v>
      </c>
      <c r="S436" s="20">
        <f t="shared" si="20"/>
        <v>40763.717256944445</v>
      </c>
    </row>
    <row r="437" spans="1:19" ht="43.2" x14ac:dyDescent="0.55000000000000004">
      <c r="A437" s="10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2">
        <f t="shared" si="18"/>
        <v>104</v>
      </c>
      <c r="P437" s="14">
        <f t="shared" si="19"/>
        <v>125.98</v>
      </c>
      <c r="Q437" s="16" t="s">
        <v>8323</v>
      </c>
      <c r="R437" t="s">
        <v>8324</v>
      </c>
      <c r="S437" s="20">
        <f t="shared" si="20"/>
        <v>42465.596585648149</v>
      </c>
    </row>
    <row r="438" spans="1:19" ht="28.8" x14ac:dyDescent="0.55000000000000004">
      <c r="A438" s="10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2">
        <f t="shared" si="18"/>
        <v>103</v>
      </c>
      <c r="P438" s="14">
        <f t="shared" si="19"/>
        <v>111.53</v>
      </c>
      <c r="Q438" s="16" t="s">
        <v>8313</v>
      </c>
      <c r="R438" t="s">
        <v>8314</v>
      </c>
      <c r="S438" s="20">
        <f t="shared" si="20"/>
        <v>41955.857789351852</v>
      </c>
    </row>
    <row r="439" spans="1:19" ht="43.2" x14ac:dyDescent="0.55000000000000004">
      <c r="A439" s="10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2">
        <f t="shared" si="18"/>
        <v>124</v>
      </c>
      <c r="P439" s="14">
        <f t="shared" si="19"/>
        <v>67.67</v>
      </c>
      <c r="Q439" s="16" t="s">
        <v>8327</v>
      </c>
      <c r="R439" t="s">
        <v>8331</v>
      </c>
      <c r="S439" s="20">
        <f t="shared" si="20"/>
        <v>41586.475173611114</v>
      </c>
    </row>
    <row r="440" spans="1:19" ht="43.2" x14ac:dyDescent="0.55000000000000004">
      <c r="A440" s="1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2">
        <f t="shared" si="18"/>
        <v>109</v>
      </c>
      <c r="P440" s="14">
        <f t="shared" si="19"/>
        <v>159.24</v>
      </c>
      <c r="Q440" s="16" t="s">
        <v>8313</v>
      </c>
      <c r="R440" t="s">
        <v>8314</v>
      </c>
      <c r="S440" s="20">
        <f t="shared" si="20"/>
        <v>42619.466342592597</v>
      </c>
    </row>
    <row r="441" spans="1:19" ht="43.2" x14ac:dyDescent="0.55000000000000004">
      <c r="A441" s="10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2">
        <f t="shared" si="18"/>
        <v>101</v>
      </c>
      <c r="P441" s="14">
        <f t="shared" si="19"/>
        <v>109.11</v>
      </c>
      <c r="Q441" s="16" t="s">
        <v>8327</v>
      </c>
      <c r="R441" t="s">
        <v>8328</v>
      </c>
      <c r="S441" s="20">
        <f t="shared" si="20"/>
        <v>41834.695277777777</v>
      </c>
    </row>
    <row r="442" spans="1:19" ht="43.2" x14ac:dyDescent="0.55000000000000004">
      <c r="A442" s="10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2">
        <f t="shared" si="18"/>
        <v>121</v>
      </c>
      <c r="P442" s="14">
        <f t="shared" si="19"/>
        <v>80.459999999999994</v>
      </c>
      <c r="Q442" s="16" t="s">
        <v>8323</v>
      </c>
      <c r="R442" t="s">
        <v>8324</v>
      </c>
      <c r="S442" s="20">
        <f t="shared" si="20"/>
        <v>41758.833564814813</v>
      </c>
    </row>
    <row r="443" spans="1:19" ht="43.2" x14ac:dyDescent="0.55000000000000004">
      <c r="A443" s="10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2">
        <f t="shared" si="18"/>
        <v>103</v>
      </c>
      <c r="P443" s="14">
        <f t="shared" si="19"/>
        <v>174.04</v>
      </c>
      <c r="Q443" s="16" t="s">
        <v>8308</v>
      </c>
      <c r="R443" t="s">
        <v>8340</v>
      </c>
      <c r="S443" s="20">
        <f t="shared" si="20"/>
        <v>42313.02542824074</v>
      </c>
    </row>
    <row r="444" spans="1:19" ht="43.2" x14ac:dyDescent="0.55000000000000004">
      <c r="A444" s="10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2">
        <f t="shared" si="18"/>
        <v>139</v>
      </c>
      <c r="P444" s="14">
        <f t="shared" si="19"/>
        <v>65.760000000000005</v>
      </c>
      <c r="Q444" s="16" t="s">
        <v>8321</v>
      </c>
      <c r="R444" t="s">
        <v>8322</v>
      </c>
      <c r="S444" s="20">
        <f t="shared" si="20"/>
        <v>41319.769293981481</v>
      </c>
    </row>
    <row r="445" spans="1:19" ht="28.8" hidden="1" x14ac:dyDescent="0.55000000000000004">
      <c r="A445" s="10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2">
        <f t="shared" si="18"/>
        <v>278</v>
      </c>
      <c r="P445" s="14">
        <f t="shared" si="19"/>
        <v>67.16</v>
      </c>
      <c r="Q445" s="16" t="s">
        <v>8313</v>
      </c>
      <c r="R445" t="s">
        <v>8314</v>
      </c>
      <c r="S445" s="20">
        <f t="shared" si="20"/>
        <v>41772.657685185186</v>
      </c>
    </row>
    <row r="446" spans="1:19" ht="43.2" x14ac:dyDescent="0.55000000000000004">
      <c r="A446" s="10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2">
        <f t="shared" si="18"/>
        <v>224</v>
      </c>
      <c r="P446" s="14">
        <f t="shared" si="19"/>
        <v>58.93</v>
      </c>
      <c r="Q446" s="16" t="s">
        <v>8308</v>
      </c>
      <c r="R446" t="s">
        <v>8315</v>
      </c>
      <c r="S446" s="20">
        <f t="shared" si="20"/>
        <v>42767.801712962959</v>
      </c>
    </row>
    <row r="447" spans="1:19" ht="43.2" x14ac:dyDescent="0.55000000000000004">
      <c r="A447" s="10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2">
        <f t="shared" si="18"/>
        <v>179</v>
      </c>
      <c r="P447" s="14">
        <f t="shared" si="19"/>
        <v>73.34</v>
      </c>
      <c r="Q447" s="16" t="s">
        <v>8321</v>
      </c>
      <c r="R447" t="s">
        <v>8322</v>
      </c>
      <c r="S447" s="20">
        <f t="shared" si="20"/>
        <v>40469.225231481483</v>
      </c>
    </row>
    <row r="448" spans="1:19" ht="43.2" x14ac:dyDescent="0.55000000000000004">
      <c r="A448" s="10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2">
        <f t="shared" si="18"/>
        <v>123</v>
      </c>
      <c r="P448" s="14">
        <f t="shared" si="19"/>
        <v>99.86</v>
      </c>
      <c r="Q448" s="16" t="s">
        <v>8321</v>
      </c>
      <c r="R448" t="s">
        <v>8322</v>
      </c>
      <c r="S448" s="20">
        <f t="shared" si="20"/>
        <v>42114.944328703699</v>
      </c>
    </row>
    <row r="449" spans="1:19" ht="57.6" x14ac:dyDescent="0.55000000000000004">
      <c r="A449" s="10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2">
        <f t="shared" si="18"/>
        <v>105</v>
      </c>
      <c r="P449" s="14">
        <f t="shared" si="19"/>
        <v>80.2</v>
      </c>
      <c r="Q449" s="16" t="s">
        <v>8321</v>
      </c>
      <c r="R449" t="s">
        <v>8322</v>
      </c>
      <c r="S449" s="20">
        <f t="shared" si="20"/>
        <v>40357.227939814817</v>
      </c>
    </row>
    <row r="450" spans="1:19" ht="43.2" x14ac:dyDescent="0.55000000000000004">
      <c r="A450" s="1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2">
        <f t="shared" si="18"/>
        <v>355</v>
      </c>
      <c r="P450" s="14">
        <f t="shared" si="19"/>
        <v>89.1</v>
      </c>
      <c r="Q450" s="16" t="s">
        <v>8308</v>
      </c>
      <c r="R450" t="s">
        <v>8315</v>
      </c>
      <c r="S450" s="20">
        <f t="shared" si="20"/>
        <v>41667.823287037041</v>
      </c>
    </row>
    <row r="451" spans="1:19" ht="43.2" x14ac:dyDescent="0.55000000000000004">
      <c r="A451" s="10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2">
        <f t="shared" ref="O451:O514" si="21">ROUND(E451/D451*100,0)</f>
        <v>118</v>
      </c>
      <c r="P451" s="14">
        <f t="shared" ref="P451:P514" si="22">IFERROR(ROUND(E451/L451,2),0)</f>
        <v>180.41</v>
      </c>
      <c r="Q451" s="16" t="s">
        <v>8313</v>
      </c>
      <c r="R451" t="s">
        <v>8314</v>
      </c>
      <c r="S451" s="20">
        <f t="shared" ref="S451:S514" si="23">(((J451/60)/60/24)+DATE(1970,1,1))</f>
        <v>41939.00712962963</v>
      </c>
    </row>
    <row r="452" spans="1:19" ht="43.2" hidden="1" x14ac:dyDescent="0.55000000000000004">
      <c r="A452" s="10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2">
        <f t="shared" si="21"/>
        <v>70</v>
      </c>
      <c r="P452" s="14">
        <f t="shared" si="22"/>
        <v>382.39</v>
      </c>
      <c r="Q452" s="16" t="s">
        <v>8308</v>
      </c>
      <c r="R452" t="s">
        <v>8310</v>
      </c>
      <c r="S452" s="20">
        <f t="shared" si="23"/>
        <v>42612.624039351853</v>
      </c>
    </row>
    <row r="453" spans="1:19" ht="43.2" hidden="1" x14ac:dyDescent="0.55000000000000004">
      <c r="A453" s="10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2">
        <f t="shared" si="21"/>
        <v>25</v>
      </c>
      <c r="P453" s="14">
        <f t="shared" si="22"/>
        <v>89.6</v>
      </c>
      <c r="Q453" s="16" t="s">
        <v>8308</v>
      </c>
      <c r="R453" t="s">
        <v>8310</v>
      </c>
      <c r="S453" s="20">
        <f t="shared" si="23"/>
        <v>42652.964907407411</v>
      </c>
    </row>
    <row r="454" spans="1:19" ht="43.2" x14ac:dyDescent="0.55000000000000004">
      <c r="A454" s="10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2">
        <f t="shared" si="21"/>
        <v>117</v>
      </c>
      <c r="P454" s="14">
        <f t="shared" si="22"/>
        <v>133.93</v>
      </c>
      <c r="Q454" s="16" t="s">
        <v>8327</v>
      </c>
      <c r="R454" t="s">
        <v>8331</v>
      </c>
      <c r="S454" s="20">
        <f t="shared" si="23"/>
        <v>42081.77143518519</v>
      </c>
    </row>
    <row r="455" spans="1:19" ht="43.2" x14ac:dyDescent="0.55000000000000004">
      <c r="A455" s="10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2">
        <f t="shared" si="21"/>
        <v>100</v>
      </c>
      <c r="P455" s="14">
        <f t="shared" si="22"/>
        <v>224.13</v>
      </c>
      <c r="Q455" s="16" t="s">
        <v>8327</v>
      </c>
      <c r="R455" t="s">
        <v>8331</v>
      </c>
      <c r="S455" s="20">
        <f t="shared" si="23"/>
        <v>42093.922048611115</v>
      </c>
    </row>
    <row r="456" spans="1:19" ht="43.2" x14ac:dyDescent="0.55000000000000004">
      <c r="A456" s="10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2">
        <f t="shared" si="21"/>
        <v>116</v>
      </c>
      <c r="P456" s="14">
        <f t="shared" si="22"/>
        <v>71.489999999999995</v>
      </c>
      <c r="Q456" s="16" t="s">
        <v>8323</v>
      </c>
      <c r="R456" t="s">
        <v>8326</v>
      </c>
      <c r="S456" s="20">
        <f t="shared" si="23"/>
        <v>41835.666354166664</v>
      </c>
    </row>
    <row r="457" spans="1:19" ht="43.2" x14ac:dyDescent="0.55000000000000004">
      <c r="A457" s="10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2">
        <f t="shared" si="21"/>
        <v>116</v>
      </c>
      <c r="P457" s="14">
        <f t="shared" si="22"/>
        <v>116.86</v>
      </c>
      <c r="Q457" s="16" t="s">
        <v>8321</v>
      </c>
      <c r="R457" t="s">
        <v>8322</v>
      </c>
      <c r="S457" s="20">
        <f t="shared" si="23"/>
        <v>40987.688333333332</v>
      </c>
    </row>
    <row r="458" spans="1:19" ht="28.8" hidden="1" x14ac:dyDescent="0.55000000000000004">
      <c r="A458" s="10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2">
        <f t="shared" si="21"/>
        <v>104</v>
      </c>
      <c r="P458" s="14">
        <f t="shared" si="22"/>
        <v>123.38</v>
      </c>
      <c r="Q458" s="16" t="s">
        <v>8313</v>
      </c>
      <c r="R458" t="s">
        <v>8314</v>
      </c>
      <c r="S458" s="20">
        <f t="shared" si="23"/>
        <v>42430.430243055554</v>
      </c>
    </row>
    <row r="459" spans="1:19" ht="43.2" x14ac:dyDescent="0.55000000000000004">
      <c r="A459" s="10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2">
        <f t="shared" si="21"/>
        <v>116</v>
      </c>
      <c r="P459" s="14">
        <f t="shared" si="22"/>
        <v>152.54</v>
      </c>
      <c r="Q459" s="16" t="s">
        <v>8327</v>
      </c>
      <c r="R459" t="s">
        <v>8328</v>
      </c>
      <c r="S459" s="20">
        <f t="shared" si="23"/>
        <v>41426.259618055556</v>
      </c>
    </row>
    <row r="460" spans="1:19" ht="43.2" x14ac:dyDescent="0.55000000000000004">
      <c r="A460" s="1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2">
        <f t="shared" si="21"/>
        <v>145</v>
      </c>
      <c r="P460" s="14">
        <f t="shared" si="22"/>
        <v>70.53</v>
      </c>
      <c r="Q460" s="16" t="s">
        <v>8327</v>
      </c>
      <c r="R460" t="s">
        <v>8328</v>
      </c>
      <c r="S460" s="20">
        <f t="shared" si="23"/>
        <v>41228.786203703705</v>
      </c>
    </row>
    <row r="461" spans="1:19" ht="43.2" x14ac:dyDescent="0.55000000000000004">
      <c r="A461" s="10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2">
        <f t="shared" si="21"/>
        <v>182</v>
      </c>
      <c r="P461" s="14">
        <f t="shared" si="22"/>
        <v>143.97999999999999</v>
      </c>
      <c r="Q461" s="16" t="s">
        <v>8308</v>
      </c>
      <c r="R461" t="s">
        <v>8309</v>
      </c>
      <c r="S461" s="20">
        <f t="shared" si="23"/>
        <v>42654.525775462964</v>
      </c>
    </row>
    <row r="462" spans="1:19" ht="43.2" x14ac:dyDescent="0.55000000000000004">
      <c r="A462" s="10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2">
        <f t="shared" si="21"/>
        <v>108</v>
      </c>
      <c r="P462" s="14">
        <f t="shared" si="22"/>
        <v>69.599999999999994</v>
      </c>
      <c r="Q462" s="16" t="s">
        <v>8311</v>
      </c>
      <c r="R462" t="s">
        <v>8312</v>
      </c>
      <c r="S462" s="20">
        <f t="shared" si="23"/>
        <v>42340.172060185185</v>
      </c>
    </row>
    <row r="463" spans="1:19" ht="43.2" x14ac:dyDescent="0.55000000000000004">
      <c r="A463" s="10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2">
        <f t="shared" si="21"/>
        <v>172</v>
      </c>
      <c r="P463" s="14">
        <f t="shared" si="22"/>
        <v>58.42</v>
      </c>
      <c r="Q463" s="16" t="s">
        <v>8308</v>
      </c>
      <c r="R463" t="s">
        <v>8315</v>
      </c>
      <c r="S463" s="20">
        <f t="shared" si="23"/>
        <v>41982.143171296295</v>
      </c>
    </row>
    <row r="464" spans="1:19" ht="43.2" x14ac:dyDescent="0.55000000000000004">
      <c r="A464" s="10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2">
        <f t="shared" si="21"/>
        <v>107</v>
      </c>
      <c r="P464" s="14">
        <f t="shared" si="22"/>
        <v>89.9</v>
      </c>
      <c r="Q464" s="16" t="s">
        <v>8327</v>
      </c>
      <c r="R464" t="s">
        <v>8328</v>
      </c>
      <c r="S464" s="20">
        <f t="shared" si="23"/>
        <v>41135.175694444442</v>
      </c>
    </row>
    <row r="465" spans="1:19" ht="28.8" hidden="1" x14ac:dyDescent="0.55000000000000004">
      <c r="A465" s="10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2">
        <f t="shared" si="21"/>
        <v>11</v>
      </c>
      <c r="P465" s="14">
        <f t="shared" si="22"/>
        <v>112.86</v>
      </c>
      <c r="Q465" s="16" t="s">
        <v>8308</v>
      </c>
      <c r="R465" t="s">
        <v>8315</v>
      </c>
      <c r="S465" s="20">
        <f t="shared" si="23"/>
        <v>42767.688518518517</v>
      </c>
    </row>
    <row r="466" spans="1:19" ht="28.8" hidden="1" x14ac:dyDescent="0.55000000000000004">
      <c r="A466" s="10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2">
        <f t="shared" si="21"/>
        <v>114</v>
      </c>
      <c r="P466" s="14">
        <f t="shared" si="22"/>
        <v>108.01</v>
      </c>
      <c r="Q466" s="16" t="s">
        <v>8321</v>
      </c>
      <c r="R466" t="s">
        <v>8322</v>
      </c>
      <c r="S466" s="20">
        <f t="shared" si="23"/>
        <v>41950.923576388886</v>
      </c>
    </row>
    <row r="467" spans="1:19" ht="43.2" x14ac:dyDescent="0.55000000000000004">
      <c r="A467" s="10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2">
        <f t="shared" si="21"/>
        <v>170</v>
      </c>
      <c r="P467" s="14">
        <f t="shared" si="22"/>
        <v>90.58</v>
      </c>
      <c r="Q467" s="16" t="s">
        <v>8321</v>
      </c>
      <c r="R467" t="s">
        <v>8322</v>
      </c>
      <c r="S467" s="20">
        <f t="shared" si="23"/>
        <v>42261.500243055561</v>
      </c>
    </row>
    <row r="468" spans="1:19" ht="43.2" hidden="1" x14ac:dyDescent="0.55000000000000004">
      <c r="A468" s="10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2">
        <f t="shared" si="21"/>
        <v>6</v>
      </c>
      <c r="P468" s="14">
        <f t="shared" si="22"/>
        <v>182.62</v>
      </c>
      <c r="Q468" s="16" t="s">
        <v>8308</v>
      </c>
      <c r="R468" t="s">
        <v>8310</v>
      </c>
      <c r="S468" s="20">
        <f t="shared" si="23"/>
        <v>42586.295138888891</v>
      </c>
    </row>
    <row r="469" spans="1:19" ht="43.2" x14ac:dyDescent="0.55000000000000004">
      <c r="A469" s="10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2">
        <f t="shared" si="21"/>
        <v>674</v>
      </c>
      <c r="P469" s="14">
        <f t="shared" si="22"/>
        <v>70.849999999999994</v>
      </c>
      <c r="Q469" s="16" t="s">
        <v>8308</v>
      </c>
      <c r="R469" t="s">
        <v>8309</v>
      </c>
      <c r="S469" s="20">
        <f t="shared" si="23"/>
        <v>41201.012083333335</v>
      </c>
    </row>
    <row r="470" spans="1:19" ht="43.2" x14ac:dyDescent="0.55000000000000004">
      <c r="A470" s="1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2">
        <f t="shared" si="21"/>
        <v>140</v>
      </c>
      <c r="P470" s="14">
        <f t="shared" si="22"/>
        <v>95.49</v>
      </c>
      <c r="Q470" s="16" t="s">
        <v>8308</v>
      </c>
      <c r="R470" t="s">
        <v>8309</v>
      </c>
      <c r="S470" s="20">
        <f t="shared" si="23"/>
        <v>41944.83898148148</v>
      </c>
    </row>
    <row r="471" spans="1:19" ht="43.2" x14ac:dyDescent="0.55000000000000004">
      <c r="A471" s="10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2">
        <f t="shared" si="21"/>
        <v>102</v>
      </c>
      <c r="P471" s="14">
        <f t="shared" si="22"/>
        <v>165.35</v>
      </c>
      <c r="Q471" s="16" t="s">
        <v>8313</v>
      </c>
      <c r="R471" t="s">
        <v>8314</v>
      </c>
      <c r="S471" s="20">
        <f t="shared" si="23"/>
        <v>42125.614895833336</v>
      </c>
    </row>
    <row r="472" spans="1:19" ht="43.2" x14ac:dyDescent="0.55000000000000004">
      <c r="A472" s="10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2">
        <f t="shared" si="21"/>
        <v>111</v>
      </c>
      <c r="P472" s="14">
        <f t="shared" si="22"/>
        <v>127.98</v>
      </c>
      <c r="Q472" s="16" t="s">
        <v>8327</v>
      </c>
      <c r="R472" t="s">
        <v>8331</v>
      </c>
      <c r="S472" s="20">
        <f t="shared" si="23"/>
        <v>40513.757569444446</v>
      </c>
    </row>
    <row r="473" spans="1:19" ht="57.6" hidden="1" x14ac:dyDescent="0.55000000000000004">
      <c r="A473" s="10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2">
        <f t="shared" si="21"/>
        <v>104</v>
      </c>
      <c r="P473" s="14">
        <f t="shared" si="22"/>
        <v>48.04</v>
      </c>
      <c r="Q473" s="16" t="s">
        <v>8313</v>
      </c>
      <c r="R473" t="s">
        <v>8314</v>
      </c>
      <c r="S473" s="20">
        <f t="shared" si="23"/>
        <v>42414.44332175926</v>
      </c>
    </row>
    <row r="474" spans="1:19" ht="43.2" x14ac:dyDescent="0.55000000000000004">
      <c r="A474" s="10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2">
        <f t="shared" si="21"/>
        <v>110</v>
      </c>
      <c r="P474" s="14">
        <f t="shared" si="22"/>
        <v>70</v>
      </c>
      <c r="Q474" s="16" t="s">
        <v>8321</v>
      </c>
      <c r="R474" t="s">
        <v>8322</v>
      </c>
      <c r="S474" s="20">
        <f t="shared" si="23"/>
        <v>42559.755671296298</v>
      </c>
    </row>
    <row r="475" spans="1:19" ht="43.2" hidden="1" x14ac:dyDescent="0.55000000000000004">
      <c r="A475" s="10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2">
        <f t="shared" si="21"/>
        <v>110</v>
      </c>
      <c r="P475" s="14">
        <f t="shared" si="22"/>
        <v>128.91</v>
      </c>
      <c r="Q475" s="16" t="s">
        <v>8323</v>
      </c>
      <c r="R475" t="s">
        <v>8324</v>
      </c>
      <c r="S475" s="20">
        <f t="shared" si="23"/>
        <v>42083.070590277777</v>
      </c>
    </row>
    <row r="476" spans="1:19" ht="43.2" x14ac:dyDescent="0.55000000000000004">
      <c r="A476" s="10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2">
        <f t="shared" si="21"/>
        <v>110</v>
      </c>
      <c r="P476" s="14">
        <f t="shared" si="22"/>
        <v>99.79</v>
      </c>
      <c r="Q476" s="16" t="s">
        <v>8323</v>
      </c>
      <c r="R476" t="s">
        <v>8326</v>
      </c>
      <c r="S476" s="20">
        <f t="shared" si="23"/>
        <v>42290.61855324074</v>
      </c>
    </row>
    <row r="477" spans="1:19" ht="43.2" x14ac:dyDescent="0.55000000000000004">
      <c r="A477" s="10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2">
        <f t="shared" si="21"/>
        <v>109</v>
      </c>
      <c r="P477" s="14">
        <f t="shared" si="22"/>
        <v>121.28</v>
      </c>
      <c r="Q477" s="16" t="s">
        <v>8321</v>
      </c>
      <c r="R477" t="s">
        <v>8322</v>
      </c>
      <c r="S477" s="20">
        <f t="shared" si="23"/>
        <v>41313.816249999996</v>
      </c>
    </row>
    <row r="478" spans="1:19" ht="43.2" hidden="1" x14ac:dyDescent="0.55000000000000004">
      <c r="A478" s="10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2">
        <f t="shared" si="21"/>
        <v>109</v>
      </c>
      <c r="P478" s="14">
        <f t="shared" si="22"/>
        <v>139.24</v>
      </c>
      <c r="Q478" s="16" t="s">
        <v>8323</v>
      </c>
      <c r="R478" t="s">
        <v>8326</v>
      </c>
      <c r="S478" s="20">
        <f t="shared" si="23"/>
        <v>42780.825706018513</v>
      </c>
    </row>
    <row r="479" spans="1:19" ht="43.2" x14ac:dyDescent="0.55000000000000004">
      <c r="A479" s="10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2">
        <f t="shared" si="21"/>
        <v>108</v>
      </c>
      <c r="P479" s="14">
        <f t="shared" si="22"/>
        <v>90.18</v>
      </c>
      <c r="Q479" s="16" t="s">
        <v>8308</v>
      </c>
      <c r="R479" t="s">
        <v>8309</v>
      </c>
      <c r="S479" s="20">
        <f t="shared" si="23"/>
        <v>42138.684189814812</v>
      </c>
    </row>
    <row r="480" spans="1:19" ht="43.2" x14ac:dyDescent="0.55000000000000004">
      <c r="A480" s="1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2">
        <f t="shared" si="21"/>
        <v>295</v>
      </c>
      <c r="P480" s="14">
        <f t="shared" si="22"/>
        <v>92.1</v>
      </c>
      <c r="Q480" s="16" t="s">
        <v>8327</v>
      </c>
      <c r="R480" t="s">
        <v>8331</v>
      </c>
      <c r="S480" s="20">
        <f t="shared" si="23"/>
        <v>40587.085532407407</v>
      </c>
    </row>
    <row r="481" spans="1:19" ht="43.2" hidden="1" x14ac:dyDescent="0.55000000000000004">
      <c r="A481" s="10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2">
        <f t="shared" si="21"/>
        <v>108</v>
      </c>
      <c r="P481" s="14">
        <f t="shared" si="22"/>
        <v>462.86</v>
      </c>
      <c r="Q481" s="16" t="s">
        <v>8313</v>
      </c>
      <c r="R481" t="s">
        <v>8314</v>
      </c>
      <c r="S481" s="20">
        <f t="shared" si="23"/>
        <v>42420.74962962963</v>
      </c>
    </row>
    <row r="482" spans="1:19" ht="43.2" hidden="1" x14ac:dyDescent="0.55000000000000004">
      <c r="A482" s="10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2">
        <f t="shared" si="21"/>
        <v>101</v>
      </c>
      <c r="P482" s="14">
        <f t="shared" si="22"/>
        <v>39.92</v>
      </c>
      <c r="Q482" s="16" t="s">
        <v>8313</v>
      </c>
      <c r="R482" t="s">
        <v>8314</v>
      </c>
      <c r="S482" s="20">
        <f t="shared" si="23"/>
        <v>41809.385162037033</v>
      </c>
    </row>
    <row r="483" spans="1:19" ht="43.2" x14ac:dyDescent="0.55000000000000004">
      <c r="A483" s="10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2">
        <f t="shared" si="21"/>
        <v>108</v>
      </c>
      <c r="P483" s="14">
        <f t="shared" si="22"/>
        <v>117.85</v>
      </c>
      <c r="Q483" s="16" t="s">
        <v>8321</v>
      </c>
      <c r="R483" t="s">
        <v>8322</v>
      </c>
      <c r="S483" s="20">
        <f t="shared" si="23"/>
        <v>41354.708460648151</v>
      </c>
    </row>
    <row r="484" spans="1:19" ht="43.2" x14ac:dyDescent="0.55000000000000004">
      <c r="A484" s="10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2">
        <f t="shared" si="21"/>
        <v>107</v>
      </c>
      <c r="P484" s="14">
        <f t="shared" si="22"/>
        <v>81.63</v>
      </c>
      <c r="Q484" s="16" t="s">
        <v>8321</v>
      </c>
      <c r="R484" t="s">
        <v>8322</v>
      </c>
      <c r="S484" s="20">
        <f t="shared" si="23"/>
        <v>41082.564884259256</v>
      </c>
    </row>
    <row r="485" spans="1:19" ht="28.8" x14ac:dyDescent="0.55000000000000004">
      <c r="A485" s="10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2">
        <f t="shared" si="21"/>
        <v>114</v>
      </c>
      <c r="P485" s="14">
        <f t="shared" si="22"/>
        <v>68.11</v>
      </c>
      <c r="Q485" s="16" t="s">
        <v>8316</v>
      </c>
      <c r="R485" t="s">
        <v>8317</v>
      </c>
      <c r="S485" s="20">
        <f t="shared" si="23"/>
        <v>42675.487291666665</v>
      </c>
    </row>
    <row r="486" spans="1:19" ht="43.2" x14ac:dyDescent="0.55000000000000004">
      <c r="A486" s="10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2">
        <f t="shared" si="21"/>
        <v>159</v>
      </c>
      <c r="P486" s="14">
        <f t="shared" si="22"/>
        <v>77.33</v>
      </c>
      <c r="Q486" s="16" t="s">
        <v>8308</v>
      </c>
      <c r="R486" t="s">
        <v>8340</v>
      </c>
      <c r="S486" s="20">
        <f t="shared" si="23"/>
        <v>42235.764340277776</v>
      </c>
    </row>
    <row r="487" spans="1:19" ht="43.2" x14ac:dyDescent="0.55000000000000004">
      <c r="A487" s="10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2">
        <f t="shared" si="21"/>
        <v>106</v>
      </c>
      <c r="P487" s="14">
        <f t="shared" si="22"/>
        <v>38.54</v>
      </c>
      <c r="Q487" s="16" t="s">
        <v>8327</v>
      </c>
      <c r="R487" t="s">
        <v>8331</v>
      </c>
      <c r="S487" s="20">
        <f t="shared" si="23"/>
        <v>41121.561886574076</v>
      </c>
    </row>
    <row r="488" spans="1:19" ht="43.2" hidden="1" x14ac:dyDescent="0.55000000000000004">
      <c r="A488" s="10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2">
        <f t="shared" si="21"/>
        <v>636</v>
      </c>
      <c r="P488" s="14">
        <f t="shared" si="22"/>
        <v>94.1</v>
      </c>
      <c r="Q488" s="16" t="s">
        <v>8316</v>
      </c>
      <c r="R488" t="s">
        <v>8317</v>
      </c>
      <c r="S488" s="20">
        <f t="shared" si="23"/>
        <v>42505.936678240745</v>
      </c>
    </row>
    <row r="489" spans="1:19" ht="43.2" hidden="1" x14ac:dyDescent="0.55000000000000004">
      <c r="A489" s="10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2">
        <f t="shared" si="21"/>
        <v>40</v>
      </c>
      <c r="P489" s="14">
        <f t="shared" si="22"/>
        <v>152.41</v>
      </c>
      <c r="Q489" s="16" t="s">
        <v>8308</v>
      </c>
      <c r="R489" t="s">
        <v>8310</v>
      </c>
      <c r="S489" s="20">
        <f t="shared" si="23"/>
        <v>42747.194502314815</v>
      </c>
    </row>
    <row r="490" spans="1:19" ht="28.8" x14ac:dyDescent="0.55000000000000004">
      <c r="A490" s="1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2">
        <f t="shared" si="21"/>
        <v>105</v>
      </c>
      <c r="P490" s="14">
        <f t="shared" si="22"/>
        <v>205.3</v>
      </c>
      <c r="Q490" s="16" t="s">
        <v>8308</v>
      </c>
      <c r="R490" t="s">
        <v>8315</v>
      </c>
      <c r="S490" s="20">
        <f t="shared" si="23"/>
        <v>42279.792372685188</v>
      </c>
    </row>
    <row r="491" spans="1:19" ht="43.2" x14ac:dyDescent="0.55000000000000004">
      <c r="A491" s="10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2">
        <f t="shared" si="21"/>
        <v>105</v>
      </c>
      <c r="P491" s="14">
        <f t="shared" si="22"/>
        <v>63.23</v>
      </c>
      <c r="Q491" s="16" t="s">
        <v>8323</v>
      </c>
      <c r="R491" t="s">
        <v>8324</v>
      </c>
      <c r="S491" s="20">
        <f t="shared" si="23"/>
        <v>42724.665173611109</v>
      </c>
    </row>
    <row r="492" spans="1:19" ht="43.2" hidden="1" x14ac:dyDescent="0.55000000000000004">
      <c r="A492" s="10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2">
        <f t="shared" si="21"/>
        <v>524</v>
      </c>
      <c r="P492" s="14">
        <f t="shared" si="22"/>
        <v>44.17</v>
      </c>
      <c r="Q492" s="16" t="s">
        <v>8316</v>
      </c>
      <c r="R492" t="s">
        <v>8317</v>
      </c>
      <c r="S492" s="20">
        <f t="shared" si="23"/>
        <v>41879.900752314818</v>
      </c>
    </row>
    <row r="493" spans="1:19" ht="43.2" hidden="1" x14ac:dyDescent="0.55000000000000004">
      <c r="A493" s="10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2">
        <f t="shared" si="21"/>
        <v>105</v>
      </c>
      <c r="P493" s="14">
        <f t="shared" si="22"/>
        <v>67.77</v>
      </c>
      <c r="Q493" s="16" t="s">
        <v>8321</v>
      </c>
      <c r="R493" t="s">
        <v>8322</v>
      </c>
      <c r="S493" s="20">
        <f t="shared" si="23"/>
        <v>41550.456412037034</v>
      </c>
    </row>
    <row r="494" spans="1:19" ht="43.2" x14ac:dyDescent="0.55000000000000004">
      <c r="A494" s="10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2">
        <f t="shared" si="21"/>
        <v>101</v>
      </c>
      <c r="P494" s="14">
        <f t="shared" si="22"/>
        <v>54.91</v>
      </c>
      <c r="Q494" s="16" t="s">
        <v>8323</v>
      </c>
      <c r="R494" t="s">
        <v>8326</v>
      </c>
      <c r="S494" s="20">
        <f t="shared" si="23"/>
        <v>42400.704537037032</v>
      </c>
    </row>
    <row r="495" spans="1:19" ht="43.2" hidden="1" x14ac:dyDescent="0.55000000000000004">
      <c r="A495" s="10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2">
        <f t="shared" si="21"/>
        <v>105</v>
      </c>
      <c r="P495" s="14">
        <f t="shared" si="22"/>
        <v>327.08</v>
      </c>
      <c r="Q495" s="16" t="s">
        <v>8323</v>
      </c>
      <c r="R495" t="s">
        <v>8326</v>
      </c>
      <c r="S495" s="20">
        <f t="shared" si="23"/>
        <v>42270.810995370368</v>
      </c>
    </row>
    <row r="496" spans="1:19" ht="43.2" x14ac:dyDescent="0.55000000000000004">
      <c r="A496" s="10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2">
        <f t="shared" si="21"/>
        <v>157</v>
      </c>
      <c r="P496" s="14">
        <f t="shared" si="22"/>
        <v>146.69</v>
      </c>
      <c r="Q496" s="16" t="s">
        <v>8323</v>
      </c>
      <c r="R496" t="s">
        <v>8324</v>
      </c>
      <c r="S496" s="20">
        <f t="shared" si="23"/>
        <v>42146.836215277777</v>
      </c>
    </row>
    <row r="497" spans="1:19" ht="43.2" x14ac:dyDescent="0.55000000000000004">
      <c r="A497" s="10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2">
        <f t="shared" si="21"/>
        <v>105</v>
      </c>
      <c r="P497" s="14">
        <f t="shared" si="22"/>
        <v>89.59</v>
      </c>
      <c r="Q497" s="16" t="s">
        <v>8323</v>
      </c>
      <c r="R497" t="s">
        <v>8326</v>
      </c>
      <c r="S497" s="20">
        <f t="shared" si="23"/>
        <v>42696.624444444446</v>
      </c>
    </row>
    <row r="498" spans="1:19" ht="43.2" x14ac:dyDescent="0.55000000000000004">
      <c r="A498" s="10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2">
        <f t="shared" si="21"/>
        <v>157</v>
      </c>
      <c r="P498" s="14">
        <f t="shared" si="22"/>
        <v>36.97</v>
      </c>
      <c r="Q498" s="16" t="s">
        <v>8308</v>
      </c>
      <c r="R498" t="s">
        <v>8309</v>
      </c>
      <c r="S498" s="20">
        <f t="shared" si="23"/>
        <v>41871.845601851855</v>
      </c>
    </row>
    <row r="499" spans="1:19" ht="43.2" x14ac:dyDescent="0.55000000000000004">
      <c r="A499" s="10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2">
        <f t="shared" si="21"/>
        <v>112</v>
      </c>
      <c r="P499" s="14">
        <f t="shared" si="22"/>
        <v>75.98</v>
      </c>
      <c r="Q499" s="16" t="s">
        <v>8313</v>
      </c>
      <c r="R499" t="s">
        <v>8314</v>
      </c>
      <c r="S499" s="20">
        <f t="shared" si="23"/>
        <v>42296.583379629628</v>
      </c>
    </row>
    <row r="500" spans="1:19" ht="43.2" x14ac:dyDescent="0.55000000000000004">
      <c r="A500" s="1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2">
        <f t="shared" si="21"/>
        <v>112</v>
      </c>
      <c r="P500" s="14">
        <f t="shared" si="22"/>
        <v>85.05</v>
      </c>
      <c r="Q500" s="16" t="s">
        <v>8327</v>
      </c>
      <c r="R500" t="s">
        <v>8331</v>
      </c>
      <c r="S500" s="20">
        <f t="shared" si="23"/>
        <v>40963.613032407404</v>
      </c>
    </row>
    <row r="501" spans="1:19" ht="57.6" x14ac:dyDescent="0.55000000000000004">
      <c r="A501" s="10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2">
        <f t="shared" si="21"/>
        <v>104</v>
      </c>
      <c r="P501" s="14">
        <f t="shared" si="22"/>
        <v>78.03</v>
      </c>
      <c r="Q501" s="16" t="s">
        <v>8327</v>
      </c>
      <c r="R501" t="s">
        <v>8328</v>
      </c>
      <c r="S501" s="20">
        <f t="shared" si="23"/>
        <v>40079.725115740745</v>
      </c>
    </row>
    <row r="502" spans="1:19" ht="28.8" x14ac:dyDescent="0.55000000000000004">
      <c r="A502" s="10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2">
        <f t="shared" si="21"/>
        <v>104</v>
      </c>
      <c r="P502" s="14">
        <f t="shared" si="22"/>
        <v>135.63</v>
      </c>
      <c r="Q502" s="16" t="s">
        <v>8323</v>
      </c>
      <c r="R502" t="s">
        <v>8335</v>
      </c>
      <c r="S502" s="20">
        <f t="shared" si="23"/>
        <v>42425.735416666663</v>
      </c>
    </row>
    <row r="503" spans="1:19" ht="43.2" hidden="1" x14ac:dyDescent="0.55000000000000004">
      <c r="A503" s="10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2">
        <f t="shared" si="21"/>
        <v>104</v>
      </c>
      <c r="P503" s="14">
        <f t="shared" si="22"/>
        <v>239.94</v>
      </c>
      <c r="Q503" s="16" t="s">
        <v>8321</v>
      </c>
      <c r="R503" t="s">
        <v>8322</v>
      </c>
      <c r="S503" s="20">
        <f t="shared" si="23"/>
        <v>41668.606469907405</v>
      </c>
    </row>
    <row r="504" spans="1:19" ht="43.2" x14ac:dyDescent="0.55000000000000004">
      <c r="A504" s="10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2">
        <f t="shared" si="21"/>
        <v>156</v>
      </c>
      <c r="P504" s="14">
        <f t="shared" si="22"/>
        <v>117.23</v>
      </c>
      <c r="Q504" s="16" t="s">
        <v>8327</v>
      </c>
      <c r="R504" t="s">
        <v>8331</v>
      </c>
      <c r="S504" s="20">
        <f t="shared" si="23"/>
        <v>41164.859502314815</v>
      </c>
    </row>
    <row r="505" spans="1:19" ht="43.2" hidden="1" x14ac:dyDescent="0.55000000000000004">
      <c r="A505" s="10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2">
        <f t="shared" si="21"/>
        <v>104</v>
      </c>
      <c r="P505" s="14">
        <f t="shared" si="22"/>
        <v>111.18</v>
      </c>
      <c r="Q505" s="16" t="s">
        <v>8313</v>
      </c>
      <c r="R505" t="s">
        <v>8314</v>
      </c>
      <c r="S505" s="20">
        <f t="shared" si="23"/>
        <v>42211.628611111111</v>
      </c>
    </row>
    <row r="506" spans="1:19" ht="43.2" x14ac:dyDescent="0.55000000000000004">
      <c r="A506" s="10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2">
        <f t="shared" si="21"/>
        <v>104</v>
      </c>
      <c r="P506" s="14">
        <f t="shared" si="22"/>
        <v>199.17</v>
      </c>
      <c r="Q506" s="16" t="s">
        <v>8323</v>
      </c>
      <c r="R506" t="s">
        <v>8326</v>
      </c>
      <c r="S506" s="20">
        <f t="shared" si="23"/>
        <v>42265.022824074069</v>
      </c>
    </row>
    <row r="507" spans="1:19" ht="43.2" x14ac:dyDescent="0.55000000000000004">
      <c r="A507" s="10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2">
        <f t="shared" si="21"/>
        <v>155</v>
      </c>
      <c r="P507" s="14">
        <f t="shared" si="22"/>
        <v>207.07</v>
      </c>
      <c r="Q507" s="16" t="s">
        <v>8313</v>
      </c>
      <c r="R507" t="s">
        <v>8314</v>
      </c>
      <c r="S507" s="20">
        <f t="shared" si="23"/>
        <v>42423.709074074075</v>
      </c>
    </row>
    <row r="508" spans="1:19" ht="43.2" x14ac:dyDescent="0.55000000000000004">
      <c r="A508" s="10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2">
        <f t="shared" si="21"/>
        <v>172</v>
      </c>
      <c r="P508" s="14">
        <f t="shared" si="22"/>
        <v>174.21</v>
      </c>
      <c r="Q508" s="16" t="s">
        <v>8313</v>
      </c>
      <c r="R508" t="s">
        <v>8314</v>
      </c>
      <c r="S508" s="20">
        <f t="shared" si="23"/>
        <v>42278.662037037036</v>
      </c>
    </row>
    <row r="509" spans="1:19" ht="43.2" x14ac:dyDescent="0.55000000000000004">
      <c r="A509" s="10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2">
        <f t="shared" si="21"/>
        <v>103</v>
      </c>
      <c r="P509" s="14">
        <f t="shared" si="22"/>
        <v>85.53</v>
      </c>
      <c r="Q509" s="16" t="s">
        <v>8323</v>
      </c>
      <c r="R509" t="s">
        <v>8326</v>
      </c>
      <c r="S509" s="20">
        <f t="shared" si="23"/>
        <v>42522.347812499997</v>
      </c>
    </row>
    <row r="510" spans="1:19" ht="43.2" x14ac:dyDescent="0.55000000000000004">
      <c r="A510" s="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2">
        <f t="shared" si="21"/>
        <v>154</v>
      </c>
      <c r="P510" s="14">
        <f t="shared" si="22"/>
        <v>106.5</v>
      </c>
      <c r="Q510" s="16" t="s">
        <v>8323</v>
      </c>
      <c r="R510" t="s">
        <v>8326</v>
      </c>
      <c r="S510" s="20">
        <f t="shared" si="23"/>
        <v>42284.500104166669</v>
      </c>
    </row>
    <row r="511" spans="1:19" ht="43.2" x14ac:dyDescent="0.55000000000000004">
      <c r="A511" s="10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2">
        <f t="shared" si="21"/>
        <v>119</v>
      </c>
      <c r="P511" s="14">
        <f t="shared" si="22"/>
        <v>61.5</v>
      </c>
      <c r="Q511" s="16" t="s">
        <v>8321</v>
      </c>
      <c r="R511" t="s">
        <v>8322</v>
      </c>
      <c r="S511" s="20">
        <f t="shared" si="23"/>
        <v>41312.737673611111</v>
      </c>
    </row>
    <row r="512" spans="1:19" ht="43.2" hidden="1" x14ac:dyDescent="0.55000000000000004">
      <c r="A512" s="10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2">
        <f t="shared" si="21"/>
        <v>15</v>
      </c>
      <c r="P512" s="14">
        <f t="shared" si="22"/>
        <v>530.69000000000005</v>
      </c>
      <c r="Q512" s="16" t="s">
        <v>8308</v>
      </c>
      <c r="R512" t="s">
        <v>8310</v>
      </c>
      <c r="S512" s="20">
        <f t="shared" si="23"/>
        <v>41866.931076388886</v>
      </c>
    </row>
    <row r="513" spans="1:19" ht="43.2" x14ac:dyDescent="0.55000000000000004">
      <c r="A513" s="10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2">
        <f t="shared" si="21"/>
        <v>102</v>
      </c>
      <c r="P513" s="14">
        <f t="shared" si="22"/>
        <v>127.79</v>
      </c>
      <c r="Q513" s="16" t="s">
        <v>8323</v>
      </c>
      <c r="R513" t="s">
        <v>8326</v>
      </c>
      <c r="S513" s="20">
        <f t="shared" si="23"/>
        <v>42292.701053240744</v>
      </c>
    </row>
    <row r="514" spans="1:19" ht="28.8" x14ac:dyDescent="0.55000000000000004">
      <c r="A514" s="10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2">
        <f t="shared" si="21"/>
        <v>102</v>
      </c>
      <c r="P514" s="14">
        <f t="shared" si="22"/>
        <v>136.85</v>
      </c>
      <c r="Q514" s="16" t="s">
        <v>8323</v>
      </c>
      <c r="R514" t="s">
        <v>8326</v>
      </c>
      <c r="S514" s="20">
        <f t="shared" si="23"/>
        <v>42769.574999999997</v>
      </c>
    </row>
    <row r="515" spans="1:19" ht="43.2" x14ac:dyDescent="0.55000000000000004">
      <c r="A515" s="10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2">
        <f t="shared" ref="O515:O578" si="24">ROUND(E515/D515*100,0)</f>
        <v>102</v>
      </c>
      <c r="P515" s="14">
        <f t="shared" ref="P515:P578" si="25">IFERROR(ROUND(E515/L515,2),0)</f>
        <v>88.04</v>
      </c>
      <c r="Q515" s="16" t="s">
        <v>8327</v>
      </c>
      <c r="R515" t="s">
        <v>8331</v>
      </c>
      <c r="S515" s="20">
        <f t="shared" ref="S515:S578" si="26">(((J515/60)/60/24)+DATE(1970,1,1))</f>
        <v>41388.021261574075</v>
      </c>
    </row>
    <row r="516" spans="1:19" ht="43.2" x14ac:dyDescent="0.55000000000000004">
      <c r="A516" s="10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2">
        <f t="shared" si="24"/>
        <v>102</v>
      </c>
      <c r="P516" s="14">
        <f t="shared" si="25"/>
        <v>53.18</v>
      </c>
      <c r="Q516" s="16" t="s">
        <v>8323</v>
      </c>
      <c r="R516" t="s">
        <v>8326</v>
      </c>
      <c r="S516" s="20">
        <f t="shared" si="26"/>
        <v>42172.757638888885</v>
      </c>
    </row>
    <row r="517" spans="1:19" ht="43.2" x14ac:dyDescent="0.55000000000000004">
      <c r="A517" s="10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2">
        <f t="shared" si="24"/>
        <v>102</v>
      </c>
      <c r="P517" s="14">
        <f t="shared" si="25"/>
        <v>221.52</v>
      </c>
      <c r="Q517" s="16" t="s">
        <v>8321</v>
      </c>
      <c r="R517" t="s">
        <v>8332</v>
      </c>
      <c r="S517" s="20">
        <f t="shared" si="26"/>
        <v>42089.83289351852</v>
      </c>
    </row>
    <row r="518" spans="1:19" ht="28.8" hidden="1" x14ac:dyDescent="0.55000000000000004">
      <c r="A518" s="10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2">
        <f t="shared" si="24"/>
        <v>61</v>
      </c>
      <c r="P518" s="14">
        <f t="shared" si="25"/>
        <v>109.94</v>
      </c>
      <c r="Q518" s="16" t="s">
        <v>8313</v>
      </c>
      <c r="R518" t="s">
        <v>8314</v>
      </c>
      <c r="S518" s="20">
        <f t="shared" si="26"/>
        <v>42189.031041666662</v>
      </c>
    </row>
    <row r="519" spans="1:19" ht="43.2" x14ac:dyDescent="0.55000000000000004">
      <c r="A519" s="10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2">
        <f t="shared" si="24"/>
        <v>305</v>
      </c>
      <c r="P519" s="14">
        <f t="shared" si="25"/>
        <v>68.489999999999995</v>
      </c>
      <c r="Q519" s="16" t="s">
        <v>8321</v>
      </c>
      <c r="R519" t="s">
        <v>8322</v>
      </c>
      <c r="S519" s="20">
        <f t="shared" si="26"/>
        <v>40480.363483796296</v>
      </c>
    </row>
    <row r="520" spans="1:19" ht="43.2" x14ac:dyDescent="0.55000000000000004">
      <c r="A520" s="1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2">
        <f t="shared" si="24"/>
        <v>102</v>
      </c>
      <c r="P520" s="14">
        <f t="shared" si="25"/>
        <v>125.12</v>
      </c>
      <c r="Q520" s="16" t="s">
        <v>8323</v>
      </c>
      <c r="R520" t="s">
        <v>8326</v>
      </c>
      <c r="S520" s="20">
        <f t="shared" si="26"/>
        <v>42567.840069444443</v>
      </c>
    </row>
    <row r="521" spans="1:19" ht="43.2" x14ac:dyDescent="0.55000000000000004">
      <c r="A521" s="10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2">
        <f t="shared" si="24"/>
        <v>102</v>
      </c>
      <c r="P521" s="14">
        <f t="shared" si="25"/>
        <v>149.31</v>
      </c>
      <c r="Q521" s="16" t="s">
        <v>8319</v>
      </c>
      <c r="R521" t="s">
        <v>8320</v>
      </c>
      <c r="S521" s="20">
        <f t="shared" si="26"/>
        <v>41902.07240740741</v>
      </c>
    </row>
    <row r="522" spans="1:19" ht="43.2" x14ac:dyDescent="0.55000000000000004">
      <c r="A522" s="10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2">
        <f t="shared" si="24"/>
        <v>102</v>
      </c>
      <c r="P522" s="14">
        <f t="shared" si="25"/>
        <v>67.39</v>
      </c>
      <c r="Q522" s="16" t="s">
        <v>8327</v>
      </c>
      <c r="R522" t="s">
        <v>8331</v>
      </c>
      <c r="S522" s="20">
        <f t="shared" si="26"/>
        <v>41664.684108796297</v>
      </c>
    </row>
    <row r="523" spans="1:19" ht="28.8" x14ac:dyDescent="0.55000000000000004">
      <c r="A523" s="10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2">
        <f t="shared" si="24"/>
        <v>101</v>
      </c>
      <c r="P523" s="14">
        <f t="shared" si="25"/>
        <v>44.67</v>
      </c>
      <c r="Q523" s="16" t="s">
        <v>8311</v>
      </c>
      <c r="R523" t="s">
        <v>8312</v>
      </c>
      <c r="S523" s="20">
        <f t="shared" si="26"/>
        <v>41899.645300925928</v>
      </c>
    </row>
    <row r="524" spans="1:19" ht="43.2" x14ac:dyDescent="0.55000000000000004">
      <c r="A524" s="10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2">
        <f t="shared" si="24"/>
        <v>101</v>
      </c>
      <c r="P524" s="14">
        <f t="shared" si="25"/>
        <v>123.35</v>
      </c>
      <c r="Q524" s="16" t="s">
        <v>8319</v>
      </c>
      <c r="R524" t="s">
        <v>8320</v>
      </c>
      <c r="S524" s="20">
        <f t="shared" si="26"/>
        <v>41789.896805555552</v>
      </c>
    </row>
    <row r="525" spans="1:19" ht="28.8" x14ac:dyDescent="0.55000000000000004">
      <c r="A525" s="10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2">
        <f t="shared" si="24"/>
        <v>101</v>
      </c>
      <c r="P525" s="14">
        <f t="shared" si="25"/>
        <v>256.37</v>
      </c>
      <c r="Q525" s="16" t="s">
        <v>8323</v>
      </c>
      <c r="R525" t="s">
        <v>8326</v>
      </c>
      <c r="S525" s="20">
        <f t="shared" si="26"/>
        <v>42772.833379629628</v>
      </c>
    </row>
    <row r="526" spans="1:19" ht="43.2" x14ac:dyDescent="0.55000000000000004">
      <c r="A526" s="10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2">
        <f t="shared" si="24"/>
        <v>302</v>
      </c>
      <c r="P526" s="14">
        <f t="shared" si="25"/>
        <v>252.02</v>
      </c>
      <c r="Q526" s="16" t="s">
        <v>8323</v>
      </c>
      <c r="R526" t="s">
        <v>8326</v>
      </c>
      <c r="S526" s="20">
        <f t="shared" si="26"/>
        <v>42473.794710648144</v>
      </c>
    </row>
    <row r="527" spans="1:19" ht="43.2" x14ac:dyDescent="0.55000000000000004">
      <c r="A527" s="10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2">
        <f t="shared" si="24"/>
        <v>101</v>
      </c>
      <c r="P527" s="14">
        <f t="shared" si="25"/>
        <v>97.99</v>
      </c>
      <c r="Q527" s="16" t="s">
        <v>8327</v>
      </c>
      <c r="R527" t="s">
        <v>8331</v>
      </c>
      <c r="S527" s="20">
        <f t="shared" si="26"/>
        <v>40869.675173611111</v>
      </c>
    </row>
    <row r="528" spans="1:19" ht="43.2" x14ac:dyDescent="0.55000000000000004">
      <c r="A528" s="10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2">
        <f t="shared" si="24"/>
        <v>191</v>
      </c>
      <c r="P528" s="14">
        <f t="shared" si="25"/>
        <v>259.95</v>
      </c>
      <c r="Q528" s="16" t="s">
        <v>8323</v>
      </c>
      <c r="R528" t="s">
        <v>8324</v>
      </c>
      <c r="S528" s="20">
        <f t="shared" si="26"/>
        <v>41862.803078703706</v>
      </c>
    </row>
    <row r="529" spans="1:19" ht="43.2" x14ac:dyDescent="0.55000000000000004">
      <c r="A529" s="10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2">
        <f t="shared" si="24"/>
        <v>537</v>
      </c>
      <c r="P529" s="14">
        <f t="shared" si="25"/>
        <v>22.12</v>
      </c>
      <c r="Q529" s="16" t="s">
        <v>8316</v>
      </c>
      <c r="R529" t="s">
        <v>8317</v>
      </c>
      <c r="S529" s="20">
        <f t="shared" si="26"/>
        <v>42371.617164351846</v>
      </c>
    </row>
    <row r="530" spans="1:19" ht="43.2" x14ac:dyDescent="0.55000000000000004">
      <c r="A530" s="1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2">
        <f t="shared" si="24"/>
        <v>113</v>
      </c>
      <c r="P530" s="14">
        <f t="shared" si="25"/>
        <v>73.02</v>
      </c>
      <c r="Q530" s="16" t="s">
        <v>8321</v>
      </c>
      <c r="R530" t="s">
        <v>8322</v>
      </c>
      <c r="S530" s="20">
        <f t="shared" si="26"/>
        <v>40862.492939814816</v>
      </c>
    </row>
    <row r="531" spans="1:19" ht="28.8" x14ac:dyDescent="0.55000000000000004">
      <c r="A531" s="10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2">
        <f t="shared" si="24"/>
        <v>143</v>
      </c>
      <c r="P531" s="14">
        <f t="shared" si="25"/>
        <v>185.48</v>
      </c>
      <c r="Q531" s="16" t="s">
        <v>8321</v>
      </c>
      <c r="R531" t="s">
        <v>8332</v>
      </c>
      <c r="S531" s="20">
        <f t="shared" si="26"/>
        <v>42766.600497685184</v>
      </c>
    </row>
    <row r="532" spans="1:19" ht="43.2" hidden="1" x14ac:dyDescent="0.55000000000000004">
      <c r="A532" s="10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2">
        <f t="shared" si="24"/>
        <v>73</v>
      </c>
      <c r="P532" s="14">
        <f t="shared" si="25"/>
        <v>405.5</v>
      </c>
      <c r="Q532" s="16" t="s">
        <v>8308</v>
      </c>
      <c r="R532" t="s">
        <v>8310</v>
      </c>
      <c r="S532" s="20">
        <f t="shared" si="26"/>
        <v>42262.104780092588</v>
      </c>
    </row>
    <row r="533" spans="1:19" ht="43.2" x14ac:dyDescent="0.55000000000000004">
      <c r="A533" s="10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2">
        <f t="shared" si="24"/>
        <v>145</v>
      </c>
      <c r="P533" s="14">
        <f t="shared" si="25"/>
        <v>70.790000000000006</v>
      </c>
      <c r="Q533" s="16" t="s">
        <v>8327</v>
      </c>
      <c r="R533" t="s">
        <v>8331</v>
      </c>
      <c r="S533" s="20">
        <f t="shared" si="26"/>
        <v>41053.80846064815</v>
      </c>
    </row>
    <row r="534" spans="1:19" ht="43.2" x14ac:dyDescent="0.55000000000000004">
      <c r="A534" s="10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2">
        <f t="shared" si="24"/>
        <v>111</v>
      </c>
      <c r="P534" s="14">
        <f t="shared" si="25"/>
        <v>200.69</v>
      </c>
      <c r="Q534" s="16" t="s">
        <v>8323</v>
      </c>
      <c r="R534" t="s">
        <v>8326</v>
      </c>
      <c r="S534" s="20">
        <f t="shared" si="26"/>
        <v>41775.753761574073</v>
      </c>
    </row>
    <row r="535" spans="1:19" ht="43.2" x14ac:dyDescent="0.55000000000000004">
      <c r="A535" s="10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2">
        <f t="shared" si="24"/>
        <v>144</v>
      </c>
      <c r="P535" s="14">
        <f t="shared" si="25"/>
        <v>92.55</v>
      </c>
      <c r="Q535" s="16" t="s">
        <v>8327</v>
      </c>
      <c r="R535" t="s">
        <v>8331</v>
      </c>
      <c r="S535" s="20">
        <f t="shared" si="26"/>
        <v>41276.047905092593</v>
      </c>
    </row>
    <row r="536" spans="1:19" ht="43.2" hidden="1" x14ac:dyDescent="0.55000000000000004">
      <c r="A536" s="10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2">
        <f t="shared" si="24"/>
        <v>11</v>
      </c>
      <c r="P536" s="14">
        <f t="shared" si="25"/>
        <v>51.82</v>
      </c>
      <c r="Q536" s="16" t="s">
        <v>8308</v>
      </c>
      <c r="R536" t="s">
        <v>8310</v>
      </c>
      <c r="S536" s="20">
        <f t="shared" si="26"/>
        <v>42410.774155092593</v>
      </c>
    </row>
    <row r="537" spans="1:19" ht="43.2" hidden="1" x14ac:dyDescent="0.55000000000000004">
      <c r="A537" s="10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2">
        <f t="shared" si="24"/>
        <v>28</v>
      </c>
      <c r="P537" s="14">
        <f t="shared" si="25"/>
        <v>26.6</v>
      </c>
      <c r="Q537" s="16" t="s">
        <v>8316</v>
      </c>
      <c r="R537" t="s">
        <v>8334</v>
      </c>
      <c r="S537" s="20">
        <f t="shared" si="26"/>
        <v>41948.771168981482</v>
      </c>
    </row>
    <row r="538" spans="1:19" ht="43.2" x14ac:dyDescent="0.55000000000000004">
      <c r="A538" s="10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2">
        <f t="shared" si="24"/>
        <v>118</v>
      </c>
      <c r="P538" s="14">
        <f t="shared" si="25"/>
        <v>97.19</v>
      </c>
      <c r="Q538" s="16" t="s">
        <v>8308</v>
      </c>
      <c r="R538" t="s">
        <v>8309</v>
      </c>
      <c r="S538" s="20">
        <f t="shared" si="26"/>
        <v>41389.808194444442</v>
      </c>
    </row>
    <row r="539" spans="1:19" ht="43.2" x14ac:dyDescent="0.55000000000000004">
      <c r="A539" s="10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2">
        <f t="shared" si="24"/>
        <v>283</v>
      </c>
      <c r="P539" s="14">
        <f t="shared" si="25"/>
        <v>49.88</v>
      </c>
      <c r="Q539" s="16" t="s">
        <v>8321</v>
      </c>
      <c r="R539" t="s">
        <v>8322</v>
      </c>
      <c r="S539" s="20">
        <f t="shared" si="26"/>
        <v>41330.038784722223</v>
      </c>
    </row>
    <row r="540" spans="1:19" ht="43.2" x14ac:dyDescent="0.55000000000000004">
      <c r="A540" s="1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2">
        <f t="shared" si="24"/>
        <v>128</v>
      </c>
      <c r="P540" s="14">
        <f t="shared" si="25"/>
        <v>118.34</v>
      </c>
      <c r="Q540" s="16" t="s">
        <v>8321</v>
      </c>
      <c r="R540" t="s">
        <v>8332</v>
      </c>
      <c r="S540" s="20">
        <f t="shared" si="26"/>
        <v>42196.928668981483</v>
      </c>
    </row>
    <row r="541" spans="1:19" ht="43.2" x14ac:dyDescent="0.55000000000000004">
      <c r="A541" s="10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2">
        <f t="shared" si="24"/>
        <v>281</v>
      </c>
      <c r="P541" s="14">
        <f t="shared" si="25"/>
        <v>147.94999999999999</v>
      </c>
      <c r="Q541" s="16" t="s">
        <v>8308</v>
      </c>
      <c r="R541" t="s">
        <v>8309</v>
      </c>
      <c r="S541" s="20">
        <f t="shared" si="26"/>
        <v>41861.070567129631</v>
      </c>
    </row>
    <row r="542" spans="1:19" ht="28.8" hidden="1" x14ac:dyDescent="0.55000000000000004">
      <c r="A542" s="10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2">
        <f t="shared" si="24"/>
        <v>47</v>
      </c>
      <c r="P542" s="14">
        <f t="shared" si="25"/>
        <v>1272.73</v>
      </c>
      <c r="Q542" s="16" t="s">
        <v>8308</v>
      </c>
      <c r="R542" t="s">
        <v>8310</v>
      </c>
      <c r="S542" s="20">
        <f t="shared" si="26"/>
        <v>42742.30332175926</v>
      </c>
    </row>
    <row r="543" spans="1:19" ht="28.8" x14ac:dyDescent="0.55000000000000004">
      <c r="A543" s="10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2">
        <f t="shared" si="24"/>
        <v>117</v>
      </c>
      <c r="P543" s="14">
        <f t="shared" si="25"/>
        <v>76.92</v>
      </c>
      <c r="Q543" s="16" t="s">
        <v>8327</v>
      </c>
      <c r="R543" t="s">
        <v>8331</v>
      </c>
      <c r="S543" s="20">
        <f t="shared" si="26"/>
        <v>41507.845451388886</v>
      </c>
    </row>
    <row r="544" spans="1:19" ht="43.2" x14ac:dyDescent="0.55000000000000004">
      <c r="A544" s="10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2">
        <f t="shared" si="24"/>
        <v>111</v>
      </c>
      <c r="P544" s="14">
        <f t="shared" si="25"/>
        <v>73.36</v>
      </c>
      <c r="Q544" s="16" t="s">
        <v>8327</v>
      </c>
      <c r="R544" t="s">
        <v>8331</v>
      </c>
      <c r="S544" s="20">
        <f t="shared" si="26"/>
        <v>41682.099189814813</v>
      </c>
    </row>
    <row r="545" spans="1:19" ht="28.8" hidden="1" x14ac:dyDescent="0.55000000000000004">
      <c r="A545" s="10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2">
        <f t="shared" si="24"/>
        <v>347</v>
      </c>
      <c r="P545" s="14">
        <f t="shared" si="25"/>
        <v>29.31</v>
      </c>
      <c r="Q545" s="16" t="s">
        <v>8308</v>
      </c>
      <c r="R545" t="s">
        <v>8309</v>
      </c>
      <c r="S545" s="20">
        <f t="shared" si="26"/>
        <v>41438.899594907409</v>
      </c>
    </row>
    <row r="546" spans="1:19" ht="43.2" hidden="1" x14ac:dyDescent="0.55000000000000004">
      <c r="A546" s="10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2">
        <f t="shared" si="24"/>
        <v>57</v>
      </c>
      <c r="P546" s="14">
        <f t="shared" si="25"/>
        <v>150.5</v>
      </c>
      <c r="Q546" s="16" t="s">
        <v>8313</v>
      </c>
      <c r="R546" t="s">
        <v>8314</v>
      </c>
      <c r="S546" s="20">
        <f t="shared" si="26"/>
        <v>41891.780023148152</v>
      </c>
    </row>
    <row r="547" spans="1:19" ht="43.2" x14ac:dyDescent="0.55000000000000004">
      <c r="A547" s="10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2">
        <f t="shared" si="24"/>
        <v>114</v>
      </c>
      <c r="P547" s="14">
        <f t="shared" si="25"/>
        <v>103.22</v>
      </c>
      <c r="Q547" s="16" t="s">
        <v>8321</v>
      </c>
      <c r="R547" t="s">
        <v>8322</v>
      </c>
      <c r="S547" s="20">
        <f t="shared" si="26"/>
        <v>42292.250787037032</v>
      </c>
    </row>
    <row r="548" spans="1:19" ht="43.2" x14ac:dyDescent="0.55000000000000004">
      <c r="A548" s="10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2">
        <f t="shared" si="24"/>
        <v>171</v>
      </c>
      <c r="P548" s="14">
        <f t="shared" si="25"/>
        <v>25.43</v>
      </c>
      <c r="Q548" s="16" t="s">
        <v>8316</v>
      </c>
      <c r="R548" t="s">
        <v>8317</v>
      </c>
      <c r="S548" s="20">
        <f t="shared" si="26"/>
        <v>41484.664247685185</v>
      </c>
    </row>
    <row r="549" spans="1:19" ht="43.2" hidden="1" x14ac:dyDescent="0.55000000000000004">
      <c r="A549" s="10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2">
        <f t="shared" si="24"/>
        <v>27</v>
      </c>
      <c r="P549" s="14">
        <f t="shared" si="25"/>
        <v>402.71</v>
      </c>
      <c r="Q549" s="16" t="s">
        <v>8308</v>
      </c>
      <c r="R549" t="s">
        <v>8342</v>
      </c>
      <c r="S549" s="20">
        <f t="shared" si="26"/>
        <v>42283.592465277776</v>
      </c>
    </row>
    <row r="550" spans="1:19" ht="57.6" x14ac:dyDescent="0.55000000000000004">
      <c r="A550" s="1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2">
        <f t="shared" si="24"/>
        <v>109</v>
      </c>
      <c r="P550" s="14">
        <f t="shared" si="25"/>
        <v>103.68</v>
      </c>
      <c r="Q550" s="16" t="s">
        <v>8327</v>
      </c>
      <c r="R550" t="s">
        <v>8341</v>
      </c>
      <c r="S550" s="20">
        <f t="shared" si="26"/>
        <v>42269.967835648145</v>
      </c>
    </row>
    <row r="551" spans="1:19" ht="43.2" x14ac:dyDescent="0.55000000000000004">
      <c r="A551" s="10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2">
        <f t="shared" si="24"/>
        <v>136</v>
      </c>
      <c r="P551" s="14">
        <f t="shared" si="25"/>
        <v>59.97</v>
      </c>
      <c r="Q551" s="16" t="s">
        <v>8311</v>
      </c>
      <c r="R551" t="s">
        <v>8333</v>
      </c>
      <c r="S551" s="20">
        <f t="shared" si="26"/>
        <v>42200.578310185185</v>
      </c>
    </row>
    <row r="552" spans="1:19" ht="43.2" x14ac:dyDescent="0.55000000000000004">
      <c r="A552" s="10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2">
        <f t="shared" si="24"/>
        <v>1357</v>
      </c>
      <c r="P552" s="14">
        <f t="shared" si="25"/>
        <v>14.37</v>
      </c>
      <c r="Q552" s="16" t="s">
        <v>8316</v>
      </c>
      <c r="R552" t="s">
        <v>8317</v>
      </c>
      <c r="S552" s="20">
        <f t="shared" si="26"/>
        <v>42315.699490740735</v>
      </c>
    </row>
    <row r="553" spans="1:19" ht="43.2" x14ac:dyDescent="0.55000000000000004">
      <c r="A553" s="10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2">
        <f t="shared" si="24"/>
        <v>271</v>
      </c>
      <c r="P553" s="14">
        <f t="shared" si="25"/>
        <v>140.97999999999999</v>
      </c>
      <c r="Q553" s="16" t="s">
        <v>8316</v>
      </c>
      <c r="R553" t="s">
        <v>8317</v>
      </c>
      <c r="S553" s="20">
        <f t="shared" si="26"/>
        <v>42452.825740740736</v>
      </c>
    </row>
    <row r="554" spans="1:19" ht="57.6" hidden="1" x14ac:dyDescent="0.55000000000000004">
      <c r="A554" s="10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2">
        <f t="shared" si="24"/>
        <v>135</v>
      </c>
      <c r="P554" s="14">
        <f t="shared" si="25"/>
        <v>79.41</v>
      </c>
      <c r="Q554" s="16" t="s">
        <v>8313</v>
      </c>
      <c r="R554" t="s">
        <v>8314</v>
      </c>
      <c r="S554" s="20">
        <f t="shared" si="26"/>
        <v>42298.34783564815</v>
      </c>
    </row>
    <row r="555" spans="1:19" ht="43.2" hidden="1" x14ac:dyDescent="0.55000000000000004">
      <c r="A555" s="10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2">
        <f t="shared" si="24"/>
        <v>154</v>
      </c>
      <c r="P555" s="14">
        <f t="shared" si="25"/>
        <v>70.58</v>
      </c>
      <c r="Q555" s="16" t="s">
        <v>8327</v>
      </c>
      <c r="R555" t="s">
        <v>8331</v>
      </c>
      <c r="S555" s="20">
        <f t="shared" si="26"/>
        <v>41600.538657407407</v>
      </c>
    </row>
    <row r="556" spans="1:19" ht="43.2" x14ac:dyDescent="0.55000000000000004">
      <c r="A556" s="10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2">
        <f t="shared" si="24"/>
        <v>105</v>
      </c>
      <c r="P556" s="14">
        <f t="shared" si="25"/>
        <v>78.66</v>
      </c>
      <c r="Q556" s="16" t="s">
        <v>8321</v>
      </c>
      <c r="R556" t="s">
        <v>8322</v>
      </c>
      <c r="S556" s="20">
        <f t="shared" si="26"/>
        <v>41079.877442129626</v>
      </c>
    </row>
    <row r="557" spans="1:19" ht="43.2" x14ac:dyDescent="0.55000000000000004">
      <c r="A557" s="10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2">
        <f t="shared" si="24"/>
        <v>103</v>
      </c>
      <c r="P557" s="14">
        <f t="shared" si="25"/>
        <v>234.79</v>
      </c>
      <c r="Q557" s="16" t="s">
        <v>8313</v>
      </c>
      <c r="R557" t="s">
        <v>8314</v>
      </c>
      <c r="S557" s="20">
        <f t="shared" si="26"/>
        <v>42297.748067129629</v>
      </c>
    </row>
    <row r="558" spans="1:19" ht="43.2" x14ac:dyDescent="0.55000000000000004">
      <c r="A558" s="10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2">
        <f t="shared" si="24"/>
        <v>199</v>
      </c>
      <c r="P558" s="14">
        <f t="shared" si="25"/>
        <v>94.49</v>
      </c>
      <c r="Q558" s="16" t="s">
        <v>8327</v>
      </c>
      <c r="R558" t="s">
        <v>8331</v>
      </c>
      <c r="S558" s="20">
        <f t="shared" si="26"/>
        <v>40487.621365740742</v>
      </c>
    </row>
    <row r="559" spans="1:19" ht="43.2" hidden="1" x14ac:dyDescent="0.55000000000000004">
      <c r="A559" s="10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2">
        <f t="shared" si="24"/>
        <v>44</v>
      </c>
      <c r="P559" s="14">
        <f t="shared" si="25"/>
        <v>174.95</v>
      </c>
      <c r="Q559" s="16" t="s">
        <v>8308</v>
      </c>
      <c r="R559" t="s">
        <v>8310</v>
      </c>
      <c r="S559" s="20">
        <f t="shared" si="26"/>
        <v>42676.583599537036</v>
      </c>
    </row>
    <row r="560" spans="1:19" ht="28.8" x14ac:dyDescent="0.55000000000000004">
      <c r="A560" s="1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2">
        <f t="shared" si="24"/>
        <v>102</v>
      </c>
      <c r="P560" s="14">
        <f t="shared" si="25"/>
        <v>141.41999999999999</v>
      </c>
      <c r="Q560" s="16" t="s">
        <v>8311</v>
      </c>
      <c r="R560" t="s">
        <v>8333</v>
      </c>
      <c r="S560" s="20">
        <f t="shared" si="26"/>
        <v>41401.648217592592</v>
      </c>
    </row>
    <row r="561" spans="1:19" ht="28.8" x14ac:dyDescent="0.55000000000000004">
      <c r="A561" s="10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2">
        <f t="shared" si="24"/>
        <v>111</v>
      </c>
      <c r="P561" s="14">
        <f t="shared" si="25"/>
        <v>74.180000000000007</v>
      </c>
      <c r="Q561" s="16" t="s">
        <v>8319</v>
      </c>
      <c r="R561" t="s">
        <v>8320</v>
      </c>
      <c r="S561" s="20">
        <f t="shared" si="26"/>
        <v>41786.640543981484</v>
      </c>
    </row>
    <row r="562" spans="1:19" ht="28.8" hidden="1" x14ac:dyDescent="0.55000000000000004">
      <c r="A562" s="10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2">
        <f t="shared" si="24"/>
        <v>147</v>
      </c>
      <c r="P562" s="14">
        <f t="shared" si="25"/>
        <v>52.7</v>
      </c>
      <c r="Q562" s="16" t="s">
        <v>8316</v>
      </c>
      <c r="R562" t="s">
        <v>8317</v>
      </c>
      <c r="S562" s="20">
        <f t="shared" si="26"/>
        <v>42262.416643518518</v>
      </c>
    </row>
    <row r="563" spans="1:19" ht="57.6" x14ac:dyDescent="0.55000000000000004">
      <c r="A563" s="10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2">
        <f t="shared" si="24"/>
        <v>105</v>
      </c>
      <c r="P563" s="14">
        <f t="shared" si="25"/>
        <v>118.74</v>
      </c>
      <c r="Q563" s="16" t="s">
        <v>8313</v>
      </c>
      <c r="R563" t="s">
        <v>8314</v>
      </c>
      <c r="S563" s="20">
        <f t="shared" si="26"/>
        <v>42130.865150462967</v>
      </c>
    </row>
    <row r="564" spans="1:19" ht="43.2" hidden="1" x14ac:dyDescent="0.55000000000000004">
      <c r="A564" s="10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2">
        <f t="shared" si="24"/>
        <v>101</v>
      </c>
      <c r="P564" s="14">
        <f t="shared" si="25"/>
        <v>70.77</v>
      </c>
      <c r="Q564" s="16" t="s">
        <v>8323</v>
      </c>
      <c r="R564" t="s">
        <v>8326</v>
      </c>
      <c r="S564" s="20">
        <f t="shared" si="26"/>
        <v>42059.085752314815</v>
      </c>
    </row>
    <row r="565" spans="1:19" ht="43.2" x14ac:dyDescent="0.55000000000000004">
      <c r="A565" s="10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2">
        <f t="shared" si="24"/>
        <v>109</v>
      </c>
      <c r="P565" s="14">
        <f t="shared" si="25"/>
        <v>84.11</v>
      </c>
      <c r="Q565" s="16" t="s">
        <v>8323</v>
      </c>
      <c r="R565" t="s">
        <v>8324</v>
      </c>
      <c r="S565" s="20">
        <f t="shared" si="26"/>
        <v>42387.7268287037</v>
      </c>
    </row>
    <row r="566" spans="1:19" ht="43.2" x14ac:dyDescent="0.55000000000000004">
      <c r="A566" s="10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2">
        <f t="shared" si="24"/>
        <v>262</v>
      </c>
      <c r="P566" s="14">
        <f t="shared" si="25"/>
        <v>127.32</v>
      </c>
      <c r="Q566" s="16" t="s">
        <v>8308</v>
      </c>
      <c r="R566" t="s">
        <v>8309</v>
      </c>
      <c r="S566" s="20">
        <f t="shared" si="26"/>
        <v>40898.089236111111</v>
      </c>
    </row>
    <row r="567" spans="1:19" ht="43.2" hidden="1" x14ac:dyDescent="0.55000000000000004">
      <c r="A567" s="10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2">
        <f t="shared" si="24"/>
        <v>101</v>
      </c>
      <c r="P567" s="14">
        <f t="shared" si="25"/>
        <v>211.48</v>
      </c>
      <c r="Q567" s="16" t="s">
        <v>8313</v>
      </c>
      <c r="R567" t="s">
        <v>8314</v>
      </c>
      <c r="S567" s="20">
        <f t="shared" si="26"/>
        <v>42138.506377314814</v>
      </c>
    </row>
    <row r="568" spans="1:19" ht="43.2" x14ac:dyDescent="0.55000000000000004">
      <c r="A568" s="10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2">
        <f t="shared" si="24"/>
        <v>104</v>
      </c>
      <c r="P568" s="14">
        <f t="shared" si="25"/>
        <v>81.849999999999994</v>
      </c>
      <c r="Q568" s="16" t="s">
        <v>8321</v>
      </c>
      <c r="R568" t="s">
        <v>8322</v>
      </c>
      <c r="S568" s="20">
        <f t="shared" si="26"/>
        <v>42043.605578703704</v>
      </c>
    </row>
    <row r="569" spans="1:19" ht="43.2" hidden="1" x14ac:dyDescent="0.55000000000000004">
      <c r="A569" s="10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2">
        <f t="shared" si="24"/>
        <v>132</v>
      </c>
      <c r="P569" s="14">
        <f t="shared" si="25"/>
        <v>78.58</v>
      </c>
      <c r="Q569" s="16" t="s">
        <v>8321</v>
      </c>
      <c r="R569" t="s">
        <v>8322</v>
      </c>
      <c r="S569" s="20">
        <f t="shared" si="26"/>
        <v>41785.452534722222</v>
      </c>
    </row>
    <row r="570" spans="1:19" ht="57.6" x14ac:dyDescent="0.55000000000000004">
      <c r="A570" s="1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2">
        <f t="shared" si="24"/>
        <v>104</v>
      </c>
      <c r="P570" s="14">
        <f t="shared" si="25"/>
        <v>56.46</v>
      </c>
      <c r="Q570" s="16" t="s">
        <v>8321</v>
      </c>
      <c r="R570" t="s">
        <v>8322</v>
      </c>
      <c r="S570" s="20">
        <f t="shared" si="26"/>
        <v>40379.776435185187</v>
      </c>
    </row>
    <row r="571" spans="1:19" ht="43.2" hidden="1" x14ac:dyDescent="0.55000000000000004">
      <c r="A571" s="10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2">
        <f t="shared" si="24"/>
        <v>112</v>
      </c>
      <c r="P571" s="14">
        <f t="shared" si="25"/>
        <v>367.97</v>
      </c>
      <c r="Q571" s="16" t="s">
        <v>8308</v>
      </c>
      <c r="R571" t="s">
        <v>8310</v>
      </c>
      <c r="S571" s="20">
        <f t="shared" si="26"/>
        <v>42257.882731481484</v>
      </c>
    </row>
    <row r="572" spans="1:19" ht="43.2" x14ac:dyDescent="0.55000000000000004">
      <c r="A572" s="10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2">
        <f t="shared" si="24"/>
        <v>107</v>
      </c>
      <c r="P572" s="14">
        <f t="shared" si="25"/>
        <v>273.83</v>
      </c>
      <c r="Q572" s="16" t="s">
        <v>8321</v>
      </c>
      <c r="R572" t="s">
        <v>8343</v>
      </c>
      <c r="S572" s="20">
        <f t="shared" si="26"/>
        <v>41583.083981481483</v>
      </c>
    </row>
    <row r="573" spans="1:19" ht="43.2" hidden="1" x14ac:dyDescent="0.55000000000000004">
      <c r="A573" s="10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2">
        <f t="shared" si="24"/>
        <v>21</v>
      </c>
      <c r="P573" s="14">
        <f t="shared" si="25"/>
        <v>105.93</v>
      </c>
      <c r="Q573" s="16" t="s">
        <v>8308</v>
      </c>
      <c r="R573" t="s">
        <v>8342</v>
      </c>
      <c r="S573" s="20">
        <f t="shared" si="26"/>
        <v>42247.496759259258</v>
      </c>
    </row>
    <row r="574" spans="1:19" ht="43.2" x14ac:dyDescent="0.55000000000000004">
      <c r="A574" s="10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2">
        <f t="shared" si="24"/>
        <v>128</v>
      </c>
      <c r="P574" s="14">
        <f t="shared" si="25"/>
        <v>72.760000000000005</v>
      </c>
      <c r="Q574" s="16" t="s">
        <v>8323</v>
      </c>
      <c r="R574" t="s">
        <v>8326</v>
      </c>
      <c r="S574" s="20">
        <f t="shared" si="26"/>
        <v>42144.573807870373</v>
      </c>
    </row>
    <row r="575" spans="1:19" ht="43.2" x14ac:dyDescent="0.55000000000000004">
      <c r="A575" s="10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2">
        <f t="shared" si="24"/>
        <v>128</v>
      </c>
      <c r="P575" s="14">
        <f t="shared" si="25"/>
        <v>492.31</v>
      </c>
      <c r="Q575" s="16" t="s">
        <v>8311</v>
      </c>
      <c r="R575" t="s">
        <v>8333</v>
      </c>
      <c r="S575" s="20">
        <f t="shared" si="26"/>
        <v>42019.590173611112</v>
      </c>
    </row>
    <row r="576" spans="1:19" ht="43.2" x14ac:dyDescent="0.55000000000000004">
      <c r="A576" s="10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2">
        <f t="shared" si="24"/>
        <v>128</v>
      </c>
      <c r="P576" s="14">
        <f t="shared" si="25"/>
        <v>90.74</v>
      </c>
      <c r="Q576" s="16" t="s">
        <v>8323</v>
      </c>
      <c r="R576" t="s">
        <v>8326</v>
      </c>
      <c r="S576" s="20">
        <f t="shared" si="26"/>
        <v>42158.065694444449</v>
      </c>
    </row>
    <row r="577" spans="1:19" ht="43.2" hidden="1" x14ac:dyDescent="0.55000000000000004">
      <c r="A577" s="10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2">
        <f t="shared" si="24"/>
        <v>26</v>
      </c>
      <c r="P577" s="14">
        <f t="shared" si="25"/>
        <v>133.25</v>
      </c>
      <c r="Q577" s="16" t="s">
        <v>8308</v>
      </c>
      <c r="R577" t="s">
        <v>8310</v>
      </c>
      <c r="S577" s="20">
        <f t="shared" si="26"/>
        <v>42504.403877314813</v>
      </c>
    </row>
    <row r="578" spans="1:19" ht="43.2" x14ac:dyDescent="0.55000000000000004">
      <c r="A578" s="10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2">
        <f t="shared" si="24"/>
        <v>120</v>
      </c>
      <c r="P578" s="14">
        <f t="shared" si="25"/>
        <v>108.24</v>
      </c>
      <c r="Q578" s="16" t="s">
        <v>8323</v>
      </c>
      <c r="R578" t="s">
        <v>8324</v>
      </c>
      <c r="S578" s="20">
        <f t="shared" si="26"/>
        <v>41888.674826388888</v>
      </c>
    </row>
    <row r="579" spans="1:19" ht="28.8" x14ac:dyDescent="0.55000000000000004">
      <c r="A579" s="10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2">
        <f t="shared" ref="O579:O642" si="27">ROUND(E579/D579*100,0)</f>
        <v>127</v>
      </c>
      <c r="P579" s="14">
        <f t="shared" ref="P579:P642" si="28">IFERROR(ROUND(E579/L579,2),0)</f>
        <v>69.569999999999993</v>
      </c>
      <c r="Q579" s="16" t="s">
        <v>8323</v>
      </c>
      <c r="R579" t="s">
        <v>8326</v>
      </c>
      <c r="S579" s="20">
        <f t="shared" ref="S579:S642" si="29">(((J579/60)/60/24)+DATE(1970,1,1))</f>
        <v>41871.755694444444</v>
      </c>
    </row>
    <row r="580" spans="1:19" ht="43.2" x14ac:dyDescent="0.55000000000000004">
      <c r="A580" s="1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2">
        <f t="shared" si="27"/>
        <v>106</v>
      </c>
      <c r="P580" s="14">
        <f t="shared" si="28"/>
        <v>62.71</v>
      </c>
      <c r="Q580" s="16" t="s">
        <v>8321</v>
      </c>
      <c r="R580" t="s">
        <v>8322</v>
      </c>
      <c r="S580" s="20">
        <f t="shared" si="29"/>
        <v>40567.694560185184</v>
      </c>
    </row>
    <row r="581" spans="1:19" ht="43.2" x14ac:dyDescent="0.55000000000000004">
      <c r="A581" s="10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2">
        <f t="shared" si="27"/>
        <v>253</v>
      </c>
      <c r="P581" s="14">
        <f t="shared" si="28"/>
        <v>68.25</v>
      </c>
      <c r="Q581" s="16" t="s">
        <v>8308</v>
      </c>
      <c r="R581" t="s">
        <v>8309</v>
      </c>
      <c r="S581" s="20">
        <f t="shared" si="29"/>
        <v>42704.857094907406</v>
      </c>
    </row>
    <row r="582" spans="1:19" ht="28.8" x14ac:dyDescent="0.55000000000000004">
      <c r="A582" s="10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2">
        <f t="shared" si="27"/>
        <v>103</v>
      </c>
      <c r="P582" s="14">
        <f t="shared" si="28"/>
        <v>93.81</v>
      </c>
      <c r="Q582" s="16" t="s">
        <v>8323</v>
      </c>
      <c r="R582" t="s">
        <v>8326</v>
      </c>
      <c r="S582" s="20">
        <f t="shared" si="29"/>
        <v>41964.315532407403</v>
      </c>
    </row>
    <row r="583" spans="1:19" ht="28.8" x14ac:dyDescent="0.55000000000000004">
      <c r="A583" s="10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2">
        <f t="shared" si="27"/>
        <v>100</v>
      </c>
      <c r="P583" s="14">
        <f t="shared" si="28"/>
        <v>126.81</v>
      </c>
      <c r="Q583" s="16" t="s">
        <v>8327</v>
      </c>
      <c r="R583" t="s">
        <v>8331</v>
      </c>
      <c r="S583" s="20">
        <f t="shared" si="29"/>
        <v>41186.306527777779</v>
      </c>
    </row>
    <row r="584" spans="1:19" ht="28.8" hidden="1" x14ac:dyDescent="0.55000000000000004">
      <c r="A584" s="10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2">
        <f t="shared" si="27"/>
        <v>70</v>
      </c>
      <c r="P584" s="14">
        <f t="shared" si="28"/>
        <v>63.56</v>
      </c>
      <c r="Q584" s="16" t="s">
        <v>8323</v>
      </c>
      <c r="R584" t="s">
        <v>8326</v>
      </c>
      <c r="S584" s="20">
        <f t="shared" si="29"/>
        <v>41990.584108796291</v>
      </c>
    </row>
    <row r="585" spans="1:19" ht="43.2" hidden="1" x14ac:dyDescent="0.55000000000000004">
      <c r="A585" s="10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2">
        <f t="shared" si="27"/>
        <v>31</v>
      </c>
      <c r="P585" s="14">
        <f t="shared" si="28"/>
        <v>102.02</v>
      </c>
      <c r="Q585" s="16" t="s">
        <v>8308</v>
      </c>
      <c r="R585" t="s">
        <v>8310</v>
      </c>
      <c r="S585" s="20">
        <f t="shared" si="29"/>
        <v>42402.709652777776</v>
      </c>
    </row>
    <row r="586" spans="1:19" ht="43.2" x14ac:dyDescent="0.55000000000000004">
      <c r="A586" s="10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2">
        <f t="shared" si="27"/>
        <v>497</v>
      </c>
      <c r="P586" s="14">
        <f t="shared" si="28"/>
        <v>51.72</v>
      </c>
      <c r="Q586" s="16" t="s">
        <v>8327</v>
      </c>
      <c r="R586" t="s">
        <v>8331</v>
      </c>
      <c r="S586" s="20">
        <f t="shared" si="29"/>
        <v>41399.99622685185</v>
      </c>
    </row>
    <row r="587" spans="1:19" ht="28.8" hidden="1" x14ac:dyDescent="0.55000000000000004">
      <c r="A587" s="10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2">
        <f t="shared" si="27"/>
        <v>123</v>
      </c>
      <c r="P587" s="14">
        <f t="shared" si="28"/>
        <v>94.74</v>
      </c>
      <c r="Q587" s="16" t="s">
        <v>8313</v>
      </c>
      <c r="R587" t="s">
        <v>8314</v>
      </c>
      <c r="S587" s="20">
        <f t="shared" si="29"/>
        <v>42758.975937499999</v>
      </c>
    </row>
    <row r="588" spans="1:19" ht="43.2" x14ac:dyDescent="0.55000000000000004">
      <c r="A588" s="10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2">
        <f t="shared" si="27"/>
        <v>124</v>
      </c>
      <c r="P588" s="14">
        <f t="shared" si="28"/>
        <v>92.54</v>
      </c>
      <c r="Q588" s="16" t="s">
        <v>8327</v>
      </c>
      <c r="R588" t="s">
        <v>8331</v>
      </c>
      <c r="S588" s="20">
        <f t="shared" si="29"/>
        <v>40564.994837962964</v>
      </c>
    </row>
    <row r="589" spans="1:19" ht="43.2" x14ac:dyDescent="0.55000000000000004">
      <c r="A589" s="10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2">
        <f t="shared" si="27"/>
        <v>124</v>
      </c>
      <c r="P589" s="14">
        <f t="shared" si="28"/>
        <v>88.24</v>
      </c>
      <c r="Q589" s="16" t="s">
        <v>8308</v>
      </c>
      <c r="R589" t="s">
        <v>8309</v>
      </c>
      <c r="S589" s="20">
        <f t="shared" si="29"/>
        <v>42331.708032407405</v>
      </c>
    </row>
    <row r="590" spans="1:19" ht="43.2" x14ac:dyDescent="0.55000000000000004">
      <c r="A590" s="1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2">
        <f t="shared" si="27"/>
        <v>103</v>
      </c>
      <c r="P590" s="14">
        <f t="shared" si="28"/>
        <v>62.05</v>
      </c>
      <c r="Q590" s="16" t="s">
        <v>8323</v>
      </c>
      <c r="R590" t="s">
        <v>8326</v>
      </c>
      <c r="S590" s="20">
        <f t="shared" si="29"/>
        <v>41802.574282407404</v>
      </c>
    </row>
    <row r="591" spans="1:19" ht="43.2" x14ac:dyDescent="0.55000000000000004">
      <c r="A591" s="10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2">
        <f t="shared" si="27"/>
        <v>123</v>
      </c>
      <c r="P591" s="14">
        <f t="shared" si="28"/>
        <v>71.239999999999995</v>
      </c>
      <c r="Q591" s="16" t="s">
        <v>8323</v>
      </c>
      <c r="R591" t="s">
        <v>8326</v>
      </c>
      <c r="S591" s="20">
        <f t="shared" si="29"/>
        <v>42473.007037037038</v>
      </c>
    </row>
    <row r="592" spans="1:19" ht="43.2" x14ac:dyDescent="0.55000000000000004">
      <c r="A592" s="10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2">
        <f t="shared" si="27"/>
        <v>246</v>
      </c>
      <c r="P592" s="14">
        <f t="shared" si="28"/>
        <v>67.7</v>
      </c>
      <c r="Q592" s="16" t="s">
        <v>8323</v>
      </c>
      <c r="R592" t="s">
        <v>8324</v>
      </c>
      <c r="S592" s="20">
        <f t="shared" si="29"/>
        <v>41158.993923611109</v>
      </c>
    </row>
    <row r="593" spans="1:19" ht="43.2" hidden="1" x14ac:dyDescent="0.55000000000000004">
      <c r="A593" s="10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2">
        <f t="shared" si="27"/>
        <v>102</v>
      </c>
      <c r="P593" s="14">
        <f t="shared" si="28"/>
        <v>106.57</v>
      </c>
      <c r="Q593" s="16" t="s">
        <v>8323</v>
      </c>
      <c r="R593" t="s">
        <v>8326</v>
      </c>
      <c r="S593" s="20">
        <f t="shared" si="29"/>
        <v>42337.792511574073</v>
      </c>
    </row>
    <row r="594" spans="1:19" ht="43.2" hidden="1" x14ac:dyDescent="0.55000000000000004">
      <c r="A594" s="10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2">
        <f t="shared" si="27"/>
        <v>102</v>
      </c>
      <c r="P594" s="14">
        <f t="shared" si="28"/>
        <v>66.59</v>
      </c>
      <c r="Q594" s="16" t="s">
        <v>8323</v>
      </c>
      <c r="R594" t="s">
        <v>8326</v>
      </c>
      <c r="S594" s="20">
        <f t="shared" si="29"/>
        <v>41971.002152777779</v>
      </c>
    </row>
    <row r="595" spans="1:19" ht="43.2" x14ac:dyDescent="0.55000000000000004">
      <c r="A595" s="10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2">
        <f t="shared" si="27"/>
        <v>102</v>
      </c>
      <c r="P595" s="14">
        <f t="shared" si="28"/>
        <v>103.64</v>
      </c>
      <c r="Q595" s="16" t="s">
        <v>8313</v>
      </c>
      <c r="R595" t="s">
        <v>8314</v>
      </c>
      <c r="S595" s="20">
        <f t="shared" si="29"/>
        <v>42636.868518518517</v>
      </c>
    </row>
    <row r="596" spans="1:19" ht="43.2" x14ac:dyDescent="0.55000000000000004">
      <c r="A596" s="10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2">
        <f t="shared" si="27"/>
        <v>122</v>
      </c>
      <c r="P596" s="14">
        <f t="shared" si="28"/>
        <v>716.35</v>
      </c>
      <c r="Q596" s="16" t="s">
        <v>8323</v>
      </c>
      <c r="R596" t="s">
        <v>8326</v>
      </c>
      <c r="S596" s="20">
        <f t="shared" si="29"/>
        <v>42605.765381944439</v>
      </c>
    </row>
    <row r="597" spans="1:19" ht="43.2" x14ac:dyDescent="0.55000000000000004">
      <c r="A597" s="10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2">
        <f t="shared" si="27"/>
        <v>101</v>
      </c>
      <c r="P597" s="14">
        <f t="shared" si="28"/>
        <v>139.83000000000001</v>
      </c>
      <c r="Q597" s="16" t="s">
        <v>8321</v>
      </c>
      <c r="R597" t="s">
        <v>8322</v>
      </c>
      <c r="S597" s="20">
        <f t="shared" si="29"/>
        <v>42163.897916666669</v>
      </c>
    </row>
    <row r="598" spans="1:19" ht="43.2" hidden="1" x14ac:dyDescent="0.55000000000000004">
      <c r="A598" s="10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2">
        <f t="shared" si="27"/>
        <v>122</v>
      </c>
      <c r="P598" s="14">
        <f t="shared" si="28"/>
        <v>109.59</v>
      </c>
      <c r="Q598" s="16" t="s">
        <v>8323</v>
      </c>
      <c r="R598" t="s">
        <v>8324</v>
      </c>
      <c r="S598" s="20">
        <f t="shared" si="29"/>
        <v>42654.973703703698</v>
      </c>
    </row>
    <row r="599" spans="1:19" ht="43.2" x14ac:dyDescent="0.55000000000000004">
      <c r="A599" s="10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2">
        <f t="shared" si="27"/>
        <v>121</v>
      </c>
      <c r="P599" s="14">
        <f t="shared" si="28"/>
        <v>55.81</v>
      </c>
      <c r="Q599" s="16" t="s">
        <v>8308</v>
      </c>
      <c r="R599" t="s">
        <v>8309</v>
      </c>
      <c r="S599" s="20">
        <f t="shared" si="29"/>
        <v>41387.171805555554</v>
      </c>
    </row>
    <row r="600" spans="1:19" ht="57.6" x14ac:dyDescent="0.55000000000000004">
      <c r="A600" s="1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2">
        <f t="shared" si="27"/>
        <v>110</v>
      </c>
      <c r="P600" s="14">
        <f t="shared" si="28"/>
        <v>31.44</v>
      </c>
      <c r="Q600" s="16" t="s">
        <v>8308</v>
      </c>
      <c r="R600" t="s">
        <v>8315</v>
      </c>
      <c r="S600" s="20">
        <f t="shared" si="29"/>
        <v>41726.712754629632</v>
      </c>
    </row>
    <row r="601" spans="1:19" ht="28.8" x14ac:dyDescent="0.55000000000000004">
      <c r="A601" s="10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2">
        <f t="shared" si="27"/>
        <v>101</v>
      </c>
      <c r="P601" s="14">
        <f t="shared" si="28"/>
        <v>60.48</v>
      </c>
      <c r="Q601" s="16" t="s">
        <v>8323</v>
      </c>
      <c r="R601" t="s">
        <v>8326</v>
      </c>
      <c r="S601" s="20">
        <f t="shared" si="29"/>
        <v>42068.888391203705</v>
      </c>
    </row>
    <row r="602" spans="1:19" ht="28.8" x14ac:dyDescent="0.55000000000000004">
      <c r="A602" s="10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2">
        <f t="shared" si="27"/>
        <v>100</v>
      </c>
      <c r="P602" s="14">
        <f t="shared" si="28"/>
        <v>169.61</v>
      </c>
      <c r="Q602" s="16" t="s">
        <v>8321</v>
      </c>
      <c r="R602" t="s">
        <v>8332</v>
      </c>
      <c r="S602" s="20">
        <f t="shared" si="29"/>
        <v>42324.96393518518</v>
      </c>
    </row>
    <row r="603" spans="1:19" ht="43.2" x14ac:dyDescent="0.55000000000000004">
      <c r="A603" s="10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2">
        <f t="shared" si="27"/>
        <v>120</v>
      </c>
      <c r="P603" s="14">
        <f t="shared" si="28"/>
        <v>63.38</v>
      </c>
      <c r="Q603" s="16" t="s">
        <v>8327</v>
      </c>
      <c r="R603" t="s">
        <v>8336</v>
      </c>
      <c r="S603" s="20">
        <f t="shared" si="29"/>
        <v>42607.226701388892</v>
      </c>
    </row>
    <row r="604" spans="1:19" ht="43.2" x14ac:dyDescent="0.55000000000000004">
      <c r="A604" s="10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2">
        <f t="shared" si="27"/>
        <v>100</v>
      </c>
      <c r="P604" s="14">
        <f t="shared" si="28"/>
        <v>171.84</v>
      </c>
      <c r="Q604" s="16" t="s">
        <v>8321</v>
      </c>
      <c r="R604" t="s">
        <v>8332</v>
      </c>
      <c r="S604" s="20">
        <f t="shared" si="29"/>
        <v>41760.796423611115</v>
      </c>
    </row>
    <row r="605" spans="1:19" ht="43.2" x14ac:dyDescent="0.55000000000000004">
      <c r="A605" s="10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2">
        <f t="shared" si="27"/>
        <v>107</v>
      </c>
      <c r="P605" s="14">
        <f t="shared" si="28"/>
        <v>71.900000000000006</v>
      </c>
      <c r="Q605" s="16" t="s">
        <v>8321</v>
      </c>
      <c r="R605" t="s">
        <v>8322</v>
      </c>
      <c r="S605" s="20">
        <f t="shared" si="29"/>
        <v>42760.498935185184</v>
      </c>
    </row>
    <row r="606" spans="1:19" ht="43.2" hidden="1" x14ac:dyDescent="0.55000000000000004">
      <c r="A606" s="10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2">
        <f t="shared" si="27"/>
        <v>150</v>
      </c>
      <c r="P606" s="14">
        <f t="shared" si="28"/>
        <v>55.82</v>
      </c>
      <c r="Q606" s="16" t="s">
        <v>8313</v>
      </c>
      <c r="R606" t="s">
        <v>8314</v>
      </c>
      <c r="S606" s="20">
        <f t="shared" si="29"/>
        <v>41806.637337962966</v>
      </c>
    </row>
    <row r="607" spans="1:19" x14ac:dyDescent="0.55000000000000004">
      <c r="A607" s="10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2">
        <f t="shared" si="27"/>
        <v>100</v>
      </c>
      <c r="P607" s="14">
        <f t="shared" si="28"/>
        <v>137.93</v>
      </c>
      <c r="Q607" s="16" t="s">
        <v>8321</v>
      </c>
      <c r="R607" t="s">
        <v>8332</v>
      </c>
      <c r="S607" s="20">
        <f t="shared" si="29"/>
        <v>42271.176446759258</v>
      </c>
    </row>
    <row r="608" spans="1:19" ht="43.2" x14ac:dyDescent="0.55000000000000004">
      <c r="A608" s="10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2">
        <f t="shared" si="27"/>
        <v>124</v>
      </c>
      <c r="P608" s="14">
        <f t="shared" si="28"/>
        <v>139.53</v>
      </c>
      <c r="Q608" s="16" t="s">
        <v>8321</v>
      </c>
      <c r="R608" t="s">
        <v>8322</v>
      </c>
      <c r="S608" s="20">
        <f t="shared" si="29"/>
        <v>41837.210543981484</v>
      </c>
    </row>
    <row r="609" spans="1:19" ht="43.2" x14ac:dyDescent="0.55000000000000004">
      <c r="A609" s="10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2">
        <f t="shared" si="27"/>
        <v>100</v>
      </c>
      <c r="P609" s="14">
        <f t="shared" si="28"/>
        <v>1000</v>
      </c>
      <c r="Q609" s="16" t="s">
        <v>8323</v>
      </c>
      <c r="R609" t="s">
        <v>8326</v>
      </c>
      <c r="S609" s="20">
        <f t="shared" si="29"/>
        <v>41850.400937500002</v>
      </c>
    </row>
    <row r="610" spans="1:19" ht="57.6" hidden="1" x14ac:dyDescent="0.55000000000000004">
      <c r="A610" s="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2">
        <f t="shared" si="27"/>
        <v>120</v>
      </c>
      <c r="P610" s="14">
        <f t="shared" si="28"/>
        <v>64.16</v>
      </c>
      <c r="Q610" s="16" t="s">
        <v>8323</v>
      </c>
      <c r="R610" t="s">
        <v>8324</v>
      </c>
      <c r="S610" s="20">
        <f t="shared" si="29"/>
        <v>42255.333252314813</v>
      </c>
    </row>
    <row r="611" spans="1:19" ht="43.2" x14ac:dyDescent="0.55000000000000004">
      <c r="A611" s="10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2">
        <f t="shared" si="27"/>
        <v>141</v>
      </c>
      <c r="P611" s="14">
        <f t="shared" si="28"/>
        <v>57.93</v>
      </c>
      <c r="Q611" s="16" t="s">
        <v>8316</v>
      </c>
      <c r="R611" t="s">
        <v>8317</v>
      </c>
      <c r="S611" s="20">
        <f t="shared" si="29"/>
        <v>40936.678506944445</v>
      </c>
    </row>
    <row r="612" spans="1:19" hidden="1" x14ac:dyDescent="0.55000000000000004">
      <c r="A612" s="10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2">
        <f t="shared" si="27"/>
        <v>12</v>
      </c>
      <c r="P612" s="14">
        <f t="shared" si="28"/>
        <v>314.29000000000002</v>
      </c>
      <c r="Q612" s="16" t="s">
        <v>8321</v>
      </c>
      <c r="R612" t="s">
        <v>8325</v>
      </c>
      <c r="S612" s="20">
        <f t="shared" si="29"/>
        <v>41970.64061342593</v>
      </c>
    </row>
    <row r="613" spans="1:19" ht="43.2" hidden="1" x14ac:dyDescent="0.55000000000000004">
      <c r="A613" s="10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2">
        <f t="shared" si="27"/>
        <v>40</v>
      </c>
      <c r="P613" s="14">
        <f t="shared" si="28"/>
        <v>78.44</v>
      </c>
      <c r="Q613" s="16" t="s">
        <v>8313</v>
      </c>
      <c r="R613" t="s">
        <v>8314</v>
      </c>
      <c r="S613" s="20">
        <f t="shared" si="29"/>
        <v>42493.600810185191</v>
      </c>
    </row>
    <row r="614" spans="1:19" ht="43.2" hidden="1" x14ac:dyDescent="0.55000000000000004">
      <c r="A614" s="10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2">
        <f t="shared" si="27"/>
        <v>119</v>
      </c>
      <c r="P614" s="14">
        <f t="shared" si="28"/>
        <v>125.05</v>
      </c>
      <c r="Q614" s="16" t="s">
        <v>8323</v>
      </c>
      <c r="R614" t="s">
        <v>8326</v>
      </c>
      <c r="S614" s="20">
        <f t="shared" si="29"/>
        <v>41989.24754629629</v>
      </c>
    </row>
    <row r="615" spans="1:19" ht="43.2" hidden="1" x14ac:dyDescent="0.55000000000000004">
      <c r="A615" s="10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2">
        <f t="shared" si="27"/>
        <v>39</v>
      </c>
      <c r="P615" s="14">
        <f t="shared" si="28"/>
        <v>788.53</v>
      </c>
      <c r="Q615" s="16" t="s">
        <v>8308</v>
      </c>
      <c r="R615" t="s">
        <v>8310</v>
      </c>
      <c r="S615" s="20">
        <f t="shared" si="29"/>
        <v>41984.692731481482</v>
      </c>
    </row>
    <row r="616" spans="1:19" ht="28.8" x14ac:dyDescent="0.55000000000000004">
      <c r="A616" s="10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2">
        <f t="shared" si="27"/>
        <v>118</v>
      </c>
      <c r="P616" s="14">
        <f t="shared" si="28"/>
        <v>131.16999999999999</v>
      </c>
      <c r="Q616" s="16" t="s">
        <v>8327</v>
      </c>
      <c r="R616" t="s">
        <v>8331</v>
      </c>
      <c r="S616" s="20">
        <f t="shared" si="29"/>
        <v>41988.964062500003</v>
      </c>
    </row>
    <row r="617" spans="1:19" ht="43.2" x14ac:dyDescent="0.55000000000000004">
      <c r="A617" s="10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2">
        <f t="shared" si="27"/>
        <v>147</v>
      </c>
      <c r="P617" s="14">
        <f t="shared" si="28"/>
        <v>42.89</v>
      </c>
      <c r="Q617" s="16" t="s">
        <v>8308</v>
      </c>
      <c r="R617" t="s">
        <v>8310</v>
      </c>
      <c r="S617" s="20">
        <f t="shared" si="29"/>
        <v>42045.957314814819</v>
      </c>
    </row>
    <row r="618" spans="1:19" ht="72" x14ac:dyDescent="0.55000000000000004">
      <c r="A618" s="10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2">
        <f t="shared" si="27"/>
        <v>100</v>
      </c>
      <c r="P618" s="14">
        <f t="shared" si="28"/>
        <v>93.98</v>
      </c>
      <c r="Q618" s="16" t="s">
        <v>8323</v>
      </c>
      <c r="R618" t="s">
        <v>8326</v>
      </c>
      <c r="S618" s="20">
        <f t="shared" si="29"/>
        <v>41826.871238425927</v>
      </c>
    </row>
    <row r="619" spans="1:19" ht="43.2" x14ac:dyDescent="0.55000000000000004">
      <c r="A619" s="10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2">
        <f t="shared" si="27"/>
        <v>235</v>
      </c>
      <c r="P619" s="14">
        <f t="shared" si="28"/>
        <v>64.180000000000007</v>
      </c>
      <c r="Q619" s="16" t="s">
        <v>8308</v>
      </c>
      <c r="R619" t="s">
        <v>8309</v>
      </c>
      <c r="S619" s="20">
        <f t="shared" si="29"/>
        <v>42010.822233796294</v>
      </c>
    </row>
    <row r="620" spans="1:19" ht="43.2" hidden="1" x14ac:dyDescent="0.55000000000000004">
      <c r="A620" s="1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2">
        <f t="shared" si="27"/>
        <v>1174</v>
      </c>
      <c r="P620" s="14">
        <f t="shared" si="28"/>
        <v>81.56</v>
      </c>
      <c r="Q620" s="16" t="s">
        <v>8316</v>
      </c>
      <c r="R620" t="s">
        <v>8317</v>
      </c>
      <c r="S620" s="20">
        <f t="shared" si="29"/>
        <v>42202.278194444443</v>
      </c>
    </row>
    <row r="621" spans="1:19" ht="43.2" hidden="1" x14ac:dyDescent="0.55000000000000004">
      <c r="A621" s="10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2">
        <f t="shared" si="27"/>
        <v>117</v>
      </c>
      <c r="P621" s="14">
        <f t="shared" si="28"/>
        <v>45.99</v>
      </c>
      <c r="Q621" s="16" t="s">
        <v>8327</v>
      </c>
      <c r="R621" t="s">
        <v>8329</v>
      </c>
      <c r="S621" s="20">
        <f t="shared" si="29"/>
        <v>42755.627372685187</v>
      </c>
    </row>
    <row r="622" spans="1:19" ht="43.2" hidden="1" x14ac:dyDescent="0.55000000000000004">
      <c r="A622" s="10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2">
        <f t="shared" si="27"/>
        <v>8</v>
      </c>
      <c r="P622" s="14">
        <f t="shared" si="28"/>
        <v>292.08</v>
      </c>
      <c r="Q622" s="16" t="s">
        <v>8308</v>
      </c>
      <c r="R622" t="s">
        <v>8310</v>
      </c>
      <c r="S622" s="20">
        <f t="shared" si="29"/>
        <v>41926.29965277778</v>
      </c>
    </row>
    <row r="623" spans="1:19" ht="43.2" x14ac:dyDescent="0.55000000000000004">
      <c r="A623" s="10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2">
        <f t="shared" si="27"/>
        <v>117</v>
      </c>
      <c r="P623" s="14">
        <f t="shared" si="28"/>
        <v>40.76</v>
      </c>
      <c r="Q623" s="16" t="s">
        <v>8321</v>
      </c>
      <c r="R623" t="s">
        <v>8322</v>
      </c>
      <c r="S623" s="20">
        <f t="shared" si="29"/>
        <v>41890.167453703703</v>
      </c>
    </row>
    <row r="624" spans="1:19" ht="43.2" x14ac:dyDescent="0.55000000000000004">
      <c r="A624" s="10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2">
        <f t="shared" si="27"/>
        <v>155</v>
      </c>
      <c r="P624" s="14">
        <f t="shared" si="28"/>
        <v>112.02</v>
      </c>
      <c r="Q624" s="16" t="s">
        <v>8327</v>
      </c>
      <c r="R624" t="s">
        <v>8331</v>
      </c>
      <c r="S624" s="20">
        <f t="shared" si="29"/>
        <v>41135.699687500004</v>
      </c>
    </row>
    <row r="625" spans="1:19" ht="43.2" x14ac:dyDescent="0.55000000000000004">
      <c r="A625" s="10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2">
        <f t="shared" si="27"/>
        <v>137</v>
      </c>
      <c r="P625" s="14">
        <f t="shared" si="28"/>
        <v>63.92</v>
      </c>
      <c r="Q625" s="16" t="s">
        <v>8321</v>
      </c>
      <c r="R625" t="s">
        <v>8332</v>
      </c>
      <c r="S625" s="20">
        <f t="shared" si="29"/>
        <v>42177.007071759261</v>
      </c>
    </row>
    <row r="626" spans="1:19" ht="43.2" x14ac:dyDescent="0.55000000000000004">
      <c r="A626" s="10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2">
        <f t="shared" si="27"/>
        <v>116</v>
      </c>
      <c r="P626" s="14">
        <f t="shared" si="28"/>
        <v>223.48</v>
      </c>
      <c r="Q626" s="16" t="s">
        <v>8321</v>
      </c>
      <c r="R626" t="s">
        <v>8332</v>
      </c>
      <c r="S626" s="20">
        <f t="shared" si="29"/>
        <v>41807.701921296299</v>
      </c>
    </row>
    <row r="627" spans="1:19" ht="43.2" hidden="1" x14ac:dyDescent="0.55000000000000004">
      <c r="A627" s="10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2">
        <f t="shared" si="27"/>
        <v>41</v>
      </c>
      <c r="P627" s="14">
        <f t="shared" si="28"/>
        <v>120.77</v>
      </c>
      <c r="Q627" s="16" t="s">
        <v>8313</v>
      </c>
      <c r="R627" t="s">
        <v>8314</v>
      </c>
      <c r="S627" s="20">
        <f t="shared" si="29"/>
        <v>42742.680902777778</v>
      </c>
    </row>
    <row r="628" spans="1:19" ht="43.2" x14ac:dyDescent="0.55000000000000004">
      <c r="A628" s="10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2">
        <f t="shared" si="27"/>
        <v>116</v>
      </c>
      <c r="P628" s="14">
        <f t="shared" si="28"/>
        <v>84.46</v>
      </c>
      <c r="Q628" s="16" t="s">
        <v>8308</v>
      </c>
      <c r="R628" t="s">
        <v>8309</v>
      </c>
      <c r="S628" s="20">
        <f t="shared" si="29"/>
        <v>40347.837800925925</v>
      </c>
    </row>
    <row r="629" spans="1:19" ht="43.2" x14ac:dyDescent="0.55000000000000004">
      <c r="A629" s="10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2">
        <f t="shared" si="27"/>
        <v>144</v>
      </c>
      <c r="P629" s="14">
        <f t="shared" si="28"/>
        <v>40.799999999999997</v>
      </c>
      <c r="Q629" s="16" t="s">
        <v>8319</v>
      </c>
      <c r="R629" t="s">
        <v>8320</v>
      </c>
      <c r="S629" s="20">
        <f t="shared" si="29"/>
        <v>41839.005671296298</v>
      </c>
    </row>
    <row r="630" spans="1:19" ht="43.2" x14ac:dyDescent="0.55000000000000004">
      <c r="A630" s="1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2">
        <f t="shared" si="27"/>
        <v>115</v>
      </c>
      <c r="P630" s="14">
        <f t="shared" si="28"/>
        <v>62.07</v>
      </c>
      <c r="Q630" s="16" t="s">
        <v>8319</v>
      </c>
      <c r="R630" t="s">
        <v>8320</v>
      </c>
      <c r="S630" s="20">
        <f t="shared" si="29"/>
        <v>42779.908449074079</v>
      </c>
    </row>
    <row r="631" spans="1:19" ht="43.2" x14ac:dyDescent="0.55000000000000004">
      <c r="A631" s="10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2">
        <f t="shared" si="27"/>
        <v>154</v>
      </c>
      <c r="P631" s="14">
        <f t="shared" si="28"/>
        <v>110.87</v>
      </c>
      <c r="Q631" s="16" t="s">
        <v>8323</v>
      </c>
      <c r="R631" t="s">
        <v>8326</v>
      </c>
      <c r="S631" s="20">
        <f t="shared" si="29"/>
        <v>42134.172071759262</v>
      </c>
    </row>
    <row r="632" spans="1:19" ht="43.2" hidden="1" x14ac:dyDescent="0.55000000000000004">
      <c r="A632" s="10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2">
        <f t="shared" si="27"/>
        <v>100</v>
      </c>
      <c r="P632" s="14">
        <f t="shared" si="28"/>
        <v>136.9</v>
      </c>
      <c r="Q632" s="16" t="s">
        <v>8308</v>
      </c>
      <c r="R632" t="s">
        <v>8315</v>
      </c>
      <c r="S632" s="20">
        <f t="shared" si="29"/>
        <v>42037.950937500005</v>
      </c>
    </row>
    <row r="633" spans="1:19" ht="28.8" x14ac:dyDescent="0.55000000000000004">
      <c r="A633" s="10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2">
        <f t="shared" si="27"/>
        <v>115</v>
      </c>
      <c r="P633" s="14">
        <f t="shared" si="28"/>
        <v>67.88</v>
      </c>
      <c r="Q633" s="16" t="s">
        <v>8327</v>
      </c>
      <c r="R633" t="s">
        <v>8331</v>
      </c>
      <c r="S633" s="20">
        <f t="shared" si="29"/>
        <v>40933.856967592597</v>
      </c>
    </row>
    <row r="634" spans="1:19" ht="57.6" hidden="1" x14ac:dyDescent="0.55000000000000004">
      <c r="A634" s="10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2">
        <f t="shared" si="27"/>
        <v>6</v>
      </c>
      <c r="P634" s="14">
        <f t="shared" si="28"/>
        <v>603.53</v>
      </c>
      <c r="Q634" s="16" t="s">
        <v>8308</v>
      </c>
      <c r="R634" t="s">
        <v>8310</v>
      </c>
      <c r="S634" s="20">
        <f t="shared" si="29"/>
        <v>42520.235486111109</v>
      </c>
    </row>
    <row r="635" spans="1:19" ht="43.2" x14ac:dyDescent="0.55000000000000004">
      <c r="A635" s="10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2">
        <f t="shared" si="27"/>
        <v>115</v>
      </c>
      <c r="P635" s="14">
        <f t="shared" si="28"/>
        <v>184.68</v>
      </c>
      <c r="Q635" s="16" t="s">
        <v>8323</v>
      </c>
      <c r="R635" t="s">
        <v>8326</v>
      </c>
      <c r="S635" s="20">
        <f t="shared" si="29"/>
        <v>42494.563449074078</v>
      </c>
    </row>
    <row r="636" spans="1:19" ht="43.2" hidden="1" x14ac:dyDescent="0.55000000000000004">
      <c r="A636" s="10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2">
        <f t="shared" si="27"/>
        <v>5</v>
      </c>
      <c r="P636" s="14">
        <f t="shared" si="28"/>
        <v>1270.22</v>
      </c>
      <c r="Q636" s="16" t="s">
        <v>8323</v>
      </c>
      <c r="R636" t="s">
        <v>8324</v>
      </c>
      <c r="S636" s="20">
        <f t="shared" si="29"/>
        <v>42065.818807870368</v>
      </c>
    </row>
    <row r="637" spans="1:19" ht="43.2" x14ac:dyDescent="0.55000000000000004">
      <c r="A637" s="10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2">
        <f t="shared" si="27"/>
        <v>134</v>
      </c>
      <c r="P637" s="14">
        <f t="shared" si="28"/>
        <v>23.81</v>
      </c>
      <c r="Q637" s="16" t="s">
        <v>8316</v>
      </c>
      <c r="R637" t="s">
        <v>8317</v>
      </c>
      <c r="S637" s="20">
        <f t="shared" si="29"/>
        <v>41846.34579861111</v>
      </c>
    </row>
    <row r="638" spans="1:19" ht="43.2" x14ac:dyDescent="0.55000000000000004">
      <c r="A638" s="10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2">
        <f t="shared" si="27"/>
        <v>114</v>
      </c>
      <c r="P638" s="14">
        <f t="shared" si="28"/>
        <v>72.06</v>
      </c>
      <c r="Q638" s="16" t="s">
        <v>8327</v>
      </c>
      <c r="R638" t="s">
        <v>8331</v>
      </c>
      <c r="S638" s="20">
        <f t="shared" si="29"/>
        <v>42640.917939814812</v>
      </c>
    </row>
    <row r="639" spans="1:19" ht="28.8" x14ac:dyDescent="0.55000000000000004">
      <c r="A639" s="10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2">
        <f t="shared" si="27"/>
        <v>146</v>
      </c>
      <c r="P639" s="14">
        <f t="shared" si="28"/>
        <v>98.82</v>
      </c>
      <c r="Q639" s="16" t="s">
        <v>8327</v>
      </c>
      <c r="R639" t="s">
        <v>8328</v>
      </c>
      <c r="S639" s="20">
        <f t="shared" si="29"/>
        <v>41192.754942129628</v>
      </c>
    </row>
    <row r="640" spans="1:19" ht="43.2" x14ac:dyDescent="0.55000000000000004">
      <c r="A640" s="1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2">
        <f t="shared" si="27"/>
        <v>114</v>
      </c>
      <c r="P640" s="14">
        <f t="shared" si="28"/>
        <v>88.77</v>
      </c>
      <c r="Q640" s="16" t="s">
        <v>8323</v>
      </c>
      <c r="R640" t="s">
        <v>8326</v>
      </c>
      <c r="S640" s="20">
        <f t="shared" si="29"/>
        <v>42233.738564814819</v>
      </c>
    </row>
    <row r="641" spans="1:19" ht="43.2" x14ac:dyDescent="0.55000000000000004">
      <c r="A641" s="10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2">
        <f t="shared" si="27"/>
        <v>126</v>
      </c>
      <c r="P641" s="14">
        <f t="shared" si="28"/>
        <v>61.7</v>
      </c>
      <c r="Q641" s="16" t="s">
        <v>8327</v>
      </c>
      <c r="R641" t="s">
        <v>8331</v>
      </c>
      <c r="S641" s="20">
        <f t="shared" si="29"/>
        <v>41889.004317129627</v>
      </c>
    </row>
    <row r="642" spans="1:19" ht="43.2" x14ac:dyDescent="0.55000000000000004">
      <c r="A642" s="10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2">
        <f t="shared" si="27"/>
        <v>315</v>
      </c>
      <c r="P642" s="14">
        <f t="shared" si="28"/>
        <v>105.05</v>
      </c>
      <c r="Q642" s="16" t="s">
        <v>8311</v>
      </c>
      <c r="R642" t="s">
        <v>8333</v>
      </c>
      <c r="S642" s="20">
        <f t="shared" si="29"/>
        <v>41579.734259259261</v>
      </c>
    </row>
    <row r="643" spans="1:19" ht="43.2" x14ac:dyDescent="0.55000000000000004">
      <c r="A643" s="10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2">
        <f t="shared" ref="O643:O706" si="30">ROUND(E643/D643*100,0)</f>
        <v>119</v>
      </c>
      <c r="P643" s="14">
        <f t="shared" ref="P643:P706" si="31">IFERROR(ROUND(E643/L643,2),0)</f>
        <v>50.16</v>
      </c>
      <c r="Q643" s="16" t="s">
        <v>8323</v>
      </c>
      <c r="R643" t="s">
        <v>8326</v>
      </c>
      <c r="S643" s="20">
        <f t="shared" ref="S643:S706" si="32">(((J643/60)/60/24)+DATE(1970,1,1))</f>
        <v>41778.637245370373</v>
      </c>
    </row>
    <row r="644" spans="1:19" ht="28.8" x14ac:dyDescent="0.55000000000000004">
      <c r="A644" s="10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2">
        <f t="shared" si="30"/>
        <v>287</v>
      </c>
      <c r="P644" s="14">
        <f t="shared" si="31"/>
        <v>41.78</v>
      </c>
      <c r="Q644" s="16" t="s">
        <v>8316</v>
      </c>
      <c r="R644" t="s">
        <v>8317</v>
      </c>
      <c r="S644" s="20">
        <f t="shared" si="32"/>
        <v>42467.951979166668</v>
      </c>
    </row>
    <row r="645" spans="1:19" ht="57.6" x14ac:dyDescent="0.55000000000000004">
      <c r="A645" s="10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2">
        <f t="shared" si="30"/>
        <v>113</v>
      </c>
      <c r="P645" s="14">
        <f t="shared" si="31"/>
        <v>48.05</v>
      </c>
      <c r="Q645" s="16" t="s">
        <v>8321</v>
      </c>
      <c r="R645" t="s">
        <v>8322</v>
      </c>
      <c r="S645" s="20">
        <f t="shared" si="32"/>
        <v>40332.923842592594</v>
      </c>
    </row>
    <row r="646" spans="1:19" ht="43.2" x14ac:dyDescent="0.55000000000000004">
      <c r="A646" s="10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2">
        <f t="shared" si="30"/>
        <v>150</v>
      </c>
      <c r="P646" s="14">
        <f t="shared" si="31"/>
        <v>160.44</v>
      </c>
      <c r="Q646" s="16" t="s">
        <v>8308</v>
      </c>
      <c r="R646" t="s">
        <v>8309</v>
      </c>
      <c r="S646" s="20">
        <f t="shared" si="32"/>
        <v>41689.150011574071</v>
      </c>
    </row>
    <row r="647" spans="1:19" ht="43.2" x14ac:dyDescent="0.55000000000000004">
      <c r="A647" s="10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2">
        <f t="shared" si="30"/>
        <v>112</v>
      </c>
      <c r="P647" s="14">
        <f t="shared" si="31"/>
        <v>181.13</v>
      </c>
      <c r="Q647" s="16" t="s">
        <v>8321</v>
      </c>
      <c r="R647" t="s">
        <v>8322</v>
      </c>
      <c r="S647" s="20">
        <f t="shared" si="32"/>
        <v>41745.635960648149</v>
      </c>
    </row>
    <row r="648" spans="1:19" ht="43.2" hidden="1" x14ac:dyDescent="0.55000000000000004">
      <c r="A648" s="10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2">
        <f t="shared" si="30"/>
        <v>1</v>
      </c>
      <c r="P648" s="14">
        <f t="shared" si="31"/>
        <v>415.78</v>
      </c>
      <c r="Q648" s="16" t="s">
        <v>8323</v>
      </c>
      <c r="R648" t="s">
        <v>8324</v>
      </c>
      <c r="S648" s="20">
        <f t="shared" si="32"/>
        <v>42055.713368055556</v>
      </c>
    </row>
    <row r="649" spans="1:19" ht="28.8" hidden="1" x14ac:dyDescent="0.55000000000000004">
      <c r="A649" s="10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2">
        <f t="shared" si="30"/>
        <v>280</v>
      </c>
      <c r="P649" s="14">
        <f t="shared" si="31"/>
        <v>81.27</v>
      </c>
      <c r="Q649" s="16" t="s">
        <v>8313</v>
      </c>
      <c r="R649" t="s">
        <v>8314</v>
      </c>
      <c r="S649" s="20">
        <f t="shared" si="32"/>
        <v>42430.720451388886</v>
      </c>
    </row>
    <row r="650" spans="1:19" ht="28.8" hidden="1" x14ac:dyDescent="0.55000000000000004">
      <c r="A650" s="1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2">
        <f t="shared" si="30"/>
        <v>112</v>
      </c>
      <c r="P650" s="14">
        <f t="shared" si="31"/>
        <v>79.260000000000005</v>
      </c>
      <c r="Q650" s="16" t="s">
        <v>8327</v>
      </c>
      <c r="R650" t="s">
        <v>8329</v>
      </c>
      <c r="S650" s="20">
        <f t="shared" si="32"/>
        <v>42044.711886574078</v>
      </c>
    </row>
    <row r="651" spans="1:19" ht="28.8" x14ac:dyDescent="0.55000000000000004">
      <c r="A651" s="10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2">
        <f t="shared" si="30"/>
        <v>112</v>
      </c>
      <c r="P651" s="14">
        <f t="shared" si="31"/>
        <v>73.91</v>
      </c>
      <c r="Q651" s="16" t="s">
        <v>8327</v>
      </c>
      <c r="R651" t="s">
        <v>8331</v>
      </c>
      <c r="S651" s="20">
        <f t="shared" si="32"/>
        <v>42130.491620370376</v>
      </c>
    </row>
    <row r="652" spans="1:19" ht="43.2" x14ac:dyDescent="0.55000000000000004">
      <c r="A652" s="10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2">
        <f t="shared" si="30"/>
        <v>111</v>
      </c>
      <c r="P652" s="14">
        <f t="shared" si="31"/>
        <v>57.63</v>
      </c>
      <c r="Q652" s="16" t="s">
        <v>8323</v>
      </c>
      <c r="R652" t="s">
        <v>8326</v>
      </c>
      <c r="S652" s="20">
        <f t="shared" si="32"/>
        <v>42230.472222222219</v>
      </c>
    </row>
    <row r="653" spans="1:19" ht="43.2" x14ac:dyDescent="0.55000000000000004">
      <c r="A653" s="10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2">
        <f t="shared" si="30"/>
        <v>111</v>
      </c>
      <c r="P653" s="14">
        <f t="shared" si="31"/>
        <v>62.33</v>
      </c>
      <c r="Q653" s="16" t="s">
        <v>8321</v>
      </c>
      <c r="R653" t="s">
        <v>8343</v>
      </c>
      <c r="S653" s="20">
        <f t="shared" si="32"/>
        <v>40786.187789351854</v>
      </c>
    </row>
    <row r="654" spans="1:19" ht="43.2" x14ac:dyDescent="0.55000000000000004">
      <c r="A654" s="10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2">
        <f t="shared" si="30"/>
        <v>129</v>
      </c>
      <c r="P654" s="14">
        <f t="shared" si="31"/>
        <v>128.94999999999999</v>
      </c>
      <c r="Q654" s="16" t="s">
        <v>8321</v>
      </c>
      <c r="R654" t="s">
        <v>8332</v>
      </c>
      <c r="S654" s="20">
        <f t="shared" si="32"/>
        <v>42496.968935185185</v>
      </c>
    </row>
    <row r="655" spans="1:19" ht="43.2" x14ac:dyDescent="0.55000000000000004">
      <c r="A655" s="10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2">
        <f t="shared" si="30"/>
        <v>111</v>
      </c>
      <c r="P655" s="14">
        <f t="shared" si="31"/>
        <v>115.31</v>
      </c>
      <c r="Q655" s="16" t="s">
        <v>8327</v>
      </c>
      <c r="R655" t="s">
        <v>8328</v>
      </c>
      <c r="S655" s="20">
        <f t="shared" si="32"/>
        <v>41313.985046296293</v>
      </c>
    </row>
    <row r="656" spans="1:19" ht="57.6" hidden="1" x14ac:dyDescent="0.55000000000000004">
      <c r="A656" s="10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2">
        <f t="shared" si="30"/>
        <v>111</v>
      </c>
      <c r="P656" s="14">
        <f t="shared" si="31"/>
        <v>151.46</v>
      </c>
      <c r="Q656" s="16" t="s">
        <v>8323</v>
      </c>
      <c r="R656" t="s">
        <v>8326</v>
      </c>
      <c r="S656" s="20">
        <f t="shared" si="32"/>
        <v>42176.419039351851</v>
      </c>
    </row>
    <row r="657" spans="1:19" ht="43.2" x14ac:dyDescent="0.55000000000000004">
      <c r="A657" s="10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2">
        <f t="shared" si="30"/>
        <v>105</v>
      </c>
      <c r="P657" s="14">
        <f t="shared" si="31"/>
        <v>56.07</v>
      </c>
      <c r="Q657" s="16" t="s">
        <v>8323</v>
      </c>
      <c r="R657" t="s">
        <v>8326</v>
      </c>
      <c r="S657" s="20">
        <f t="shared" si="32"/>
        <v>42037.938206018516</v>
      </c>
    </row>
    <row r="658" spans="1:19" ht="43.2" hidden="1" x14ac:dyDescent="0.55000000000000004">
      <c r="A658" s="10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2">
        <f t="shared" si="30"/>
        <v>28</v>
      </c>
      <c r="P658" s="14">
        <f t="shared" si="31"/>
        <v>167.15</v>
      </c>
      <c r="Q658" s="16" t="s">
        <v>8308</v>
      </c>
      <c r="R658" t="s">
        <v>8340</v>
      </c>
      <c r="S658" s="20">
        <f t="shared" si="32"/>
        <v>41912.541655092595</v>
      </c>
    </row>
    <row r="659" spans="1:19" ht="43.2" hidden="1" x14ac:dyDescent="0.55000000000000004">
      <c r="A659" s="10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2">
        <f t="shared" si="30"/>
        <v>1462</v>
      </c>
      <c r="P659" s="14">
        <f t="shared" si="31"/>
        <v>40.76</v>
      </c>
      <c r="Q659" s="16" t="s">
        <v>8308</v>
      </c>
      <c r="R659" t="s">
        <v>8309</v>
      </c>
      <c r="S659" s="20">
        <f t="shared" si="32"/>
        <v>41493.543958333335</v>
      </c>
    </row>
    <row r="660" spans="1:19" ht="43.2" x14ac:dyDescent="0.55000000000000004">
      <c r="A660" s="1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2">
        <f t="shared" si="30"/>
        <v>110</v>
      </c>
      <c r="P660" s="14">
        <f t="shared" si="31"/>
        <v>85.55</v>
      </c>
      <c r="Q660" s="16" t="s">
        <v>8327</v>
      </c>
      <c r="R660" t="s">
        <v>8338</v>
      </c>
      <c r="S660" s="20">
        <f t="shared" si="32"/>
        <v>41175.05972222222</v>
      </c>
    </row>
    <row r="661" spans="1:19" ht="43.2" hidden="1" x14ac:dyDescent="0.55000000000000004">
      <c r="A661" s="10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2">
        <f t="shared" si="30"/>
        <v>39</v>
      </c>
      <c r="P661" s="14">
        <f t="shared" si="31"/>
        <v>133.9</v>
      </c>
      <c r="Q661" s="16" t="s">
        <v>8313</v>
      </c>
      <c r="R661" t="s">
        <v>8314</v>
      </c>
      <c r="S661" s="20">
        <f t="shared" si="32"/>
        <v>42628.288668981477</v>
      </c>
    </row>
    <row r="662" spans="1:19" ht="43.2" hidden="1" x14ac:dyDescent="0.55000000000000004">
      <c r="A662" s="10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2">
        <f t="shared" si="30"/>
        <v>542</v>
      </c>
      <c r="P662" s="14">
        <f t="shared" si="31"/>
        <v>41.23</v>
      </c>
      <c r="Q662" s="16" t="s">
        <v>8316</v>
      </c>
      <c r="R662" t="s">
        <v>8317</v>
      </c>
      <c r="S662" s="20">
        <f t="shared" si="32"/>
        <v>42163.625787037032</v>
      </c>
    </row>
    <row r="663" spans="1:19" ht="43.2" hidden="1" x14ac:dyDescent="0.55000000000000004">
      <c r="A663" s="10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2">
        <f t="shared" si="30"/>
        <v>22</v>
      </c>
      <c r="P663" s="14">
        <f t="shared" si="31"/>
        <v>50.3</v>
      </c>
      <c r="Q663" s="16" t="s">
        <v>8308</v>
      </c>
      <c r="R663" t="s">
        <v>8310</v>
      </c>
      <c r="S663" s="20">
        <f t="shared" si="32"/>
        <v>41974.219490740739</v>
      </c>
    </row>
    <row r="664" spans="1:19" ht="43.2" x14ac:dyDescent="0.55000000000000004">
      <c r="A664" s="10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2">
        <f t="shared" si="30"/>
        <v>108</v>
      </c>
      <c r="P664" s="14">
        <f t="shared" si="31"/>
        <v>58.72</v>
      </c>
      <c r="Q664" s="16" t="s">
        <v>8321</v>
      </c>
      <c r="R664" t="s">
        <v>8322</v>
      </c>
      <c r="S664" s="20">
        <f t="shared" si="32"/>
        <v>40990.909259259257</v>
      </c>
    </row>
    <row r="665" spans="1:19" ht="43.2" x14ac:dyDescent="0.55000000000000004">
      <c r="A665" s="10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2">
        <f t="shared" si="30"/>
        <v>180</v>
      </c>
      <c r="P665" s="14">
        <f t="shared" si="31"/>
        <v>24.27</v>
      </c>
      <c r="Q665" s="16" t="s">
        <v>8316</v>
      </c>
      <c r="R665" t="s">
        <v>8317</v>
      </c>
      <c r="S665" s="20">
        <f t="shared" si="32"/>
        <v>42496.582337962958</v>
      </c>
    </row>
    <row r="666" spans="1:19" ht="43.2" x14ac:dyDescent="0.55000000000000004">
      <c r="A666" s="10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2">
        <f t="shared" si="30"/>
        <v>108</v>
      </c>
      <c r="P666" s="14">
        <f t="shared" si="31"/>
        <v>90</v>
      </c>
      <c r="Q666" s="16" t="s">
        <v>8319</v>
      </c>
      <c r="R666" t="s">
        <v>8320</v>
      </c>
      <c r="S666" s="20">
        <f t="shared" si="32"/>
        <v>41943.142534722225</v>
      </c>
    </row>
    <row r="667" spans="1:19" ht="43.2" hidden="1" x14ac:dyDescent="0.55000000000000004">
      <c r="A667" s="10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2">
        <f t="shared" si="30"/>
        <v>22</v>
      </c>
      <c r="P667" s="14">
        <f t="shared" si="31"/>
        <v>128.27000000000001</v>
      </c>
      <c r="Q667" s="16" t="s">
        <v>8323</v>
      </c>
      <c r="R667" t="s">
        <v>8326</v>
      </c>
      <c r="S667" s="20">
        <f t="shared" si="32"/>
        <v>41779.657870370371</v>
      </c>
    </row>
    <row r="668" spans="1:19" ht="43.2" x14ac:dyDescent="0.55000000000000004">
      <c r="A668" s="10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2">
        <f t="shared" si="30"/>
        <v>107</v>
      </c>
      <c r="P668" s="14">
        <f t="shared" si="31"/>
        <v>108.48</v>
      </c>
      <c r="Q668" s="16" t="s">
        <v>8327</v>
      </c>
      <c r="R668" t="s">
        <v>8329</v>
      </c>
      <c r="S668" s="20">
        <f t="shared" si="32"/>
        <v>42324.764004629629</v>
      </c>
    </row>
    <row r="669" spans="1:19" ht="43.2" x14ac:dyDescent="0.55000000000000004">
      <c r="A669" s="10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2">
        <f t="shared" si="30"/>
        <v>102</v>
      </c>
      <c r="P669" s="14">
        <f t="shared" si="31"/>
        <v>107.1</v>
      </c>
      <c r="Q669" s="16" t="s">
        <v>8308</v>
      </c>
      <c r="R669" t="s">
        <v>8315</v>
      </c>
      <c r="S669" s="20">
        <f t="shared" si="32"/>
        <v>41730.708472222221</v>
      </c>
    </row>
    <row r="670" spans="1:19" ht="43.2" x14ac:dyDescent="0.55000000000000004">
      <c r="A670" s="1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2">
        <f t="shared" si="30"/>
        <v>126</v>
      </c>
      <c r="P670" s="14">
        <f t="shared" si="31"/>
        <v>21.5</v>
      </c>
      <c r="Q670" s="16" t="s">
        <v>8316</v>
      </c>
      <c r="R670" t="s">
        <v>8317</v>
      </c>
      <c r="S670" s="20">
        <f t="shared" si="32"/>
        <v>41724.881099537037</v>
      </c>
    </row>
    <row r="671" spans="1:19" ht="57.6" x14ac:dyDescent="0.55000000000000004">
      <c r="A671" s="10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2">
        <f t="shared" si="30"/>
        <v>107</v>
      </c>
      <c r="P671" s="14">
        <f t="shared" si="31"/>
        <v>109.03</v>
      </c>
      <c r="Q671" s="16" t="s">
        <v>8323</v>
      </c>
      <c r="R671" t="s">
        <v>8326</v>
      </c>
      <c r="S671" s="20">
        <f t="shared" si="32"/>
        <v>42157.470185185186</v>
      </c>
    </row>
    <row r="672" spans="1:19" ht="43.2" x14ac:dyDescent="0.55000000000000004">
      <c r="A672" s="10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2">
        <f t="shared" si="30"/>
        <v>427</v>
      </c>
      <c r="P672" s="14">
        <f t="shared" si="31"/>
        <v>31.69</v>
      </c>
      <c r="Q672" s="16" t="s">
        <v>8319</v>
      </c>
      <c r="R672" t="s">
        <v>8320</v>
      </c>
      <c r="S672" s="20">
        <f t="shared" si="32"/>
        <v>42654.469826388886</v>
      </c>
    </row>
    <row r="673" spans="1:19" ht="43.2" x14ac:dyDescent="0.55000000000000004">
      <c r="A673" s="10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2">
        <f t="shared" si="30"/>
        <v>214</v>
      </c>
      <c r="P673" s="14">
        <f t="shared" si="31"/>
        <v>122.74</v>
      </c>
      <c r="Q673" s="16" t="s">
        <v>8308</v>
      </c>
      <c r="R673" t="s">
        <v>8310</v>
      </c>
      <c r="S673" s="20">
        <f t="shared" si="32"/>
        <v>42417.804618055554</v>
      </c>
    </row>
    <row r="674" spans="1:19" ht="28.8" hidden="1" x14ac:dyDescent="0.55000000000000004">
      <c r="A674" s="10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2">
        <f t="shared" si="30"/>
        <v>126</v>
      </c>
      <c r="P674" s="14">
        <f t="shared" si="31"/>
        <v>187.19</v>
      </c>
      <c r="Q674" s="16" t="s">
        <v>8311</v>
      </c>
      <c r="R674" t="s">
        <v>8333</v>
      </c>
      <c r="S674" s="20">
        <f t="shared" si="32"/>
        <v>42102.164583333331</v>
      </c>
    </row>
    <row r="675" spans="1:19" ht="43.2" x14ac:dyDescent="0.55000000000000004">
      <c r="A675" s="10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2">
        <f t="shared" si="30"/>
        <v>106</v>
      </c>
      <c r="P675" s="14">
        <f t="shared" si="31"/>
        <v>120.91</v>
      </c>
      <c r="Q675" s="16" t="s">
        <v>8321</v>
      </c>
      <c r="R675" t="s">
        <v>8322</v>
      </c>
      <c r="S675" s="20">
        <f t="shared" si="32"/>
        <v>40330.755543981482</v>
      </c>
    </row>
    <row r="676" spans="1:19" ht="43.2" x14ac:dyDescent="0.55000000000000004">
      <c r="A676" s="10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2">
        <f t="shared" si="30"/>
        <v>265</v>
      </c>
      <c r="P676" s="14">
        <f t="shared" si="31"/>
        <v>84.21</v>
      </c>
      <c r="Q676" s="16" t="s">
        <v>8327</v>
      </c>
      <c r="R676" t="s">
        <v>8331</v>
      </c>
      <c r="S676" s="20">
        <f t="shared" si="32"/>
        <v>40939.837673611109</v>
      </c>
    </row>
    <row r="677" spans="1:19" ht="43.2" x14ac:dyDescent="0.55000000000000004">
      <c r="A677" s="10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2">
        <f t="shared" si="30"/>
        <v>106</v>
      </c>
      <c r="P677" s="14">
        <f t="shared" si="31"/>
        <v>103.95</v>
      </c>
      <c r="Q677" s="16" t="s">
        <v>8323</v>
      </c>
      <c r="R677" t="s">
        <v>8326</v>
      </c>
      <c r="S677" s="20">
        <f t="shared" si="32"/>
        <v>42250.598217592589</v>
      </c>
    </row>
    <row r="678" spans="1:19" ht="43.2" x14ac:dyDescent="0.55000000000000004">
      <c r="A678" s="10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2">
        <f t="shared" si="30"/>
        <v>106</v>
      </c>
      <c r="P678" s="14">
        <f t="shared" si="31"/>
        <v>95.96</v>
      </c>
      <c r="Q678" s="16" t="s">
        <v>8311</v>
      </c>
      <c r="R678" t="s">
        <v>8333</v>
      </c>
      <c r="S678" s="20">
        <f t="shared" si="32"/>
        <v>42733.94131944445</v>
      </c>
    </row>
    <row r="679" spans="1:19" ht="57.6" x14ac:dyDescent="0.55000000000000004">
      <c r="A679" s="10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2">
        <f t="shared" si="30"/>
        <v>106</v>
      </c>
      <c r="P679" s="14">
        <f t="shared" si="31"/>
        <v>87.96</v>
      </c>
      <c r="Q679" s="16" t="s">
        <v>8327</v>
      </c>
      <c r="R679" t="s">
        <v>8328</v>
      </c>
      <c r="S679" s="20">
        <f t="shared" si="32"/>
        <v>40335.798078703701</v>
      </c>
    </row>
    <row r="680" spans="1:19" ht="43.2" x14ac:dyDescent="0.55000000000000004">
      <c r="A680" s="1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2">
        <f t="shared" si="30"/>
        <v>106</v>
      </c>
      <c r="P680" s="14">
        <f t="shared" si="31"/>
        <v>62.83</v>
      </c>
      <c r="Q680" s="16" t="s">
        <v>8323</v>
      </c>
      <c r="R680" t="s">
        <v>8326</v>
      </c>
      <c r="S680" s="20">
        <f t="shared" si="32"/>
        <v>41800.380428240744</v>
      </c>
    </row>
    <row r="681" spans="1:19" ht="43.2" x14ac:dyDescent="0.55000000000000004">
      <c r="A681" s="10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2">
        <f t="shared" si="30"/>
        <v>352</v>
      </c>
      <c r="P681" s="14">
        <f t="shared" si="31"/>
        <v>22.08</v>
      </c>
      <c r="Q681" s="16" t="s">
        <v>8327</v>
      </c>
      <c r="R681" t="s">
        <v>8329</v>
      </c>
      <c r="S681" s="20">
        <f t="shared" si="32"/>
        <v>42271.251979166671</v>
      </c>
    </row>
    <row r="682" spans="1:19" ht="43.2" x14ac:dyDescent="0.55000000000000004">
      <c r="A682" s="10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2">
        <f t="shared" si="30"/>
        <v>106</v>
      </c>
      <c r="P682" s="14">
        <f t="shared" si="31"/>
        <v>63.17</v>
      </c>
      <c r="Q682" s="16" t="s">
        <v>8321</v>
      </c>
      <c r="R682" t="s">
        <v>8322</v>
      </c>
      <c r="S682" s="20">
        <f t="shared" si="32"/>
        <v>42291.46674768519</v>
      </c>
    </row>
    <row r="683" spans="1:19" ht="43.2" x14ac:dyDescent="0.55000000000000004">
      <c r="A683" s="10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2">
        <f t="shared" si="30"/>
        <v>100</v>
      </c>
      <c r="P683" s="14">
        <f t="shared" si="31"/>
        <v>202.42</v>
      </c>
      <c r="Q683" s="16" t="s">
        <v>8321</v>
      </c>
      <c r="R683" t="s">
        <v>8322</v>
      </c>
      <c r="S683" s="20">
        <f t="shared" si="32"/>
        <v>41360.970601851855</v>
      </c>
    </row>
    <row r="684" spans="1:19" ht="28.8" x14ac:dyDescent="0.55000000000000004">
      <c r="A684" s="10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2">
        <f t="shared" si="30"/>
        <v>105</v>
      </c>
      <c r="P684" s="14">
        <f t="shared" si="31"/>
        <v>201.94</v>
      </c>
      <c r="Q684" s="16" t="s">
        <v>8327</v>
      </c>
      <c r="R684" t="s">
        <v>8331</v>
      </c>
      <c r="S684" s="20">
        <f t="shared" si="32"/>
        <v>42704.95177083333</v>
      </c>
    </row>
    <row r="685" spans="1:19" ht="28.8" x14ac:dyDescent="0.55000000000000004">
      <c r="A685" s="10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2">
        <f t="shared" si="30"/>
        <v>104</v>
      </c>
      <c r="P685" s="14">
        <f t="shared" si="31"/>
        <v>145</v>
      </c>
      <c r="Q685" s="16" t="s">
        <v>8323</v>
      </c>
      <c r="R685" t="s">
        <v>8326</v>
      </c>
      <c r="S685" s="20">
        <f t="shared" si="32"/>
        <v>42491.92288194444</v>
      </c>
    </row>
    <row r="686" spans="1:19" ht="43.2" x14ac:dyDescent="0.55000000000000004">
      <c r="A686" s="10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2">
        <f t="shared" si="30"/>
        <v>149</v>
      </c>
      <c r="P686" s="14">
        <f t="shared" si="31"/>
        <v>71.97</v>
      </c>
      <c r="Q686" s="16" t="s">
        <v>8327</v>
      </c>
      <c r="R686" t="s">
        <v>8331</v>
      </c>
      <c r="S686" s="20">
        <f t="shared" si="32"/>
        <v>40927.731782407405</v>
      </c>
    </row>
    <row r="687" spans="1:19" ht="43.2" x14ac:dyDescent="0.55000000000000004">
      <c r="A687" s="10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2">
        <f t="shared" si="30"/>
        <v>130</v>
      </c>
      <c r="P687" s="14">
        <f t="shared" si="31"/>
        <v>43.1</v>
      </c>
      <c r="Q687" s="16" t="s">
        <v>8308</v>
      </c>
      <c r="R687" t="s">
        <v>8309</v>
      </c>
      <c r="S687" s="20">
        <f t="shared" si="32"/>
        <v>41604.022418981483</v>
      </c>
    </row>
    <row r="688" spans="1:19" ht="43.2" x14ac:dyDescent="0.55000000000000004">
      <c r="A688" s="10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2">
        <f t="shared" si="30"/>
        <v>104</v>
      </c>
      <c r="P688" s="14">
        <f t="shared" si="31"/>
        <v>66.37</v>
      </c>
      <c r="Q688" s="16" t="s">
        <v>8327</v>
      </c>
      <c r="R688" t="s">
        <v>8331</v>
      </c>
      <c r="S688" s="20">
        <f t="shared" si="32"/>
        <v>41194.715520833335</v>
      </c>
    </row>
    <row r="689" spans="1:19" ht="28.8" x14ac:dyDescent="0.55000000000000004">
      <c r="A689" s="10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2">
        <f t="shared" si="30"/>
        <v>104</v>
      </c>
      <c r="P689" s="14">
        <f t="shared" si="31"/>
        <v>69.27</v>
      </c>
      <c r="Q689" s="16" t="s">
        <v>8321</v>
      </c>
      <c r="R689" t="s">
        <v>8332</v>
      </c>
      <c r="S689" s="20">
        <f t="shared" si="32"/>
        <v>41828.515127314815</v>
      </c>
    </row>
    <row r="690" spans="1:19" ht="43.2" x14ac:dyDescent="0.55000000000000004">
      <c r="A690" s="1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2">
        <f t="shared" si="30"/>
        <v>104</v>
      </c>
      <c r="P690" s="14">
        <f t="shared" si="31"/>
        <v>90.2</v>
      </c>
      <c r="Q690" s="16" t="s">
        <v>8323</v>
      </c>
      <c r="R690" t="s">
        <v>8324</v>
      </c>
      <c r="S690" s="20">
        <f t="shared" si="32"/>
        <v>42775.733715277776</v>
      </c>
    </row>
    <row r="691" spans="1:19" ht="43.2" x14ac:dyDescent="0.55000000000000004">
      <c r="A691" s="10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2">
        <f t="shared" si="30"/>
        <v>172</v>
      </c>
      <c r="P691" s="14">
        <f t="shared" si="31"/>
        <v>94.05</v>
      </c>
      <c r="Q691" s="16" t="s">
        <v>8327</v>
      </c>
      <c r="R691" t="s">
        <v>8328</v>
      </c>
      <c r="S691" s="20">
        <f t="shared" si="32"/>
        <v>41879.130868055552</v>
      </c>
    </row>
    <row r="692" spans="1:19" ht="43.2" hidden="1" x14ac:dyDescent="0.55000000000000004">
      <c r="A692" s="10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2">
        <f t="shared" si="30"/>
        <v>103</v>
      </c>
      <c r="P692" s="14">
        <f t="shared" si="31"/>
        <v>90.68</v>
      </c>
      <c r="Q692" s="16" t="s">
        <v>8323</v>
      </c>
      <c r="R692" t="s">
        <v>8326</v>
      </c>
      <c r="S692" s="20">
        <f t="shared" si="32"/>
        <v>42612.918807870374</v>
      </c>
    </row>
    <row r="693" spans="1:19" ht="43.2" x14ac:dyDescent="0.55000000000000004">
      <c r="A693" s="10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2">
        <f t="shared" si="30"/>
        <v>103</v>
      </c>
      <c r="P693" s="14">
        <f t="shared" si="31"/>
        <v>86.85</v>
      </c>
      <c r="Q693" s="16" t="s">
        <v>8321</v>
      </c>
      <c r="R693" t="s">
        <v>8322</v>
      </c>
      <c r="S693" s="20">
        <f t="shared" si="32"/>
        <v>41355.577291666668</v>
      </c>
    </row>
    <row r="694" spans="1:19" ht="43.2" x14ac:dyDescent="0.55000000000000004">
      <c r="A694" s="10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2">
        <f t="shared" si="30"/>
        <v>103</v>
      </c>
      <c r="P694" s="14">
        <f t="shared" si="31"/>
        <v>86.55</v>
      </c>
      <c r="Q694" s="16" t="s">
        <v>8321</v>
      </c>
      <c r="R694" t="s">
        <v>8322</v>
      </c>
      <c r="S694" s="20">
        <f t="shared" si="32"/>
        <v>42207.58699074074</v>
      </c>
    </row>
    <row r="695" spans="1:19" ht="43.2" x14ac:dyDescent="0.55000000000000004">
      <c r="A695" s="10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2">
        <f t="shared" si="30"/>
        <v>103</v>
      </c>
      <c r="P695" s="14">
        <f t="shared" si="31"/>
        <v>139.19</v>
      </c>
      <c r="Q695" s="16" t="s">
        <v>8323</v>
      </c>
      <c r="R695" t="s">
        <v>8326</v>
      </c>
      <c r="S695" s="20">
        <f t="shared" si="32"/>
        <v>41878.878379629627</v>
      </c>
    </row>
    <row r="696" spans="1:19" ht="43.2" x14ac:dyDescent="0.55000000000000004">
      <c r="A696" s="10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2">
        <f t="shared" si="30"/>
        <v>103</v>
      </c>
      <c r="P696" s="14">
        <f t="shared" si="31"/>
        <v>63.57</v>
      </c>
      <c r="Q696" s="16" t="s">
        <v>8323</v>
      </c>
      <c r="R696" t="s">
        <v>8326</v>
      </c>
      <c r="S696" s="20">
        <f t="shared" si="32"/>
        <v>41932.311099537037</v>
      </c>
    </row>
    <row r="697" spans="1:19" ht="43.2" x14ac:dyDescent="0.55000000000000004">
      <c r="A697" s="10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2">
        <f t="shared" si="30"/>
        <v>103</v>
      </c>
      <c r="P697" s="14">
        <f t="shared" si="31"/>
        <v>137.21</v>
      </c>
      <c r="Q697" s="16" t="s">
        <v>8321</v>
      </c>
      <c r="R697" t="s">
        <v>8332</v>
      </c>
      <c r="S697" s="20">
        <f t="shared" si="32"/>
        <v>41932.745046296295</v>
      </c>
    </row>
    <row r="698" spans="1:19" ht="28.8" x14ac:dyDescent="0.55000000000000004">
      <c r="A698" s="10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2">
        <f t="shared" si="30"/>
        <v>103</v>
      </c>
      <c r="P698" s="14">
        <f t="shared" si="31"/>
        <v>168.69</v>
      </c>
      <c r="Q698" s="16" t="s">
        <v>8313</v>
      </c>
      <c r="R698" t="s">
        <v>8314</v>
      </c>
      <c r="S698" s="20">
        <f t="shared" si="32"/>
        <v>42052.7815162037</v>
      </c>
    </row>
    <row r="699" spans="1:19" ht="28.8" x14ac:dyDescent="0.55000000000000004">
      <c r="A699" s="10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2">
        <f t="shared" si="30"/>
        <v>103</v>
      </c>
      <c r="P699" s="14">
        <f t="shared" si="31"/>
        <v>106.93</v>
      </c>
      <c r="Q699" s="16" t="s">
        <v>8323</v>
      </c>
      <c r="R699" t="s">
        <v>8335</v>
      </c>
      <c r="S699" s="20">
        <f t="shared" si="32"/>
        <v>41788.167187500003</v>
      </c>
    </row>
    <row r="700" spans="1:19" x14ac:dyDescent="0.55000000000000004">
      <c r="A700" s="1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2">
        <f t="shared" si="30"/>
        <v>102</v>
      </c>
      <c r="P700" s="14">
        <f t="shared" si="31"/>
        <v>196.83</v>
      </c>
      <c r="Q700" s="16" t="s">
        <v>8327</v>
      </c>
      <c r="R700" t="s">
        <v>8331</v>
      </c>
      <c r="S700" s="20">
        <f t="shared" si="32"/>
        <v>42553.681979166664</v>
      </c>
    </row>
    <row r="701" spans="1:19" ht="43.2" x14ac:dyDescent="0.55000000000000004">
      <c r="A701" s="10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2">
        <f t="shared" si="30"/>
        <v>102</v>
      </c>
      <c r="P701" s="14">
        <f t="shared" si="31"/>
        <v>105.52</v>
      </c>
      <c r="Q701" s="16" t="s">
        <v>8323</v>
      </c>
      <c r="R701" t="s">
        <v>8326</v>
      </c>
      <c r="S701" s="20">
        <f t="shared" si="32"/>
        <v>42118.556331018524</v>
      </c>
    </row>
    <row r="702" spans="1:19" ht="43.2" hidden="1" x14ac:dyDescent="0.55000000000000004">
      <c r="A702" s="10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2">
        <f t="shared" si="30"/>
        <v>204</v>
      </c>
      <c r="P702" s="14">
        <f t="shared" si="31"/>
        <v>59.36</v>
      </c>
      <c r="Q702" s="16" t="s">
        <v>8311</v>
      </c>
      <c r="R702" t="s">
        <v>8333</v>
      </c>
      <c r="S702" s="20">
        <f t="shared" si="32"/>
        <v>42317.33258101852</v>
      </c>
    </row>
    <row r="703" spans="1:19" ht="28.8" x14ac:dyDescent="0.55000000000000004">
      <c r="A703" s="10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2">
        <f t="shared" si="30"/>
        <v>146</v>
      </c>
      <c r="P703" s="14">
        <f t="shared" si="31"/>
        <v>64.62</v>
      </c>
      <c r="Q703" s="16" t="s">
        <v>8327</v>
      </c>
      <c r="R703" t="s">
        <v>8331</v>
      </c>
      <c r="S703" s="20">
        <f t="shared" si="32"/>
        <v>41546.664212962962</v>
      </c>
    </row>
    <row r="704" spans="1:19" ht="43.2" x14ac:dyDescent="0.55000000000000004">
      <c r="A704" s="10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2">
        <f t="shared" si="30"/>
        <v>128</v>
      </c>
      <c r="P704" s="14">
        <f t="shared" si="31"/>
        <v>129.11000000000001</v>
      </c>
      <c r="Q704" s="16" t="s">
        <v>8327</v>
      </c>
      <c r="R704" t="s">
        <v>8328</v>
      </c>
      <c r="S704" s="20">
        <f t="shared" si="32"/>
        <v>41257.950381944444</v>
      </c>
    </row>
    <row r="705" spans="1:19" ht="57.6" x14ac:dyDescent="0.55000000000000004">
      <c r="A705" s="10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2">
        <f t="shared" si="30"/>
        <v>136</v>
      </c>
      <c r="P705" s="14">
        <f t="shared" si="31"/>
        <v>97.9</v>
      </c>
      <c r="Q705" s="16" t="s">
        <v>8327</v>
      </c>
      <c r="R705" t="s">
        <v>8328</v>
      </c>
      <c r="S705" s="20">
        <f t="shared" si="32"/>
        <v>40354.11550925926</v>
      </c>
    </row>
    <row r="706" spans="1:19" ht="43.2" x14ac:dyDescent="0.55000000000000004">
      <c r="A706" s="10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2">
        <f t="shared" si="30"/>
        <v>102</v>
      </c>
      <c r="P706" s="14">
        <f t="shared" si="31"/>
        <v>141.29</v>
      </c>
      <c r="Q706" s="16" t="s">
        <v>8323</v>
      </c>
      <c r="R706" t="s">
        <v>8326</v>
      </c>
      <c r="S706" s="20">
        <f t="shared" si="32"/>
        <v>42239.957962962959</v>
      </c>
    </row>
    <row r="707" spans="1:19" ht="43.2" x14ac:dyDescent="0.55000000000000004">
      <c r="A707" s="10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2">
        <f t="shared" ref="O707:O770" si="33">ROUND(E707/D707*100,0)</f>
        <v>102</v>
      </c>
      <c r="P707" s="14">
        <f t="shared" ref="P707:P770" si="34">IFERROR(ROUND(E707/L707,2),0)</f>
        <v>137.24</v>
      </c>
      <c r="Q707" s="16" t="s">
        <v>8323</v>
      </c>
      <c r="R707" t="s">
        <v>8326</v>
      </c>
      <c r="S707" s="20">
        <f t="shared" ref="S707:S770" si="35">(((J707/60)/60/24)+DATE(1970,1,1))</f>
        <v>41880.76357638889</v>
      </c>
    </row>
    <row r="708" spans="1:19" ht="57.6" x14ac:dyDescent="0.55000000000000004">
      <c r="A708" s="10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2">
        <f t="shared" si="33"/>
        <v>101</v>
      </c>
      <c r="P708" s="14">
        <f t="shared" si="34"/>
        <v>112.61</v>
      </c>
      <c r="Q708" s="16" t="s">
        <v>8327</v>
      </c>
      <c r="R708" t="s">
        <v>8331</v>
      </c>
      <c r="S708" s="20">
        <f t="shared" si="35"/>
        <v>41502.882928240739</v>
      </c>
    </row>
    <row r="709" spans="1:19" ht="43.2" x14ac:dyDescent="0.55000000000000004">
      <c r="A709" s="10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2">
        <f t="shared" si="33"/>
        <v>101</v>
      </c>
      <c r="P709" s="14">
        <f t="shared" si="34"/>
        <v>99.34</v>
      </c>
      <c r="Q709" s="16" t="s">
        <v>8323</v>
      </c>
      <c r="R709" t="s">
        <v>8326</v>
      </c>
      <c r="S709" s="20">
        <f t="shared" si="35"/>
        <v>42561.783877314811</v>
      </c>
    </row>
    <row r="710" spans="1:19" ht="43.2" x14ac:dyDescent="0.55000000000000004">
      <c r="A710" s="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2">
        <f t="shared" si="33"/>
        <v>101</v>
      </c>
      <c r="P710" s="14">
        <f t="shared" si="34"/>
        <v>146.65</v>
      </c>
      <c r="Q710" s="16" t="s">
        <v>8321</v>
      </c>
      <c r="R710" t="s">
        <v>8322</v>
      </c>
      <c r="S710" s="20">
        <f t="shared" si="35"/>
        <v>42101.682372685187</v>
      </c>
    </row>
    <row r="711" spans="1:19" ht="43.2" x14ac:dyDescent="0.55000000000000004">
      <c r="A711" s="10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2">
        <f t="shared" si="33"/>
        <v>101</v>
      </c>
      <c r="P711" s="14">
        <f t="shared" si="34"/>
        <v>103.21</v>
      </c>
      <c r="Q711" s="16" t="s">
        <v>8323</v>
      </c>
      <c r="R711" t="s">
        <v>8326</v>
      </c>
      <c r="S711" s="20">
        <f t="shared" si="35"/>
        <v>42037.791238425925</v>
      </c>
    </row>
    <row r="712" spans="1:19" ht="43.2" x14ac:dyDescent="0.55000000000000004">
      <c r="A712" s="10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2">
        <f t="shared" si="33"/>
        <v>101</v>
      </c>
      <c r="P712" s="14">
        <f t="shared" si="34"/>
        <v>194.23</v>
      </c>
      <c r="Q712" s="16" t="s">
        <v>8321</v>
      </c>
      <c r="R712" t="s">
        <v>8332</v>
      </c>
      <c r="S712" s="20">
        <f t="shared" si="35"/>
        <v>42333.713206018518</v>
      </c>
    </row>
    <row r="713" spans="1:19" ht="43.2" hidden="1" x14ac:dyDescent="0.55000000000000004">
      <c r="A713" s="10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2">
        <f t="shared" si="33"/>
        <v>101</v>
      </c>
      <c r="P713" s="14">
        <f t="shared" si="34"/>
        <v>162.77000000000001</v>
      </c>
      <c r="Q713" s="16" t="s">
        <v>8323</v>
      </c>
      <c r="R713" t="s">
        <v>8335</v>
      </c>
      <c r="S713" s="20">
        <f t="shared" si="35"/>
        <v>42101.584074074075</v>
      </c>
    </row>
    <row r="714" spans="1:19" ht="43.2" x14ac:dyDescent="0.55000000000000004">
      <c r="A714" s="10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2">
        <f t="shared" si="33"/>
        <v>101</v>
      </c>
      <c r="P714" s="14">
        <f t="shared" si="34"/>
        <v>162.71</v>
      </c>
      <c r="Q714" s="16" t="s">
        <v>8323</v>
      </c>
      <c r="R714" t="s">
        <v>8324</v>
      </c>
      <c r="S714" s="20">
        <f t="shared" si="35"/>
        <v>42564.95380787037</v>
      </c>
    </row>
    <row r="715" spans="1:19" ht="57.6" x14ac:dyDescent="0.55000000000000004">
      <c r="A715" s="10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2">
        <f t="shared" si="33"/>
        <v>101</v>
      </c>
      <c r="P715" s="14">
        <f t="shared" si="34"/>
        <v>63.83</v>
      </c>
      <c r="Q715" s="16" t="s">
        <v>8323</v>
      </c>
      <c r="R715" t="s">
        <v>8326</v>
      </c>
      <c r="S715" s="20">
        <f t="shared" si="35"/>
        <v>42753.205625000002</v>
      </c>
    </row>
    <row r="716" spans="1:19" ht="43.2" x14ac:dyDescent="0.55000000000000004">
      <c r="A716" s="10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2">
        <f t="shared" si="33"/>
        <v>202</v>
      </c>
      <c r="P716" s="14">
        <f t="shared" si="34"/>
        <v>89.25</v>
      </c>
      <c r="Q716" s="16" t="s">
        <v>8327</v>
      </c>
      <c r="R716" t="s">
        <v>8338</v>
      </c>
      <c r="S716" s="20">
        <f t="shared" si="35"/>
        <v>42569.605393518519</v>
      </c>
    </row>
    <row r="717" spans="1:19" ht="43.2" x14ac:dyDescent="0.55000000000000004">
      <c r="A717" s="10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2">
        <f t="shared" si="33"/>
        <v>202</v>
      </c>
      <c r="P717" s="14">
        <f t="shared" si="34"/>
        <v>80.650000000000006</v>
      </c>
      <c r="Q717" s="16" t="s">
        <v>8313</v>
      </c>
      <c r="R717" t="s">
        <v>8314</v>
      </c>
      <c r="S717" s="20">
        <f t="shared" si="35"/>
        <v>42454.836851851855</v>
      </c>
    </row>
    <row r="718" spans="1:19" ht="43.2" x14ac:dyDescent="0.55000000000000004">
      <c r="A718" s="10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2">
        <f t="shared" si="33"/>
        <v>155</v>
      </c>
      <c r="P718" s="14">
        <f t="shared" si="34"/>
        <v>53.01</v>
      </c>
      <c r="Q718" s="16" t="s">
        <v>8327</v>
      </c>
      <c r="R718" t="s">
        <v>8331</v>
      </c>
      <c r="S718" s="20">
        <f t="shared" si="35"/>
        <v>41786.555162037039</v>
      </c>
    </row>
    <row r="719" spans="1:19" ht="43.2" x14ac:dyDescent="0.55000000000000004">
      <c r="A719" s="10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2">
        <f t="shared" si="33"/>
        <v>336</v>
      </c>
      <c r="P719" s="14">
        <f t="shared" si="34"/>
        <v>41.77</v>
      </c>
      <c r="Q719" s="16" t="s">
        <v>8323</v>
      </c>
      <c r="R719" t="s">
        <v>8326</v>
      </c>
      <c r="S719" s="20">
        <f t="shared" si="35"/>
        <v>40633.154363425929</v>
      </c>
    </row>
    <row r="720" spans="1:19" ht="43.2" x14ac:dyDescent="0.55000000000000004">
      <c r="A720" s="1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2">
        <f t="shared" si="33"/>
        <v>101</v>
      </c>
      <c r="P720" s="14">
        <f t="shared" si="34"/>
        <v>145.87</v>
      </c>
      <c r="Q720" s="16" t="s">
        <v>8323</v>
      </c>
      <c r="R720" t="s">
        <v>8326</v>
      </c>
      <c r="S720" s="20">
        <f t="shared" si="35"/>
        <v>42626.7503125</v>
      </c>
    </row>
    <row r="721" spans="1:19" ht="57.6" x14ac:dyDescent="0.55000000000000004">
      <c r="A721" s="10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2">
        <f t="shared" si="33"/>
        <v>100</v>
      </c>
      <c r="P721" s="14">
        <f t="shared" si="34"/>
        <v>93.02</v>
      </c>
      <c r="Q721" s="16" t="s">
        <v>8321</v>
      </c>
      <c r="R721" t="s">
        <v>8322</v>
      </c>
      <c r="S721" s="20">
        <f t="shared" si="35"/>
        <v>40933.856921296298</v>
      </c>
    </row>
    <row r="722" spans="1:19" ht="43.2" x14ac:dyDescent="0.55000000000000004">
      <c r="A722" s="10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2">
        <f t="shared" si="33"/>
        <v>167</v>
      </c>
      <c r="P722" s="14">
        <f t="shared" si="34"/>
        <v>99.46</v>
      </c>
      <c r="Q722" s="16" t="s">
        <v>8308</v>
      </c>
      <c r="R722" t="s">
        <v>8309</v>
      </c>
      <c r="S722" s="20">
        <f t="shared" si="35"/>
        <v>41946.674108796295</v>
      </c>
    </row>
    <row r="723" spans="1:19" ht="43.2" hidden="1" x14ac:dyDescent="0.55000000000000004">
      <c r="A723" s="10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2">
        <f t="shared" si="33"/>
        <v>33</v>
      </c>
      <c r="P723" s="14">
        <f t="shared" si="34"/>
        <v>264.26</v>
      </c>
      <c r="Q723" s="16" t="s">
        <v>8327</v>
      </c>
      <c r="R723" t="s">
        <v>8330</v>
      </c>
      <c r="S723" s="20">
        <f t="shared" si="35"/>
        <v>42795.701481481476</v>
      </c>
    </row>
    <row r="724" spans="1:19" ht="43.2" x14ac:dyDescent="0.55000000000000004">
      <c r="A724" s="10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2">
        <f t="shared" si="33"/>
        <v>100</v>
      </c>
      <c r="P724" s="14">
        <f t="shared" si="34"/>
        <v>118.13</v>
      </c>
      <c r="Q724" s="16" t="s">
        <v>8323</v>
      </c>
      <c r="R724" t="s">
        <v>8326</v>
      </c>
      <c r="S724" s="20">
        <f t="shared" si="35"/>
        <v>41834.953865740739</v>
      </c>
    </row>
    <row r="725" spans="1:19" ht="28.8" x14ac:dyDescent="0.55000000000000004">
      <c r="A725" s="10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2">
        <f t="shared" si="33"/>
        <v>100</v>
      </c>
      <c r="P725" s="14">
        <f t="shared" si="34"/>
        <v>110.23</v>
      </c>
      <c r="Q725" s="16" t="s">
        <v>8323</v>
      </c>
      <c r="R725" t="s">
        <v>8326</v>
      </c>
      <c r="S725" s="20">
        <f t="shared" si="35"/>
        <v>41791.492777777778</v>
      </c>
    </row>
    <row r="726" spans="1:19" ht="43.2" hidden="1" x14ac:dyDescent="0.55000000000000004">
      <c r="A726" s="10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2">
        <f t="shared" si="33"/>
        <v>100</v>
      </c>
      <c r="P726" s="14">
        <f t="shared" si="34"/>
        <v>92.84</v>
      </c>
      <c r="Q726" s="16" t="s">
        <v>8323</v>
      </c>
      <c r="R726" t="s">
        <v>8326</v>
      </c>
      <c r="S726" s="20">
        <f t="shared" si="35"/>
        <v>42028.496562500004</v>
      </c>
    </row>
    <row r="727" spans="1:19" ht="43.2" hidden="1" x14ac:dyDescent="0.55000000000000004">
      <c r="A727" s="10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2">
        <f t="shared" si="33"/>
        <v>100</v>
      </c>
      <c r="P727" s="14">
        <f t="shared" si="34"/>
        <v>48.44</v>
      </c>
      <c r="Q727" s="16" t="s">
        <v>8323</v>
      </c>
      <c r="R727" t="s">
        <v>8326</v>
      </c>
      <c r="S727" s="20">
        <f t="shared" si="35"/>
        <v>42505.774479166663</v>
      </c>
    </row>
    <row r="728" spans="1:19" ht="43.2" x14ac:dyDescent="0.55000000000000004">
      <c r="A728" s="10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2">
        <f t="shared" si="33"/>
        <v>100</v>
      </c>
      <c r="P728" s="14">
        <f t="shared" si="34"/>
        <v>169.92</v>
      </c>
      <c r="Q728" s="16" t="s">
        <v>8327</v>
      </c>
      <c r="R728" t="s">
        <v>8341</v>
      </c>
      <c r="S728" s="20">
        <f t="shared" si="35"/>
        <v>41977.902222222227</v>
      </c>
    </row>
    <row r="729" spans="1:19" x14ac:dyDescent="0.55000000000000004">
      <c r="A729" s="10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2">
        <f t="shared" si="33"/>
        <v>200</v>
      </c>
      <c r="P729" s="14">
        <f t="shared" si="34"/>
        <v>182.13</v>
      </c>
      <c r="Q729" s="16" t="s">
        <v>8327</v>
      </c>
      <c r="R729" t="s">
        <v>8331</v>
      </c>
      <c r="S729" s="20">
        <f t="shared" si="35"/>
        <v>41305.809363425928</v>
      </c>
    </row>
    <row r="730" spans="1:19" ht="43.2" x14ac:dyDescent="0.55000000000000004">
      <c r="A730" s="1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2">
        <f t="shared" si="33"/>
        <v>122</v>
      </c>
      <c r="P730" s="14">
        <f t="shared" si="34"/>
        <v>84.14</v>
      </c>
      <c r="Q730" s="16" t="s">
        <v>8311</v>
      </c>
      <c r="R730" t="s">
        <v>8333</v>
      </c>
      <c r="S730" s="20">
        <f t="shared" si="35"/>
        <v>41807.571840277778</v>
      </c>
    </row>
    <row r="731" spans="1:19" ht="43.2" x14ac:dyDescent="0.55000000000000004">
      <c r="A731" s="10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2">
        <f t="shared" si="33"/>
        <v>100</v>
      </c>
      <c r="P731" s="14">
        <f t="shared" si="34"/>
        <v>172.41</v>
      </c>
      <c r="Q731" s="16" t="s">
        <v>8327</v>
      </c>
      <c r="R731" t="s">
        <v>8331</v>
      </c>
      <c r="S731" s="20">
        <f t="shared" si="35"/>
        <v>40896.883750000001</v>
      </c>
    </row>
    <row r="732" spans="1:19" ht="43.2" x14ac:dyDescent="0.55000000000000004">
      <c r="A732" s="10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2">
        <f t="shared" si="33"/>
        <v>100</v>
      </c>
      <c r="P732" s="14">
        <f t="shared" si="34"/>
        <v>370.37</v>
      </c>
      <c r="Q732" s="16" t="s">
        <v>8323</v>
      </c>
      <c r="R732" t="s">
        <v>8324</v>
      </c>
      <c r="S732" s="20">
        <f t="shared" si="35"/>
        <v>42341.57430555555</v>
      </c>
    </row>
    <row r="733" spans="1:19" ht="43.2" hidden="1" x14ac:dyDescent="0.55000000000000004">
      <c r="A733" s="10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2">
        <f t="shared" si="33"/>
        <v>40</v>
      </c>
      <c r="P733" s="14">
        <f t="shared" si="34"/>
        <v>253.21</v>
      </c>
      <c r="Q733" s="16" t="s">
        <v>8316</v>
      </c>
      <c r="R733" t="s">
        <v>8344</v>
      </c>
      <c r="S733" s="20">
        <f t="shared" si="35"/>
        <v>42453.819687499999</v>
      </c>
    </row>
    <row r="734" spans="1:19" ht="57.6" hidden="1" x14ac:dyDescent="0.55000000000000004">
      <c r="A734" s="10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2">
        <f t="shared" si="33"/>
        <v>123</v>
      </c>
      <c r="P734" s="14">
        <f t="shared" si="34"/>
        <v>169.52</v>
      </c>
      <c r="Q734" s="16" t="s">
        <v>8308</v>
      </c>
      <c r="R734" t="s">
        <v>8309</v>
      </c>
      <c r="S734" s="20">
        <f t="shared" si="35"/>
        <v>41722.666354166664</v>
      </c>
    </row>
    <row r="735" spans="1:19" ht="57.6" x14ac:dyDescent="0.55000000000000004">
      <c r="A735" s="10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2">
        <f t="shared" si="33"/>
        <v>115</v>
      </c>
      <c r="P735" s="14">
        <f t="shared" si="34"/>
        <v>58.69</v>
      </c>
      <c r="Q735" s="16" t="s">
        <v>8323</v>
      </c>
      <c r="R735" t="s">
        <v>8326</v>
      </c>
      <c r="S735" s="20">
        <f t="shared" si="35"/>
        <v>41893.324884259258</v>
      </c>
    </row>
    <row r="736" spans="1:19" ht="28.8" x14ac:dyDescent="0.55000000000000004">
      <c r="A736" s="10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2">
        <f t="shared" si="33"/>
        <v>130</v>
      </c>
      <c r="P736" s="14">
        <f t="shared" si="34"/>
        <v>51.72</v>
      </c>
      <c r="Q736" s="16" t="s">
        <v>8321</v>
      </c>
      <c r="R736" t="s">
        <v>8322</v>
      </c>
      <c r="S736" s="20">
        <f t="shared" si="35"/>
        <v>40948.630196759259</v>
      </c>
    </row>
    <row r="737" spans="1:19" ht="43.2" x14ac:dyDescent="0.55000000000000004">
      <c r="A737" s="10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2">
        <f t="shared" si="33"/>
        <v>102</v>
      </c>
      <c r="P737" s="14">
        <f t="shared" si="34"/>
        <v>33.19</v>
      </c>
      <c r="Q737" s="16" t="s">
        <v>8311</v>
      </c>
      <c r="R737" t="s">
        <v>8312</v>
      </c>
      <c r="S737" s="20">
        <f t="shared" si="35"/>
        <v>40646.014456018522</v>
      </c>
    </row>
    <row r="738" spans="1:19" ht="43.2" x14ac:dyDescent="0.55000000000000004">
      <c r="A738" s="10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2">
        <f t="shared" si="33"/>
        <v>108</v>
      </c>
      <c r="P738" s="14">
        <f t="shared" si="34"/>
        <v>112.79</v>
      </c>
      <c r="Q738" s="16" t="s">
        <v>8313</v>
      </c>
      <c r="R738" t="s">
        <v>8314</v>
      </c>
      <c r="S738" s="20">
        <f t="shared" si="35"/>
        <v>42529.979108796295</v>
      </c>
    </row>
    <row r="739" spans="1:19" ht="28.8" x14ac:dyDescent="0.55000000000000004">
      <c r="A739" s="10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2">
        <f t="shared" si="33"/>
        <v>100</v>
      </c>
      <c r="P739" s="14">
        <f t="shared" si="34"/>
        <v>190.9</v>
      </c>
      <c r="Q739" s="16" t="s">
        <v>8327</v>
      </c>
      <c r="R739" t="s">
        <v>8331</v>
      </c>
      <c r="S739" s="20">
        <f t="shared" si="35"/>
        <v>41620.87667824074</v>
      </c>
    </row>
    <row r="740" spans="1:19" ht="43.2" hidden="1" x14ac:dyDescent="0.55000000000000004">
      <c r="A740" s="1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2">
        <f t="shared" si="33"/>
        <v>100</v>
      </c>
      <c r="P740" s="14">
        <f t="shared" si="34"/>
        <v>98.31</v>
      </c>
      <c r="Q740" s="16" t="s">
        <v>8323</v>
      </c>
      <c r="R740" t="s">
        <v>8326</v>
      </c>
      <c r="S740" s="20">
        <f t="shared" si="35"/>
        <v>42254.264687499999</v>
      </c>
    </row>
    <row r="741" spans="1:19" ht="43.2" x14ac:dyDescent="0.55000000000000004">
      <c r="A741" s="10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2">
        <f t="shared" si="33"/>
        <v>100</v>
      </c>
      <c r="P741" s="14">
        <f t="shared" si="34"/>
        <v>134.15</v>
      </c>
      <c r="Q741" s="16" t="s">
        <v>8323</v>
      </c>
      <c r="R741" t="s">
        <v>8326</v>
      </c>
      <c r="S741" s="20">
        <f t="shared" si="35"/>
        <v>41776.063136574077</v>
      </c>
    </row>
    <row r="742" spans="1:19" ht="43.2" x14ac:dyDescent="0.55000000000000004">
      <c r="A742" s="10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2">
        <f t="shared" si="33"/>
        <v>158</v>
      </c>
      <c r="P742" s="14">
        <f t="shared" si="34"/>
        <v>68.349999999999994</v>
      </c>
      <c r="Q742" s="16" t="s">
        <v>8311</v>
      </c>
      <c r="R742" t="s">
        <v>8333</v>
      </c>
      <c r="S742" s="20">
        <f t="shared" si="35"/>
        <v>41829.502650462964</v>
      </c>
    </row>
    <row r="743" spans="1:19" x14ac:dyDescent="0.55000000000000004">
      <c r="A743" s="10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2">
        <f t="shared" si="33"/>
        <v>126</v>
      </c>
      <c r="P743" s="14">
        <f t="shared" si="34"/>
        <v>64.540000000000006</v>
      </c>
      <c r="Q743" s="16" t="s">
        <v>8327</v>
      </c>
      <c r="R743" t="s">
        <v>8331</v>
      </c>
      <c r="S743" s="20">
        <f t="shared" si="35"/>
        <v>41924.996099537035</v>
      </c>
    </row>
    <row r="744" spans="1:19" ht="43.2" hidden="1" x14ac:dyDescent="0.55000000000000004">
      <c r="A744" s="10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2">
        <f t="shared" si="33"/>
        <v>24</v>
      </c>
      <c r="P744" s="14">
        <f t="shared" si="34"/>
        <v>51.23</v>
      </c>
      <c r="Q744" s="16" t="s">
        <v>8313</v>
      </c>
      <c r="R744" t="s">
        <v>8314</v>
      </c>
      <c r="S744" s="20">
        <f t="shared" si="35"/>
        <v>42115.949976851851</v>
      </c>
    </row>
    <row r="745" spans="1:19" ht="43.2" hidden="1" x14ac:dyDescent="0.55000000000000004">
      <c r="A745" s="10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2">
        <f t="shared" si="33"/>
        <v>20</v>
      </c>
      <c r="P745" s="14">
        <f t="shared" si="34"/>
        <v>83.72</v>
      </c>
      <c r="Q745" s="16" t="s">
        <v>8313</v>
      </c>
      <c r="R745" t="s">
        <v>8314</v>
      </c>
      <c r="S745" s="20">
        <f t="shared" si="35"/>
        <v>42623.606134259258</v>
      </c>
    </row>
    <row r="746" spans="1:19" ht="43.2" hidden="1" x14ac:dyDescent="0.55000000000000004">
      <c r="A746" s="10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2">
        <f t="shared" si="33"/>
        <v>105</v>
      </c>
      <c r="P746" s="14">
        <f t="shared" si="34"/>
        <v>59.41</v>
      </c>
      <c r="Q746" s="16" t="s">
        <v>8313</v>
      </c>
      <c r="R746" t="s">
        <v>8314</v>
      </c>
      <c r="S746" s="20">
        <f t="shared" si="35"/>
        <v>42292.435532407413</v>
      </c>
    </row>
    <row r="747" spans="1:19" ht="43.2" hidden="1" x14ac:dyDescent="0.55000000000000004">
      <c r="A747" s="10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2">
        <f t="shared" si="33"/>
        <v>189</v>
      </c>
      <c r="P747" s="14">
        <f t="shared" si="34"/>
        <v>31.21</v>
      </c>
      <c r="Q747" s="16" t="s">
        <v>8323</v>
      </c>
      <c r="R747" t="s">
        <v>8326</v>
      </c>
      <c r="S747" s="20">
        <f t="shared" si="35"/>
        <v>41233.499131944445</v>
      </c>
    </row>
    <row r="748" spans="1:19" ht="28.8" hidden="1" x14ac:dyDescent="0.55000000000000004">
      <c r="A748" s="10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2">
        <f t="shared" si="33"/>
        <v>52</v>
      </c>
      <c r="P748" s="14">
        <f t="shared" si="34"/>
        <v>94.19</v>
      </c>
      <c r="Q748" s="16" t="s">
        <v>8313</v>
      </c>
      <c r="R748" t="s">
        <v>8314</v>
      </c>
      <c r="S748" s="20">
        <f t="shared" si="35"/>
        <v>42705.662118055552</v>
      </c>
    </row>
    <row r="749" spans="1:19" ht="43.2" hidden="1" x14ac:dyDescent="0.55000000000000004">
      <c r="A749" s="10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2">
        <f t="shared" si="33"/>
        <v>111</v>
      </c>
      <c r="P749" s="14">
        <f t="shared" si="34"/>
        <v>104.39</v>
      </c>
      <c r="Q749" s="16" t="s">
        <v>8313</v>
      </c>
      <c r="R749" t="s">
        <v>8314</v>
      </c>
      <c r="S749" s="20">
        <f t="shared" si="35"/>
        <v>42067.876770833333</v>
      </c>
    </row>
    <row r="750" spans="1:19" ht="43.2" x14ac:dyDescent="0.55000000000000004">
      <c r="A750" s="1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2">
        <f t="shared" si="33"/>
        <v>125</v>
      </c>
      <c r="P750" s="14">
        <f t="shared" si="34"/>
        <v>140.1</v>
      </c>
      <c r="Q750" s="16" t="s">
        <v>8321</v>
      </c>
      <c r="R750" t="s">
        <v>8322</v>
      </c>
      <c r="S750" s="20">
        <f t="shared" si="35"/>
        <v>42078.793124999997</v>
      </c>
    </row>
    <row r="751" spans="1:19" ht="43.2" x14ac:dyDescent="0.55000000000000004">
      <c r="A751" s="10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2">
        <f t="shared" si="33"/>
        <v>104</v>
      </c>
      <c r="P751" s="14">
        <f t="shared" si="34"/>
        <v>90.1</v>
      </c>
      <c r="Q751" s="16" t="s">
        <v>8327</v>
      </c>
      <c r="R751" t="s">
        <v>8328</v>
      </c>
      <c r="S751" s="20">
        <f t="shared" si="35"/>
        <v>41736.004502314812</v>
      </c>
    </row>
    <row r="752" spans="1:19" ht="28.8" hidden="1" x14ac:dyDescent="0.55000000000000004">
      <c r="A752" s="10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2">
        <f t="shared" si="33"/>
        <v>252</v>
      </c>
      <c r="P752" s="14">
        <f t="shared" si="34"/>
        <v>55.61</v>
      </c>
      <c r="Q752" s="16" t="s">
        <v>8327</v>
      </c>
      <c r="R752" t="s">
        <v>8331</v>
      </c>
      <c r="S752" s="20">
        <f t="shared" si="35"/>
        <v>42677.669050925921</v>
      </c>
    </row>
    <row r="753" spans="1:19" ht="43.2" x14ac:dyDescent="0.55000000000000004">
      <c r="A753" s="10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2">
        <f t="shared" si="33"/>
        <v>103</v>
      </c>
      <c r="P753" s="14">
        <f t="shared" si="34"/>
        <v>64.16</v>
      </c>
      <c r="Q753" s="16" t="s">
        <v>8313</v>
      </c>
      <c r="R753" t="s">
        <v>8314</v>
      </c>
      <c r="S753" s="20">
        <f t="shared" si="35"/>
        <v>41782.741701388892</v>
      </c>
    </row>
    <row r="754" spans="1:19" ht="43.2" x14ac:dyDescent="0.55000000000000004">
      <c r="A754" s="10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2">
        <f t="shared" si="33"/>
        <v>930250</v>
      </c>
      <c r="P754" s="14">
        <f t="shared" si="34"/>
        <v>4.57</v>
      </c>
      <c r="Q754" s="16" t="s">
        <v>8316</v>
      </c>
      <c r="R754" t="s">
        <v>8317</v>
      </c>
      <c r="S754" s="20">
        <f t="shared" si="35"/>
        <v>42800.751041666663</v>
      </c>
    </row>
    <row r="755" spans="1:19" ht="43.2" x14ac:dyDescent="0.55000000000000004">
      <c r="A755" s="10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2">
        <f t="shared" si="33"/>
        <v>185</v>
      </c>
      <c r="P755" s="14">
        <f t="shared" si="34"/>
        <v>85.44</v>
      </c>
      <c r="Q755" s="16" t="s">
        <v>8321</v>
      </c>
      <c r="R755" t="s">
        <v>8322</v>
      </c>
      <c r="S755" s="20">
        <f t="shared" si="35"/>
        <v>40266.662708333337</v>
      </c>
    </row>
    <row r="756" spans="1:19" ht="43.2" x14ac:dyDescent="0.55000000000000004">
      <c r="A756" s="10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2">
        <f t="shared" si="33"/>
        <v>102</v>
      </c>
      <c r="P756" s="14">
        <f t="shared" si="34"/>
        <v>196.34</v>
      </c>
      <c r="Q756" s="16" t="s">
        <v>8327</v>
      </c>
      <c r="R756" t="s">
        <v>8328</v>
      </c>
      <c r="S756" s="20">
        <f t="shared" si="35"/>
        <v>42267.746782407412</v>
      </c>
    </row>
    <row r="757" spans="1:19" ht="43.2" x14ac:dyDescent="0.55000000000000004">
      <c r="A757" s="10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2">
        <f t="shared" si="33"/>
        <v>115</v>
      </c>
      <c r="P757" s="14">
        <f t="shared" si="34"/>
        <v>57.52</v>
      </c>
      <c r="Q757" s="16" t="s">
        <v>8327</v>
      </c>
      <c r="R757" t="s">
        <v>8328</v>
      </c>
      <c r="S757" s="20">
        <f t="shared" si="35"/>
        <v>41299.381423611114</v>
      </c>
    </row>
    <row r="758" spans="1:19" ht="28.8" x14ac:dyDescent="0.55000000000000004">
      <c r="A758" s="10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2">
        <f t="shared" si="33"/>
        <v>110</v>
      </c>
      <c r="P758" s="14">
        <f t="shared" si="34"/>
        <v>96.53</v>
      </c>
      <c r="Q758" s="16" t="s">
        <v>8323</v>
      </c>
      <c r="R758" t="s">
        <v>8324</v>
      </c>
      <c r="S758" s="20">
        <f t="shared" si="35"/>
        <v>42359.868611111116</v>
      </c>
    </row>
    <row r="759" spans="1:19" ht="43.2" x14ac:dyDescent="0.55000000000000004">
      <c r="A759" s="10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2">
        <f t="shared" si="33"/>
        <v>102</v>
      </c>
      <c r="P759" s="14">
        <f t="shared" si="34"/>
        <v>51.04</v>
      </c>
      <c r="Q759" s="16" t="s">
        <v>8327</v>
      </c>
      <c r="R759" t="s">
        <v>8331</v>
      </c>
      <c r="S759" s="20">
        <f t="shared" si="35"/>
        <v>41800.959490740745</v>
      </c>
    </row>
    <row r="760" spans="1:19" ht="43.2" x14ac:dyDescent="0.55000000000000004">
      <c r="A760" s="1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2">
        <f t="shared" si="33"/>
        <v>114</v>
      </c>
      <c r="P760" s="14">
        <f t="shared" si="34"/>
        <v>67.13</v>
      </c>
      <c r="Q760" s="16" t="s">
        <v>8327</v>
      </c>
      <c r="R760" t="s">
        <v>8331</v>
      </c>
      <c r="S760" s="20">
        <f t="shared" si="35"/>
        <v>40845.050879629627</v>
      </c>
    </row>
    <row r="761" spans="1:19" ht="28.8" hidden="1" x14ac:dyDescent="0.55000000000000004">
      <c r="A761" s="10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2">
        <f t="shared" si="33"/>
        <v>101</v>
      </c>
      <c r="P761" s="14">
        <f t="shared" si="34"/>
        <v>126.72</v>
      </c>
      <c r="Q761" s="16" t="s">
        <v>8323</v>
      </c>
      <c r="R761" t="s">
        <v>8326</v>
      </c>
      <c r="S761" s="20">
        <f t="shared" si="35"/>
        <v>42697.082673611112</v>
      </c>
    </row>
    <row r="762" spans="1:19" ht="43.2" x14ac:dyDescent="0.55000000000000004">
      <c r="A762" s="10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2">
        <f t="shared" si="33"/>
        <v>261</v>
      </c>
      <c r="P762" s="14">
        <f t="shared" si="34"/>
        <v>54.62</v>
      </c>
      <c r="Q762" s="16" t="s">
        <v>8313</v>
      </c>
      <c r="R762" t="s">
        <v>8314</v>
      </c>
      <c r="S762" s="20">
        <f t="shared" si="35"/>
        <v>42333.619050925925</v>
      </c>
    </row>
    <row r="763" spans="1:19" ht="43.2" x14ac:dyDescent="0.55000000000000004">
      <c r="A763" s="10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2">
        <f t="shared" si="33"/>
        <v>104</v>
      </c>
      <c r="P763" s="14">
        <f t="shared" si="34"/>
        <v>130.16</v>
      </c>
      <c r="Q763" s="16" t="s">
        <v>8313</v>
      </c>
      <c r="R763" t="s">
        <v>8314</v>
      </c>
      <c r="S763" s="20">
        <f t="shared" si="35"/>
        <v>42109.894942129627</v>
      </c>
    </row>
    <row r="764" spans="1:19" ht="43.2" x14ac:dyDescent="0.55000000000000004">
      <c r="A764" s="10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2">
        <f t="shared" si="33"/>
        <v>101</v>
      </c>
      <c r="P764" s="14">
        <f t="shared" si="34"/>
        <v>159.82</v>
      </c>
      <c r="Q764" s="16" t="s">
        <v>8321</v>
      </c>
      <c r="R764" t="s">
        <v>8332</v>
      </c>
      <c r="S764" s="20">
        <f t="shared" si="35"/>
        <v>42516.047071759262</v>
      </c>
    </row>
    <row r="765" spans="1:19" ht="43.2" x14ac:dyDescent="0.55000000000000004">
      <c r="A765" s="10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2">
        <f t="shared" si="33"/>
        <v>101</v>
      </c>
      <c r="P765" s="14">
        <f t="shared" si="34"/>
        <v>347.85</v>
      </c>
      <c r="Q765" s="16" t="s">
        <v>8321</v>
      </c>
      <c r="R765" t="s">
        <v>8322</v>
      </c>
      <c r="S765" s="20">
        <f t="shared" si="35"/>
        <v>40255.744629629626</v>
      </c>
    </row>
    <row r="766" spans="1:19" ht="43.2" x14ac:dyDescent="0.55000000000000004">
      <c r="A766" s="10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2">
        <f t="shared" si="33"/>
        <v>361</v>
      </c>
      <c r="P766" s="14">
        <f t="shared" si="34"/>
        <v>96.06</v>
      </c>
      <c r="Q766" s="16" t="s">
        <v>8308</v>
      </c>
      <c r="R766" t="s">
        <v>8309</v>
      </c>
      <c r="S766" s="20">
        <f t="shared" si="35"/>
        <v>41848.021770833337</v>
      </c>
    </row>
    <row r="767" spans="1:19" ht="43.2" x14ac:dyDescent="0.55000000000000004">
      <c r="A767" s="10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2">
        <f t="shared" si="33"/>
        <v>113</v>
      </c>
      <c r="P767" s="14">
        <f t="shared" si="34"/>
        <v>107.32</v>
      </c>
      <c r="Q767" s="16" t="s">
        <v>8316</v>
      </c>
      <c r="R767" t="s">
        <v>8317</v>
      </c>
      <c r="S767" s="20">
        <f t="shared" si="35"/>
        <v>42296.631331018521</v>
      </c>
    </row>
    <row r="768" spans="1:19" ht="43.2" x14ac:dyDescent="0.55000000000000004">
      <c r="A768" s="10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2">
        <f t="shared" si="33"/>
        <v>112</v>
      </c>
      <c r="P768" s="14">
        <f t="shared" si="34"/>
        <v>61.3</v>
      </c>
      <c r="Q768" s="16" t="s">
        <v>8321</v>
      </c>
      <c r="R768" t="s">
        <v>8322</v>
      </c>
      <c r="S768" s="20">
        <f t="shared" si="35"/>
        <v>41348.877685185187</v>
      </c>
    </row>
    <row r="769" spans="1:19" ht="43.2" hidden="1" x14ac:dyDescent="0.55000000000000004">
      <c r="A769" s="10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2">
        <f t="shared" si="33"/>
        <v>22</v>
      </c>
      <c r="P769" s="14">
        <f t="shared" si="34"/>
        <v>23.95</v>
      </c>
      <c r="Q769" s="16" t="s">
        <v>8308</v>
      </c>
      <c r="R769" t="s">
        <v>8310</v>
      </c>
      <c r="S769" s="20">
        <f t="shared" si="35"/>
        <v>41835.581018518518</v>
      </c>
    </row>
    <row r="770" spans="1:19" ht="43.2" hidden="1" x14ac:dyDescent="0.55000000000000004">
      <c r="A770" s="1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2">
        <f t="shared" si="33"/>
        <v>110</v>
      </c>
      <c r="P770" s="14">
        <f t="shared" si="34"/>
        <v>65.91</v>
      </c>
      <c r="Q770" s="16" t="s">
        <v>8327</v>
      </c>
      <c r="R770" t="s">
        <v>8331</v>
      </c>
      <c r="S770" s="20">
        <f t="shared" si="35"/>
        <v>42433.688900462963</v>
      </c>
    </row>
    <row r="771" spans="1:19" ht="43.2" hidden="1" x14ac:dyDescent="0.55000000000000004">
      <c r="A771" s="10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2">
        <f t="shared" ref="O771:O834" si="36">ROUND(E771/D771*100,0)</f>
        <v>15</v>
      </c>
      <c r="P771" s="14">
        <f t="shared" ref="P771:P834" si="37">IFERROR(ROUND(E771/L771,2),0)</f>
        <v>93.9</v>
      </c>
      <c r="Q771" s="16" t="s">
        <v>8308</v>
      </c>
      <c r="R771" t="s">
        <v>8310</v>
      </c>
      <c r="S771" s="20">
        <f t="shared" ref="S771:S834" si="38">(((J771/60)/60/24)+DATE(1970,1,1))</f>
        <v>42556.695706018523</v>
      </c>
    </row>
    <row r="772" spans="1:19" ht="28.8" hidden="1" x14ac:dyDescent="0.55000000000000004">
      <c r="A772" s="10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2">
        <f t="shared" si="36"/>
        <v>18</v>
      </c>
      <c r="P772" s="14">
        <f t="shared" si="37"/>
        <v>115.99</v>
      </c>
      <c r="Q772" s="16" t="s">
        <v>8321</v>
      </c>
      <c r="R772" t="s">
        <v>8325</v>
      </c>
      <c r="S772" s="20">
        <f t="shared" si="38"/>
        <v>42429.326678240745</v>
      </c>
    </row>
    <row r="773" spans="1:19" ht="43.2" x14ac:dyDescent="0.55000000000000004">
      <c r="A773" s="10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2">
        <f t="shared" si="36"/>
        <v>489</v>
      </c>
      <c r="P773" s="14">
        <f t="shared" si="37"/>
        <v>31.57</v>
      </c>
      <c r="Q773" s="16" t="s">
        <v>8316</v>
      </c>
      <c r="R773" t="s">
        <v>8317</v>
      </c>
      <c r="S773" s="20">
        <f t="shared" si="38"/>
        <v>42745.365474537044</v>
      </c>
    </row>
    <row r="774" spans="1:19" ht="28.8" x14ac:dyDescent="0.55000000000000004">
      <c r="A774" s="10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2">
        <f t="shared" si="36"/>
        <v>176</v>
      </c>
      <c r="P774" s="14">
        <f t="shared" si="37"/>
        <v>56</v>
      </c>
      <c r="Q774" s="16" t="s">
        <v>8327</v>
      </c>
      <c r="R774" t="s">
        <v>8328</v>
      </c>
      <c r="S774" s="20">
        <f t="shared" si="38"/>
        <v>41002.958634259259</v>
      </c>
    </row>
    <row r="775" spans="1:19" ht="43.2" x14ac:dyDescent="0.55000000000000004">
      <c r="A775" s="10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2">
        <f t="shared" si="36"/>
        <v>103</v>
      </c>
      <c r="P775" s="14">
        <f t="shared" si="37"/>
        <v>94.41</v>
      </c>
      <c r="Q775" s="16" t="s">
        <v>8323</v>
      </c>
      <c r="R775" t="s">
        <v>8324</v>
      </c>
      <c r="S775" s="20">
        <f t="shared" si="38"/>
        <v>42740.837152777778</v>
      </c>
    </row>
    <row r="776" spans="1:19" ht="43.2" hidden="1" x14ac:dyDescent="0.55000000000000004">
      <c r="A776" s="10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2">
        <f t="shared" si="36"/>
        <v>104</v>
      </c>
      <c r="P776" s="14">
        <f t="shared" si="37"/>
        <v>194.44</v>
      </c>
      <c r="Q776" s="16" t="s">
        <v>8321</v>
      </c>
      <c r="R776" t="s">
        <v>8332</v>
      </c>
      <c r="S776" s="20">
        <f t="shared" si="38"/>
        <v>42323.964976851858</v>
      </c>
    </row>
    <row r="777" spans="1:19" ht="43.2" x14ac:dyDescent="0.55000000000000004">
      <c r="A777" s="10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2">
        <f t="shared" si="36"/>
        <v>175</v>
      </c>
      <c r="P777" s="14">
        <f t="shared" si="37"/>
        <v>264.85000000000002</v>
      </c>
      <c r="Q777" s="16" t="s">
        <v>8323</v>
      </c>
      <c r="R777" t="s">
        <v>8326</v>
      </c>
      <c r="S777" s="20">
        <f t="shared" si="38"/>
        <v>42341.818379629629</v>
      </c>
    </row>
    <row r="778" spans="1:19" ht="43.2" x14ac:dyDescent="0.55000000000000004">
      <c r="A778" s="10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2">
        <f t="shared" si="36"/>
        <v>117</v>
      </c>
      <c r="P778" s="14">
        <f t="shared" si="37"/>
        <v>60.27</v>
      </c>
      <c r="Q778" s="16" t="s">
        <v>8327</v>
      </c>
      <c r="R778" t="s">
        <v>8328</v>
      </c>
      <c r="S778" s="20">
        <f t="shared" si="38"/>
        <v>40852.889699074076</v>
      </c>
    </row>
    <row r="779" spans="1:19" ht="43.2" x14ac:dyDescent="0.55000000000000004">
      <c r="A779" s="10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2">
        <f t="shared" si="36"/>
        <v>103</v>
      </c>
      <c r="P779" s="14">
        <f t="shared" si="37"/>
        <v>109.19</v>
      </c>
      <c r="Q779" s="16" t="s">
        <v>8321</v>
      </c>
      <c r="R779" t="s">
        <v>8322</v>
      </c>
      <c r="S779" s="20">
        <f t="shared" si="38"/>
        <v>42101.737442129626</v>
      </c>
    </row>
    <row r="780" spans="1:19" ht="28.8" hidden="1" x14ac:dyDescent="0.55000000000000004">
      <c r="A780" s="1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2">
        <f t="shared" si="36"/>
        <v>109</v>
      </c>
      <c r="P780" s="14">
        <f t="shared" si="37"/>
        <v>86.44</v>
      </c>
      <c r="Q780" s="16" t="s">
        <v>8327</v>
      </c>
      <c r="R780" t="s">
        <v>8330</v>
      </c>
      <c r="S780" s="20">
        <f t="shared" si="38"/>
        <v>42783.815289351856</v>
      </c>
    </row>
    <row r="781" spans="1:19" ht="43.2" hidden="1" x14ac:dyDescent="0.55000000000000004">
      <c r="A781" s="10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2">
        <f t="shared" si="36"/>
        <v>51</v>
      </c>
      <c r="P781" s="14">
        <f t="shared" si="37"/>
        <v>147.88</v>
      </c>
      <c r="Q781" s="16" t="s">
        <v>8323</v>
      </c>
      <c r="R781" t="s">
        <v>8335</v>
      </c>
      <c r="S781" s="20">
        <f t="shared" si="38"/>
        <v>41880.753437499996</v>
      </c>
    </row>
    <row r="782" spans="1:19" ht="43.2" x14ac:dyDescent="0.55000000000000004">
      <c r="A782" s="10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2">
        <f t="shared" si="36"/>
        <v>103</v>
      </c>
      <c r="P782" s="14">
        <f t="shared" si="37"/>
        <v>242.28</v>
      </c>
      <c r="Q782" s="16" t="s">
        <v>8323</v>
      </c>
      <c r="R782" t="s">
        <v>8324</v>
      </c>
      <c r="S782" s="20">
        <f t="shared" si="38"/>
        <v>41778.548055555555</v>
      </c>
    </row>
    <row r="783" spans="1:19" ht="43.2" x14ac:dyDescent="0.55000000000000004">
      <c r="A783" s="10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2">
        <f t="shared" si="36"/>
        <v>174</v>
      </c>
      <c r="P783" s="14">
        <f t="shared" si="37"/>
        <v>51.85</v>
      </c>
      <c r="Q783" s="16" t="s">
        <v>8327</v>
      </c>
      <c r="R783" t="s">
        <v>8338</v>
      </c>
      <c r="S783" s="20">
        <f t="shared" si="38"/>
        <v>40626.834444444445</v>
      </c>
    </row>
    <row r="784" spans="1:19" hidden="1" x14ac:dyDescent="0.55000000000000004">
      <c r="A784" s="10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2">
        <f t="shared" si="36"/>
        <v>103</v>
      </c>
      <c r="P784" s="14">
        <f t="shared" si="37"/>
        <v>173.7</v>
      </c>
      <c r="Q784" s="16" t="s">
        <v>8323</v>
      </c>
      <c r="R784" t="s">
        <v>8326</v>
      </c>
      <c r="S784" s="20">
        <f t="shared" si="38"/>
        <v>42681.35157407407</v>
      </c>
    </row>
    <row r="785" spans="1:19" ht="43.2" hidden="1" x14ac:dyDescent="0.55000000000000004">
      <c r="A785" s="10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2">
        <f t="shared" si="36"/>
        <v>116</v>
      </c>
      <c r="P785" s="14">
        <f t="shared" si="37"/>
        <v>144.43</v>
      </c>
      <c r="Q785" s="16" t="s">
        <v>8316</v>
      </c>
      <c r="R785" t="s">
        <v>8317</v>
      </c>
      <c r="S785" s="20">
        <f t="shared" si="38"/>
        <v>42014.832326388889</v>
      </c>
    </row>
    <row r="786" spans="1:19" ht="57.6" x14ac:dyDescent="0.55000000000000004">
      <c r="A786" s="10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2">
        <f t="shared" si="36"/>
        <v>173</v>
      </c>
      <c r="P786" s="14">
        <f t="shared" si="37"/>
        <v>75.13</v>
      </c>
      <c r="Q786" s="16" t="s">
        <v>8319</v>
      </c>
      <c r="R786" t="s">
        <v>8320</v>
      </c>
      <c r="S786" s="20">
        <f t="shared" si="38"/>
        <v>42243.190057870372</v>
      </c>
    </row>
    <row r="787" spans="1:19" ht="43.2" x14ac:dyDescent="0.55000000000000004">
      <c r="A787" s="10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2">
        <f t="shared" si="36"/>
        <v>102</v>
      </c>
      <c r="P787" s="14">
        <f t="shared" si="37"/>
        <v>105.32</v>
      </c>
      <c r="Q787" s="16" t="s">
        <v>8321</v>
      </c>
      <c r="R787" t="s">
        <v>8322</v>
      </c>
      <c r="S787" s="20">
        <f t="shared" si="38"/>
        <v>42184.626250000001</v>
      </c>
    </row>
    <row r="788" spans="1:19" ht="43.2" hidden="1" x14ac:dyDescent="0.55000000000000004">
      <c r="A788" s="10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2">
        <f t="shared" si="36"/>
        <v>35</v>
      </c>
      <c r="P788" s="14">
        <f t="shared" si="37"/>
        <v>95.91</v>
      </c>
      <c r="Q788" s="16" t="s">
        <v>8308</v>
      </c>
      <c r="R788" t="s">
        <v>8310</v>
      </c>
      <c r="S788" s="20">
        <f t="shared" si="38"/>
        <v>42339.833981481483</v>
      </c>
    </row>
    <row r="789" spans="1:19" ht="28.8" hidden="1" x14ac:dyDescent="0.55000000000000004">
      <c r="A789" s="10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2">
        <f t="shared" si="36"/>
        <v>108</v>
      </c>
      <c r="P789" s="14">
        <f t="shared" si="37"/>
        <v>88.87</v>
      </c>
      <c r="Q789" s="16" t="s">
        <v>8323</v>
      </c>
      <c r="R789" t="s">
        <v>8324</v>
      </c>
      <c r="S789" s="20">
        <f t="shared" si="38"/>
        <v>41957.756840277783</v>
      </c>
    </row>
    <row r="790" spans="1:19" ht="43.2" hidden="1" x14ac:dyDescent="0.55000000000000004">
      <c r="A790" s="1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2">
        <f t="shared" si="36"/>
        <v>11</v>
      </c>
      <c r="P790" s="14">
        <f t="shared" si="37"/>
        <v>72.760000000000005</v>
      </c>
      <c r="Q790" s="16" t="s">
        <v>8319</v>
      </c>
      <c r="R790" t="s">
        <v>8345</v>
      </c>
      <c r="S790" s="20">
        <f t="shared" si="38"/>
        <v>42113.105046296296</v>
      </c>
    </row>
    <row r="791" spans="1:19" ht="28.8" hidden="1" x14ac:dyDescent="0.55000000000000004">
      <c r="A791" s="10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2">
        <f t="shared" si="36"/>
        <v>107</v>
      </c>
      <c r="P791" s="14">
        <f t="shared" si="37"/>
        <v>49.32</v>
      </c>
      <c r="Q791" s="16" t="s">
        <v>8321</v>
      </c>
      <c r="R791" t="s">
        <v>8332</v>
      </c>
      <c r="S791" s="20">
        <f t="shared" si="38"/>
        <v>42149.548888888887</v>
      </c>
    </row>
    <row r="792" spans="1:19" ht="43.2" x14ac:dyDescent="0.55000000000000004">
      <c r="A792" s="10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2">
        <f t="shared" si="36"/>
        <v>101</v>
      </c>
      <c r="P792" s="14">
        <f t="shared" si="37"/>
        <v>125.99</v>
      </c>
      <c r="Q792" s="16" t="s">
        <v>8319</v>
      </c>
      <c r="R792" t="s">
        <v>8320</v>
      </c>
      <c r="S792" s="20">
        <f t="shared" si="38"/>
        <v>42704.187118055561</v>
      </c>
    </row>
    <row r="793" spans="1:19" ht="28.8" x14ac:dyDescent="0.55000000000000004">
      <c r="A793" s="10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2">
        <f t="shared" si="36"/>
        <v>107</v>
      </c>
      <c r="P793" s="14">
        <f t="shared" si="37"/>
        <v>45.42</v>
      </c>
      <c r="Q793" s="16" t="s">
        <v>8321</v>
      </c>
      <c r="R793" t="s">
        <v>8322</v>
      </c>
      <c r="S793" s="20">
        <f t="shared" si="38"/>
        <v>40588.526412037041</v>
      </c>
    </row>
    <row r="794" spans="1:19" ht="43.2" hidden="1" x14ac:dyDescent="0.55000000000000004">
      <c r="A794" s="10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2">
        <f t="shared" si="36"/>
        <v>9</v>
      </c>
      <c r="P794" s="14">
        <f t="shared" si="37"/>
        <v>29.24</v>
      </c>
      <c r="Q794" s="16" t="s">
        <v>8346</v>
      </c>
      <c r="R794" t="s">
        <v>8347</v>
      </c>
      <c r="S794" s="20">
        <f t="shared" si="38"/>
        <v>42114.252951388888</v>
      </c>
    </row>
    <row r="795" spans="1:19" ht="57.6" x14ac:dyDescent="0.55000000000000004">
      <c r="A795" s="10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2">
        <f t="shared" si="36"/>
        <v>107</v>
      </c>
      <c r="P795" s="14">
        <f t="shared" si="37"/>
        <v>90.82</v>
      </c>
      <c r="Q795" s="16" t="s">
        <v>8323</v>
      </c>
      <c r="R795" t="s">
        <v>8335</v>
      </c>
      <c r="S795" s="20">
        <f t="shared" si="38"/>
        <v>41814.367800925924</v>
      </c>
    </row>
    <row r="796" spans="1:19" ht="28.8" x14ac:dyDescent="0.55000000000000004">
      <c r="A796" s="10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2">
        <f t="shared" si="36"/>
        <v>142</v>
      </c>
      <c r="P796" s="14">
        <f t="shared" si="37"/>
        <v>193.84</v>
      </c>
      <c r="Q796" s="16" t="s">
        <v>8321</v>
      </c>
      <c r="R796" t="s">
        <v>8332</v>
      </c>
      <c r="S796" s="20">
        <f t="shared" si="38"/>
        <v>42068.307002314818</v>
      </c>
    </row>
    <row r="797" spans="1:19" ht="43.2" x14ac:dyDescent="0.55000000000000004">
      <c r="A797" s="10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2">
        <f t="shared" si="36"/>
        <v>106</v>
      </c>
      <c r="P797" s="14">
        <f t="shared" si="37"/>
        <v>146.88</v>
      </c>
      <c r="Q797" s="16" t="s">
        <v>8321</v>
      </c>
      <c r="R797" t="s">
        <v>8332</v>
      </c>
      <c r="S797" s="20">
        <f t="shared" si="38"/>
        <v>41794.072337962964</v>
      </c>
    </row>
    <row r="798" spans="1:19" ht="28.8" hidden="1" x14ac:dyDescent="0.55000000000000004">
      <c r="A798" s="10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2">
        <f t="shared" si="36"/>
        <v>11</v>
      </c>
      <c r="P798" s="14">
        <f t="shared" si="37"/>
        <v>117.65</v>
      </c>
      <c r="Q798" s="16" t="s">
        <v>8323</v>
      </c>
      <c r="R798" t="s">
        <v>8324</v>
      </c>
      <c r="S798" s="20">
        <f t="shared" si="38"/>
        <v>42299.130162037036</v>
      </c>
    </row>
    <row r="799" spans="1:19" ht="28.8" x14ac:dyDescent="0.55000000000000004">
      <c r="A799" s="10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2">
        <f t="shared" si="36"/>
        <v>282</v>
      </c>
      <c r="P799" s="14">
        <f t="shared" si="37"/>
        <v>52.79</v>
      </c>
      <c r="Q799" s="16" t="s">
        <v>8313</v>
      </c>
      <c r="R799" t="s">
        <v>8314</v>
      </c>
      <c r="S799" s="20">
        <f t="shared" si="38"/>
        <v>42736.732893518521</v>
      </c>
    </row>
    <row r="800" spans="1:19" ht="43.2" x14ac:dyDescent="0.55000000000000004">
      <c r="A800" s="1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2">
        <f t="shared" si="36"/>
        <v>105</v>
      </c>
      <c r="P800" s="14">
        <f t="shared" si="37"/>
        <v>158.96</v>
      </c>
      <c r="Q800" s="16" t="s">
        <v>8327</v>
      </c>
      <c r="R800" t="s">
        <v>8331</v>
      </c>
      <c r="S800" s="20">
        <f t="shared" si="38"/>
        <v>40736.115011574075</v>
      </c>
    </row>
    <row r="801" spans="1:19" ht="28.8" x14ac:dyDescent="0.55000000000000004">
      <c r="A801" s="10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2">
        <f t="shared" si="36"/>
        <v>168</v>
      </c>
      <c r="P801" s="14">
        <f t="shared" si="37"/>
        <v>84.86</v>
      </c>
      <c r="Q801" s="16" t="s">
        <v>8323</v>
      </c>
      <c r="R801" t="s">
        <v>8324</v>
      </c>
      <c r="S801" s="20">
        <f t="shared" si="38"/>
        <v>42567.264178240745</v>
      </c>
    </row>
    <row r="802" spans="1:19" ht="43.2" x14ac:dyDescent="0.55000000000000004">
      <c r="A802" s="10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2">
        <f t="shared" si="36"/>
        <v>168</v>
      </c>
      <c r="P802" s="14">
        <f t="shared" si="37"/>
        <v>75.67</v>
      </c>
      <c r="Q802" s="16" t="s">
        <v>8319</v>
      </c>
      <c r="R802" t="s">
        <v>8320</v>
      </c>
      <c r="S802" s="20">
        <f t="shared" si="38"/>
        <v>42670.602673611109</v>
      </c>
    </row>
    <row r="803" spans="1:19" x14ac:dyDescent="0.55000000000000004">
      <c r="A803" s="10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2">
        <f t="shared" si="36"/>
        <v>104</v>
      </c>
      <c r="P803" s="14">
        <f t="shared" si="37"/>
        <v>117.68</v>
      </c>
      <c r="Q803" s="16" t="s">
        <v>8327</v>
      </c>
      <c r="R803" t="s">
        <v>8331</v>
      </c>
      <c r="S803" s="20">
        <f t="shared" si="38"/>
        <v>40763.691423611112</v>
      </c>
    </row>
    <row r="804" spans="1:19" ht="43.2" x14ac:dyDescent="0.55000000000000004">
      <c r="A804" s="10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2">
        <f t="shared" si="36"/>
        <v>104</v>
      </c>
      <c r="P804" s="14">
        <f t="shared" si="37"/>
        <v>56.41</v>
      </c>
      <c r="Q804" s="16" t="s">
        <v>8327</v>
      </c>
      <c r="R804" t="s">
        <v>8331</v>
      </c>
      <c r="S804" s="20">
        <f t="shared" si="38"/>
        <v>41370.800185185188</v>
      </c>
    </row>
    <row r="805" spans="1:19" ht="28.8" x14ac:dyDescent="0.55000000000000004">
      <c r="A805" s="10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2">
        <f t="shared" si="36"/>
        <v>104</v>
      </c>
      <c r="P805" s="14">
        <f t="shared" si="37"/>
        <v>177.62</v>
      </c>
      <c r="Q805" s="16" t="s">
        <v>8323</v>
      </c>
      <c r="R805" t="s">
        <v>8326</v>
      </c>
      <c r="S805" s="20">
        <f t="shared" si="38"/>
        <v>42549.665717592594</v>
      </c>
    </row>
    <row r="806" spans="1:19" ht="43.2" x14ac:dyDescent="0.55000000000000004">
      <c r="A806" s="10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2">
        <f t="shared" si="36"/>
        <v>166</v>
      </c>
      <c r="P806" s="14">
        <f t="shared" si="37"/>
        <v>177.02</v>
      </c>
      <c r="Q806" s="16" t="s">
        <v>8323</v>
      </c>
      <c r="R806" t="s">
        <v>8324</v>
      </c>
      <c r="S806" s="20">
        <f t="shared" si="38"/>
        <v>41975.901180555549</v>
      </c>
    </row>
    <row r="807" spans="1:19" ht="28.8" hidden="1" x14ac:dyDescent="0.55000000000000004">
      <c r="A807" s="10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2">
        <f t="shared" si="36"/>
        <v>22</v>
      </c>
      <c r="P807" s="14">
        <f t="shared" si="37"/>
        <v>66.52</v>
      </c>
      <c r="Q807" s="16" t="s">
        <v>8321</v>
      </c>
      <c r="R807" t="s">
        <v>8339</v>
      </c>
      <c r="S807" s="20">
        <f t="shared" si="38"/>
        <v>41381.50577546296</v>
      </c>
    </row>
    <row r="808" spans="1:19" ht="43.2" x14ac:dyDescent="0.55000000000000004">
      <c r="A808" s="10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2">
        <f t="shared" si="36"/>
        <v>138</v>
      </c>
      <c r="P808" s="14">
        <f t="shared" si="37"/>
        <v>87.44</v>
      </c>
      <c r="Q808" s="16" t="s">
        <v>8308</v>
      </c>
      <c r="R808" t="s">
        <v>8309</v>
      </c>
      <c r="S808" s="20">
        <f t="shared" si="38"/>
        <v>40638.828009259261</v>
      </c>
    </row>
    <row r="809" spans="1:19" ht="43.2" hidden="1" x14ac:dyDescent="0.55000000000000004">
      <c r="A809" s="10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2">
        <f t="shared" si="36"/>
        <v>332</v>
      </c>
      <c r="P809" s="14">
        <f t="shared" si="37"/>
        <v>21.23</v>
      </c>
      <c r="Q809" s="16" t="s">
        <v>8316</v>
      </c>
      <c r="R809" t="s">
        <v>8317</v>
      </c>
      <c r="S809" s="20">
        <f t="shared" si="38"/>
        <v>42331.378923611104</v>
      </c>
    </row>
    <row r="810" spans="1:19" ht="43.2" x14ac:dyDescent="0.55000000000000004">
      <c r="A810" s="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2">
        <f t="shared" si="36"/>
        <v>111</v>
      </c>
      <c r="P810" s="14">
        <f t="shared" si="37"/>
        <v>61.03</v>
      </c>
      <c r="Q810" s="16" t="s">
        <v>8327</v>
      </c>
      <c r="R810" t="s">
        <v>8341</v>
      </c>
      <c r="S810" s="20">
        <f t="shared" si="38"/>
        <v>41304.751284722224</v>
      </c>
    </row>
    <row r="811" spans="1:19" ht="43.2" x14ac:dyDescent="0.55000000000000004">
      <c r="A811" s="10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2">
        <f t="shared" si="36"/>
        <v>165</v>
      </c>
      <c r="P811" s="14">
        <f t="shared" si="37"/>
        <v>81.099999999999994</v>
      </c>
      <c r="Q811" s="16" t="s">
        <v>8313</v>
      </c>
      <c r="R811" t="s">
        <v>8314</v>
      </c>
      <c r="S811" s="20">
        <f t="shared" si="38"/>
        <v>42405.67260416667</v>
      </c>
    </row>
    <row r="812" spans="1:19" ht="43.2" hidden="1" x14ac:dyDescent="0.55000000000000004">
      <c r="A812" s="10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2">
        <f t="shared" si="36"/>
        <v>24</v>
      </c>
      <c r="P812" s="14">
        <f t="shared" si="37"/>
        <v>305.77999999999997</v>
      </c>
      <c r="Q812" s="16" t="s">
        <v>8319</v>
      </c>
      <c r="R812" t="s">
        <v>8345</v>
      </c>
      <c r="S812" s="20">
        <f t="shared" si="38"/>
        <v>41828.664456018516</v>
      </c>
    </row>
    <row r="813" spans="1:19" ht="28.8" x14ac:dyDescent="0.55000000000000004">
      <c r="A813" s="10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2">
        <f t="shared" si="36"/>
        <v>103</v>
      </c>
      <c r="P813" s="14">
        <f t="shared" si="37"/>
        <v>100.5</v>
      </c>
      <c r="Q813" s="16" t="s">
        <v>8323</v>
      </c>
      <c r="R813" t="s">
        <v>8326</v>
      </c>
      <c r="S813" s="20">
        <f t="shared" si="38"/>
        <v>41591.737974537034</v>
      </c>
    </row>
    <row r="814" spans="1:19" ht="43.2" x14ac:dyDescent="0.55000000000000004">
      <c r="A814" s="10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2">
        <f t="shared" si="36"/>
        <v>103</v>
      </c>
      <c r="P814" s="14">
        <f t="shared" si="37"/>
        <v>329.2</v>
      </c>
      <c r="Q814" s="16" t="s">
        <v>8323</v>
      </c>
      <c r="R814" t="s">
        <v>8335</v>
      </c>
      <c r="S814" s="20">
        <f t="shared" si="38"/>
        <v>41845.809166666666</v>
      </c>
    </row>
    <row r="815" spans="1:19" ht="43.2" x14ac:dyDescent="0.55000000000000004">
      <c r="A815" s="10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2">
        <f t="shared" si="36"/>
        <v>103</v>
      </c>
      <c r="P815" s="14">
        <f t="shared" si="37"/>
        <v>115.87</v>
      </c>
      <c r="Q815" s="16" t="s">
        <v>8323</v>
      </c>
      <c r="R815" t="s">
        <v>8326</v>
      </c>
      <c r="S815" s="20">
        <f t="shared" si="38"/>
        <v>42262.096782407403</v>
      </c>
    </row>
    <row r="816" spans="1:19" ht="43.2" hidden="1" x14ac:dyDescent="0.55000000000000004">
      <c r="A816" s="10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2">
        <f t="shared" si="36"/>
        <v>103</v>
      </c>
      <c r="P816" s="14">
        <f t="shared" si="37"/>
        <v>87.36</v>
      </c>
      <c r="Q816" s="16" t="s">
        <v>8323</v>
      </c>
      <c r="R816" t="s">
        <v>8326</v>
      </c>
      <c r="S816" s="20">
        <f t="shared" si="38"/>
        <v>41798.94027777778</v>
      </c>
    </row>
    <row r="817" spans="1:19" ht="43.2" x14ac:dyDescent="0.55000000000000004">
      <c r="A817" s="10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2">
        <f t="shared" si="36"/>
        <v>103</v>
      </c>
      <c r="P817" s="14">
        <f t="shared" si="37"/>
        <v>132.44</v>
      </c>
      <c r="Q817" s="16" t="s">
        <v>8327</v>
      </c>
      <c r="R817" t="s">
        <v>8338</v>
      </c>
      <c r="S817" s="20">
        <f t="shared" si="38"/>
        <v>40848.198333333334</v>
      </c>
    </row>
    <row r="818" spans="1:19" ht="43.2" x14ac:dyDescent="0.55000000000000004">
      <c r="A818" s="10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2">
        <f t="shared" si="36"/>
        <v>103</v>
      </c>
      <c r="P818" s="14">
        <f t="shared" si="37"/>
        <v>70.78</v>
      </c>
      <c r="Q818" s="16" t="s">
        <v>8327</v>
      </c>
      <c r="R818" t="s">
        <v>8338</v>
      </c>
      <c r="S818" s="20">
        <f t="shared" si="38"/>
        <v>40845.14975694444</v>
      </c>
    </row>
    <row r="819" spans="1:19" x14ac:dyDescent="0.55000000000000004">
      <c r="A819" s="10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2">
        <f t="shared" si="36"/>
        <v>109</v>
      </c>
      <c r="P819" s="14">
        <f t="shared" si="37"/>
        <v>151.97999999999999</v>
      </c>
      <c r="Q819" s="16" t="s">
        <v>8323</v>
      </c>
      <c r="R819" t="s">
        <v>8326</v>
      </c>
      <c r="S819" s="20">
        <f t="shared" si="38"/>
        <v>42576.697569444441</v>
      </c>
    </row>
    <row r="820" spans="1:19" ht="43.2" hidden="1" x14ac:dyDescent="0.55000000000000004">
      <c r="A820" s="1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2">
        <f t="shared" si="36"/>
        <v>36</v>
      </c>
      <c r="P820" s="14">
        <f t="shared" si="37"/>
        <v>67.14</v>
      </c>
      <c r="Q820" s="16" t="s">
        <v>8313</v>
      </c>
      <c r="R820" t="s">
        <v>8314</v>
      </c>
      <c r="S820" s="20">
        <f t="shared" si="38"/>
        <v>42247.803912037038</v>
      </c>
    </row>
    <row r="821" spans="1:19" ht="43.2" hidden="1" x14ac:dyDescent="0.55000000000000004">
      <c r="A821" s="10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2">
        <f t="shared" si="36"/>
        <v>10</v>
      </c>
      <c r="P821" s="14">
        <f t="shared" si="37"/>
        <v>744.55</v>
      </c>
      <c r="Q821" s="16" t="s">
        <v>8311</v>
      </c>
      <c r="R821" t="s">
        <v>8348</v>
      </c>
      <c r="S821" s="20">
        <f t="shared" si="38"/>
        <v>42142.767106481479</v>
      </c>
    </row>
    <row r="822" spans="1:19" ht="43.2" x14ac:dyDescent="0.55000000000000004">
      <c r="A822" s="10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2">
        <f t="shared" si="36"/>
        <v>327</v>
      </c>
      <c r="P822" s="14">
        <f t="shared" si="37"/>
        <v>97.3</v>
      </c>
      <c r="Q822" s="16" t="s">
        <v>8316</v>
      </c>
      <c r="R822" t="s">
        <v>8317</v>
      </c>
      <c r="S822" s="20">
        <f t="shared" si="38"/>
        <v>41695.016782407409</v>
      </c>
    </row>
    <row r="823" spans="1:19" ht="43.2" x14ac:dyDescent="0.55000000000000004">
      <c r="A823" s="10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2">
        <f t="shared" si="36"/>
        <v>102</v>
      </c>
      <c r="P823" s="14">
        <f t="shared" si="37"/>
        <v>255.17</v>
      </c>
      <c r="Q823" s="16" t="s">
        <v>8323</v>
      </c>
      <c r="R823" t="s">
        <v>8335</v>
      </c>
      <c r="S823" s="20">
        <f t="shared" si="38"/>
        <v>41754.564328703702</v>
      </c>
    </row>
    <row r="824" spans="1:19" x14ac:dyDescent="0.55000000000000004">
      <c r="A824" s="10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2">
        <f t="shared" si="36"/>
        <v>163</v>
      </c>
      <c r="P824" s="14">
        <f t="shared" si="37"/>
        <v>34.869999999999997</v>
      </c>
      <c r="Q824" s="16" t="s">
        <v>8311</v>
      </c>
      <c r="R824" t="s">
        <v>8312</v>
      </c>
      <c r="S824" s="20">
        <f t="shared" si="38"/>
        <v>41291.661550925928</v>
      </c>
    </row>
    <row r="825" spans="1:19" ht="43.2" hidden="1" x14ac:dyDescent="0.55000000000000004">
      <c r="A825" s="10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2">
        <f t="shared" si="36"/>
        <v>125</v>
      </c>
      <c r="P825" s="14">
        <f t="shared" si="37"/>
        <v>77.64</v>
      </c>
      <c r="Q825" s="16" t="s">
        <v>8327</v>
      </c>
      <c r="R825" t="s">
        <v>8331</v>
      </c>
      <c r="S825" s="20">
        <f t="shared" si="38"/>
        <v>41656.762638888889</v>
      </c>
    </row>
    <row r="826" spans="1:19" ht="43.2" x14ac:dyDescent="0.55000000000000004">
      <c r="A826" s="10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2">
        <f t="shared" si="36"/>
        <v>113</v>
      </c>
      <c r="P826" s="14">
        <f t="shared" si="37"/>
        <v>50.22</v>
      </c>
      <c r="Q826" s="16" t="s">
        <v>8308</v>
      </c>
      <c r="R826" t="s">
        <v>8309</v>
      </c>
      <c r="S826" s="20">
        <f t="shared" si="38"/>
        <v>40765.876886574071</v>
      </c>
    </row>
    <row r="827" spans="1:19" ht="43.2" hidden="1" x14ac:dyDescent="0.55000000000000004">
      <c r="A827" s="10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2">
        <f t="shared" si="36"/>
        <v>102</v>
      </c>
      <c r="P827" s="14">
        <f t="shared" si="37"/>
        <v>116</v>
      </c>
      <c r="Q827" s="16" t="s">
        <v>8323</v>
      </c>
      <c r="R827" t="s">
        <v>8326</v>
      </c>
      <c r="S827" s="20">
        <f t="shared" si="38"/>
        <v>42137.395798611105</v>
      </c>
    </row>
    <row r="828" spans="1:19" ht="43.2" hidden="1" x14ac:dyDescent="0.55000000000000004">
      <c r="A828" s="10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2">
        <f t="shared" si="36"/>
        <v>101</v>
      </c>
      <c r="P828" s="14">
        <f t="shared" si="37"/>
        <v>202.85</v>
      </c>
      <c r="Q828" s="16" t="s">
        <v>8323</v>
      </c>
      <c r="R828" t="s">
        <v>8326</v>
      </c>
      <c r="S828" s="20">
        <f t="shared" si="38"/>
        <v>42064.220069444447</v>
      </c>
    </row>
    <row r="829" spans="1:19" ht="43.2" x14ac:dyDescent="0.55000000000000004">
      <c r="A829" s="10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2">
        <f t="shared" si="36"/>
        <v>101</v>
      </c>
      <c r="P829" s="14">
        <f t="shared" si="37"/>
        <v>142.28</v>
      </c>
      <c r="Q829" s="16" t="s">
        <v>8323</v>
      </c>
      <c r="R829" t="s">
        <v>8326</v>
      </c>
      <c r="S829" s="20">
        <f t="shared" si="38"/>
        <v>42041.714178240742</v>
      </c>
    </row>
    <row r="830" spans="1:19" ht="43.2" x14ac:dyDescent="0.55000000000000004">
      <c r="A830" s="1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2">
        <f t="shared" si="36"/>
        <v>108</v>
      </c>
      <c r="P830" s="14">
        <f t="shared" si="37"/>
        <v>37.200000000000003</v>
      </c>
      <c r="Q830" s="16" t="s">
        <v>8316</v>
      </c>
      <c r="R830" t="s">
        <v>8317</v>
      </c>
      <c r="S830" s="20">
        <f t="shared" si="38"/>
        <v>42452.666770833333</v>
      </c>
    </row>
    <row r="831" spans="1:19" ht="43.2" x14ac:dyDescent="0.55000000000000004">
      <c r="A831" s="10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2">
        <f t="shared" si="36"/>
        <v>203</v>
      </c>
      <c r="P831" s="14">
        <f t="shared" si="37"/>
        <v>47.68</v>
      </c>
      <c r="Q831" s="16" t="s">
        <v>8327</v>
      </c>
      <c r="R831" t="s">
        <v>8328</v>
      </c>
      <c r="S831" s="20">
        <f t="shared" si="38"/>
        <v>41226.648576388885</v>
      </c>
    </row>
    <row r="832" spans="1:19" ht="57.6" hidden="1" x14ac:dyDescent="0.55000000000000004">
      <c r="A832" s="10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2">
        <f t="shared" si="36"/>
        <v>103</v>
      </c>
      <c r="P832" s="14">
        <f t="shared" si="37"/>
        <v>80.180000000000007</v>
      </c>
      <c r="Q832" s="16" t="s">
        <v>8327</v>
      </c>
      <c r="R832" t="s">
        <v>8338</v>
      </c>
      <c r="S832" s="20">
        <f t="shared" si="38"/>
        <v>42343.998043981483</v>
      </c>
    </row>
    <row r="833" spans="1:19" ht="43.2" x14ac:dyDescent="0.55000000000000004">
      <c r="A833" s="10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2">
        <f t="shared" si="36"/>
        <v>101</v>
      </c>
      <c r="P833" s="14">
        <f t="shared" si="37"/>
        <v>74.95</v>
      </c>
      <c r="Q833" s="16" t="s">
        <v>8327</v>
      </c>
      <c r="R833" t="s">
        <v>8331</v>
      </c>
      <c r="S833" s="20">
        <f t="shared" si="38"/>
        <v>41579.847997685189</v>
      </c>
    </row>
    <row r="834" spans="1:19" ht="28.8" x14ac:dyDescent="0.55000000000000004">
      <c r="A834" s="10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2">
        <f t="shared" si="36"/>
        <v>108</v>
      </c>
      <c r="P834" s="14">
        <f t="shared" si="37"/>
        <v>74.23</v>
      </c>
      <c r="Q834" s="16" t="s">
        <v>8319</v>
      </c>
      <c r="R834" t="s">
        <v>8320</v>
      </c>
      <c r="S834" s="20">
        <f t="shared" si="38"/>
        <v>42187.125625000001</v>
      </c>
    </row>
    <row r="835" spans="1:19" ht="43.2" hidden="1" x14ac:dyDescent="0.55000000000000004">
      <c r="A835" s="10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2">
        <f t="shared" ref="O835:O898" si="39">ROUND(E835/D835*100,0)</f>
        <v>101</v>
      </c>
      <c r="P835" s="14">
        <f t="shared" ref="P835:P898" si="40">IFERROR(ROUND(E835/L835,2),0)</f>
        <v>104.99</v>
      </c>
      <c r="Q835" s="16" t="s">
        <v>8323</v>
      </c>
      <c r="R835" t="s">
        <v>8326</v>
      </c>
      <c r="S835" s="20">
        <f t="shared" ref="S835:S898" si="41">(((J835/60)/60/24)+DATE(1970,1,1))</f>
        <v>42053.732627314821</v>
      </c>
    </row>
    <row r="836" spans="1:19" ht="43.2" x14ac:dyDescent="0.55000000000000004">
      <c r="A836" s="10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2">
        <f t="shared" si="39"/>
        <v>101</v>
      </c>
      <c r="P836" s="14">
        <f t="shared" si="40"/>
        <v>87.83</v>
      </c>
      <c r="Q836" s="16" t="s">
        <v>8327</v>
      </c>
      <c r="R836" t="s">
        <v>8331</v>
      </c>
      <c r="S836" s="20">
        <f t="shared" si="41"/>
        <v>40536.111550925925</v>
      </c>
    </row>
    <row r="837" spans="1:19" ht="43.2" hidden="1" x14ac:dyDescent="0.55000000000000004">
      <c r="A837" s="10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2">
        <f t="shared" si="39"/>
        <v>9</v>
      </c>
      <c r="P837" s="14">
        <f t="shared" si="40"/>
        <v>65.67</v>
      </c>
      <c r="Q837" s="16" t="s">
        <v>8316</v>
      </c>
      <c r="R837" t="s">
        <v>8334</v>
      </c>
      <c r="S837" s="20">
        <f t="shared" si="41"/>
        <v>41417.228043981479</v>
      </c>
    </row>
    <row r="838" spans="1:19" ht="28.8" hidden="1" x14ac:dyDescent="0.55000000000000004">
      <c r="A838" s="10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2">
        <f t="shared" si="39"/>
        <v>29</v>
      </c>
      <c r="P838" s="14">
        <f t="shared" si="40"/>
        <v>34.22</v>
      </c>
      <c r="Q838" s="16" t="s">
        <v>8316</v>
      </c>
      <c r="R838" t="s">
        <v>8334</v>
      </c>
      <c r="S838" s="20">
        <f t="shared" si="41"/>
        <v>42045.50535879629</v>
      </c>
    </row>
    <row r="839" spans="1:19" ht="43.2" x14ac:dyDescent="0.55000000000000004">
      <c r="A839" s="10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2">
        <f t="shared" si="39"/>
        <v>101</v>
      </c>
      <c r="P839" s="14">
        <f t="shared" si="40"/>
        <v>116.96</v>
      </c>
      <c r="Q839" s="16" t="s">
        <v>8327</v>
      </c>
      <c r="R839" t="s">
        <v>8328</v>
      </c>
      <c r="S839" s="20">
        <f t="shared" si="41"/>
        <v>41591.964537037034</v>
      </c>
    </row>
    <row r="840" spans="1:19" ht="43.2" hidden="1" x14ac:dyDescent="0.55000000000000004">
      <c r="A840" s="1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2">
        <f t="shared" si="39"/>
        <v>806</v>
      </c>
      <c r="P840" s="14">
        <f t="shared" si="40"/>
        <v>49.47</v>
      </c>
      <c r="Q840" s="16" t="s">
        <v>8316</v>
      </c>
      <c r="R840" t="s">
        <v>8317</v>
      </c>
      <c r="S840" s="20">
        <f t="shared" si="41"/>
        <v>42766.827546296292</v>
      </c>
    </row>
    <row r="841" spans="1:19" ht="28.8" x14ac:dyDescent="0.55000000000000004">
      <c r="A841" s="10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2">
        <f t="shared" si="39"/>
        <v>115</v>
      </c>
      <c r="P841" s="14">
        <f t="shared" si="40"/>
        <v>39.31</v>
      </c>
      <c r="Q841" s="16" t="s">
        <v>8327</v>
      </c>
      <c r="R841" t="s">
        <v>8331</v>
      </c>
      <c r="S841" s="20">
        <f t="shared" si="41"/>
        <v>41341.870868055557</v>
      </c>
    </row>
    <row r="842" spans="1:19" ht="43.2" x14ac:dyDescent="0.55000000000000004">
      <c r="A842" s="10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2">
        <f t="shared" si="39"/>
        <v>101</v>
      </c>
      <c r="P842" s="14">
        <f t="shared" si="40"/>
        <v>83.89</v>
      </c>
      <c r="Q842" s="16" t="s">
        <v>8327</v>
      </c>
      <c r="R842" t="s">
        <v>8331</v>
      </c>
      <c r="S842" s="20">
        <f t="shared" si="41"/>
        <v>40555.325937499998</v>
      </c>
    </row>
    <row r="843" spans="1:19" ht="43.2" x14ac:dyDescent="0.55000000000000004">
      <c r="A843" s="10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2">
        <f t="shared" si="39"/>
        <v>100</v>
      </c>
      <c r="P843" s="14">
        <f t="shared" si="40"/>
        <v>110.07</v>
      </c>
      <c r="Q843" s="16" t="s">
        <v>8321</v>
      </c>
      <c r="R843" t="s">
        <v>8322</v>
      </c>
      <c r="S843" s="20">
        <f t="shared" si="41"/>
        <v>41394.842442129629</v>
      </c>
    </row>
    <row r="844" spans="1:19" ht="43.2" x14ac:dyDescent="0.55000000000000004">
      <c r="A844" s="10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2">
        <f t="shared" si="39"/>
        <v>100</v>
      </c>
      <c r="P844" s="14">
        <f t="shared" si="40"/>
        <v>100.33</v>
      </c>
      <c r="Q844" s="16" t="s">
        <v>8327</v>
      </c>
      <c r="R844" t="s">
        <v>8341</v>
      </c>
      <c r="S844" s="20">
        <f t="shared" si="41"/>
        <v>41058.844571759262</v>
      </c>
    </row>
    <row r="845" spans="1:19" ht="43.2" x14ac:dyDescent="0.55000000000000004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39"/>
        <v>267</v>
      </c>
      <c r="P845" s="14">
        <f t="shared" si="40"/>
        <v>63.1</v>
      </c>
      <c r="Q845" s="16" t="s">
        <v>8327</v>
      </c>
      <c r="R845" t="s">
        <v>8336</v>
      </c>
      <c r="S845" s="20">
        <f t="shared" si="41"/>
        <v>42695.257870370369</v>
      </c>
    </row>
    <row r="846" spans="1:19" ht="43.2" x14ac:dyDescent="0.55000000000000004">
      <c r="A846" s="10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2">
        <f t="shared" si="39"/>
        <v>100</v>
      </c>
      <c r="P846" s="14">
        <f t="shared" si="40"/>
        <v>70.88</v>
      </c>
      <c r="Q846" s="16" t="s">
        <v>8323</v>
      </c>
      <c r="R846" t="s">
        <v>8326</v>
      </c>
      <c r="S846" s="20">
        <f t="shared" si="41"/>
        <v>41941.683865740742</v>
      </c>
    </row>
    <row r="847" spans="1:19" ht="43.2" hidden="1" x14ac:dyDescent="0.55000000000000004">
      <c r="A847" s="10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2">
        <f t="shared" si="39"/>
        <v>107</v>
      </c>
      <c r="P847" s="14">
        <f t="shared" si="40"/>
        <v>65.08</v>
      </c>
      <c r="Q847" s="16" t="s">
        <v>8313</v>
      </c>
      <c r="R847" t="s">
        <v>8314</v>
      </c>
      <c r="S847" s="20">
        <f t="shared" si="41"/>
        <v>42123.86336805555</v>
      </c>
    </row>
    <row r="848" spans="1:19" ht="43.2" x14ac:dyDescent="0.55000000000000004">
      <c r="A848" s="10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2">
        <f t="shared" si="39"/>
        <v>100</v>
      </c>
      <c r="P848" s="14">
        <f t="shared" si="40"/>
        <v>421.11</v>
      </c>
      <c r="Q848" s="16" t="s">
        <v>8323</v>
      </c>
      <c r="R848" t="s">
        <v>8326</v>
      </c>
      <c r="S848" s="20">
        <f t="shared" si="41"/>
        <v>42059.701319444444</v>
      </c>
    </row>
    <row r="849" spans="1:19" ht="43.2" x14ac:dyDescent="0.55000000000000004">
      <c r="A849" s="10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2">
        <f t="shared" si="39"/>
        <v>107</v>
      </c>
      <c r="P849" s="14">
        <f t="shared" si="40"/>
        <v>89.89</v>
      </c>
      <c r="Q849" s="16" t="s">
        <v>8321</v>
      </c>
      <c r="R849" t="s">
        <v>8322</v>
      </c>
      <c r="S849" s="20">
        <f t="shared" si="41"/>
        <v>41078.91201388889</v>
      </c>
    </row>
    <row r="850" spans="1:19" ht="43.2" x14ac:dyDescent="0.55000000000000004">
      <c r="A850" s="1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2">
        <f t="shared" si="39"/>
        <v>114</v>
      </c>
      <c r="P850" s="14">
        <f t="shared" si="40"/>
        <v>89.67</v>
      </c>
      <c r="Q850" s="16" t="s">
        <v>8313</v>
      </c>
      <c r="R850" t="s">
        <v>8314</v>
      </c>
      <c r="S850" s="20">
        <f t="shared" si="41"/>
        <v>42690.259699074071</v>
      </c>
    </row>
    <row r="851" spans="1:19" ht="43.2" x14ac:dyDescent="0.55000000000000004">
      <c r="A851" s="10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2">
        <f t="shared" si="39"/>
        <v>113</v>
      </c>
      <c r="P851" s="14">
        <f t="shared" si="40"/>
        <v>74.22</v>
      </c>
      <c r="Q851" s="16" t="s">
        <v>8323</v>
      </c>
      <c r="R851" t="s">
        <v>8335</v>
      </c>
      <c r="S851" s="20">
        <f t="shared" si="41"/>
        <v>41820.776412037041</v>
      </c>
    </row>
    <row r="852" spans="1:19" ht="43.2" x14ac:dyDescent="0.55000000000000004">
      <c r="A852" s="10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2">
        <f t="shared" si="39"/>
        <v>132</v>
      </c>
      <c r="P852" s="14">
        <f t="shared" si="40"/>
        <v>74.150000000000006</v>
      </c>
      <c r="Q852" s="16" t="s">
        <v>8327</v>
      </c>
      <c r="R852" t="s">
        <v>8338</v>
      </c>
      <c r="S852" s="20">
        <f t="shared" si="41"/>
        <v>41223.22184027778</v>
      </c>
    </row>
    <row r="853" spans="1:19" ht="43.2" x14ac:dyDescent="0.55000000000000004">
      <c r="A853" s="10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2">
        <f t="shared" si="39"/>
        <v>106</v>
      </c>
      <c r="P853" s="14">
        <f t="shared" si="40"/>
        <v>60.9</v>
      </c>
      <c r="Q853" s="16" t="s">
        <v>8311</v>
      </c>
      <c r="R853" t="s">
        <v>8333</v>
      </c>
      <c r="S853" s="20">
        <f t="shared" si="41"/>
        <v>40731.837465277778</v>
      </c>
    </row>
    <row r="854" spans="1:19" ht="43.2" hidden="1" x14ac:dyDescent="0.55000000000000004">
      <c r="A854" s="10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2">
        <f t="shared" si="39"/>
        <v>20</v>
      </c>
      <c r="P854" s="14">
        <f t="shared" si="40"/>
        <v>272.58999999999997</v>
      </c>
      <c r="Q854" s="16" t="s">
        <v>8323</v>
      </c>
      <c r="R854" t="s">
        <v>8324</v>
      </c>
      <c r="S854" s="20">
        <f t="shared" si="41"/>
        <v>42128.814247685179</v>
      </c>
    </row>
    <row r="855" spans="1:19" ht="43.2" x14ac:dyDescent="0.55000000000000004">
      <c r="A855" s="10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2">
        <f t="shared" si="39"/>
        <v>113</v>
      </c>
      <c r="P855" s="14">
        <f t="shared" si="40"/>
        <v>64.27</v>
      </c>
      <c r="Q855" s="16" t="s">
        <v>8323</v>
      </c>
      <c r="R855" t="s">
        <v>8326</v>
      </c>
      <c r="S855" s="20">
        <f t="shared" si="41"/>
        <v>40970.875671296293</v>
      </c>
    </row>
    <row r="856" spans="1:19" ht="43.2" x14ac:dyDescent="0.55000000000000004">
      <c r="A856" s="10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2">
        <f t="shared" si="39"/>
        <v>131</v>
      </c>
      <c r="P856" s="14">
        <f t="shared" si="40"/>
        <v>48.33</v>
      </c>
      <c r="Q856" s="16" t="s">
        <v>8323</v>
      </c>
      <c r="R856" t="s">
        <v>8326</v>
      </c>
      <c r="S856" s="20">
        <f t="shared" si="41"/>
        <v>42136.536134259266</v>
      </c>
    </row>
    <row r="857" spans="1:19" ht="28.8" x14ac:dyDescent="0.55000000000000004">
      <c r="A857" s="10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2">
        <f t="shared" si="39"/>
        <v>232</v>
      </c>
      <c r="P857" s="14">
        <f t="shared" si="40"/>
        <v>106.43</v>
      </c>
      <c r="Q857" s="16" t="s">
        <v>8321</v>
      </c>
      <c r="R857" t="s">
        <v>8322</v>
      </c>
      <c r="S857" s="20">
        <f t="shared" si="41"/>
        <v>41114.094872685186</v>
      </c>
    </row>
    <row r="858" spans="1:19" ht="43.2" hidden="1" x14ac:dyDescent="0.55000000000000004">
      <c r="A858" s="10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2">
        <f t="shared" si="39"/>
        <v>22</v>
      </c>
      <c r="P858" s="14">
        <f t="shared" si="40"/>
        <v>157.46</v>
      </c>
      <c r="Q858" s="16" t="s">
        <v>8308</v>
      </c>
      <c r="R858" t="s">
        <v>8310</v>
      </c>
      <c r="S858" s="20">
        <f t="shared" si="41"/>
        <v>42522.276724537034</v>
      </c>
    </row>
    <row r="859" spans="1:19" ht="43.2" x14ac:dyDescent="0.55000000000000004">
      <c r="A859" s="10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2">
        <f t="shared" si="39"/>
        <v>101</v>
      </c>
      <c r="P859" s="14">
        <f t="shared" si="40"/>
        <v>302.31</v>
      </c>
      <c r="Q859" s="16" t="s">
        <v>8323</v>
      </c>
      <c r="R859" t="s">
        <v>8326</v>
      </c>
      <c r="S859" s="20">
        <f t="shared" si="41"/>
        <v>41851.771354166667</v>
      </c>
    </row>
    <row r="860" spans="1:19" ht="43.2" x14ac:dyDescent="0.55000000000000004">
      <c r="A860" s="1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2">
        <f t="shared" si="39"/>
        <v>131</v>
      </c>
      <c r="P860" s="14">
        <f t="shared" si="40"/>
        <v>45.05</v>
      </c>
      <c r="Q860" s="16" t="s">
        <v>8321</v>
      </c>
      <c r="R860" t="s">
        <v>8322</v>
      </c>
      <c r="S860" s="20">
        <f t="shared" si="41"/>
        <v>40757.889247685183</v>
      </c>
    </row>
    <row r="861" spans="1:19" ht="43.2" hidden="1" x14ac:dyDescent="0.55000000000000004">
      <c r="A861" s="10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2">
        <f t="shared" si="39"/>
        <v>39</v>
      </c>
      <c r="P861" s="14">
        <f t="shared" si="40"/>
        <v>147.81</v>
      </c>
      <c r="Q861" s="16" t="s">
        <v>8327</v>
      </c>
      <c r="R861" t="s">
        <v>8328</v>
      </c>
      <c r="S861" s="20">
        <f t="shared" si="41"/>
        <v>42496.981597222228</v>
      </c>
    </row>
    <row r="862" spans="1:19" ht="28.8" x14ac:dyDescent="0.55000000000000004">
      <c r="A862" s="10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2">
        <f t="shared" si="39"/>
        <v>104</v>
      </c>
      <c r="P862" s="14">
        <f t="shared" si="40"/>
        <v>340.57</v>
      </c>
      <c r="Q862" s="16" t="s">
        <v>8308</v>
      </c>
      <c r="R862" t="s">
        <v>8309</v>
      </c>
      <c r="S862" s="20">
        <f t="shared" si="41"/>
        <v>42095.240706018521</v>
      </c>
    </row>
    <row r="863" spans="1:19" ht="28.8" x14ac:dyDescent="0.55000000000000004">
      <c r="A863" s="10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2">
        <f t="shared" si="39"/>
        <v>156</v>
      </c>
      <c r="P863" s="14">
        <f t="shared" si="40"/>
        <v>38.28</v>
      </c>
      <c r="Q863" s="16" t="s">
        <v>8323</v>
      </c>
      <c r="R863" t="s">
        <v>8326</v>
      </c>
      <c r="S863" s="20">
        <f t="shared" si="41"/>
        <v>42243.6252662037</v>
      </c>
    </row>
    <row r="864" spans="1:19" ht="43.2" hidden="1" x14ac:dyDescent="0.55000000000000004">
      <c r="A864" s="10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2">
        <f t="shared" si="39"/>
        <v>780</v>
      </c>
      <c r="P864" s="14">
        <f t="shared" si="40"/>
        <v>37.119999999999997</v>
      </c>
      <c r="Q864" s="16" t="s">
        <v>8316</v>
      </c>
      <c r="R864" t="s">
        <v>8317</v>
      </c>
      <c r="S864" s="20">
        <f t="shared" si="41"/>
        <v>42759.724768518514</v>
      </c>
    </row>
    <row r="865" spans="1:19" ht="43.2" hidden="1" x14ac:dyDescent="0.55000000000000004">
      <c r="A865" s="10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2">
        <f t="shared" si="39"/>
        <v>26</v>
      </c>
      <c r="P865" s="14">
        <f t="shared" si="40"/>
        <v>90.62</v>
      </c>
      <c r="Q865" s="16" t="s">
        <v>8308</v>
      </c>
      <c r="R865" t="s">
        <v>8310</v>
      </c>
      <c r="S865" s="20">
        <f t="shared" si="41"/>
        <v>42543.665601851855</v>
      </c>
    </row>
    <row r="866" spans="1:19" ht="43.2" x14ac:dyDescent="0.55000000000000004">
      <c r="A866" s="10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2">
        <f t="shared" si="39"/>
        <v>104</v>
      </c>
      <c r="P866" s="14">
        <f t="shared" si="40"/>
        <v>60.86</v>
      </c>
      <c r="Q866" s="16" t="s">
        <v>8327</v>
      </c>
      <c r="R866" t="s">
        <v>8331</v>
      </c>
      <c r="S866" s="20">
        <f t="shared" si="41"/>
        <v>41557.780624999999</v>
      </c>
    </row>
    <row r="867" spans="1:19" ht="43.2" x14ac:dyDescent="0.55000000000000004">
      <c r="A867" s="10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2">
        <f t="shared" si="39"/>
        <v>104</v>
      </c>
      <c r="P867" s="14">
        <f t="shared" si="40"/>
        <v>90.52</v>
      </c>
      <c r="Q867" s="16" t="s">
        <v>8327</v>
      </c>
      <c r="R867" t="s">
        <v>8328</v>
      </c>
      <c r="S867" s="20">
        <f t="shared" si="41"/>
        <v>40784.012696759259</v>
      </c>
    </row>
    <row r="868" spans="1:19" ht="43.2" hidden="1" x14ac:dyDescent="0.55000000000000004">
      <c r="A868" s="10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2">
        <f t="shared" si="39"/>
        <v>19</v>
      </c>
      <c r="P868" s="14">
        <f t="shared" si="40"/>
        <v>55.46</v>
      </c>
      <c r="Q868" s="16" t="s">
        <v>8321</v>
      </c>
      <c r="R868" t="s">
        <v>8339</v>
      </c>
      <c r="S868" s="20">
        <f t="shared" si="41"/>
        <v>41465.500173611108</v>
      </c>
    </row>
    <row r="869" spans="1:19" ht="43.2" x14ac:dyDescent="0.55000000000000004">
      <c r="A869" s="10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2">
        <f t="shared" si="39"/>
        <v>111</v>
      </c>
      <c r="P869" s="14">
        <f t="shared" si="40"/>
        <v>104.73</v>
      </c>
      <c r="Q869" s="16" t="s">
        <v>8327</v>
      </c>
      <c r="R869" t="s">
        <v>8331</v>
      </c>
      <c r="S869" s="20">
        <f t="shared" si="41"/>
        <v>41463.743472222224</v>
      </c>
    </row>
    <row r="870" spans="1:19" ht="43.2" x14ac:dyDescent="0.55000000000000004">
      <c r="A870" s="1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2">
        <f t="shared" si="39"/>
        <v>103</v>
      </c>
      <c r="P870" s="14">
        <f t="shared" si="40"/>
        <v>69.67</v>
      </c>
      <c r="Q870" s="16" t="s">
        <v>8327</v>
      </c>
      <c r="R870" t="s">
        <v>8329</v>
      </c>
      <c r="S870" s="20">
        <f t="shared" si="41"/>
        <v>41905.034108796295</v>
      </c>
    </row>
    <row r="871" spans="1:19" ht="43.2" x14ac:dyDescent="0.55000000000000004">
      <c r="A871" s="10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2">
        <f t="shared" si="39"/>
        <v>110</v>
      </c>
      <c r="P871" s="14">
        <f t="shared" si="40"/>
        <v>68.239999999999995</v>
      </c>
      <c r="Q871" s="16" t="s">
        <v>8321</v>
      </c>
      <c r="R871" t="s">
        <v>8322</v>
      </c>
      <c r="S871" s="20">
        <f t="shared" si="41"/>
        <v>41780.859629629631</v>
      </c>
    </row>
    <row r="872" spans="1:19" ht="28.8" x14ac:dyDescent="0.55000000000000004">
      <c r="A872" s="10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2">
        <f t="shared" si="39"/>
        <v>103</v>
      </c>
      <c r="P872" s="14">
        <f t="shared" si="40"/>
        <v>79.400000000000006</v>
      </c>
      <c r="Q872" s="16" t="s">
        <v>8321</v>
      </c>
      <c r="R872" t="s">
        <v>8322</v>
      </c>
      <c r="S872" s="20">
        <f t="shared" si="41"/>
        <v>42415.803159722222</v>
      </c>
    </row>
    <row r="873" spans="1:19" ht="43.2" x14ac:dyDescent="0.55000000000000004">
      <c r="A873" s="10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2">
        <f t="shared" si="39"/>
        <v>102</v>
      </c>
      <c r="P873" s="14">
        <f t="shared" si="40"/>
        <v>111.38</v>
      </c>
      <c r="Q873" s="16" t="s">
        <v>8321</v>
      </c>
      <c r="R873" t="s">
        <v>8343</v>
      </c>
      <c r="S873" s="20">
        <f t="shared" si="41"/>
        <v>40635.982488425929</v>
      </c>
    </row>
    <row r="874" spans="1:19" ht="57.6" hidden="1" x14ac:dyDescent="0.55000000000000004">
      <c r="A874" s="10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2">
        <f t="shared" si="39"/>
        <v>170</v>
      </c>
      <c r="P874" s="14">
        <f t="shared" si="40"/>
        <v>84.29</v>
      </c>
      <c r="Q874" s="16" t="s">
        <v>8323</v>
      </c>
      <c r="R874" t="s">
        <v>8326</v>
      </c>
      <c r="S874" s="20">
        <f t="shared" si="41"/>
        <v>42768.425370370373</v>
      </c>
    </row>
    <row r="875" spans="1:19" ht="43.2" x14ac:dyDescent="0.55000000000000004">
      <c r="A875" s="10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2">
        <f t="shared" si="39"/>
        <v>128</v>
      </c>
      <c r="P875" s="14">
        <f t="shared" si="40"/>
        <v>117.92</v>
      </c>
      <c r="Q875" s="16" t="s">
        <v>8321</v>
      </c>
      <c r="R875" t="s">
        <v>8343</v>
      </c>
      <c r="S875" s="20">
        <f t="shared" si="41"/>
        <v>40505.131168981483</v>
      </c>
    </row>
    <row r="876" spans="1:19" ht="43.2" hidden="1" x14ac:dyDescent="0.55000000000000004">
      <c r="A876" s="10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2">
        <f t="shared" si="39"/>
        <v>10</v>
      </c>
      <c r="P876" s="14">
        <f t="shared" si="40"/>
        <v>94.51</v>
      </c>
      <c r="Q876" s="16" t="s">
        <v>8321</v>
      </c>
      <c r="R876" t="s">
        <v>8337</v>
      </c>
      <c r="S876" s="20">
        <f t="shared" si="41"/>
        <v>41905.812581018516</v>
      </c>
    </row>
    <row r="877" spans="1:19" ht="43.2" x14ac:dyDescent="0.55000000000000004">
      <c r="A877" s="10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2">
        <f t="shared" si="39"/>
        <v>102</v>
      </c>
      <c r="P877" s="14">
        <f t="shared" si="40"/>
        <v>246.29</v>
      </c>
      <c r="Q877" s="16" t="s">
        <v>8327</v>
      </c>
      <c r="R877" t="s">
        <v>8331</v>
      </c>
      <c r="S877" s="20">
        <f t="shared" si="41"/>
        <v>41561.683553240742</v>
      </c>
    </row>
    <row r="878" spans="1:19" ht="28.8" x14ac:dyDescent="0.55000000000000004">
      <c r="A878" s="10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2">
        <f t="shared" si="39"/>
        <v>102</v>
      </c>
      <c r="P878" s="14">
        <f t="shared" si="40"/>
        <v>177.21</v>
      </c>
      <c r="Q878" s="16" t="s">
        <v>8327</v>
      </c>
      <c r="R878" t="s">
        <v>8341</v>
      </c>
      <c r="S878" s="20">
        <f t="shared" si="41"/>
        <v>41961.807372685187</v>
      </c>
    </row>
    <row r="879" spans="1:19" ht="43.2" hidden="1" x14ac:dyDescent="0.55000000000000004">
      <c r="A879" s="10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2">
        <f t="shared" si="39"/>
        <v>109</v>
      </c>
      <c r="P879" s="14">
        <f t="shared" si="40"/>
        <v>65.099999999999994</v>
      </c>
      <c r="Q879" s="16" t="s">
        <v>8323</v>
      </c>
      <c r="R879" t="s">
        <v>8326</v>
      </c>
      <c r="S879" s="20">
        <f t="shared" si="41"/>
        <v>42466.608310185184</v>
      </c>
    </row>
    <row r="880" spans="1:19" ht="28.8" x14ac:dyDescent="0.55000000000000004">
      <c r="A880" s="1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2">
        <f t="shared" si="39"/>
        <v>109</v>
      </c>
      <c r="P880" s="14">
        <f t="shared" si="40"/>
        <v>73.03</v>
      </c>
      <c r="Q880" s="16" t="s">
        <v>8323</v>
      </c>
      <c r="R880" t="s">
        <v>8324</v>
      </c>
      <c r="S880" s="20">
        <f t="shared" si="41"/>
        <v>41239.83625</v>
      </c>
    </row>
    <row r="881" spans="1:19" ht="43.2" x14ac:dyDescent="0.55000000000000004">
      <c r="A881" s="10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2">
        <f t="shared" si="39"/>
        <v>101</v>
      </c>
      <c r="P881" s="14">
        <f t="shared" si="40"/>
        <v>270.57</v>
      </c>
      <c r="Q881" s="16" t="s">
        <v>8308</v>
      </c>
      <c r="R881" t="s">
        <v>8315</v>
      </c>
      <c r="S881" s="20">
        <f t="shared" si="41"/>
        <v>41143.81821759259</v>
      </c>
    </row>
    <row r="882" spans="1:19" ht="43.2" hidden="1" x14ac:dyDescent="0.55000000000000004">
      <c r="A882" s="10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2">
        <f t="shared" si="39"/>
        <v>126</v>
      </c>
      <c r="P882" s="14">
        <f t="shared" si="40"/>
        <v>28.63</v>
      </c>
      <c r="Q882" s="16" t="s">
        <v>8311</v>
      </c>
      <c r="R882" t="s">
        <v>8333</v>
      </c>
      <c r="S882" s="20">
        <f t="shared" si="41"/>
        <v>41781.717268518521</v>
      </c>
    </row>
    <row r="883" spans="1:19" ht="43.2" hidden="1" x14ac:dyDescent="0.55000000000000004">
      <c r="A883" s="10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2">
        <f t="shared" si="39"/>
        <v>302</v>
      </c>
      <c r="P883" s="14">
        <f t="shared" si="40"/>
        <v>52.1</v>
      </c>
      <c r="Q883" s="16" t="s">
        <v>8323</v>
      </c>
      <c r="R883" t="s">
        <v>8324</v>
      </c>
      <c r="S883" s="20">
        <f t="shared" si="41"/>
        <v>41761.509409722225</v>
      </c>
    </row>
    <row r="884" spans="1:19" ht="57.6" hidden="1" x14ac:dyDescent="0.55000000000000004">
      <c r="A884" s="10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2">
        <f t="shared" si="39"/>
        <v>75</v>
      </c>
      <c r="P884" s="14">
        <f t="shared" si="40"/>
        <v>251.33</v>
      </c>
      <c r="Q884" s="16" t="s">
        <v>8323</v>
      </c>
      <c r="R884" t="s">
        <v>8326</v>
      </c>
      <c r="S884" s="20">
        <f t="shared" si="41"/>
        <v>42796.538275462968</v>
      </c>
    </row>
    <row r="885" spans="1:19" ht="43.2" hidden="1" x14ac:dyDescent="0.55000000000000004">
      <c r="A885" s="10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2">
        <f t="shared" si="39"/>
        <v>50</v>
      </c>
      <c r="P885" s="14">
        <f t="shared" si="40"/>
        <v>51.22</v>
      </c>
      <c r="Q885" s="16" t="s">
        <v>8321</v>
      </c>
      <c r="R885" t="s">
        <v>8339</v>
      </c>
      <c r="S885" s="20">
        <f t="shared" si="41"/>
        <v>41243.197592592594</v>
      </c>
    </row>
    <row r="886" spans="1:19" ht="28.8" hidden="1" x14ac:dyDescent="0.55000000000000004">
      <c r="A886" s="10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2">
        <f t="shared" si="39"/>
        <v>108</v>
      </c>
      <c r="P886" s="14">
        <f t="shared" si="40"/>
        <v>132.05000000000001</v>
      </c>
      <c r="Q886" s="16" t="s">
        <v>8321</v>
      </c>
      <c r="R886" t="s">
        <v>8343</v>
      </c>
      <c r="S886" s="20">
        <f t="shared" si="41"/>
        <v>41835.821226851855</v>
      </c>
    </row>
    <row r="887" spans="1:19" ht="57.6" x14ac:dyDescent="0.55000000000000004">
      <c r="A887" s="10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2">
        <f t="shared" si="39"/>
        <v>100</v>
      </c>
      <c r="P887" s="14">
        <f t="shared" si="40"/>
        <v>156.77000000000001</v>
      </c>
      <c r="Q887" s="16" t="s">
        <v>8327</v>
      </c>
      <c r="R887" t="s">
        <v>8338</v>
      </c>
      <c r="S887" s="20">
        <f t="shared" si="41"/>
        <v>41226.928842592592</v>
      </c>
    </row>
    <row r="888" spans="1:19" ht="43.2" x14ac:dyDescent="0.55000000000000004">
      <c r="A888" s="10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2">
        <f t="shared" si="39"/>
        <v>100</v>
      </c>
      <c r="P888" s="14">
        <f t="shared" si="40"/>
        <v>81.739999999999995</v>
      </c>
      <c r="Q888" s="16" t="s">
        <v>8327</v>
      </c>
      <c r="R888" t="s">
        <v>8331</v>
      </c>
      <c r="S888" s="20">
        <f t="shared" si="41"/>
        <v>42049.733240740738</v>
      </c>
    </row>
    <row r="889" spans="1:19" ht="43.2" hidden="1" x14ac:dyDescent="0.55000000000000004">
      <c r="A889" s="10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2">
        <f t="shared" si="39"/>
        <v>107</v>
      </c>
      <c r="P889" s="14">
        <f t="shared" si="40"/>
        <v>58.63</v>
      </c>
      <c r="Q889" s="16" t="s">
        <v>8316</v>
      </c>
      <c r="R889" t="s">
        <v>8317</v>
      </c>
      <c r="S889" s="20">
        <f t="shared" si="41"/>
        <v>42688.875902777778</v>
      </c>
    </row>
    <row r="890" spans="1:19" ht="57.6" hidden="1" x14ac:dyDescent="0.55000000000000004">
      <c r="A890" s="1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2">
        <f t="shared" si="39"/>
        <v>20</v>
      </c>
      <c r="P890" s="14">
        <f t="shared" si="40"/>
        <v>500</v>
      </c>
      <c r="Q890" s="16" t="s">
        <v>8323</v>
      </c>
      <c r="R890" t="s">
        <v>8326</v>
      </c>
      <c r="S890" s="20">
        <f t="shared" si="41"/>
        <v>42726.920081018514</v>
      </c>
    </row>
    <row r="891" spans="1:19" ht="43.2" x14ac:dyDescent="0.55000000000000004">
      <c r="A891" s="10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2">
        <f t="shared" si="39"/>
        <v>107</v>
      </c>
      <c r="P891" s="14">
        <f t="shared" si="40"/>
        <v>107.07</v>
      </c>
      <c r="Q891" s="16" t="s">
        <v>8327</v>
      </c>
      <c r="R891" t="s">
        <v>8331</v>
      </c>
      <c r="S891" s="20">
        <f t="shared" si="41"/>
        <v>42101.758587962962</v>
      </c>
    </row>
    <row r="892" spans="1:19" ht="28.8" x14ac:dyDescent="0.55000000000000004">
      <c r="A892" s="10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2">
        <f t="shared" si="39"/>
        <v>248</v>
      </c>
      <c r="P892" s="14">
        <f t="shared" si="40"/>
        <v>27.47</v>
      </c>
      <c r="Q892" s="16" t="s">
        <v>8308</v>
      </c>
      <c r="R892" t="s">
        <v>8309</v>
      </c>
      <c r="S892" s="20">
        <f t="shared" si="41"/>
        <v>41578.927118055559</v>
      </c>
    </row>
    <row r="893" spans="1:19" ht="43.2" hidden="1" x14ac:dyDescent="0.55000000000000004">
      <c r="A893" s="10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2">
        <f t="shared" si="39"/>
        <v>59</v>
      </c>
      <c r="P893" s="14">
        <f t="shared" si="40"/>
        <v>72.17</v>
      </c>
      <c r="Q893" s="16" t="s">
        <v>8313</v>
      </c>
      <c r="R893" t="s">
        <v>8314</v>
      </c>
      <c r="S893" s="20">
        <f t="shared" si="41"/>
        <v>41834.980462962965</v>
      </c>
    </row>
    <row r="894" spans="1:19" ht="43.2" x14ac:dyDescent="0.55000000000000004">
      <c r="A894" s="10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2">
        <f t="shared" si="39"/>
        <v>148</v>
      </c>
      <c r="P894" s="14">
        <f t="shared" si="40"/>
        <v>322.39</v>
      </c>
      <c r="Q894" s="16" t="s">
        <v>8321</v>
      </c>
      <c r="R894" t="s">
        <v>8343</v>
      </c>
      <c r="S894" s="20">
        <f t="shared" si="41"/>
        <v>41409.814317129632</v>
      </c>
    </row>
    <row r="895" spans="1:19" ht="43.2" x14ac:dyDescent="0.55000000000000004">
      <c r="A895" s="10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2">
        <f t="shared" si="39"/>
        <v>124</v>
      </c>
      <c r="P895" s="14">
        <f t="shared" si="40"/>
        <v>89.3</v>
      </c>
      <c r="Q895" s="16" t="s">
        <v>8327</v>
      </c>
      <c r="R895" t="s">
        <v>8328</v>
      </c>
      <c r="S895" s="20">
        <f t="shared" si="41"/>
        <v>41075.835497685184</v>
      </c>
    </row>
    <row r="896" spans="1:19" ht="43.2" x14ac:dyDescent="0.55000000000000004">
      <c r="A896" s="10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2">
        <f t="shared" si="39"/>
        <v>148</v>
      </c>
      <c r="P896" s="14">
        <f t="shared" si="40"/>
        <v>493.13</v>
      </c>
      <c r="Q896" s="16" t="s">
        <v>8308</v>
      </c>
      <c r="R896" t="s">
        <v>8309</v>
      </c>
      <c r="S896" s="20">
        <f t="shared" si="41"/>
        <v>42620.143564814818</v>
      </c>
    </row>
    <row r="897" spans="1:19" ht="43.2" x14ac:dyDescent="0.55000000000000004">
      <c r="A897" s="10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2">
        <f t="shared" si="39"/>
        <v>105</v>
      </c>
      <c r="P897" s="14">
        <f t="shared" si="40"/>
        <v>51.63</v>
      </c>
      <c r="Q897" s="16" t="s">
        <v>8311</v>
      </c>
      <c r="R897" t="s">
        <v>8333</v>
      </c>
      <c r="S897" s="20">
        <f t="shared" si="41"/>
        <v>40694.638460648144</v>
      </c>
    </row>
    <row r="898" spans="1:19" ht="28.8" x14ac:dyDescent="0.55000000000000004">
      <c r="A898" s="10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2">
        <f t="shared" si="39"/>
        <v>105</v>
      </c>
      <c r="P898" s="14">
        <f t="shared" si="40"/>
        <v>98.2</v>
      </c>
      <c r="Q898" s="16" t="s">
        <v>8323</v>
      </c>
      <c r="R898" t="s">
        <v>8326</v>
      </c>
      <c r="S898" s="20">
        <f t="shared" si="41"/>
        <v>41982.887280092589</v>
      </c>
    </row>
    <row r="899" spans="1:19" ht="43.2" hidden="1" x14ac:dyDescent="0.55000000000000004">
      <c r="A899" s="10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2">
        <f t="shared" ref="O899:O962" si="42">ROUND(E899/D899*100,0)</f>
        <v>29</v>
      </c>
      <c r="P899" s="14">
        <f t="shared" ref="P899:P962" si="43">IFERROR(ROUND(E899/L899,2),0)</f>
        <v>43.98</v>
      </c>
      <c r="Q899" s="16" t="s">
        <v>8316</v>
      </c>
      <c r="R899" t="s">
        <v>8334</v>
      </c>
      <c r="S899" s="20">
        <f t="shared" ref="S899:S962" si="44">(((J899/60)/60/24)+DATE(1970,1,1))</f>
        <v>42353.16679398148</v>
      </c>
    </row>
    <row r="900" spans="1:19" ht="28.8" x14ac:dyDescent="0.55000000000000004">
      <c r="A900" s="1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2">
        <f t="shared" si="42"/>
        <v>105</v>
      </c>
      <c r="P900" s="14">
        <f t="shared" si="43"/>
        <v>68.599999999999994</v>
      </c>
      <c r="Q900" s="16" t="s">
        <v>8327</v>
      </c>
      <c r="R900" t="s">
        <v>8328</v>
      </c>
      <c r="S900" s="20">
        <f t="shared" si="44"/>
        <v>41870.86546296296</v>
      </c>
    </row>
    <row r="901" spans="1:19" ht="43.2" hidden="1" x14ac:dyDescent="0.55000000000000004">
      <c r="A901" s="10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2">
        <f t="shared" si="42"/>
        <v>978</v>
      </c>
      <c r="P901" s="14">
        <f t="shared" si="43"/>
        <v>21.64</v>
      </c>
      <c r="Q901" s="16" t="s">
        <v>8308</v>
      </c>
      <c r="R901" t="s">
        <v>8309</v>
      </c>
      <c r="S901" s="20">
        <f t="shared" si="44"/>
        <v>41316.120949074073</v>
      </c>
    </row>
    <row r="902" spans="1:19" ht="43.2" hidden="1" x14ac:dyDescent="0.55000000000000004">
      <c r="A902" s="10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2">
        <f t="shared" si="42"/>
        <v>297</v>
      </c>
      <c r="P902" s="14">
        <f t="shared" si="43"/>
        <v>7.19</v>
      </c>
      <c r="Q902" s="16" t="s">
        <v>8308</v>
      </c>
      <c r="R902" t="s">
        <v>8309</v>
      </c>
      <c r="S902" s="20">
        <f t="shared" si="44"/>
        <v>42199.32707175926</v>
      </c>
    </row>
    <row r="903" spans="1:19" ht="43.2" x14ac:dyDescent="0.55000000000000004">
      <c r="A903" s="10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2">
        <f t="shared" si="42"/>
        <v>146</v>
      </c>
      <c r="P903" s="14">
        <f t="shared" si="43"/>
        <v>65.209999999999994</v>
      </c>
      <c r="Q903" s="16" t="s">
        <v>8327</v>
      </c>
      <c r="R903" t="s">
        <v>8331</v>
      </c>
      <c r="S903" s="20">
        <f t="shared" si="44"/>
        <v>41264.72314814815</v>
      </c>
    </row>
    <row r="904" spans="1:19" ht="43.2" x14ac:dyDescent="0.55000000000000004">
      <c r="A904" s="10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2">
        <f t="shared" si="42"/>
        <v>131</v>
      </c>
      <c r="P904" s="14">
        <f t="shared" si="43"/>
        <v>50.53</v>
      </c>
      <c r="Q904" s="16" t="s">
        <v>8323</v>
      </c>
      <c r="R904" t="s">
        <v>8324</v>
      </c>
      <c r="S904" s="20">
        <f t="shared" si="44"/>
        <v>41432.062037037038</v>
      </c>
    </row>
    <row r="905" spans="1:19" ht="43.2" hidden="1" x14ac:dyDescent="0.55000000000000004">
      <c r="A905" s="10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2">
        <f t="shared" si="42"/>
        <v>144</v>
      </c>
      <c r="P905" s="14">
        <f t="shared" si="43"/>
        <v>126.67</v>
      </c>
      <c r="Q905" s="16" t="s">
        <v>8323</v>
      </c>
      <c r="R905" t="s">
        <v>8326</v>
      </c>
      <c r="S905" s="20">
        <f t="shared" si="44"/>
        <v>41789.726979166669</v>
      </c>
    </row>
    <row r="906" spans="1:19" ht="43.2" x14ac:dyDescent="0.55000000000000004">
      <c r="A906" s="10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2">
        <f t="shared" si="42"/>
        <v>147</v>
      </c>
      <c r="P906" s="14">
        <f t="shared" si="43"/>
        <v>48.45</v>
      </c>
      <c r="Q906" s="16" t="s">
        <v>8311</v>
      </c>
      <c r="R906" t="s">
        <v>8333</v>
      </c>
      <c r="S906" s="20">
        <f t="shared" si="44"/>
        <v>41422.075821759259</v>
      </c>
    </row>
    <row r="907" spans="1:19" ht="43.2" x14ac:dyDescent="0.55000000000000004">
      <c r="A907" s="10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2">
        <f t="shared" si="42"/>
        <v>131</v>
      </c>
      <c r="P907" s="14">
        <f t="shared" si="43"/>
        <v>96.08</v>
      </c>
      <c r="Q907" s="16" t="s">
        <v>8327</v>
      </c>
      <c r="R907" t="s">
        <v>8331</v>
      </c>
      <c r="S907" s="20">
        <f t="shared" si="44"/>
        <v>41422.822824074072</v>
      </c>
    </row>
    <row r="908" spans="1:19" ht="43.2" x14ac:dyDescent="0.55000000000000004">
      <c r="A908" s="10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2">
        <f t="shared" si="42"/>
        <v>103</v>
      </c>
      <c r="P908" s="14">
        <f t="shared" si="43"/>
        <v>156.16999999999999</v>
      </c>
      <c r="Q908" s="16" t="s">
        <v>8313</v>
      </c>
      <c r="R908" t="s">
        <v>8314</v>
      </c>
      <c r="S908" s="20">
        <f t="shared" si="44"/>
        <v>41981.782060185185</v>
      </c>
    </row>
    <row r="909" spans="1:19" ht="43.2" hidden="1" x14ac:dyDescent="0.55000000000000004">
      <c r="A909" s="10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2">
        <f t="shared" si="42"/>
        <v>60</v>
      </c>
      <c r="P909" s="14">
        <f t="shared" si="43"/>
        <v>61.31</v>
      </c>
      <c r="Q909" s="16" t="s">
        <v>8323</v>
      </c>
      <c r="R909" t="s">
        <v>8324</v>
      </c>
      <c r="S909" s="20">
        <f t="shared" si="44"/>
        <v>42097.732418981483</v>
      </c>
    </row>
    <row r="910" spans="1:19" ht="28.8" x14ac:dyDescent="0.55000000000000004">
      <c r="A910" s="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2">
        <f t="shared" si="42"/>
        <v>102</v>
      </c>
      <c r="P910" s="14">
        <f t="shared" si="43"/>
        <v>193.62</v>
      </c>
      <c r="Q910" s="16" t="s">
        <v>8323</v>
      </c>
      <c r="R910" t="s">
        <v>8326</v>
      </c>
      <c r="S910" s="20">
        <f t="shared" si="44"/>
        <v>42323.70930555556</v>
      </c>
    </row>
    <row r="911" spans="1:19" ht="43.2" x14ac:dyDescent="0.55000000000000004">
      <c r="A911" s="10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2">
        <f t="shared" si="42"/>
        <v>110</v>
      </c>
      <c r="P911" s="14">
        <f t="shared" si="43"/>
        <v>42.87</v>
      </c>
      <c r="Q911" s="16" t="s">
        <v>8321</v>
      </c>
      <c r="R911" t="s">
        <v>8322</v>
      </c>
      <c r="S911" s="20">
        <f t="shared" si="44"/>
        <v>40893.551724537036</v>
      </c>
    </row>
    <row r="912" spans="1:19" ht="43.2" x14ac:dyDescent="0.55000000000000004">
      <c r="A912" s="10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2">
        <f t="shared" si="42"/>
        <v>143</v>
      </c>
      <c r="P912" s="14">
        <f t="shared" si="43"/>
        <v>162.27000000000001</v>
      </c>
      <c r="Q912" s="16" t="s">
        <v>8327</v>
      </c>
      <c r="R912" t="s">
        <v>8331</v>
      </c>
      <c r="S912" s="20">
        <f t="shared" si="44"/>
        <v>40983.055949074071</v>
      </c>
    </row>
    <row r="913" spans="1:19" ht="43.2" x14ac:dyDescent="0.55000000000000004">
      <c r="A913" s="10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2">
        <f t="shared" si="42"/>
        <v>119</v>
      </c>
      <c r="P913" s="14">
        <f t="shared" si="43"/>
        <v>66.11</v>
      </c>
      <c r="Q913" s="16" t="s">
        <v>8323</v>
      </c>
      <c r="R913" t="s">
        <v>8326</v>
      </c>
      <c r="S913" s="20">
        <f t="shared" si="44"/>
        <v>41920.787534722222</v>
      </c>
    </row>
    <row r="914" spans="1:19" ht="57.6" x14ac:dyDescent="0.55000000000000004">
      <c r="A914" s="10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2">
        <f t="shared" si="42"/>
        <v>101</v>
      </c>
      <c r="P914" s="14">
        <f t="shared" si="43"/>
        <v>46.77</v>
      </c>
      <c r="Q914" s="16" t="s">
        <v>8323</v>
      </c>
      <c r="R914" t="s">
        <v>8326</v>
      </c>
      <c r="S914" s="20">
        <f t="shared" si="44"/>
        <v>40883.949317129627</v>
      </c>
    </row>
    <row r="915" spans="1:19" ht="43.2" x14ac:dyDescent="0.55000000000000004">
      <c r="A915" s="10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2">
        <f t="shared" si="42"/>
        <v>109</v>
      </c>
      <c r="P915" s="14">
        <f t="shared" si="43"/>
        <v>68.48</v>
      </c>
      <c r="Q915" s="16" t="s">
        <v>8327</v>
      </c>
      <c r="R915" t="s">
        <v>8328</v>
      </c>
      <c r="S915" s="20">
        <f t="shared" si="44"/>
        <v>40850.111064814817</v>
      </c>
    </row>
    <row r="916" spans="1:19" ht="28.8" x14ac:dyDescent="0.55000000000000004">
      <c r="A916" s="10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2">
        <f t="shared" si="42"/>
        <v>141</v>
      </c>
      <c r="P916" s="14">
        <f t="shared" si="43"/>
        <v>90.38</v>
      </c>
      <c r="Q916" s="16" t="s">
        <v>8321</v>
      </c>
      <c r="R916" t="s">
        <v>8343</v>
      </c>
      <c r="S916" s="20">
        <f t="shared" si="44"/>
        <v>40753.758425925924</v>
      </c>
    </row>
    <row r="917" spans="1:19" ht="43.2" x14ac:dyDescent="0.55000000000000004">
      <c r="A917" s="10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2">
        <f t="shared" si="42"/>
        <v>101</v>
      </c>
      <c r="P917" s="14">
        <f t="shared" si="43"/>
        <v>234.67</v>
      </c>
      <c r="Q917" s="16" t="s">
        <v>8323</v>
      </c>
      <c r="R917" t="s">
        <v>8324</v>
      </c>
      <c r="S917" s="20">
        <f t="shared" si="44"/>
        <v>42170.846446759257</v>
      </c>
    </row>
    <row r="918" spans="1:19" ht="43.2" x14ac:dyDescent="0.55000000000000004">
      <c r="A918" s="10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2">
        <f t="shared" si="42"/>
        <v>102</v>
      </c>
      <c r="P918" s="14">
        <f t="shared" si="43"/>
        <v>107.98</v>
      </c>
      <c r="Q918" s="16" t="s">
        <v>8327</v>
      </c>
      <c r="R918" t="s">
        <v>8331</v>
      </c>
      <c r="S918" s="20">
        <f t="shared" si="44"/>
        <v>41950.29483796296</v>
      </c>
    </row>
    <row r="919" spans="1:19" ht="43.2" x14ac:dyDescent="0.55000000000000004">
      <c r="A919" s="10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2">
        <f t="shared" si="42"/>
        <v>117</v>
      </c>
      <c r="P919" s="14">
        <f t="shared" si="43"/>
        <v>81.569999999999993</v>
      </c>
      <c r="Q919" s="16" t="s">
        <v>8323</v>
      </c>
      <c r="R919" t="s">
        <v>8326</v>
      </c>
      <c r="S919" s="20">
        <f t="shared" si="44"/>
        <v>42167.023206018523</v>
      </c>
    </row>
    <row r="920" spans="1:19" ht="43.2" x14ac:dyDescent="0.55000000000000004">
      <c r="A920" s="1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2">
        <f t="shared" si="42"/>
        <v>506</v>
      </c>
      <c r="P920" s="14">
        <f t="shared" si="43"/>
        <v>36.33</v>
      </c>
      <c r="Q920" s="16" t="s">
        <v>8308</v>
      </c>
      <c r="R920" t="s">
        <v>8309</v>
      </c>
      <c r="S920" s="20">
        <f t="shared" si="44"/>
        <v>42661.176817129628</v>
      </c>
    </row>
    <row r="921" spans="1:19" ht="43.2" hidden="1" x14ac:dyDescent="0.55000000000000004">
      <c r="A921" s="10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2">
        <f t="shared" si="42"/>
        <v>100</v>
      </c>
      <c r="P921" s="14">
        <f t="shared" si="43"/>
        <v>127.33</v>
      </c>
      <c r="Q921" s="16" t="s">
        <v>8311</v>
      </c>
      <c r="R921" t="s">
        <v>8333</v>
      </c>
      <c r="S921" s="20">
        <f t="shared" si="44"/>
        <v>41988.548831018517</v>
      </c>
    </row>
    <row r="922" spans="1:19" ht="43.2" hidden="1" x14ac:dyDescent="0.55000000000000004">
      <c r="A922" s="10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2">
        <f t="shared" si="42"/>
        <v>100</v>
      </c>
      <c r="P922" s="14">
        <f t="shared" si="43"/>
        <v>57.38</v>
      </c>
      <c r="Q922" s="16" t="s">
        <v>8327</v>
      </c>
      <c r="R922" t="s">
        <v>8329</v>
      </c>
      <c r="S922" s="20">
        <f t="shared" si="44"/>
        <v>42426.407592592594</v>
      </c>
    </row>
    <row r="923" spans="1:19" ht="28.8" hidden="1" x14ac:dyDescent="0.55000000000000004">
      <c r="A923" s="10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2">
        <f t="shared" si="42"/>
        <v>14</v>
      </c>
      <c r="P923" s="14">
        <f t="shared" si="43"/>
        <v>102.38</v>
      </c>
      <c r="Q923" s="16" t="s">
        <v>8321</v>
      </c>
      <c r="R923" t="s">
        <v>8339</v>
      </c>
      <c r="S923" s="20">
        <f t="shared" si="44"/>
        <v>42552.653993055559</v>
      </c>
    </row>
    <row r="924" spans="1:19" ht="43.2" hidden="1" x14ac:dyDescent="0.55000000000000004">
      <c r="A924" s="10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2">
        <f t="shared" si="42"/>
        <v>35</v>
      </c>
      <c r="P924" s="14">
        <f t="shared" si="43"/>
        <v>153.88999999999999</v>
      </c>
      <c r="Q924" s="16" t="s">
        <v>8308</v>
      </c>
      <c r="R924" t="s">
        <v>8310</v>
      </c>
      <c r="S924" s="20">
        <f t="shared" si="44"/>
        <v>41856.865717592591</v>
      </c>
    </row>
    <row r="925" spans="1:19" ht="43.2" x14ac:dyDescent="0.55000000000000004">
      <c r="A925" s="10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2">
        <f t="shared" si="42"/>
        <v>115</v>
      </c>
      <c r="P925" s="14">
        <f t="shared" si="43"/>
        <v>123.29</v>
      </c>
      <c r="Q925" s="16" t="s">
        <v>8321</v>
      </c>
      <c r="R925" t="s">
        <v>8343</v>
      </c>
      <c r="S925" s="20">
        <f t="shared" si="44"/>
        <v>41402.752222222225</v>
      </c>
    </row>
    <row r="926" spans="1:19" ht="43.2" x14ac:dyDescent="0.55000000000000004">
      <c r="A926" s="10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2">
        <f t="shared" si="42"/>
        <v>114</v>
      </c>
      <c r="P926" s="14">
        <f t="shared" si="43"/>
        <v>55.8</v>
      </c>
      <c r="Q926" s="16" t="s">
        <v>8327</v>
      </c>
      <c r="R926" t="s">
        <v>8329</v>
      </c>
      <c r="S926" s="20">
        <f t="shared" si="44"/>
        <v>41548.747418981482</v>
      </c>
    </row>
    <row r="927" spans="1:19" ht="43.2" hidden="1" x14ac:dyDescent="0.55000000000000004">
      <c r="A927" s="10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2">
        <f t="shared" si="42"/>
        <v>171</v>
      </c>
      <c r="P927" s="14">
        <f t="shared" si="43"/>
        <v>62.87</v>
      </c>
      <c r="Q927" s="16" t="s">
        <v>8327</v>
      </c>
      <c r="R927" t="s">
        <v>8331</v>
      </c>
      <c r="S927" s="20">
        <f t="shared" si="44"/>
        <v>42720.066192129627</v>
      </c>
    </row>
    <row r="928" spans="1:19" ht="28.8" x14ac:dyDescent="0.55000000000000004">
      <c r="A928" s="10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2">
        <f t="shared" si="42"/>
        <v>342</v>
      </c>
      <c r="P928" s="14">
        <f t="shared" si="43"/>
        <v>43.03</v>
      </c>
      <c r="Q928" s="16" t="s">
        <v>8327</v>
      </c>
      <c r="R928" t="s">
        <v>8329</v>
      </c>
      <c r="S928" s="20">
        <f t="shared" si="44"/>
        <v>42611.483206018514</v>
      </c>
    </row>
    <row r="929" spans="1:19" ht="43.2" hidden="1" x14ac:dyDescent="0.55000000000000004">
      <c r="A929" s="10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2">
        <f t="shared" si="42"/>
        <v>12</v>
      </c>
      <c r="P929" s="14">
        <f t="shared" si="43"/>
        <v>356.84</v>
      </c>
      <c r="Q929" s="16" t="s">
        <v>8323</v>
      </c>
      <c r="R929" t="s">
        <v>8335</v>
      </c>
      <c r="S929" s="20">
        <f t="shared" si="44"/>
        <v>42118.346435185187</v>
      </c>
    </row>
    <row r="930" spans="1:19" ht="43.2" hidden="1" x14ac:dyDescent="0.55000000000000004">
      <c r="A930" s="1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2">
        <f t="shared" si="42"/>
        <v>68</v>
      </c>
      <c r="P930" s="14">
        <f t="shared" si="43"/>
        <v>48.25</v>
      </c>
      <c r="Q930" s="16" t="s">
        <v>8313</v>
      </c>
      <c r="R930" t="s">
        <v>8314</v>
      </c>
      <c r="S930" s="20">
        <f t="shared" si="44"/>
        <v>42689.56931712963</v>
      </c>
    </row>
    <row r="931" spans="1:19" ht="43.2" x14ac:dyDescent="0.55000000000000004">
      <c r="A931" s="10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2">
        <f t="shared" si="42"/>
        <v>135</v>
      </c>
      <c r="P931" s="14">
        <f t="shared" si="43"/>
        <v>60.18</v>
      </c>
      <c r="Q931" s="16" t="s">
        <v>8327</v>
      </c>
      <c r="R931" t="s">
        <v>8331</v>
      </c>
      <c r="S931" s="20">
        <f t="shared" si="44"/>
        <v>42634.614780092597</v>
      </c>
    </row>
    <row r="932" spans="1:19" ht="57.6" x14ac:dyDescent="0.55000000000000004">
      <c r="A932" s="10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2">
        <f t="shared" si="42"/>
        <v>134</v>
      </c>
      <c r="P932" s="14">
        <f t="shared" si="43"/>
        <v>108.15</v>
      </c>
      <c r="Q932" s="16" t="s">
        <v>8321</v>
      </c>
      <c r="R932" t="s">
        <v>8322</v>
      </c>
      <c r="S932" s="20">
        <f t="shared" si="44"/>
        <v>40430.604328703703</v>
      </c>
    </row>
    <row r="933" spans="1:19" ht="43.2" hidden="1" x14ac:dyDescent="0.55000000000000004">
      <c r="A933" s="10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2">
        <f t="shared" si="42"/>
        <v>112</v>
      </c>
      <c r="P933" s="14">
        <f t="shared" si="43"/>
        <v>159.52000000000001</v>
      </c>
      <c r="Q933" s="16" t="s">
        <v>8327</v>
      </c>
      <c r="R933" t="s">
        <v>8338</v>
      </c>
      <c r="S933" s="20">
        <f t="shared" si="44"/>
        <v>42416.407129629632</v>
      </c>
    </row>
    <row r="934" spans="1:19" hidden="1" x14ac:dyDescent="0.55000000000000004">
      <c r="A934" s="10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2">
        <f t="shared" si="42"/>
        <v>39</v>
      </c>
      <c r="P934" s="14">
        <f t="shared" si="43"/>
        <v>393.59</v>
      </c>
      <c r="Q934" s="16" t="s">
        <v>8321</v>
      </c>
      <c r="R934" t="s">
        <v>8339</v>
      </c>
      <c r="S934" s="20">
        <f t="shared" si="44"/>
        <v>42024.888692129629</v>
      </c>
    </row>
    <row r="935" spans="1:19" ht="43.2" hidden="1" x14ac:dyDescent="0.55000000000000004">
      <c r="A935" s="10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2">
        <f t="shared" si="42"/>
        <v>67</v>
      </c>
      <c r="P935" s="14">
        <f t="shared" si="43"/>
        <v>99.76</v>
      </c>
      <c r="Q935" s="16" t="s">
        <v>8323</v>
      </c>
      <c r="R935" t="s">
        <v>8324</v>
      </c>
      <c r="S935" s="20">
        <f t="shared" si="44"/>
        <v>42248.535787037035</v>
      </c>
    </row>
    <row r="936" spans="1:19" ht="28.8" x14ac:dyDescent="0.55000000000000004">
      <c r="A936" s="10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2">
        <f t="shared" si="42"/>
        <v>134</v>
      </c>
      <c r="P936" s="14">
        <f t="shared" si="43"/>
        <v>31.66</v>
      </c>
      <c r="Q936" s="16" t="s">
        <v>8327</v>
      </c>
      <c r="R936" t="s">
        <v>8328</v>
      </c>
      <c r="S936" s="20">
        <f t="shared" si="44"/>
        <v>41416.146944444445</v>
      </c>
    </row>
    <row r="937" spans="1:19" ht="43.2" hidden="1" x14ac:dyDescent="0.55000000000000004">
      <c r="A937" s="10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2">
        <f t="shared" si="42"/>
        <v>13</v>
      </c>
      <c r="P937" s="14">
        <f t="shared" si="43"/>
        <v>69.41</v>
      </c>
      <c r="Q937" s="16" t="s">
        <v>8308</v>
      </c>
      <c r="R937" t="s">
        <v>8310</v>
      </c>
      <c r="S937" s="20">
        <f t="shared" si="44"/>
        <v>42444.583912037036</v>
      </c>
    </row>
    <row r="938" spans="1:19" ht="43.2" x14ac:dyDescent="0.55000000000000004">
      <c r="A938" s="10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2">
        <f t="shared" si="42"/>
        <v>111</v>
      </c>
      <c r="P938" s="14">
        <f t="shared" si="43"/>
        <v>93.77</v>
      </c>
      <c r="Q938" s="16" t="s">
        <v>8323</v>
      </c>
      <c r="R938" t="s">
        <v>8335</v>
      </c>
      <c r="S938" s="20">
        <f t="shared" si="44"/>
        <v>42487.037905092591</v>
      </c>
    </row>
    <row r="939" spans="1:19" ht="43.2" x14ac:dyDescent="0.55000000000000004">
      <c r="A939" s="10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2">
        <f t="shared" si="42"/>
        <v>123</v>
      </c>
      <c r="P939" s="14">
        <f t="shared" si="43"/>
        <v>114.59</v>
      </c>
      <c r="Q939" s="16" t="s">
        <v>8321</v>
      </c>
      <c r="R939" t="s">
        <v>8322</v>
      </c>
      <c r="S939" s="20">
        <f t="shared" si="44"/>
        <v>42697.32136574074</v>
      </c>
    </row>
    <row r="940" spans="1:19" ht="43.2" hidden="1" x14ac:dyDescent="0.55000000000000004">
      <c r="A940" s="1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2">
        <f t="shared" si="42"/>
        <v>102</v>
      </c>
      <c r="P940" s="14">
        <f t="shared" si="43"/>
        <v>61.53</v>
      </c>
      <c r="Q940" s="16" t="s">
        <v>8313</v>
      </c>
      <c r="R940" t="s">
        <v>8314</v>
      </c>
      <c r="S940" s="20">
        <f t="shared" si="44"/>
        <v>42731.755787037036</v>
      </c>
    </row>
    <row r="941" spans="1:19" ht="43.2" hidden="1" x14ac:dyDescent="0.55000000000000004">
      <c r="A941" s="10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2">
        <f t="shared" si="42"/>
        <v>25</v>
      </c>
      <c r="P941" s="14">
        <f t="shared" si="43"/>
        <v>58.18</v>
      </c>
      <c r="Q941" s="16" t="s">
        <v>8323</v>
      </c>
      <c r="R941" t="s">
        <v>8324</v>
      </c>
      <c r="S941" s="20">
        <f t="shared" si="44"/>
        <v>41844.125115740739</v>
      </c>
    </row>
    <row r="942" spans="1:19" ht="43.2" x14ac:dyDescent="0.55000000000000004">
      <c r="A942" s="10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2">
        <f t="shared" si="42"/>
        <v>121</v>
      </c>
      <c r="P942" s="14">
        <f t="shared" si="43"/>
        <v>83.95</v>
      </c>
      <c r="Q942" s="16" t="s">
        <v>8321</v>
      </c>
      <c r="R942" t="s">
        <v>8322</v>
      </c>
      <c r="S942" s="20">
        <f t="shared" si="44"/>
        <v>39950.163344907407</v>
      </c>
    </row>
    <row r="943" spans="1:19" ht="43.2" x14ac:dyDescent="0.55000000000000004">
      <c r="A943" s="10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2">
        <f t="shared" si="42"/>
        <v>114</v>
      </c>
      <c r="P943" s="14">
        <f t="shared" si="43"/>
        <v>105.21</v>
      </c>
      <c r="Q943" s="16" t="s">
        <v>8323</v>
      </c>
      <c r="R943" t="s">
        <v>8326</v>
      </c>
      <c r="S943" s="20">
        <f t="shared" si="44"/>
        <v>42431.102534722217</v>
      </c>
    </row>
    <row r="944" spans="1:19" ht="43.2" hidden="1" x14ac:dyDescent="0.55000000000000004">
      <c r="A944" s="10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2">
        <f t="shared" si="42"/>
        <v>13</v>
      </c>
      <c r="P944" s="14">
        <f t="shared" si="43"/>
        <v>161.22</v>
      </c>
      <c r="Q944" s="16" t="s">
        <v>8308</v>
      </c>
      <c r="R944" t="s">
        <v>8310</v>
      </c>
      <c r="S944" s="20">
        <f t="shared" si="44"/>
        <v>41773.294560185182</v>
      </c>
    </row>
    <row r="945" spans="1:19" ht="43.2" x14ac:dyDescent="0.55000000000000004">
      <c r="A945" s="10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2">
        <f t="shared" si="42"/>
        <v>120</v>
      </c>
      <c r="P945" s="14">
        <f t="shared" si="43"/>
        <v>49.19</v>
      </c>
      <c r="Q945" s="16" t="s">
        <v>8327</v>
      </c>
      <c r="R945" t="s">
        <v>8341</v>
      </c>
      <c r="S945" s="20">
        <f t="shared" si="44"/>
        <v>40973.773182870369</v>
      </c>
    </row>
    <row r="946" spans="1:19" ht="43.2" hidden="1" x14ac:dyDescent="0.55000000000000004">
      <c r="A946" s="10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2">
        <f t="shared" si="42"/>
        <v>13</v>
      </c>
      <c r="P946" s="14">
        <f t="shared" si="43"/>
        <v>65</v>
      </c>
      <c r="Q946" s="16" t="s">
        <v>8308</v>
      </c>
      <c r="R946" t="s">
        <v>8310</v>
      </c>
      <c r="S946" s="20">
        <f t="shared" si="44"/>
        <v>42510.604699074072</v>
      </c>
    </row>
    <row r="947" spans="1:19" ht="43.2" x14ac:dyDescent="0.55000000000000004">
      <c r="A947" s="10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2">
        <f t="shared" si="42"/>
        <v>101</v>
      </c>
      <c r="P947" s="14">
        <f t="shared" si="43"/>
        <v>43.7</v>
      </c>
      <c r="Q947" s="16" t="s">
        <v>8327</v>
      </c>
      <c r="R947" t="s">
        <v>8341</v>
      </c>
      <c r="S947" s="20">
        <f t="shared" si="44"/>
        <v>42228.634328703702</v>
      </c>
    </row>
    <row r="948" spans="1:19" ht="57.6" hidden="1" x14ac:dyDescent="0.55000000000000004">
      <c r="A948" s="10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2">
        <f t="shared" si="42"/>
        <v>12</v>
      </c>
      <c r="P948" s="14">
        <f t="shared" si="43"/>
        <v>38.479999999999997</v>
      </c>
      <c r="Q948" s="16" t="s">
        <v>8321</v>
      </c>
      <c r="R948" t="s">
        <v>8339</v>
      </c>
      <c r="S948" s="20">
        <f t="shared" si="44"/>
        <v>41703.721979166665</v>
      </c>
    </row>
    <row r="949" spans="1:19" ht="43.2" x14ac:dyDescent="0.55000000000000004">
      <c r="A949" s="10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2">
        <f t="shared" si="42"/>
        <v>109</v>
      </c>
      <c r="P949" s="14">
        <f t="shared" si="43"/>
        <v>94.64</v>
      </c>
      <c r="Q949" s="16" t="s">
        <v>8323</v>
      </c>
      <c r="R949" t="s">
        <v>8324</v>
      </c>
      <c r="S949" s="20">
        <f t="shared" si="44"/>
        <v>42418.031180555554</v>
      </c>
    </row>
    <row r="950" spans="1:19" ht="43.2" hidden="1" x14ac:dyDescent="0.55000000000000004">
      <c r="A950" s="1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2">
        <f t="shared" si="42"/>
        <v>118</v>
      </c>
      <c r="P950" s="14">
        <f t="shared" si="43"/>
        <v>93.07</v>
      </c>
      <c r="Q950" s="16" t="s">
        <v>8313</v>
      </c>
      <c r="R950" t="s">
        <v>8314</v>
      </c>
      <c r="S950" s="20">
        <f t="shared" si="44"/>
        <v>42026.605057870373</v>
      </c>
    </row>
    <row r="951" spans="1:19" ht="43.2" hidden="1" x14ac:dyDescent="0.55000000000000004">
      <c r="A951" s="10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2">
        <f t="shared" si="42"/>
        <v>43</v>
      </c>
      <c r="P951" s="14">
        <f t="shared" si="43"/>
        <v>89.19</v>
      </c>
      <c r="Q951" s="16" t="s">
        <v>8308</v>
      </c>
      <c r="R951" t="s">
        <v>8310</v>
      </c>
      <c r="S951" s="20">
        <f t="shared" si="44"/>
        <v>42194.833784722221</v>
      </c>
    </row>
    <row r="952" spans="1:19" ht="43.2" x14ac:dyDescent="0.55000000000000004">
      <c r="A952" s="10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2">
        <f t="shared" si="42"/>
        <v>102</v>
      </c>
      <c r="P952" s="14">
        <f t="shared" si="43"/>
        <v>35.549999999999997</v>
      </c>
      <c r="Q952" s="16" t="s">
        <v>8327</v>
      </c>
      <c r="R952" t="s">
        <v>8328</v>
      </c>
      <c r="S952" s="20">
        <f t="shared" si="44"/>
        <v>41680.583402777782</v>
      </c>
    </row>
    <row r="953" spans="1:19" ht="28.8" x14ac:dyDescent="0.55000000000000004">
      <c r="A953" s="10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2">
        <f t="shared" si="42"/>
        <v>100</v>
      </c>
      <c r="P953" s="14">
        <f t="shared" si="43"/>
        <v>209.84</v>
      </c>
      <c r="Q953" s="16" t="s">
        <v>8323</v>
      </c>
      <c r="R953" t="s">
        <v>8326</v>
      </c>
      <c r="S953" s="20">
        <f t="shared" si="44"/>
        <v>42253.928530092591</v>
      </c>
    </row>
    <row r="954" spans="1:19" ht="43.2" x14ac:dyDescent="0.55000000000000004">
      <c r="A954" s="10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2">
        <f t="shared" si="42"/>
        <v>130</v>
      </c>
      <c r="P954" s="14">
        <f t="shared" si="43"/>
        <v>39.159999999999997</v>
      </c>
      <c r="Q954" s="16" t="s">
        <v>8327</v>
      </c>
      <c r="R954" t="s">
        <v>8329</v>
      </c>
      <c r="S954" s="20">
        <f t="shared" si="44"/>
        <v>42555.166712962964</v>
      </c>
    </row>
    <row r="955" spans="1:19" ht="43.2" x14ac:dyDescent="0.55000000000000004">
      <c r="A955" s="10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2">
        <f t="shared" si="42"/>
        <v>100</v>
      </c>
      <c r="P955" s="14">
        <f t="shared" si="43"/>
        <v>135.41999999999999</v>
      </c>
      <c r="Q955" s="16" t="s">
        <v>8327</v>
      </c>
      <c r="R955" t="s">
        <v>8341</v>
      </c>
      <c r="S955" s="20">
        <f t="shared" si="44"/>
        <v>42081.864641203705</v>
      </c>
    </row>
    <row r="956" spans="1:19" ht="43.2" x14ac:dyDescent="0.55000000000000004">
      <c r="A956" s="10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2">
        <f t="shared" si="42"/>
        <v>108</v>
      </c>
      <c r="P956" s="14">
        <f t="shared" si="43"/>
        <v>72.87</v>
      </c>
      <c r="Q956" s="16" t="s">
        <v>8321</v>
      </c>
      <c r="R956" t="s">
        <v>8322</v>
      </c>
      <c r="S956" s="20">
        <f t="shared" si="44"/>
        <v>42093.760046296295</v>
      </c>
    </row>
    <row r="957" spans="1:19" ht="43.2" x14ac:dyDescent="0.55000000000000004">
      <c r="A957" s="10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2">
        <f t="shared" si="42"/>
        <v>107</v>
      </c>
      <c r="P957" s="14">
        <f t="shared" si="43"/>
        <v>88.19</v>
      </c>
      <c r="Q957" s="16" t="s">
        <v>8327</v>
      </c>
      <c r="R957" t="s">
        <v>8331</v>
      </c>
      <c r="S957" s="20">
        <f t="shared" si="44"/>
        <v>42018.99863425926</v>
      </c>
    </row>
    <row r="958" spans="1:19" ht="43.2" x14ac:dyDescent="0.55000000000000004">
      <c r="A958" s="10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2">
        <f t="shared" si="42"/>
        <v>107</v>
      </c>
      <c r="P958" s="14">
        <f t="shared" si="43"/>
        <v>59.82</v>
      </c>
      <c r="Q958" s="16" t="s">
        <v>8327</v>
      </c>
      <c r="R958" t="s">
        <v>8328</v>
      </c>
      <c r="S958" s="20">
        <f t="shared" si="44"/>
        <v>41307.987696759257</v>
      </c>
    </row>
    <row r="959" spans="1:19" ht="43.2" hidden="1" x14ac:dyDescent="0.55000000000000004">
      <c r="A959" s="10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2">
        <f t="shared" si="42"/>
        <v>106</v>
      </c>
      <c r="P959" s="14">
        <f t="shared" si="43"/>
        <v>375.76</v>
      </c>
      <c r="Q959" s="16" t="s">
        <v>8321</v>
      </c>
      <c r="R959" t="s">
        <v>8343</v>
      </c>
      <c r="S959" s="20">
        <f t="shared" si="44"/>
        <v>42291.556076388893</v>
      </c>
    </row>
    <row r="960" spans="1:19" ht="28.8" hidden="1" x14ac:dyDescent="0.55000000000000004">
      <c r="A960" s="1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2">
        <f t="shared" si="42"/>
        <v>128</v>
      </c>
      <c r="P960" s="14">
        <f t="shared" si="43"/>
        <v>63.87</v>
      </c>
      <c r="Q960" s="16" t="s">
        <v>8308</v>
      </c>
      <c r="R960" t="s">
        <v>8315</v>
      </c>
      <c r="S960" s="20">
        <f t="shared" si="44"/>
        <v>42108.538449074069</v>
      </c>
    </row>
    <row r="961" spans="1:19" ht="28.8" hidden="1" x14ac:dyDescent="0.55000000000000004">
      <c r="A961" s="10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2">
        <f t="shared" si="42"/>
        <v>14</v>
      </c>
      <c r="P961" s="14">
        <f t="shared" si="43"/>
        <v>43.42</v>
      </c>
      <c r="Q961" s="16" t="s">
        <v>8316</v>
      </c>
      <c r="R961" t="s">
        <v>8334</v>
      </c>
      <c r="S961" s="20">
        <f t="shared" si="44"/>
        <v>41723.799386574072</v>
      </c>
    </row>
    <row r="962" spans="1:19" ht="43.2" hidden="1" x14ac:dyDescent="0.55000000000000004">
      <c r="A962" s="10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2">
        <f t="shared" si="42"/>
        <v>21</v>
      </c>
      <c r="P962" s="14">
        <f t="shared" si="43"/>
        <v>108.05</v>
      </c>
      <c r="Q962" s="16" t="s">
        <v>8311</v>
      </c>
      <c r="R962" t="s">
        <v>8349</v>
      </c>
      <c r="S962" s="20">
        <f t="shared" si="44"/>
        <v>42549.916712962964</v>
      </c>
    </row>
    <row r="963" spans="1:19" ht="28.8" x14ac:dyDescent="0.55000000000000004">
      <c r="A963" s="10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2">
        <f t="shared" ref="O963:O1026" si="45">ROUND(E963/D963*100,0)</f>
        <v>106</v>
      </c>
      <c r="P963" s="14">
        <f t="shared" ref="P963:P1026" si="46">IFERROR(ROUND(E963/L963,2),0)</f>
        <v>108.02</v>
      </c>
      <c r="Q963" s="16" t="s">
        <v>8327</v>
      </c>
      <c r="R963" t="s">
        <v>8331</v>
      </c>
      <c r="S963" s="20">
        <f t="shared" ref="S963:S1026" si="47">(((J963/60)/60/24)+DATE(1970,1,1))</f>
        <v>40585.796817129631</v>
      </c>
    </row>
    <row r="964" spans="1:19" ht="43.2" x14ac:dyDescent="0.55000000000000004">
      <c r="A964" s="10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2">
        <f t="shared" si="45"/>
        <v>106</v>
      </c>
      <c r="P964" s="14">
        <f t="shared" si="46"/>
        <v>138.26</v>
      </c>
      <c r="Q964" s="16" t="s">
        <v>8313</v>
      </c>
      <c r="R964" t="s">
        <v>8314</v>
      </c>
      <c r="S964" s="20">
        <f t="shared" si="47"/>
        <v>42761.846122685187</v>
      </c>
    </row>
    <row r="965" spans="1:19" ht="43.2" x14ac:dyDescent="0.55000000000000004">
      <c r="A965" s="10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2">
        <f t="shared" si="45"/>
        <v>106</v>
      </c>
      <c r="P965" s="14">
        <f t="shared" si="46"/>
        <v>69.89</v>
      </c>
      <c r="Q965" s="16" t="s">
        <v>8323</v>
      </c>
      <c r="R965" t="s">
        <v>8326</v>
      </c>
      <c r="S965" s="20">
        <f t="shared" si="47"/>
        <v>41808.669571759259</v>
      </c>
    </row>
    <row r="966" spans="1:19" ht="43.2" x14ac:dyDescent="0.55000000000000004">
      <c r="A966" s="10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2">
        <f t="shared" si="45"/>
        <v>126</v>
      </c>
      <c r="P966" s="14">
        <f t="shared" si="46"/>
        <v>88.85</v>
      </c>
      <c r="Q966" s="16" t="s">
        <v>8321</v>
      </c>
      <c r="R966" t="s">
        <v>8322</v>
      </c>
      <c r="S966" s="20">
        <f t="shared" si="47"/>
        <v>42549.076157407413</v>
      </c>
    </row>
    <row r="967" spans="1:19" ht="43.2" hidden="1" x14ac:dyDescent="0.55000000000000004">
      <c r="A967" s="10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2">
        <f t="shared" si="45"/>
        <v>42</v>
      </c>
      <c r="P967" s="14">
        <f t="shared" si="46"/>
        <v>105.03</v>
      </c>
      <c r="Q967" s="16" t="s">
        <v>8323</v>
      </c>
      <c r="R967" t="s">
        <v>8326</v>
      </c>
      <c r="S967" s="20">
        <f t="shared" si="47"/>
        <v>42618.827013888891</v>
      </c>
    </row>
    <row r="968" spans="1:19" ht="43.2" x14ac:dyDescent="0.55000000000000004">
      <c r="A968" s="10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2">
        <f t="shared" si="45"/>
        <v>126</v>
      </c>
      <c r="P968" s="14">
        <f t="shared" si="46"/>
        <v>88.75</v>
      </c>
      <c r="Q968" s="16" t="s">
        <v>8327</v>
      </c>
      <c r="R968" t="s">
        <v>8331</v>
      </c>
      <c r="S968" s="20">
        <f t="shared" si="47"/>
        <v>42096.633206018523</v>
      </c>
    </row>
    <row r="969" spans="1:19" ht="43.2" x14ac:dyDescent="0.55000000000000004">
      <c r="A969" s="10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2">
        <f t="shared" si="45"/>
        <v>126</v>
      </c>
      <c r="P969" s="14">
        <f t="shared" si="46"/>
        <v>88.73</v>
      </c>
      <c r="Q969" s="16" t="s">
        <v>8311</v>
      </c>
      <c r="R969" t="s">
        <v>8333</v>
      </c>
      <c r="S969" s="20">
        <f t="shared" si="47"/>
        <v>40879.795682870368</v>
      </c>
    </row>
    <row r="970" spans="1:19" x14ac:dyDescent="0.55000000000000004">
      <c r="A970" s="1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2">
        <f t="shared" si="45"/>
        <v>126</v>
      </c>
      <c r="P970" s="14">
        <f t="shared" si="46"/>
        <v>67.739999999999995</v>
      </c>
      <c r="Q970" s="16" t="s">
        <v>8323</v>
      </c>
      <c r="R970" t="s">
        <v>8326</v>
      </c>
      <c r="S970" s="20">
        <f t="shared" si="47"/>
        <v>42154.873124999998</v>
      </c>
    </row>
    <row r="971" spans="1:19" ht="43.2" hidden="1" x14ac:dyDescent="0.55000000000000004">
      <c r="A971" s="10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2">
        <f t="shared" si="45"/>
        <v>39</v>
      </c>
      <c r="P971" s="14">
        <f t="shared" si="46"/>
        <v>69.53</v>
      </c>
      <c r="Q971" s="16" t="s">
        <v>8323</v>
      </c>
      <c r="R971" t="s">
        <v>8324</v>
      </c>
      <c r="S971" s="20">
        <f t="shared" si="47"/>
        <v>42555.340486111112</v>
      </c>
    </row>
    <row r="972" spans="1:19" ht="28.8" x14ac:dyDescent="0.55000000000000004">
      <c r="A972" s="10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2">
        <f t="shared" si="45"/>
        <v>104</v>
      </c>
      <c r="P972" s="14">
        <f t="shared" si="46"/>
        <v>82.33</v>
      </c>
      <c r="Q972" s="16" t="s">
        <v>8327</v>
      </c>
      <c r="R972" t="s">
        <v>8341</v>
      </c>
      <c r="S972" s="20">
        <f t="shared" si="47"/>
        <v>40948.080729166664</v>
      </c>
    </row>
    <row r="973" spans="1:19" ht="43.2" x14ac:dyDescent="0.55000000000000004">
      <c r="A973" s="10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2">
        <f t="shared" si="45"/>
        <v>156</v>
      </c>
      <c r="P973" s="14">
        <f t="shared" si="46"/>
        <v>55.22</v>
      </c>
      <c r="Q973" s="16" t="s">
        <v>8321</v>
      </c>
      <c r="R973" t="s">
        <v>8322</v>
      </c>
      <c r="S973" s="20">
        <f t="shared" si="47"/>
        <v>40969.912372685183</v>
      </c>
    </row>
    <row r="974" spans="1:19" ht="28.8" x14ac:dyDescent="0.55000000000000004">
      <c r="A974" s="10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2">
        <f t="shared" si="45"/>
        <v>125</v>
      </c>
      <c r="P974" s="14">
        <f t="shared" si="46"/>
        <v>168.51</v>
      </c>
      <c r="Q974" s="16" t="s">
        <v>8327</v>
      </c>
      <c r="R974" t="s">
        <v>8338</v>
      </c>
      <c r="S974" s="20">
        <f t="shared" si="47"/>
        <v>41146.824212962965</v>
      </c>
    </row>
    <row r="975" spans="1:19" ht="28.8" x14ac:dyDescent="0.55000000000000004">
      <c r="A975" s="10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2">
        <f t="shared" si="45"/>
        <v>104</v>
      </c>
      <c r="P975" s="14">
        <f t="shared" si="46"/>
        <v>75.849999999999994</v>
      </c>
      <c r="Q975" s="16" t="s">
        <v>8327</v>
      </c>
      <c r="R975" t="s">
        <v>8331</v>
      </c>
      <c r="S975" s="20">
        <f t="shared" si="47"/>
        <v>41645.867280092592</v>
      </c>
    </row>
    <row r="976" spans="1:19" ht="43.2" x14ac:dyDescent="0.55000000000000004">
      <c r="A976" s="10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2">
        <f t="shared" si="45"/>
        <v>183</v>
      </c>
      <c r="P976" s="14">
        <f t="shared" si="46"/>
        <v>71.44</v>
      </c>
      <c r="Q976" s="16" t="s">
        <v>8311</v>
      </c>
      <c r="R976" t="s">
        <v>8333</v>
      </c>
      <c r="S976" s="20">
        <f t="shared" si="47"/>
        <v>41430.038888888892</v>
      </c>
    </row>
    <row r="977" spans="1:19" ht="43.2" x14ac:dyDescent="0.55000000000000004">
      <c r="A977" s="10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2">
        <f t="shared" si="45"/>
        <v>104</v>
      </c>
      <c r="P977" s="14">
        <f t="shared" si="46"/>
        <v>81.78</v>
      </c>
      <c r="Q977" s="16" t="s">
        <v>8323</v>
      </c>
      <c r="R977" t="s">
        <v>8326</v>
      </c>
      <c r="S977" s="20">
        <f t="shared" si="47"/>
        <v>42018.676898148144</v>
      </c>
    </row>
    <row r="978" spans="1:19" ht="43.2" hidden="1" x14ac:dyDescent="0.55000000000000004">
      <c r="A978" s="10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2">
        <f t="shared" si="45"/>
        <v>207</v>
      </c>
      <c r="P978" s="14">
        <f t="shared" si="46"/>
        <v>221.79</v>
      </c>
      <c r="Q978" s="16" t="s">
        <v>8313</v>
      </c>
      <c r="R978" t="s">
        <v>8314</v>
      </c>
      <c r="S978" s="20">
        <f t="shared" si="47"/>
        <v>42756.501041666663</v>
      </c>
    </row>
    <row r="979" spans="1:19" ht="43.2" hidden="1" x14ac:dyDescent="0.55000000000000004">
      <c r="A979" s="10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2">
        <f t="shared" si="45"/>
        <v>106</v>
      </c>
      <c r="P979" s="14">
        <f t="shared" si="46"/>
        <v>59.7</v>
      </c>
      <c r="Q979" s="16" t="s">
        <v>8323</v>
      </c>
      <c r="R979" t="s">
        <v>8326</v>
      </c>
      <c r="S979" s="20">
        <f t="shared" si="47"/>
        <v>42278.089039351849</v>
      </c>
    </row>
    <row r="980" spans="1:19" ht="43.2" x14ac:dyDescent="0.55000000000000004">
      <c r="A980" s="1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2">
        <f t="shared" si="45"/>
        <v>155</v>
      </c>
      <c r="P980" s="14">
        <f t="shared" si="46"/>
        <v>46.67</v>
      </c>
      <c r="Q980" s="16" t="s">
        <v>8327</v>
      </c>
      <c r="R980" t="s">
        <v>8336</v>
      </c>
      <c r="S980" s="20">
        <f t="shared" si="47"/>
        <v>42452.827743055561</v>
      </c>
    </row>
    <row r="981" spans="1:19" ht="43.2" x14ac:dyDescent="0.55000000000000004">
      <c r="A981" s="10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2">
        <f t="shared" si="45"/>
        <v>124</v>
      </c>
      <c r="P981" s="14">
        <f t="shared" si="46"/>
        <v>80.27</v>
      </c>
      <c r="Q981" s="16" t="s">
        <v>8327</v>
      </c>
      <c r="R981" t="s">
        <v>8328</v>
      </c>
      <c r="S981" s="20">
        <f t="shared" si="47"/>
        <v>40865.867141203707</v>
      </c>
    </row>
    <row r="982" spans="1:19" ht="43.2" x14ac:dyDescent="0.55000000000000004">
      <c r="A982" s="10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2">
        <f t="shared" si="45"/>
        <v>106</v>
      </c>
      <c r="P982" s="14">
        <f t="shared" si="46"/>
        <v>136.78</v>
      </c>
      <c r="Q982" s="16" t="s">
        <v>8323</v>
      </c>
      <c r="R982" t="s">
        <v>8326</v>
      </c>
      <c r="S982" s="20">
        <f t="shared" si="47"/>
        <v>41926.942685185182</v>
      </c>
    </row>
    <row r="983" spans="1:19" ht="43.2" hidden="1" x14ac:dyDescent="0.55000000000000004">
      <c r="A983" s="10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2">
        <f t="shared" si="45"/>
        <v>102</v>
      </c>
      <c r="P983" s="14">
        <f t="shared" si="46"/>
        <v>55.37</v>
      </c>
      <c r="Q983" s="16" t="s">
        <v>8313</v>
      </c>
      <c r="R983" t="s">
        <v>8314</v>
      </c>
      <c r="S983" s="20">
        <f t="shared" si="47"/>
        <v>42536.60701388889</v>
      </c>
    </row>
    <row r="984" spans="1:19" ht="43.2" hidden="1" x14ac:dyDescent="0.55000000000000004">
      <c r="A984" s="10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2">
        <f t="shared" si="45"/>
        <v>26</v>
      </c>
      <c r="P984" s="14">
        <f t="shared" si="46"/>
        <v>65.34</v>
      </c>
      <c r="Q984" s="16" t="s">
        <v>8323</v>
      </c>
      <c r="R984" t="s">
        <v>8326</v>
      </c>
      <c r="S984" s="20">
        <f t="shared" si="47"/>
        <v>42614.268796296295</v>
      </c>
    </row>
    <row r="985" spans="1:19" ht="43.2" hidden="1" x14ac:dyDescent="0.55000000000000004">
      <c r="A985" s="10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2">
        <f t="shared" si="45"/>
        <v>15</v>
      </c>
      <c r="P985" s="14">
        <f t="shared" si="46"/>
        <v>45.41</v>
      </c>
      <c r="Q985" s="16" t="s">
        <v>8308</v>
      </c>
      <c r="R985" t="s">
        <v>8310</v>
      </c>
      <c r="S985" s="20">
        <f t="shared" si="47"/>
        <v>41985.043657407412</v>
      </c>
    </row>
    <row r="986" spans="1:19" ht="43.2" x14ac:dyDescent="0.55000000000000004">
      <c r="A986" s="10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2">
        <f t="shared" si="45"/>
        <v>122</v>
      </c>
      <c r="P986" s="14">
        <f t="shared" si="46"/>
        <v>56.67</v>
      </c>
      <c r="Q986" s="16" t="s">
        <v>8311</v>
      </c>
      <c r="R986" t="s">
        <v>8333</v>
      </c>
      <c r="S986" s="20">
        <f t="shared" si="47"/>
        <v>41667.275312500002</v>
      </c>
    </row>
    <row r="987" spans="1:19" ht="43.2" hidden="1" x14ac:dyDescent="0.55000000000000004">
      <c r="A987" s="10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2">
        <f t="shared" si="45"/>
        <v>27</v>
      </c>
      <c r="P987" s="14">
        <f t="shared" si="46"/>
        <v>291.33</v>
      </c>
      <c r="Q987" s="16" t="s">
        <v>8308</v>
      </c>
      <c r="R987" t="s">
        <v>8310</v>
      </c>
      <c r="S987" s="20">
        <f t="shared" si="47"/>
        <v>41813.662962962961</v>
      </c>
    </row>
    <row r="988" spans="1:19" ht="43.2" hidden="1" x14ac:dyDescent="0.55000000000000004">
      <c r="A988" s="10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2">
        <f t="shared" si="45"/>
        <v>102</v>
      </c>
      <c r="P988" s="14">
        <f t="shared" si="46"/>
        <v>165.16</v>
      </c>
      <c r="Q988" s="16" t="s">
        <v>8327</v>
      </c>
      <c r="R988" t="s">
        <v>8341</v>
      </c>
      <c r="S988" s="20">
        <f t="shared" si="47"/>
        <v>42618.625428240746</v>
      </c>
    </row>
    <row r="989" spans="1:19" ht="28.8" x14ac:dyDescent="0.55000000000000004">
      <c r="A989" s="10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2">
        <f t="shared" si="45"/>
        <v>102</v>
      </c>
      <c r="P989" s="14">
        <f t="shared" si="46"/>
        <v>82.54</v>
      </c>
      <c r="Q989" s="16" t="s">
        <v>8327</v>
      </c>
      <c r="R989" t="s">
        <v>8331</v>
      </c>
      <c r="S989" s="20">
        <f t="shared" si="47"/>
        <v>40751.814432870371</v>
      </c>
    </row>
    <row r="990" spans="1:19" x14ac:dyDescent="0.55000000000000004">
      <c r="A990" s="1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2">
        <f t="shared" si="45"/>
        <v>102</v>
      </c>
      <c r="P990" s="14">
        <f t="shared" si="46"/>
        <v>148.78</v>
      </c>
      <c r="Q990" s="16" t="s">
        <v>8327</v>
      </c>
      <c r="R990" t="s">
        <v>8331</v>
      </c>
      <c r="S990" s="20">
        <f t="shared" si="47"/>
        <v>41718.878182870372</v>
      </c>
    </row>
    <row r="991" spans="1:19" ht="28.8" x14ac:dyDescent="0.55000000000000004">
      <c r="A991" s="10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2">
        <f t="shared" si="45"/>
        <v>102</v>
      </c>
      <c r="P991" s="14">
        <f t="shared" si="46"/>
        <v>78.209999999999994</v>
      </c>
      <c r="Q991" s="16" t="s">
        <v>8323</v>
      </c>
      <c r="R991" t="s">
        <v>8326</v>
      </c>
      <c r="S991" s="20">
        <f t="shared" si="47"/>
        <v>42062.296412037031</v>
      </c>
    </row>
    <row r="992" spans="1:19" ht="43.2" x14ac:dyDescent="0.55000000000000004">
      <c r="A992" s="10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2">
        <f t="shared" si="45"/>
        <v>101</v>
      </c>
      <c r="P992" s="14">
        <f t="shared" si="46"/>
        <v>160.16</v>
      </c>
      <c r="Q992" s="16" t="s">
        <v>8321</v>
      </c>
      <c r="R992" t="s">
        <v>8322</v>
      </c>
      <c r="S992" s="20">
        <f t="shared" si="47"/>
        <v>41543.735995370371</v>
      </c>
    </row>
    <row r="993" spans="1:19" ht="43.2" x14ac:dyDescent="0.55000000000000004">
      <c r="A993" s="10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2">
        <f t="shared" si="45"/>
        <v>101</v>
      </c>
      <c r="P993" s="14">
        <f t="shared" si="46"/>
        <v>81.069999999999993</v>
      </c>
      <c r="Q993" s="16" t="s">
        <v>8327</v>
      </c>
      <c r="R993" t="s">
        <v>8331</v>
      </c>
      <c r="S993" s="20">
        <f t="shared" si="47"/>
        <v>41123.022268518522</v>
      </c>
    </row>
    <row r="994" spans="1:19" ht="28.8" x14ac:dyDescent="0.55000000000000004">
      <c r="A994" s="10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2">
        <f t="shared" si="45"/>
        <v>122</v>
      </c>
      <c r="P994" s="14">
        <f t="shared" si="46"/>
        <v>129.36000000000001</v>
      </c>
      <c r="Q994" s="16" t="s">
        <v>8323</v>
      </c>
      <c r="R994" t="s">
        <v>8326</v>
      </c>
      <c r="S994" s="20">
        <f t="shared" si="47"/>
        <v>42219.019733796296</v>
      </c>
    </row>
    <row r="995" spans="1:19" ht="43.2" x14ac:dyDescent="0.55000000000000004">
      <c r="A995" s="10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2">
        <f t="shared" si="45"/>
        <v>101</v>
      </c>
      <c r="P995" s="14">
        <f t="shared" si="46"/>
        <v>110.49</v>
      </c>
      <c r="Q995" s="16" t="s">
        <v>8327</v>
      </c>
      <c r="R995" t="s">
        <v>8328</v>
      </c>
      <c r="S995" s="20">
        <f t="shared" si="47"/>
        <v>40763.707546296297</v>
      </c>
    </row>
    <row r="996" spans="1:19" ht="43.2" x14ac:dyDescent="0.55000000000000004">
      <c r="A996" s="10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2">
        <f t="shared" si="45"/>
        <v>202</v>
      </c>
      <c r="P996" s="14">
        <f t="shared" si="46"/>
        <v>55.7</v>
      </c>
      <c r="Q996" s="16" t="s">
        <v>8327</v>
      </c>
      <c r="R996" t="s">
        <v>8331</v>
      </c>
      <c r="S996" s="20">
        <f t="shared" si="47"/>
        <v>41579.845509259263</v>
      </c>
    </row>
    <row r="997" spans="1:19" ht="43.2" hidden="1" x14ac:dyDescent="0.55000000000000004">
      <c r="A997" s="10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2">
        <f t="shared" si="45"/>
        <v>26</v>
      </c>
      <c r="P997" s="14">
        <f t="shared" si="46"/>
        <v>116.56</v>
      </c>
      <c r="Q997" s="16" t="s">
        <v>8319</v>
      </c>
      <c r="R997" t="s">
        <v>8345</v>
      </c>
      <c r="S997" s="20">
        <f t="shared" si="47"/>
        <v>42187.940081018518</v>
      </c>
    </row>
    <row r="998" spans="1:19" ht="43.2" x14ac:dyDescent="0.55000000000000004">
      <c r="A998" s="10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2">
        <f t="shared" si="45"/>
        <v>121</v>
      </c>
      <c r="P998" s="14">
        <f t="shared" si="46"/>
        <v>163.78</v>
      </c>
      <c r="Q998" s="16" t="s">
        <v>8327</v>
      </c>
      <c r="R998" t="s">
        <v>8331</v>
      </c>
      <c r="S998" s="20">
        <f t="shared" si="47"/>
        <v>41003.60665509259</v>
      </c>
    </row>
    <row r="999" spans="1:19" ht="28.8" hidden="1" x14ac:dyDescent="0.55000000000000004">
      <c r="A999" s="10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2">
        <f t="shared" si="45"/>
        <v>101</v>
      </c>
      <c r="P999" s="14">
        <f t="shared" si="46"/>
        <v>147.71</v>
      </c>
      <c r="Q999" s="16" t="s">
        <v>8321</v>
      </c>
      <c r="R999" t="s">
        <v>8332</v>
      </c>
      <c r="S999" s="20">
        <f t="shared" si="47"/>
        <v>41808.02648148148</v>
      </c>
    </row>
    <row r="1000" spans="1:19" ht="57.6" x14ac:dyDescent="0.55000000000000004">
      <c r="A1000" s="1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2">
        <f t="shared" si="45"/>
        <v>121</v>
      </c>
      <c r="P1000" s="14">
        <f t="shared" si="46"/>
        <v>37.130000000000003</v>
      </c>
      <c r="Q1000" s="16" t="s">
        <v>8327</v>
      </c>
      <c r="R1000" t="s">
        <v>8328</v>
      </c>
      <c r="S1000" s="20">
        <f t="shared" si="47"/>
        <v>40050.643680555557</v>
      </c>
    </row>
    <row r="1001" spans="1:19" ht="43.2" x14ac:dyDescent="0.55000000000000004">
      <c r="A1001" s="10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2">
        <f t="shared" si="45"/>
        <v>101</v>
      </c>
      <c r="P1001" s="14">
        <f t="shared" si="46"/>
        <v>53.47</v>
      </c>
      <c r="Q1001" s="16" t="s">
        <v>8327</v>
      </c>
      <c r="R1001" t="s">
        <v>8328</v>
      </c>
      <c r="S1001" s="20">
        <f t="shared" si="47"/>
        <v>40502.815868055557</v>
      </c>
    </row>
    <row r="1002" spans="1:19" ht="43.2" x14ac:dyDescent="0.55000000000000004">
      <c r="A1002" s="10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2">
        <f t="shared" si="45"/>
        <v>101</v>
      </c>
      <c r="P1002" s="14">
        <f t="shared" si="46"/>
        <v>137.31</v>
      </c>
      <c r="Q1002" s="16" t="s">
        <v>8327</v>
      </c>
      <c r="R1002" t="s">
        <v>8331</v>
      </c>
      <c r="S1002" s="20">
        <f t="shared" si="47"/>
        <v>40747.012881944444</v>
      </c>
    </row>
    <row r="1003" spans="1:19" ht="43.2" x14ac:dyDescent="0.55000000000000004">
      <c r="A1003" s="10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2">
        <f t="shared" si="45"/>
        <v>109</v>
      </c>
      <c r="P1003" s="14">
        <f t="shared" si="46"/>
        <v>40.549999999999997</v>
      </c>
      <c r="Q1003" s="16" t="s">
        <v>8327</v>
      </c>
      <c r="R1003" t="s">
        <v>8331</v>
      </c>
      <c r="S1003" s="20">
        <f t="shared" si="47"/>
        <v>40833.200474537036</v>
      </c>
    </row>
    <row r="1004" spans="1:19" ht="43.2" hidden="1" x14ac:dyDescent="0.55000000000000004">
      <c r="A1004" s="10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2">
        <f t="shared" si="45"/>
        <v>503</v>
      </c>
      <c r="P1004" s="14">
        <f t="shared" si="46"/>
        <v>68.63</v>
      </c>
      <c r="Q1004" s="16" t="s">
        <v>8316</v>
      </c>
      <c r="R1004" t="s">
        <v>8317</v>
      </c>
      <c r="S1004" s="20">
        <f t="shared" si="47"/>
        <v>42467.788194444445</v>
      </c>
    </row>
    <row r="1005" spans="1:19" ht="43.2" x14ac:dyDescent="0.55000000000000004">
      <c r="A1005" s="10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2">
        <f t="shared" si="45"/>
        <v>121</v>
      </c>
      <c r="P1005" s="14">
        <f t="shared" si="46"/>
        <v>71.790000000000006</v>
      </c>
      <c r="Q1005" s="16" t="s">
        <v>8323</v>
      </c>
      <c r="R1005" t="s">
        <v>8326</v>
      </c>
      <c r="S1005" s="20">
        <f t="shared" si="47"/>
        <v>42238.13282407407</v>
      </c>
    </row>
    <row r="1006" spans="1:19" ht="43.2" x14ac:dyDescent="0.55000000000000004">
      <c r="A1006" s="10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2">
        <f t="shared" si="45"/>
        <v>126</v>
      </c>
      <c r="P1006" s="14">
        <f t="shared" si="46"/>
        <v>58.53</v>
      </c>
      <c r="Q1006" s="16" t="s">
        <v>8313</v>
      </c>
      <c r="R1006" t="s">
        <v>8314</v>
      </c>
      <c r="S1006" s="20">
        <f t="shared" si="47"/>
        <v>42089.477500000001</v>
      </c>
    </row>
    <row r="1007" spans="1:19" ht="86.4" x14ac:dyDescent="0.55000000000000004">
      <c r="A1007" s="10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2">
        <f t="shared" si="45"/>
        <v>100</v>
      </c>
      <c r="P1007" s="14">
        <f t="shared" si="46"/>
        <v>215.25</v>
      </c>
      <c r="Q1007" s="16" t="s">
        <v>8323</v>
      </c>
      <c r="R1007" t="s">
        <v>8335</v>
      </c>
      <c r="S1007" s="20">
        <f t="shared" si="47"/>
        <v>42016.981574074074</v>
      </c>
    </row>
    <row r="1008" spans="1:19" ht="43.2" x14ac:dyDescent="0.55000000000000004">
      <c r="A1008" s="10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2">
        <f t="shared" si="45"/>
        <v>121</v>
      </c>
      <c r="P1008" s="14">
        <f t="shared" si="46"/>
        <v>80.33</v>
      </c>
      <c r="Q1008" s="16" t="s">
        <v>8321</v>
      </c>
      <c r="R1008" t="s">
        <v>8332</v>
      </c>
      <c r="S1008" s="20">
        <f t="shared" si="47"/>
        <v>42572.778495370367</v>
      </c>
    </row>
    <row r="1009" spans="1:19" ht="43.2" x14ac:dyDescent="0.55000000000000004">
      <c r="A1009" s="10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2">
        <f t="shared" si="45"/>
        <v>100</v>
      </c>
      <c r="P1009" s="14">
        <f t="shared" si="46"/>
        <v>89.93</v>
      </c>
      <c r="Q1009" s="16" t="s">
        <v>8313</v>
      </c>
      <c r="R1009" t="s">
        <v>8314</v>
      </c>
      <c r="S1009" s="20">
        <f t="shared" si="47"/>
        <v>42586.925636574073</v>
      </c>
    </row>
    <row r="1010" spans="1:19" ht="43.2" x14ac:dyDescent="0.55000000000000004">
      <c r="A1010" s="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2">
        <f t="shared" si="45"/>
        <v>100</v>
      </c>
      <c r="P1010" s="14">
        <f t="shared" si="46"/>
        <v>188.13</v>
      </c>
      <c r="Q1010" s="16" t="s">
        <v>8327</v>
      </c>
      <c r="R1010" t="s">
        <v>8328</v>
      </c>
      <c r="S1010" s="20">
        <f t="shared" si="47"/>
        <v>40946.11383101852</v>
      </c>
    </row>
    <row r="1011" spans="1:19" ht="43.2" x14ac:dyDescent="0.55000000000000004">
      <c r="A1011" s="10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2">
        <f t="shared" si="45"/>
        <v>120</v>
      </c>
      <c r="P1011" s="14">
        <f t="shared" si="46"/>
        <v>34.01</v>
      </c>
      <c r="Q1011" s="16" t="s">
        <v>8327</v>
      </c>
      <c r="R1011" t="s">
        <v>8336</v>
      </c>
      <c r="S1011" s="20">
        <f t="shared" si="47"/>
        <v>42578.205972222218</v>
      </c>
    </row>
    <row r="1012" spans="1:19" ht="43.2" hidden="1" x14ac:dyDescent="0.55000000000000004">
      <c r="A1012" s="10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2">
        <f t="shared" si="45"/>
        <v>1</v>
      </c>
      <c r="P1012" s="14">
        <f t="shared" si="46"/>
        <v>859.86</v>
      </c>
      <c r="Q1012" s="16" t="s">
        <v>8308</v>
      </c>
      <c r="R1012" t="s">
        <v>8310</v>
      </c>
      <c r="S1012" s="20">
        <f t="shared" si="47"/>
        <v>42697.74927083333</v>
      </c>
    </row>
    <row r="1013" spans="1:19" ht="43.2" hidden="1" x14ac:dyDescent="0.55000000000000004">
      <c r="A1013" s="10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2">
        <f t="shared" si="45"/>
        <v>100</v>
      </c>
      <c r="P1013" s="14">
        <f t="shared" si="46"/>
        <v>127.81</v>
      </c>
      <c r="Q1013" s="16" t="s">
        <v>8323</v>
      </c>
      <c r="R1013" t="s">
        <v>8326</v>
      </c>
      <c r="S1013" s="20">
        <f t="shared" si="47"/>
        <v>42171.763414351852</v>
      </c>
    </row>
    <row r="1014" spans="1:19" ht="43.2" x14ac:dyDescent="0.55000000000000004">
      <c r="A1014" s="10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2">
        <f t="shared" si="45"/>
        <v>120</v>
      </c>
      <c r="P1014" s="14">
        <f t="shared" si="46"/>
        <v>46.88</v>
      </c>
      <c r="Q1014" s="16" t="s">
        <v>8321</v>
      </c>
      <c r="R1014" t="s">
        <v>8322</v>
      </c>
      <c r="S1014" s="20">
        <f t="shared" si="47"/>
        <v>41376.769050925926</v>
      </c>
    </row>
    <row r="1015" spans="1:19" ht="43.2" x14ac:dyDescent="0.55000000000000004">
      <c r="A1015" s="10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2">
        <f t="shared" si="45"/>
        <v>100</v>
      </c>
      <c r="P1015" s="14">
        <f t="shared" si="46"/>
        <v>93.76</v>
      </c>
      <c r="Q1015" s="16" t="s">
        <v>8323</v>
      </c>
      <c r="R1015" t="s">
        <v>8326</v>
      </c>
      <c r="S1015" s="20">
        <f t="shared" si="47"/>
        <v>42292.087592592594</v>
      </c>
    </row>
    <row r="1016" spans="1:19" ht="43.2" x14ac:dyDescent="0.55000000000000004">
      <c r="A1016" s="10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2">
        <f t="shared" si="45"/>
        <v>120</v>
      </c>
      <c r="P1016" s="14">
        <f t="shared" si="46"/>
        <v>98.36</v>
      </c>
      <c r="Q1016" s="16" t="s">
        <v>8321</v>
      </c>
      <c r="R1016" t="s">
        <v>8332</v>
      </c>
      <c r="S1016" s="20">
        <f t="shared" si="47"/>
        <v>42457.623923611114</v>
      </c>
    </row>
    <row r="1017" spans="1:19" ht="28.8" x14ac:dyDescent="0.55000000000000004">
      <c r="A1017" s="10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2">
        <f t="shared" si="45"/>
        <v>240</v>
      </c>
      <c r="P1017" s="14">
        <f t="shared" si="46"/>
        <v>41.38</v>
      </c>
      <c r="Q1017" s="16" t="s">
        <v>8321</v>
      </c>
      <c r="R1017" t="s">
        <v>8322</v>
      </c>
      <c r="S1017" s="20">
        <f t="shared" si="47"/>
        <v>40555.24800925926</v>
      </c>
    </row>
    <row r="1018" spans="1:19" ht="28.8" x14ac:dyDescent="0.55000000000000004">
      <c r="A1018" s="10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2">
        <f t="shared" si="45"/>
        <v>100</v>
      </c>
      <c r="P1018" s="14">
        <f t="shared" si="46"/>
        <v>600</v>
      </c>
      <c r="Q1018" s="16" t="s">
        <v>8327</v>
      </c>
      <c r="R1018" t="s">
        <v>8328</v>
      </c>
      <c r="S1018" s="20">
        <f t="shared" si="47"/>
        <v>41327.996435185189</v>
      </c>
    </row>
    <row r="1019" spans="1:19" ht="43.2" x14ac:dyDescent="0.55000000000000004">
      <c r="A1019" s="10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2">
        <f t="shared" si="45"/>
        <v>100</v>
      </c>
      <c r="P1019" s="14">
        <f t="shared" si="46"/>
        <v>63.83</v>
      </c>
      <c r="Q1019" s="16" t="s">
        <v>8323</v>
      </c>
      <c r="R1019" t="s">
        <v>8326</v>
      </c>
      <c r="S1019" s="20">
        <f t="shared" si="47"/>
        <v>42060.683935185181</v>
      </c>
    </row>
    <row r="1020" spans="1:19" ht="43.2" x14ac:dyDescent="0.55000000000000004">
      <c r="A1020" s="1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2">
        <f t="shared" si="45"/>
        <v>100</v>
      </c>
      <c r="P1020" s="14">
        <f t="shared" si="46"/>
        <v>72.290000000000006</v>
      </c>
      <c r="Q1020" s="16" t="s">
        <v>8323</v>
      </c>
      <c r="R1020" t="s">
        <v>8326</v>
      </c>
      <c r="S1020" s="20">
        <f t="shared" si="47"/>
        <v>41809.860300925924</v>
      </c>
    </row>
    <row r="1021" spans="1:19" ht="43.2" x14ac:dyDescent="0.55000000000000004">
      <c r="A1021" s="10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2">
        <f t="shared" si="45"/>
        <v>102</v>
      </c>
      <c r="P1021" s="14">
        <f t="shared" si="46"/>
        <v>230.19</v>
      </c>
      <c r="Q1021" s="16" t="s">
        <v>8311</v>
      </c>
      <c r="R1021" t="s">
        <v>8333</v>
      </c>
      <c r="S1021" s="20">
        <f t="shared" si="47"/>
        <v>41963.506168981476</v>
      </c>
    </row>
    <row r="1022" spans="1:19" ht="43.2" x14ac:dyDescent="0.55000000000000004">
      <c r="A1022" s="10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2">
        <f t="shared" si="45"/>
        <v>119</v>
      </c>
      <c r="P1022" s="14">
        <f t="shared" si="46"/>
        <v>97.38</v>
      </c>
      <c r="Q1022" s="16" t="s">
        <v>8323</v>
      </c>
      <c r="R1022" t="s">
        <v>8326</v>
      </c>
      <c r="S1022" s="20">
        <f t="shared" si="47"/>
        <v>42766.805034722223</v>
      </c>
    </row>
    <row r="1023" spans="1:19" ht="28.8" hidden="1" x14ac:dyDescent="0.55000000000000004">
      <c r="A1023" s="10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2">
        <f t="shared" si="45"/>
        <v>148</v>
      </c>
      <c r="P1023" s="14">
        <f t="shared" si="46"/>
        <v>120.86</v>
      </c>
      <c r="Q1023" s="16" t="s">
        <v>8308</v>
      </c>
      <c r="R1023" t="s">
        <v>8309</v>
      </c>
      <c r="S1023" s="20">
        <f t="shared" si="47"/>
        <v>42472.73265046296</v>
      </c>
    </row>
    <row r="1024" spans="1:19" ht="57.6" x14ac:dyDescent="0.55000000000000004">
      <c r="A1024" s="10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2">
        <f t="shared" si="45"/>
        <v>118</v>
      </c>
      <c r="P1024" s="14">
        <f t="shared" si="46"/>
        <v>64.95</v>
      </c>
      <c r="Q1024" s="16" t="s">
        <v>8321</v>
      </c>
      <c r="R1024" t="s">
        <v>8322</v>
      </c>
      <c r="S1024" s="20">
        <f t="shared" si="47"/>
        <v>41010.620312500003</v>
      </c>
    </row>
    <row r="1025" spans="1:19" ht="43.2" x14ac:dyDescent="0.55000000000000004">
      <c r="A1025" s="10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2">
        <f t="shared" si="45"/>
        <v>169</v>
      </c>
      <c r="P1025" s="14">
        <f t="shared" si="46"/>
        <v>32.82</v>
      </c>
      <c r="Q1025" s="16" t="s">
        <v>8316</v>
      </c>
      <c r="R1025" t="s">
        <v>8317</v>
      </c>
      <c r="S1025" s="20">
        <f t="shared" si="47"/>
        <v>41336.703298611108</v>
      </c>
    </row>
    <row r="1026" spans="1:19" ht="43.2" x14ac:dyDescent="0.55000000000000004">
      <c r="A1026" s="10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2">
        <f t="shared" si="45"/>
        <v>148</v>
      </c>
      <c r="P1026" s="14">
        <f t="shared" si="46"/>
        <v>95.23</v>
      </c>
      <c r="Q1026" s="16" t="s">
        <v>8321</v>
      </c>
      <c r="R1026" t="s">
        <v>8322</v>
      </c>
      <c r="S1026" s="20">
        <f t="shared" si="47"/>
        <v>40967.081874999996</v>
      </c>
    </row>
    <row r="1027" spans="1:19" ht="43.2" hidden="1" x14ac:dyDescent="0.55000000000000004">
      <c r="A1027" s="10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2">
        <f t="shared" ref="O1027:O1090" si="48">ROUND(E1027/D1027*100,0)</f>
        <v>49</v>
      </c>
      <c r="P1027" s="14">
        <f t="shared" ref="P1027:P1090" si="49">IFERROR(ROUND(E1027/L1027,2),0)</f>
        <v>42.16</v>
      </c>
      <c r="Q1027" s="16" t="s">
        <v>8313</v>
      </c>
      <c r="R1027" t="s">
        <v>8314</v>
      </c>
      <c r="S1027" s="20">
        <f t="shared" ref="S1027:S1090" si="50">(((J1027/60)/60/24)+DATE(1970,1,1))</f>
        <v>42033.314074074078</v>
      </c>
    </row>
    <row r="1028" spans="1:19" ht="43.2" hidden="1" x14ac:dyDescent="0.55000000000000004">
      <c r="A1028" s="10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2">
        <f t="shared" si="48"/>
        <v>12</v>
      </c>
      <c r="P1028" s="14">
        <f t="shared" si="49"/>
        <v>83.94</v>
      </c>
      <c r="Q1028" s="16" t="s">
        <v>8308</v>
      </c>
      <c r="R1028" t="s">
        <v>8315</v>
      </c>
      <c r="S1028" s="20">
        <f t="shared" si="50"/>
        <v>41771.651932870373</v>
      </c>
    </row>
    <row r="1029" spans="1:19" ht="28.8" hidden="1" x14ac:dyDescent="0.55000000000000004">
      <c r="A1029" s="10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2">
        <f t="shared" si="48"/>
        <v>12</v>
      </c>
      <c r="P1029" s="14">
        <f t="shared" si="49"/>
        <v>69.12</v>
      </c>
      <c r="Q1029" s="16" t="s">
        <v>8319</v>
      </c>
      <c r="R1029" t="s">
        <v>8345</v>
      </c>
      <c r="S1029" s="20">
        <f t="shared" si="50"/>
        <v>41781.806875000002</v>
      </c>
    </row>
    <row r="1030" spans="1:19" x14ac:dyDescent="0.55000000000000004">
      <c r="A1030" s="1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2">
        <f t="shared" si="48"/>
        <v>108</v>
      </c>
      <c r="P1030" s="14">
        <f t="shared" si="49"/>
        <v>61.03</v>
      </c>
      <c r="Q1030" s="16" t="s">
        <v>8327</v>
      </c>
      <c r="R1030" t="s">
        <v>8329</v>
      </c>
      <c r="S1030" s="20">
        <f t="shared" si="50"/>
        <v>42514.666956018518</v>
      </c>
    </row>
    <row r="1031" spans="1:19" ht="43.2" hidden="1" x14ac:dyDescent="0.55000000000000004">
      <c r="A1031" s="10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2">
        <f t="shared" si="48"/>
        <v>23</v>
      </c>
      <c r="P1031" s="14">
        <f t="shared" si="49"/>
        <v>130.09</v>
      </c>
      <c r="Q1031" s="16" t="s">
        <v>8323</v>
      </c>
      <c r="R1031" t="s">
        <v>8324</v>
      </c>
      <c r="S1031" s="20">
        <f t="shared" si="50"/>
        <v>42528.542627314819</v>
      </c>
    </row>
    <row r="1032" spans="1:19" ht="43.2" x14ac:dyDescent="0.55000000000000004">
      <c r="A1032" s="10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2">
        <f t="shared" si="48"/>
        <v>106</v>
      </c>
      <c r="P1032" s="14">
        <f t="shared" si="49"/>
        <v>56.2</v>
      </c>
      <c r="Q1032" s="16" t="s">
        <v>8323</v>
      </c>
      <c r="R1032" t="s">
        <v>8326</v>
      </c>
      <c r="S1032" s="20">
        <f t="shared" si="50"/>
        <v>42196.028703703705</v>
      </c>
    </row>
    <row r="1033" spans="1:19" ht="43.2" hidden="1" x14ac:dyDescent="0.55000000000000004">
      <c r="A1033" s="10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2">
        <f t="shared" si="48"/>
        <v>117</v>
      </c>
      <c r="P1033" s="14">
        <f t="shared" si="49"/>
        <v>44.86</v>
      </c>
      <c r="Q1033" s="16" t="s">
        <v>8323</v>
      </c>
      <c r="R1033" t="s">
        <v>8326</v>
      </c>
      <c r="S1033" s="20">
        <f t="shared" si="50"/>
        <v>42507.264699074076</v>
      </c>
    </row>
    <row r="1034" spans="1:19" ht="43.2" x14ac:dyDescent="0.55000000000000004">
      <c r="A1034" s="10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2">
        <f t="shared" si="48"/>
        <v>117</v>
      </c>
      <c r="P1034" s="14">
        <f t="shared" si="49"/>
        <v>60.74</v>
      </c>
      <c r="Q1034" s="16" t="s">
        <v>8327</v>
      </c>
      <c r="R1034" t="s">
        <v>8331</v>
      </c>
      <c r="S1034" s="20">
        <f t="shared" si="50"/>
        <v>41144.763379629629</v>
      </c>
    </row>
    <row r="1035" spans="1:19" ht="43.2" x14ac:dyDescent="0.55000000000000004">
      <c r="A1035" s="10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2">
        <f t="shared" si="48"/>
        <v>194</v>
      </c>
      <c r="P1035" s="14">
        <f t="shared" si="49"/>
        <v>36.630000000000003</v>
      </c>
      <c r="Q1035" s="16" t="s">
        <v>8327</v>
      </c>
      <c r="R1035" t="s">
        <v>8336</v>
      </c>
      <c r="S1035" s="20">
        <f t="shared" si="50"/>
        <v>41905.684629629628</v>
      </c>
    </row>
    <row r="1036" spans="1:19" ht="43.2" x14ac:dyDescent="0.55000000000000004">
      <c r="A1036" s="10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2">
        <f t="shared" si="48"/>
        <v>116</v>
      </c>
      <c r="P1036" s="14">
        <f t="shared" si="49"/>
        <v>73.58</v>
      </c>
      <c r="Q1036" s="16" t="s">
        <v>8323</v>
      </c>
      <c r="R1036" t="s">
        <v>8326</v>
      </c>
      <c r="S1036" s="20">
        <f t="shared" si="50"/>
        <v>42173.803217592591</v>
      </c>
    </row>
    <row r="1037" spans="1:19" ht="28.8" x14ac:dyDescent="0.55000000000000004">
      <c r="A1037" s="10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2">
        <f t="shared" si="48"/>
        <v>116</v>
      </c>
      <c r="P1037" s="14">
        <f t="shared" si="49"/>
        <v>414.29</v>
      </c>
      <c r="Q1037" s="16" t="s">
        <v>8313</v>
      </c>
      <c r="R1037" t="s">
        <v>8314</v>
      </c>
      <c r="S1037" s="20">
        <f t="shared" si="50"/>
        <v>42733.827349537038</v>
      </c>
    </row>
    <row r="1038" spans="1:19" ht="43.2" x14ac:dyDescent="0.55000000000000004">
      <c r="A1038" s="10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2">
        <f t="shared" si="48"/>
        <v>105</v>
      </c>
      <c r="P1038" s="14">
        <f t="shared" si="49"/>
        <v>65.58</v>
      </c>
      <c r="Q1038" s="16" t="s">
        <v>8323</v>
      </c>
      <c r="R1038" t="s">
        <v>8326</v>
      </c>
      <c r="S1038" s="20">
        <f t="shared" si="50"/>
        <v>42145.746689814812</v>
      </c>
    </row>
    <row r="1039" spans="1:19" ht="28.8" hidden="1" x14ac:dyDescent="0.55000000000000004">
      <c r="A1039" s="10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2">
        <f t="shared" si="48"/>
        <v>12</v>
      </c>
      <c r="P1039" s="14">
        <f t="shared" si="49"/>
        <v>127.93</v>
      </c>
      <c r="Q1039" s="16" t="s">
        <v>8308</v>
      </c>
      <c r="R1039" t="s">
        <v>8310</v>
      </c>
      <c r="S1039" s="20">
        <f t="shared" si="50"/>
        <v>42387.503229166665</v>
      </c>
    </row>
    <row r="1040" spans="1:19" ht="43.2" x14ac:dyDescent="0.55000000000000004">
      <c r="A1040" s="1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2">
        <f t="shared" si="48"/>
        <v>191</v>
      </c>
      <c r="P1040" s="14">
        <f t="shared" si="49"/>
        <v>358.69</v>
      </c>
      <c r="Q1040" s="16" t="s">
        <v>8323</v>
      </c>
      <c r="R1040" t="s">
        <v>8326</v>
      </c>
      <c r="S1040" s="20">
        <f t="shared" si="50"/>
        <v>41821.205636574072</v>
      </c>
    </row>
    <row r="1041" spans="1:19" ht="43.2" x14ac:dyDescent="0.55000000000000004">
      <c r="A1041" s="10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2">
        <f t="shared" si="48"/>
        <v>114</v>
      </c>
      <c r="P1041" s="14">
        <f t="shared" si="49"/>
        <v>63.48</v>
      </c>
      <c r="Q1041" s="16" t="s">
        <v>8327</v>
      </c>
      <c r="R1041" t="s">
        <v>8331</v>
      </c>
      <c r="S1041" s="20">
        <f t="shared" si="50"/>
        <v>42292.002893518518</v>
      </c>
    </row>
    <row r="1042" spans="1:19" ht="28.8" x14ac:dyDescent="0.55000000000000004">
      <c r="A1042" s="10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2">
        <f t="shared" si="48"/>
        <v>114</v>
      </c>
      <c r="P1042" s="14">
        <f t="shared" si="49"/>
        <v>82.61</v>
      </c>
      <c r="Q1042" s="16" t="s">
        <v>8323</v>
      </c>
      <c r="R1042" t="s">
        <v>8326</v>
      </c>
      <c r="S1042" s="20">
        <f t="shared" si="50"/>
        <v>41447.839722222219</v>
      </c>
    </row>
    <row r="1043" spans="1:19" ht="43.2" x14ac:dyDescent="0.55000000000000004">
      <c r="A1043" s="10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2">
        <f t="shared" si="48"/>
        <v>114</v>
      </c>
      <c r="P1043" s="14">
        <f t="shared" si="49"/>
        <v>80.23</v>
      </c>
      <c r="Q1043" s="16" t="s">
        <v>8323</v>
      </c>
      <c r="R1043" t="s">
        <v>8326</v>
      </c>
      <c r="S1043" s="20">
        <f t="shared" si="50"/>
        <v>42042.197824074072</v>
      </c>
    </row>
    <row r="1044" spans="1:19" ht="43.2" hidden="1" x14ac:dyDescent="0.55000000000000004">
      <c r="A1044" s="10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2">
        <f t="shared" si="48"/>
        <v>21</v>
      </c>
      <c r="P1044" s="14">
        <f t="shared" si="49"/>
        <v>189.33</v>
      </c>
      <c r="Q1044" s="16" t="s">
        <v>8327</v>
      </c>
      <c r="R1044" t="s">
        <v>8350</v>
      </c>
      <c r="S1044" s="20">
        <f t="shared" si="50"/>
        <v>41878.530011574076</v>
      </c>
    </row>
    <row r="1045" spans="1:19" ht="43.2" x14ac:dyDescent="0.55000000000000004">
      <c r="A1045" s="10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2">
        <f t="shared" si="48"/>
        <v>113</v>
      </c>
      <c r="P1045" s="14">
        <f t="shared" si="49"/>
        <v>83.43</v>
      </c>
      <c r="Q1045" s="16" t="s">
        <v>8323</v>
      </c>
      <c r="R1045" t="s">
        <v>8326</v>
      </c>
      <c r="S1045" s="20">
        <f t="shared" si="50"/>
        <v>41866.025347222225</v>
      </c>
    </row>
    <row r="1046" spans="1:19" ht="43.2" x14ac:dyDescent="0.55000000000000004">
      <c r="A1046" s="10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2">
        <f t="shared" si="48"/>
        <v>113</v>
      </c>
      <c r="P1046" s="14">
        <f t="shared" si="49"/>
        <v>107</v>
      </c>
      <c r="Q1046" s="16" t="s">
        <v>8323</v>
      </c>
      <c r="R1046" t="s">
        <v>8326</v>
      </c>
      <c r="S1046" s="20">
        <f t="shared" si="50"/>
        <v>42016.050451388888</v>
      </c>
    </row>
    <row r="1047" spans="1:19" ht="43.2" hidden="1" x14ac:dyDescent="0.55000000000000004">
      <c r="A1047" s="10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2">
        <f t="shared" si="48"/>
        <v>378</v>
      </c>
      <c r="P1047" s="14">
        <f t="shared" si="49"/>
        <v>40.76</v>
      </c>
      <c r="Q1047" s="16" t="s">
        <v>8311</v>
      </c>
      <c r="R1047" t="s">
        <v>8333</v>
      </c>
      <c r="S1047" s="20">
        <f t="shared" si="50"/>
        <v>42522.789803240739</v>
      </c>
    </row>
    <row r="1048" spans="1:19" ht="43.2" hidden="1" x14ac:dyDescent="0.55000000000000004">
      <c r="A1048" s="10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2">
        <f t="shared" si="48"/>
        <v>113</v>
      </c>
      <c r="P1048" s="14">
        <f t="shared" si="49"/>
        <v>68.25</v>
      </c>
      <c r="Q1048" s="16" t="s">
        <v>8323</v>
      </c>
      <c r="R1048" t="s">
        <v>8326</v>
      </c>
      <c r="S1048" s="20">
        <f t="shared" si="50"/>
        <v>42054.74418981481</v>
      </c>
    </row>
    <row r="1049" spans="1:19" ht="43.2" x14ac:dyDescent="0.55000000000000004">
      <c r="A1049" s="10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2">
        <f t="shared" si="48"/>
        <v>142</v>
      </c>
      <c r="P1049" s="14">
        <f t="shared" si="49"/>
        <v>115.51</v>
      </c>
      <c r="Q1049" s="16" t="s">
        <v>8321</v>
      </c>
      <c r="R1049" t="s">
        <v>8322</v>
      </c>
      <c r="S1049" s="20">
        <f t="shared" si="50"/>
        <v>42367.719814814816</v>
      </c>
    </row>
    <row r="1050" spans="1:19" ht="43.2" x14ac:dyDescent="0.55000000000000004">
      <c r="A1050" s="1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2">
        <f t="shared" si="48"/>
        <v>103</v>
      </c>
      <c r="P1050" s="14">
        <f t="shared" si="49"/>
        <v>47.13</v>
      </c>
      <c r="Q1050" s="16" t="s">
        <v>8313</v>
      </c>
      <c r="R1050" t="s">
        <v>8314</v>
      </c>
      <c r="S1050" s="20">
        <f t="shared" si="50"/>
        <v>42571.167465277773</v>
      </c>
    </row>
    <row r="1051" spans="1:19" ht="28.8" x14ac:dyDescent="0.55000000000000004">
      <c r="A1051" s="10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2">
        <f t="shared" si="48"/>
        <v>113</v>
      </c>
      <c r="P1051" s="14">
        <f t="shared" si="49"/>
        <v>144.91</v>
      </c>
      <c r="Q1051" s="16" t="s">
        <v>8321</v>
      </c>
      <c r="R1051" t="s">
        <v>8343</v>
      </c>
      <c r="S1051" s="20">
        <f t="shared" si="50"/>
        <v>40723.053657407407</v>
      </c>
    </row>
    <row r="1052" spans="1:19" ht="28.8" x14ac:dyDescent="0.55000000000000004">
      <c r="A1052" s="10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2">
        <f t="shared" si="48"/>
        <v>103</v>
      </c>
      <c r="P1052" s="14">
        <f t="shared" si="49"/>
        <v>68.010000000000005</v>
      </c>
      <c r="Q1052" s="16" t="s">
        <v>8327</v>
      </c>
      <c r="R1052" t="s">
        <v>8331</v>
      </c>
      <c r="S1052" s="20">
        <f t="shared" si="50"/>
        <v>42515.71775462963</v>
      </c>
    </row>
    <row r="1053" spans="1:19" ht="43.2" hidden="1" x14ac:dyDescent="0.55000000000000004">
      <c r="A1053" s="10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2">
        <f t="shared" si="48"/>
        <v>113</v>
      </c>
      <c r="P1053" s="14">
        <f t="shared" si="49"/>
        <v>78.260000000000005</v>
      </c>
      <c r="Q1053" s="16" t="s">
        <v>8323</v>
      </c>
      <c r="R1053" t="s">
        <v>8326</v>
      </c>
      <c r="S1053" s="20">
        <f t="shared" si="50"/>
        <v>41753.635775462964</v>
      </c>
    </row>
    <row r="1054" spans="1:19" ht="57.6" x14ac:dyDescent="0.55000000000000004">
      <c r="A1054" s="10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2">
        <f t="shared" si="48"/>
        <v>113</v>
      </c>
      <c r="P1054" s="14">
        <f t="shared" si="49"/>
        <v>110.47</v>
      </c>
      <c r="Q1054" s="16" t="s">
        <v>8321</v>
      </c>
      <c r="R1054" t="s">
        <v>8322</v>
      </c>
      <c r="S1054" s="20">
        <f t="shared" si="50"/>
        <v>40123.83829861111</v>
      </c>
    </row>
    <row r="1055" spans="1:19" ht="43.2" x14ac:dyDescent="0.55000000000000004">
      <c r="A1055" s="10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2">
        <f t="shared" si="48"/>
        <v>102</v>
      </c>
      <c r="P1055" s="14">
        <f t="shared" si="49"/>
        <v>66.150000000000006</v>
      </c>
      <c r="Q1055" s="16" t="s">
        <v>8323</v>
      </c>
      <c r="R1055" t="s">
        <v>8326</v>
      </c>
      <c r="S1055" s="20">
        <f t="shared" si="50"/>
        <v>41829.599791666667</v>
      </c>
    </row>
    <row r="1056" spans="1:19" ht="43.2" hidden="1" x14ac:dyDescent="0.55000000000000004">
      <c r="A1056" s="10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2">
        <f t="shared" si="48"/>
        <v>19</v>
      </c>
      <c r="P1056" s="14">
        <f t="shared" si="49"/>
        <v>95.28</v>
      </c>
      <c r="Q1056" s="16" t="s">
        <v>8308</v>
      </c>
      <c r="R1056" t="s">
        <v>8315</v>
      </c>
      <c r="S1056" s="20">
        <f t="shared" si="50"/>
        <v>42551.928854166668</v>
      </c>
    </row>
    <row r="1057" spans="1:19" ht="43.2" x14ac:dyDescent="0.55000000000000004">
      <c r="A1057" s="10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2">
        <f t="shared" si="48"/>
        <v>107</v>
      </c>
      <c r="P1057" s="14">
        <f t="shared" si="49"/>
        <v>70.209999999999994</v>
      </c>
      <c r="Q1057" s="16" t="s">
        <v>8327</v>
      </c>
      <c r="R1057" t="s">
        <v>8328</v>
      </c>
      <c r="S1057" s="20">
        <f t="shared" si="50"/>
        <v>40911.809872685182</v>
      </c>
    </row>
    <row r="1058" spans="1:19" x14ac:dyDescent="0.55000000000000004">
      <c r="A1058" s="10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2">
        <f t="shared" si="48"/>
        <v>112</v>
      </c>
      <c r="P1058" s="14">
        <f t="shared" si="49"/>
        <v>69.19</v>
      </c>
      <c r="Q1058" s="16" t="s">
        <v>8323</v>
      </c>
      <c r="R1058" t="s">
        <v>8326</v>
      </c>
      <c r="S1058" s="20">
        <f t="shared" si="50"/>
        <v>42762.942430555559</v>
      </c>
    </row>
    <row r="1059" spans="1:19" ht="43.2" x14ac:dyDescent="0.55000000000000004">
      <c r="A1059" s="10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2">
        <f t="shared" si="48"/>
        <v>102</v>
      </c>
      <c r="P1059" s="14">
        <f t="shared" si="49"/>
        <v>62.92</v>
      </c>
      <c r="Q1059" s="16" t="s">
        <v>8323</v>
      </c>
      <c r="R1059" t="s">
        <v>8326</v>
      </c>
      <c r="S1059" s="20">
        <f t="shared" si="50"/>
        <v>41026.953055555554</v>
      </c>
    </row>
    <row r="1060" spans="1:19" ht="28.8" x14ac:dyDescent="0.55000000000000004">
      <c r="A1060" s="1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2">
        <f t="shared" si="48"/>
        <v>160</v>
      </c>
      <c r="P1060" s="14">
        <f t="shared" si="49"/>
        <v>109.78</v>
      </c>
      <c r="Q1060" s="16" t="s">
        <v>8321</v>
      </c>
      <c r="R1060" t="s">
        <v>8332</v>
      </c>
      <c r="S1060" s="20">
        <f t="shared" si="50"/>
        <v>42508.677187499998</v>
      </c>
    </row>
    <row r="1061" spans="1:19" ht="43.2" hidden="1" x14ac:dyDescent="0.55000000000000004">
      <c r="A1061" s="10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2">
        <f t="shared" si="48"/>
        <v>112</v>
      </c>
      <c r="P1061" s="14">
        <f t="shared" si="49"/>
        <v>53.19</v>
      </c>
      <c r="Q1061" s="16" t="s">
        <v>8311</v>
      </c>
      <c r="R1061" t="s">
        <v>8333</v>
      </c>
      <c r="S1061" s="20">
        <f t="shared" si="50"/>
        <v>42639.421493055561</v>
      </c>
    </row>
    <row r="1062" spans="1:19" ht="43.2" x14ac:dyDescent="0.55000000000000004">
      <c r="A1062" s="10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2">
        <f t="shared" si="48"/>
        <v>101</v>
      </c>
      <c r="P1062" s="14">
        <f t="shared" si="49"/>
        <v>113.88</v>
      </c>
      <c r="Q1062" s="16" t="s">
        <v>8327</v>
      </c>
      <c r="R1062" t="s">
        <v>8331</v>
      </c>
      <c r="S1062" s="20">
        <f t="shared" si="50"/>
        <v>40973.038541666669</v>
      </c>
    </row>
    <row r="1063" spans="1:19" ht="28.8" x14ac:dyDescent="0.55000000000000004">
      <c r="A1063" s="10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2">
        <f t="shared" si="48"/>
        <v>279</v>
      </c>
      <c r="P1063" s="14">
        <f t="shared" si="49"/>
        <v>23.52</v>
      </c>
      <c r="Q1063" s="16" t="s">
        <v>8308</v>
      </c>
      <c r="R1063" t="s">
        <v>8310</v>
      </c>
      <c r="S1063" s="20">
        <f t="shared" si="50"/>
        <v>42564.026319444441</v>
      </c>
    </row>
    <row r="1064" spans="1:19" ht="43.2" x14ac:dyDescent="0.55000000000000004">
      <c r="A1064" s="10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2">
        <f t="shared" si="48"/>
        <v>111</v>
      </c>
      <c r="P1064" s="14">
        <f t="shared" si="49"/>
        <v>50.18</v>
      </c>
      <c r="Q1064" s="16" t="s">
        <v>8321</v>
      </c>
      <c r="R1064" t="s">
        <v>8322</v>
      </c>
      <c r="S1064" s="20">
        <f t="shared" si="50"/>
        <v>40809.15252314815</v>
      </c>
    </row>
    <row r="1065" spans="1:19" ht="57.6" hidden="1" x14ac:dyDescent="0.55000000000000004">
      <c r="A1065" s="10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2">
        <f t="shared" si="48"/>
        <v>25</v>
      </c>
      <c r="P1065" s="14">
        <f t="shared" si="49"/>
        <v>168.39</v>
      </c>
      <c r="Q1065" s="16" t="s">
        <v>8319</v>
      </c>
      <c r="R1065" t="s">
        <v>8345</v>
      </c>
      <c r="S1065" s="20">
        <f t="shared" si="50"/>
        <v>42082.575555555552</v>
      </c>
    </row>
    <row r="1066" spans="1:19" ht="57.6" x14ac:dyDescent="0.55000000000000004">
      <c r="A1066" s="10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2">
        <f t="shared" si="48"/>
        <v>111</v>
      </c>
      <c r="P1066" s="14">
        <f t="shared" si="49"/>
        <v>95.78</v>
      </c>
      <c r="Q1066" s="16" t="s">
        <v>8321</v>
      </c>
      <c r="R1066" t="s">
        <v>8322</v>
      </c>
      <c r="S1066" s="20">
        <f t="shared" si="50"/>
        <v>40267.245717592588</v>
      </c>
    </row>
    <row r="1067" spans="1:19" ht="43.2" x14ac:dyDescent="0.55000000000000004">
      <c r="A1067" s="10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2">
        <f t="shared" si="48"/>
        <v>111</v>
      </c>
      <c r="P1067" s="14">
        <f t="shared" si="49"/>
        <v>554</v>
      </c>
      <c r="Q1067" s="16" t="s">
        <v>8327</v>
      </c>
      <c r="R1067" t="s">
        <v>8338</v>
      </c>
      <c r="S1067" s="20">
        <f t="shared" si="50"/>
        <v>41521.617361111108</v>
      </c>
    </row>
    <row r="1068" spans="1:19" ht="43.2" x14ac:dyDescent="0.55000000000000004">
      <c r="A1068" s="10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2">
        <f t="shared" si="48"/>
        <v>111</v>
      </c>
      <c r="P1068" s="14">
        <f t="shared" si="49"/>
        <v>63.62</v>
      </c>
      <c r="Q1068" s="16" t="s">
        <v>8327</v>
      </c>
      <c r="R1068" t="s">
        <v>8331</v>
      </c>
      <c r="S1068" s="20">
        <f t="shared" si="50"/>
        <v>42146.190902777773</v>
      </c>
    </row>
    <row r="1069" spans="1:19" ht="28.8" x14ac:dyDescent="0.55000000000000004">
      <c r="A1069" s="10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2">
        <f t="shared" si="48"/>
        <v>120</v>
      </c>
      <c r="P1069" s="14">
        <f t="shared" si="49"/>
        <v>48.13</v>
      </c>
      <c r="Q1069" s="16" t="s">
        <v>8316</v>
      </c>
      <c r="R1069" t="s">
        <v>8317</v>
      </c>
      <c r="S1069" s="20">
        <f t="shared" si="50"/>
        <v>42197.771990740745</v>
      </c>
    </row>
    <row r="1070" spans="1:19" ht="28.8" x14ac:dyDescent="0.55000000000000004">
      <c r="A1070" s="1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2">
        <f t="shared" si="48"/>
        <v>111</v>
      </c>
      <c r="P1070" s="14">
        <f t="shared" si="49"/>
        <v>40.630000000000003</v>
      </c>
      <c r="Q1070" s="16" t="s">
        <v>8323</v>
      </c>
      <c r="R1070" t="s">
        <v>8326</v>
      </c>
      <c r="S1070" s="20">
        <f t="shared" si="50"/>
        <v>42401.806562500002</v>
      </c>
    </row>
    <row r="1071" spans="1:19" ht="43.2" x14ac:dyDescent="0.55000000000000004">
      <c r="A1071" s="10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2">
        <f t="shared" si="48"/>
        <v>100</v>
      </c>
      <c r="P1071" s="14">
        <f t="shared" si="49"/>
        <v>69.819999999999993</v>
      </c>
      <c r="Q1071" s="16" t="s">
        <v>8323</v>
      </c>
      <c r="R1071" t="s">
        <v>8326</v>
      </c>
      <c r="S1071" s="20">
        <f t="shared" si="50"/>
        <v>42466.558796296296</v>
      </c>
    </row>
    <row r="1072" spans="1:19" ht="43.2" x14ac:dyDescent="0.55000000000000004">
      <c r="A1072" s="10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2">
        <f t="shared" si="48"/>
        <v>110</v>
      </c>
      <c r="P1072" s="14">
        <f t="shared" si="49"/>
        <v>166.97</v>
      </c>
      <c r="Q1072" s="16" t="s">
        <v>8323</v>
      </c>
      <c r="R1072" t="s">
        <v>8335</v>
      </c>
      <c r="S1072" s="20">
        <f t="shared" si="50"/>
        <v>42682.616967592592</v>
      </c>
    </row>
    <row r="1073" spans="1:19" ht="43.2" hidden="1" x14ac:dyDescent="0.55000000000000004">
      <c r="A1073" s="10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2">
        <f t="shared" si="48"/>
        <v>220</v>
      </c>
      <c r="P1073" s="14">
        <f t="shared" si="49"/>
        <v>37.479999999999997</v>
      </c>
      <c r="Q1073" s="16" t="s">
        <v>8316</v>
      </c>
      <c r="R1073" t="s">
        <v>8317</v>
      </c>
      <c r="S1073" s="20">
        <f t="shared" si="50"/>
        <v>42781.549097222218</v>
      </c>
    </row>
    <row r="1074" spans="1:19" ht="43.2" x14ac:dyDescent="0.55000000000000004">
      <c r="A1074" s="10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2">
        <f t="shared" si="48"/>
        <v>110</v>
      </c>
      <c r="P1074" s="14">
        <f t="shared" si="49"/>
        <v>68.86</v>
      </c>
      <c r="Q1074" s="16" t="s">
        <v>8319</v>
      </c>
      <c r="R1074" t="s">
        <v>8320</v>
      </c>
      <c r="S1074" s="20">
        <f t="shared" si="50"/>
        <v>42495.871736111112</v>
      </c>
    </row>
    <row r="1075" spans="1:19" ht="43.2" hidden="1" x14ac:dyDescent="0.55000000000000004">
      <c r="A1075" s="10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2">
        <f t="shared" si="48"/>
        <v>100</v>
      </c>
      <c r="P1075" s="14">
        <f t="shared" si="49"/>
        <v>125.09</v>
      </c>
      <c r="Q1075" s="16" t="s">
        <v>8323</v>
      </c>
      <c r="R1075" t="s">
        <v>8326</v>
      </c>
      <c r="S1075" s="20">
        <f t="shared" si="50"/>
        <v>42193.771481481483</v>
      </c>
    </row>
    <row r="1076" spans="1:19" ht="57.6" hidden="1" x14ac:dyDescent="0.55000000000000004">
      <c r="A1076" s="10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2">
        <f t="shared" si="48"/>
        <v>110</v>
      </c>
      <c r="P1076" s="14">
        <f t="shared" si="49"/>
        <v>72.38</v>
      </c>
      <c r="Q1076" s="16" t="s">
        <v>8323</v>
      </c>
      <c r="R1076" t="s">
        <v>8326</v>
      </c>
      <c r="S1076" s="20">
        <f t="shared" si="50"/>
        <v>42329.838159722218</v>
      </c>
    </row>
    <row r="1077" spans="1:19" ht="43.2" x14ac:dyDescent="0.55000000000000004">
      <c r="A1077" s="10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2">
        <f t="shared" si="48"/>
        <v>100</v>
      </c>
      <c r="P1077" s="14">
        <f t="shared" si="49"/>
        <v>305.56</v>
      </c>
      <c r="Q1077" s="16" t="s">
        <v>8327</v>
      </c>
      <c r="R1077" t="s">
        <v>8331</v>
      </c>
      <c r="S1077" s="20">
        <f t="shared" si="50"/>
        <v>40730.105625000004</v>
      </c>
    </row>
    <row r="1078" spans="1:19" ht="28.8" hidden="1" x14ac:dyDescent="0.55000000000000004">
      <c r="A1078" s="10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2">
        <f t="shared" si="48"/>
        <v>137</v>
      </c>
      <c r="P1078" s="14">
        <f t="shared" si="49"/>
        <v>69.569999999999993</v>
      </c>
      <c r="Q1078" s="16" t="s">
        <v>8316</v>
      </c>
      <c r="R1078" t="s">
        <v>8317</v>
      </c>
      <c r="S1078" s="20">
        <f t="shared" si="50"/>
        <v>42774.621712962966</v>
      </c>
    </row>
    <row r="1079" spans="1:19" ht="43.2" x14ac:dyDescent="0.55000000000000004">
      <c r="A1079" s="10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2">
        <f t="shared" si="48"/>
        <v>110</v>
      </c>
      <c r="P1079" s="14">
        <f t="shared" si="49"/>
        <v>50.75</v>
      </c>
      <c r="Q1079" s="16" t="s">
        <v>8323</v>
      </c>
      <c r="R1079" t="s">
        <v>8326</v>
      </c>
      <c r="S1079" s="20">
        <f t="shared" si="50"/>
        <v>42061.212488425925</v>
      </c>
    </row>
    <row r="1080" spans="1:19" ht="57.6" x14ac:dyDescent="0.55000000000000004">
      <c r="A1080" s="1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2">
        <f t="shared" si="48"/>
        <v>110</v>
      </c>
      <c r="P1080" s="14">
        <f t="shared" si="49"/>
        <v>91.3</v>
      </c>
      <c r="Q1080" s="16" t="s">
        <v>8323</v>
      </c>
      <c r="R1080" t="s">
        <v>8326</v>
      </c>
      <c r="S1080" s="20">
        <f t="shared" si="50"/>
        <v>40531.886886574073</v>
      </c>
    </row>
    <row r="1081" spans="1:19" ht="28.8" x14ac:dyDescent="0.55000000000000004">
      <c r="A1081" s="10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2">
        <f t="shared" si="48"/>
        <v>109</v>
      </c>
      <c r="P1081" s="14">
        <f t="shared" si="49"/>
        <v>54.69</v>
      </c>
      <c r="Q1081" s="16" t="s">
        <v>8311</v>
      </c>
      <c r="R1081" t="s">
        <v>8333</v>
      </c>
      <c r="S1081" s="20">
        <f t="shared" si="50"/>
        <v>42184.816539351858</v>
      </c>
    </row>
    <row r="1082" spans="1:19" ht="43.2" x14ac:dyDescent="0.55000000000000004">
      <c r="A1082" s="10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2">
        <f t="shared" si="48"/>
        <v>137</v>
      </c>
      <c r="P1082" s="14">
        <f t="shared" si="49"/>
        <v>70.06</v>
      </c>
      <c r="Q1082" s="16" t="s">
        <v>8327</v>
      </c>
      <c r="R1082" t="s">
        <v>8331</v>
      </c>
      <c r="S1082" s="20">
        <f t="shared" si="50"/>
        <v>42126.92123842593</v>
      </c>
    </row>
    <row r="1083" spans="1:19" ht="43.2" x14ac:dyDescent="0.55000000000000004">
      <c r="A1083" s="10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2">
        <f t="shared" si="48"/>
        <v>109</v>
      </c>
      <c r="P1083" s="14">
        <f t="shared" si="49"/>
        <v>74.819999999999993</v>
      </c>
      <c r="Q1083" s="16" t="s">
        <v>8323</v>
      </c>
      <c r="R1083" t="s">
        <v>8326</v>
      </c>
      <c r="S1083" s="20">
        <f t="shared" si="50"/>
        <v>42303.672662037032</v>
      </c>
    </row>
    <row r="1084" spans="1:19" ht="43.2" x14ac:dyDescent="0.55000000000000004">
      <c r="A1084" s="10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2">
        <f t="shared" si="48"/>
        <v>136</v>
      </c>
      <c r="P1084" s="14">
        <f t="shared" si="49"/>
        <v>160.47</v>
      </c>
      <c r="Q1084" s="16" t="s">
        <v>8321</v>
      </c>
      <c r="R1084" t="s">
        <v>8322</v>
      </c>
      <c r="S1084" s="20">
        <f t="shared" si="50"/>
        <v>42058.235289351855</v>
      </c>
    </row>
    <row r="1085" spans="1:19" ht="43.2" hidden="1" x14ac:dyDescent="0.55000000000000004">
      <c r="A1085" s="10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2">
        <f t="shared" si="48"/>
        <v>35</v>
      </c>
      <c r="P1085" s="14">
        <f t="shared" si="49"/>
        <v>104.85</v>
      </c>
      <c r="Q1085" s="16" t="s">
        <v>8313</v>
      </c>
      <c r="R1085" t="s">
        <v>8314</v>
      </c>
      <c r="S1085" s="20">
        <f t="shared" si="50"/>
        <v>42282.678287037037</v>
      </c>
    </row>
    <row r="1086" spans="1:19" ht="43.2" x14ac:dyDescent="0.55000000000000004">
      <c r="A1086" s="10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2">
        <f t="shared" si="48"/>
        <v>156</v>
      </c>
      <c r="P1086" s="14">
        <f t="shared" si="49"/>
        <v>36.53</v>
      </c>
      <c r="Q1086" s="16" t="s">
        <v>8311</v>
      </c>
      <c r="R1086" t="s">
        <v>8333</v>
      </c>
      <c r="S1086" s="20">
        <f t="shared" si="50"/>
        <v>41247.020243055551</v>
      </c>
    </row>
    <row r="1087" spans="1:19" ht="28.8" x14ac:dyDescent="0.55000000000000004">
      <c r="A1087" s="10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2">
        <f t="shared" si="48"/>
        <v>272</v>
      </c>
      <c r="P1087" s="14">
        <f t="shared" si="49"/>
        <v>48.54</v>
      </c>
      <c r="Q1087" s="16" t="s">
        <v>8327</v>
      </c>
      <c r="R1087" t="s">
        <v>8331</v>
      </c>
      <c r="S1087" s="20">
        <f t="shared" si="50"/>
        <v>41228.924884259257</v>
      </c>
    </row>
    <row r="1088" spans="1:19" ht="43.2" x14ac:dyDescent="0.55000000000000004">
      <c r="A1088" s="10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2">
        <f t="shared" si="48"/>
        <v>109</v>
      </c>
      <c r="P1088" s="14">
        <f t="shared" si="49"/>
        <v>61.04</v>
      </c>
      <c r="Q1088" s="16" t="s">
        <v>8327</v>
      </c>
      <c r="R1088" t="s">
        <v>8328</v>
      </c>
      <c r="S1088" s="20">
        <f t="shared" si="50"/>
        <v>41696.817129629628</v>
      </c>
    </row>
    <row r="1089" spans="1:19" ht="43.2" hidden="1" x14ac:dyDescent="0.55000000000000004">
      <c r="A1089" s="10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2">
        <f t="shared" si="48"/>
        <v>32</v>
      </c>
      <c r="P1089" s="14">
        <f t="shared" si="49"/>
        <v>115.55</v>
      </c>
      <c r="Q1089" s="16" t="s">
        <v>8311</v>
      </c>
      <c r="R1089" t="s">
        <v>8348</v>
      </c>
      <c r="S1089" s="20">
        <f t="shared" si="50"/>
        <v>42304.210833333331</v>
      </c>
    </row>
    <row r="1090" spans="1:19" ht="43.2" hidden="1" x14ac:dyDescent="0.55000000000000004">
      <c r="A1090" s="1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2">
        <f t="shared" si="48"/>
        <v>109</v>
      </c>
      <c r="P1090" s="14">
        <f t="shared" si="49"/>
        <v>54.3</v>
      </c>
      <c r="Q1090" s="16" t="s">
        <v>8323</v>
      </c>
      <c r="R1090" t="s">
        <v>8326</v>
      </c>
      <c r="S1090" s="20">
        <f t="shared" si="50"/>
        <v>41931.682939814818</v>
      </c>
    </row>
    <row r="1091" spans="1:19" ht="43.2" hidden="1" x14ac:dyDescent="0.55000000000000004">
      <c r="A1091" s="10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2">
        <f t="shared" ref="O1091:O1154" si="51">ROUND(E1091/D1091*100,0)</f>
        <v>15</v>
      </c>
      <c r="P1091" s="14">
        <f t="shared" ref="P1091:P1154" si="52">IFERROR(ROUND(E1091/L1091,2),0)</f>
        <v>71.34</v>
      </c>
      <c r="Q1091" s="16" t="s">
        <v>8313</v>
      </c>
      <c r="R1091" t="s">
        <v>8314</v>
      </c>
      <c r="S1091" s="20">
        <f t="shared" ref="S1091:S1154" si="53">(((J1091/60)/60/24)+DATE(1970,1,1))</f>
        <v>42388.575104166666</v>
      </c>
    </row>
    <row r="1092" spans="1:19" ht="28.8" hidden="1" x14ac:dyDescent="0.55000000000000004">
      <c r="A1092" s="10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2">
        <f t="shared" si="51"/>
        <v>271</v>
      </c>
      <c r="P1092" s="14">
        <f t="shared" si="52"/>
        <v>53.08</v>
      </c>
      <c r="Q1092" s="16" t="s">
        <v>8316</v>
      </c>
      <c r="R1092" t="s">
        <v>8317</v>
      </c>
      <c r="S1092" s="20">
        <f t="shared" si="53"/>
        <v>42338.709108796291</v>
      </c>
    </row>
    <row r="1093" spans="1:19" ht="43.2" hidden="1" x14ac:dyDescent="0.55000000000000004">
      <c r="A1093" s="10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2">
        <f t="shared" si="51"/>
        <v>155</v>
      </c>
      <c r="P1093" s="14">
        <f t="shared" si="52"/>
        <v>102.08</v>
      </c>
      <c r="Q1093" s="16" t="s">
        <v>8321</v>
      </c>
      <c r="R1093" t="s">
        <v>8343</v>
      </c>
      <c r="S1093" s="20">
        <f t="shared" si="53"/>
        <v>42125.333182870367</v>
      </c>
    </row>
    <row r="1094" spans="1:19" ht="28.8" x14ac:dyDescent="0.55000000000000004">
      <c r="A1094" s="10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2">
        <f t="shared" si="51"/>
        <v>108</v>
      </c>
      <c r="P1094" s="14">
        <f t="shared" si="52"/>
        <v>94.91</v>
      </c>
      <c r="Q1094" s="16" t="s">
        <v>8323</v>
      </c>
      <c r="R1094" t="s">
        <v>8335</v>
      </c>
      <c r="S1094" s="20">
        <f t="shared" si="53"/>
        <v>42656.005173611105</v>
      </c>
    </row>
    <row r="1095" spans="1:19" ht="43.2" x14ac:dyDescent="0.55000000000000004">
      <c r="A1095" s="10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2">
        <f t="shared" si="51"/>
        <v>120</v>
      </c>
      <c r="P1095" s="14">
        <f t="shared" si="52"/>
        <v>50.93</v>
      </c>
      <c r="Q1095" s="16" t="s">
        <v>8327</v>
      </c>
      <c r="R1095" t="s">
        <v>8331</v>
      </c>
      <c r="S1095" s="20">
        <f t="shared" si="53"/>
        <v>41792.667361111111</v>
      </c>
    </row>
    <row r="1096" spans="1:19" ht="43.2" x14ac:dyDescent="0.55000000000000004">
      <c r="A1096" s="10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2">
        <f t="shared" si="51"/>
        <v>108</v>
      </c>
      <c r="P1096" s="14">
        <f t="shared" si="52"/>
        <v>154.16999999999999</v>
      </c>
      <c r="Q1096" s="16" t="s">
        <v>8308</v>
      </c>
      <c r="R1096" t="s">
        <v>8309</v>
      </c>
      <c r="S1096" s="20">
        <f t="shared" si="53"/>
        <v>42705.764513888891</v>
      </c>
    </row>
    <row r="1097" spans="1:19" ht="43.2" hidden="1" x14ac:dyDescent="0.55000000000000004">
      <c r="A1097" s="10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2">
        <f t="shared" si="51"/>
        <v>31</v>
      </c>
      <c r="P1097" s="14">
        <f t="shared" si="52"/>
        <v>71.87</v>
      </c>
      <c r="Q1097" s="16" t="s">
        <v>8313</v>
      </c>
      <c r="R1097" t="s">
        <v>8314</v>
      </c>
      <c r="S1097" s="20">
        <f t="shared" si="53"/>
        <v>42018.071550925932</v>
      </c>
    </row>
    <row r="1098" spans="1:19" ht="43.2" x14ac:dyDescent="0.55000000000000004">
      <c r="A1098" s="10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2">
        <f t="shared" si="51"/>
        <v>108</v>
      </c>
      <c r="P1098" s="14">
        <f t="shared" si="52"/>
        <v>45.67</v>
      </c>
      <c r="Q1098" s="16" t="s">
        <v>8321</v>
      </c>
      <c r="R1098" t="s">
        <v>8322</v>
      </c>
      <c r="S1098" s="20">
        <f t="shared" si="53"/>
        <v>40697.498449074075</v>
      </c>
    </row>
    <row r="1099" spans="1:19" ht="43.2" x14ac:dyDescent="0.55000000000000004">
      <c r="A1099" s="10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2">
        <f t="shared" si="51"/>
        <v>108</v>
      </c>
      <c r="P1099" s="14">
        <f t="shared" si="52"/>
        <v>76.87</v>
      </c>
      <c r="Q1099" s="16" t="s">
        <v>8321</v>
      </c>
      <c r="R1099" t="s">
        <v>8332</v>
      </c>
      <c r="S1099" s="20">
        <f t="shared" si="53"/>
        <v>41932.819525462961</v>
      </c>
    </row>
    <row r="1100" spans="1:19" ht="43.2" hidden="1" x14ac:dyDescent="0.55000000000000004">
      <c r="A1100" s="1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2">
        <f t="shared" si="51"/>
        <v>90</v>
      </c>
      <c r="P1100" s="14">
        <f t="shared" si="52"/>
        <v>145.41</v>
      </c>
      <c r="Q1100" s="16" t="s">
        <v>8323</v>
      </c>
      <c r="R1100" t="s">
        <v>8335</v>
      </c>
      <c r="S1100" s="20">
        <f t="shared" si="53"/>
        <v>42084.881539351853</v>
      </c>
    </row>
    <row r="1101" spans="1:19" ht="43.2" hidden="1" x14ac:dyDescent="0.55000000000000004">
      <c r="A1101" s="10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2">
        <f t="shared" si="51"/>
        <v>108</v>
      </c>
      <c r="P1101" s="14">
        <f t="shared" si="52"/>
        <v>76.8</v>
      </c>
      <c r="Q1101" s="16" t="s">
        <v>8323</v>
      </c>
      <c r="R1101" t="s">
        <v>8326</v>
      </c>
      <c r="S1101" s="20">
        <f t="shared" si="53"/>
        <v>42495.992800925931</v>
      </c>
    </row>
    <row r="1102" spans="1:19" ht="28.8" x14ac:dyDescent="0.55000000000000004">
      <c r="A1102" s="10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2">
        <f t="shared" si="51"/>
        <v>139</v>
      </c>
      <c r="P1102" s="14">
        <f t="shared" si="52"/>
        <v>116.65</v>
      </c>
      <c r="Q1102" s="16" t="s">
        <v>8323</v>
      </c>
      <c r="R1102" t="s">
        <v>8326</v>
      </c>
      <c r="S1102" s="20">
        <f t="shared" si="53"/>
        <v>42185.521087962959</v>
      </c>
    </row>
    <row r="1103" spans="1:19" ht="43.2" x14ac:dyDescent="0.55000000000000004">
      <c r="A1103" s="10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2">
        <f t="shared" si="51"/>
        <v>102</v>
      </c>
      <c r="P1103" s="14">
        <f t="shared" si="52"/>
        <v>83.75</v>
      </c>
      <c r="Q1103" s="16" t="s">
        <v>8321</v>
      </c>
      <c r="R1103" t="s">
        <v>8332</v>
      </c>
      <c r="S1103" s="20">
        <f t="shared" si="53"/>
        <v>42286.660891203705</v>
      </c>
    </row>
    <row r="1104" spans="1:19" ht="28.8" x14ac:dyDescent="0.55000000000000004">
      <c r="A1104" s="10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2">
        <f t="shared" si="51"/>
        <v>107</v>
      </c>
      <c r="P1104" s="14">
        <f t="shared" si="52"/>
        <v>68.709999999999994</v>
      </c>
      <c r="Q1104" s="16" t="s">
        <v>8327</v>
      </c>
      <c r="R1104" t="s">
        <v>8331</v>
      </c>
      <c r="S1104" s="20">
        <f t="shared" si="53"/>
        <v>42279.669768518521</v>
      </c>
    </row>
    <row r="1105" spans="1:19" ht="43.2" x14ac:dyDescent="0.55000000000000004">
      <c r="A1105" s="10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2">
        <f t="shared" si="51"/>
        <v>160</v>
      </c>
      <c r="P1105" s="14">
        <f t="shared" si="52"/>
        <v>40.29</v>
      </c>
      <c r="Q1105" s="16" t="s">
        <v>8323</v>
      </c>
      <c r="R1105" t="s">
        <v>8326</v>
      </c>
      <c r="S1105" s="20">
        <f t="shared" si="53"/>
        <v>41793.668761574074</v>
      </c>
    </row>
    <row r="1106" spans="1:19" ht="43.2" x14ac:dyDescent="0.55000000000000004">
      <c r="A1106" s="10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2">
        <f t="shared" si="51"/>
        <v>107</v>
      </c>
      <c r="P1106" s="14">
        <f t="shared" si="52"/>
        <v>73.36</v>
      </c>
      <c r="Q1106" s="16" t="s">
        <v>8327</v>
      </c>
      <c r="R1106" t="s">
        <v>8331</v>
      </c>
      <c r="S1106" s="20">
        <f t="shared" si="53"/>
        <v>42703.214409722219</v>
      </c>
    </row>
    <row r="1107" spans="1:19" ht="43.2" hidden="1" x14ac:dyDescent="0.55000000000000004">
      <c r="A1107" s="10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2">
        <f t="shared" si="51"/>
        <v>107</v>
      </c>
      <c r="P1107" s="14">
        <f t="shared" si="52"/>
        <v>74.209999999999994</v>
      </c>
      <c r="Q1107" s="16" t="s">
        <v>8323</v>
      </c>
      <c r="R1107" t="s">
        <v>8326</v>
      </c>
      <c r="S1107" s="20">
        <f t="shared" si="53"/>
        <v>41915.762835648151</v>
      </c>
    </row>
    <row r="1108" spans="1:19" ht="43.2" x14ac:dyDescent="0.55000000000000004">
      <c r="A1108" s="10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2">
        <f t="shared" si="51"/>
        <v>127</v>
      </c>
      <c r="P1108" s="14">
        <f t="shared" si="52"/>
        <v>59.23</v>
      </c>
      <c r="Q1108" s="16" t="s">
        <v>8327</v>
      </c>
      <c r="R1108" t="s">
        <v>8331</v>
      </c>
      <c r="S1108" s="20">
        <f t="shared" si="53"/>
        <v>41495.692627314813</v>
      </c>
    </row>
    <row r="1109" spans="1:19" ht="28.8" x14ac:dyDescent="0.55000000000000004">
      <c r="A1109" s="10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2">
        <f t="shared" si="51"/>
        <v>107</v>
      </c>
      <c r="P1109" s="14">
        <f t="shared" si="52"/>
        <v>108.78</v>
      </c>
      <c r="Q1109" s="16" t="s">
        <v>8313</v>
      </c>
      <c r="R1109" t="s">
        <v>8314</v>
      </c>
      <c r="S1109" s="20">
        <f t="shared" si="53"/>
        <v>42068.829039351855</v>
      </c>
    </row>
    <row r="1110" spans="1:19" ht="28.8" hidden="1" x14ac:dyDescent="0.55000000000000004">
      <c r="A1110" s="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2">
        <f t="shared" si="51"/>
        <v>27</v>
      </c>
      <c r="P1110" s="14">
        <f t="shared" si="52"/>
        <v>70.11</v>
      </c>
      <c r="Q1110" s="16" t="s">
        <v>8323</v>
      </c>
      <c r="R1110" t="s">
        <v>8324</v>
      </c>
      <c r="S1110" s="20">
        <f t="shared" si="53"/>
        <v>41885.595138888886</v>
      </c>
    </row>
    <row r="1111" spans="1:19" ht="43.2" x14ac:dyDescent="0.55000000000000004">
      <c r="A1111" s="10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2">
        <f t="shared" si="51"/>
        <v>177</v>
      </c>
      <c r="P1111" s="14">
        <f t="shared" si="52"/>
        <v>81.89</v>
      </c>
      <c r="Q1111" s="16" t="s">
        <v>8321</v>
      </c>
      <c r="R1111" t="s">
        <v>8322</v>
      </c>
      <c r="S1111" s="20">
        <f t="shared" si="53"/>
        <v>40235.900358796294</v>
      </c>
    </row>
    <row r="1112" spans="1:19" ht="43.2" x14ac:dyDescent="0.55000000000000004">
      <c r="A1112" s="10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2">
        <f t="shared" si="51"/>
        <v>116</v>
      </c>
      <c r="P1112" s="14">
        <f t="shared" si="52"/>
        <v>50.69</v>
      </c>
      <c r="Q1112" s="16" t="s">
        <v>8327</v>
      </c>
      <c r="R1112" t="s">
        <v>8328</v>
      </c>
      <c r="S1112" s="20">
        <f t="shared" si="53"/>
        <v>41099.093865740739</v>
      </c>
    </row>
    <row r="1113" spans="1:19" ht="43.2" x14ac:dyDescent="0.55000000000000004">
      <c r="A1113" s="10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2">
        <f t="shared" si="51"/>
        <v>133</v>
      </c>
      <c r="P1113" s="14">
        <f t="shared" si="52"/>
        <v>82.94</v>
      </c>
      <c r="Q1113" s="16" t="s">
        <v>8323</v>
      </c>
      <c r="R1113" t="s">
        <v>8324</v>
      </c>
      <c r="S1113" s="20">
        <f t="shared" si="53"/>
        <v>41843.155729166669</v>
      </c>
    </row>
    <row r="1114" spans="1:19" ht="57.6" x14ac:dyDescent="0.55000000000000004">
      <c r="A1114" s="10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2">
        <f t="shared" si="51"/>
        <v>106</v>
      </c>
      <c r="P1114" s="14">
        <f t="shared" si="52"/>
        <v>189.29</v>
      </c>
      <c r="Q1114" s="16" t="s">
        <v>8327</v>
      </c>
      <c r="R1114" t="s">
        <v>8331</v>
      </c>
      <c r="S1114" s="20">
        <f t="shared" si="53"/>
        <v>40274.745127314818</v>
      </c>
    </row>
    <row r="1115" spans="1:19" ht="43.2" x14ac:dyDescent="0.55000000000000004">
      <c r="A1115" s="10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2">
        <f t="shared" si="51"/>
        <v>132</v>
      </c>
      <c r="P1115" s="14">
        <f t="shared" si="52"/>
        <v>48.15</v>
      </c>
      <c r="Q1115" s="16" t="s">
        <v>8313</v>
      </c>
      <c r="R1115" t="s">
        <v>8314</v>
      </c>
      <c r="S1115" s="20">
        <f t="shared" si="53"/>
        <v>42484.829062500001</v>
      </c>
    </row>
    <row r="1116" spans="1:19" ht="43.2" x14ac:dyDescent="0.55000000000000004">
      <c r="A1116" s="10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2">
        <f t="shared" si="51"/>
        <v>106</v>
      </c>
      <c r="P1116" s="14">
        <f t="shared" si="52"/>
        <v>143.11000000000001</v>
      </c>
      <c r="Q1116" s="16" t="s">
        <v>8323</v>
      </c>
      <c r="R1116" t="s">
        <v>8326</v>
      </c>
      <c r="S1116" s="20">
        <f t="shared" si="53"/>
        <v>41851.541585648149</v>
      </c>
    </row>
    <row r="1117" spans="1:19" ht="43.2" hidden="1" x14ac:dyDescent="0.55000000000000004">
      <c r="A1117" s="10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2">
        <f t="shared" si="51"/>
        <v>106</v>
      </c>
      <c r="P1117" s="14">
        <f t="shared" si="52"/>
        <v>115.02</v>
      </c>
      <c r="Q1117" s="16" t="s">
        <v>8323</v>
      </c>
      <c r="R1117" t="s">
        <v>8326</v>
      </c>
      <c r="S1117" s="20">
        <f t="shared" si="53"/>
        <v>42737.910138888896</v>
      </c>
    </row>
    <row r="1118" spans="1:19" ht="43.2" x14ac:dyDescent="0.55000000000000004">
      <c r="A1118" s="10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2">
        <f t="shared" si="51"/>
        <v>106</v>
      </c>
      <c r="P1118" s="14">
        <f t="shared" si="52"/>
        <v>41.94</v>
      </c>
      <c r="Q1118" s="16" t="s">
        <v>8323</v>
      </c>
      <c r="R1118" t="s">
        <v>8326</v>
      </c>
      <c r="S1118" s="20">
        <f t="shared" si="53"/>
        <v>41753.593275462961</v>
      </c>
    </row>
    <row r="1119" spans="1:19" ht="43.2" x14ac:dyDescent="0.55000000000000004">
      <c r="A1119" s="10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2">
        <f t="shared" si="51"/>
        <v>105</v>
      </c>
      <c r="P1119" s="14">
        <f t="shared" si="52"/>
        <v>107.57</v>
      </c>
      <c r="Q1119" s="16" t="s">
        <v>8323</v>
      </c>
      <c r="R1119" t="s">
        <v>8326</v>
      </c>
      <c r="S1119" s="20">
        <f t="shared" si="53"/>
        <v>42151.069606481484</v>
      </c>
    </row>
    <row r="1120" spans="1:19" ht="43.2" x14ac:dyDescent="0.55000000000000004">
      <c r="A1120" s="1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2">
        <f t="shared" si="51"/>
        <v>105</v>
      </c>
      <c r="P1120" s="14">
        <f t="shared" si="52"/>
        <v>75.19</v>
      </c>
      <c r="Q1120" s="16" t="s">
        <v>8321</v>
      </c>
      <c r="R1120" t="s">
        <v>8322</v>
      </c>
      <c r="S1120" s="20">
        <f t="shared" si="53"/>
        <v>40718.310659722221</v>
      </c>
    </row>
    <row r="1121" spans="1:19" ht="43.2" x14ac:dyDescent="0.55000000000000004">
      <c r="A1121" s="10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2">
        <f t="shared" si="51"/>
        <v>105</v>
      </c>
      <c r="P1121" s="14">
        <f t="shared" si="52"/>
        <v>64.16</v>
      </c>
      <c r="Q1121" s="16" t="s">
        <v>8323</v>
      </c>
      <c r="R1121" t="s">
        <v>8326</v>
      </c>
      <c r="S1121" s="20">
        <f t="shared" si="53"/>
        <v>41809.12300925926</v>
      </c>
    </row>
    <row r="1122" spans="1:19" ht="43.2" hidden="1" x14ac:dyDescent="0.55000000000000004">
      <c r="A1122" s="10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2">
        <f t="shared" si="51"/>
        <v>105</v>
      </c>
      <c r="P1122" s="14">
        <f t="shared" si="52"/>
        <v>122.33</v>
      </c>
      <c r="Q1122" s="16" t="s">
        <v>8321</v>
      </c>
      <c r="R1122" t="s">
        <v>8343</v>
      </c>
      <c r="S1122" s="20">
        <f t="shared" si="53"/>
        <v>42721.198877314819</v>
      </c>
    </row>
    <row r="1123" spans="1:19" ht="43.2" hidden="1" x14ac:dyDescent="0.55000000000000004">
      <c r="A1123" s="10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2">
        <f t="shared" si="51"/>
        <v>112</v>
      </c>
      <c r="P1123" s="14">
        <f t="shared" si="52"/>
        <v>105.18</v>
      </c>
      <c r="Q1123" s="16" t="s">
        <v>8321</v>
      </c>
      <c r="R1123" t="s">
        <v>8322</v>
      </c>
      <c r="S1123" s="20">
        <f t="shared" si="53"/>
        <v>42417.818078703705</v>
      </c>
    </row>
    <row r="1124" spans="1:19" ht="43.2" hidden="1" x14ac:dyDescent="0.55000000000000004">
      <c r="A1124" s="10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2">
        <f t="shared" si="51"/>
        <v>117</v>
      </c>
      <c r="P1124" s="14">
        <f t="shared" si="52"/>
        <v>52.58</v>
      </c>
      <c r="Q1124" s="16" t="s">
        <v>8323</v>
      </c>
      <c r="R1124" t="s">
        <v>8326</v>
      </c>
      <c r="S1124" s="20">
        <f t="shared" si="53"/>
        <v>42426.949988425928</v>
      </c>
    </row>
    <row r="1125" spans="1:19" ht="28.8" hidden="1" x14ac:dyDescent="0.55000000000000004">
      <c r="A1125" s="10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2">
        <f t="shared" si="51"/>
        <v>11</v>
      </c>
      <c r="P1125" s="14">
        <f t="shared" si="52"/>
        <v>437.5</v>
      </c>
      <c r="Q1125" s="16" t="s">
        <v>8323</v>
      </c>
      <c r="R1125" t="s">
        <v>8326</v>
      </c>
      <c r="S1125" s="20">
        <f t="shared" si="53"/>
        <v>42796.682476851856</v>
      </c>
    </row>
    <row r="1126" spans="1:19" ht="43.2" hidden="1" x14ac:dyDescent="0.55000000000000004">
      <c r="A1126" s="10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2">
        <f t="shared" si="51"/>
        <v>105</v>
      </c>
      <c r="P1126" s="14">
        <f t="shared" si="52"/>
        <v>50.38</v>
      </c>
      <c r="Q1126" s="16" t="s">
        <v>8323</v>
      </c>
      <c r="R1126" t="s">
        <v>8326</v>
      </c>
      <c r="S1126" s="20">
        <f t="shared" si="53"/>
        <v>42139.525567129633</v>
      </c>
    </row>
    <row r="1127" spans="1:19" ht="43.2" x14ac:dyDescent="0.55000000000000004">
      <c r="A1127" s="10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2">
        <f t="shared" si="51"/>
        <v>105</v>
      </c>
      <c r="P1127" s="14">
        <f t="shared" si="52"/>
        <v>113.83</v>
      </c>
      <c r="Q1127" s="16" t="s">
        <v>8327</v>
      </c>
      <c r="R1127" t="s">
        <v>8338</v>
      </c>
      <c r="S1127" s="20">
        <f t="shared" si="53"/>
        <v>41039.409456018519</v>
      </c>
    </row>
    <row r="1128" spans="1:19" ht="43.2" x14ac:dyDescent="0.55000000000000004">
      <c r="A1128" s="10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2">
        <f t="shared" si="51"/>
        <v>105</v>
      </c>
      <c r="P1128" s="14">
        <f t="shared" si="52"/>
        <v>35.61</v>
      </c>
      <c r="Q1128" s="16" t="s">
        <v>8327</v>
      </c>
      <c r="R1128" t="s">
        <v>8328</v>
      </c>
      <c r="S1128" s="20">
        <f t="shared" si="53"/>
        <v>40458.815625000003</v>
      </c>
    </row>
    <row r="1129" spans="1:19" ht="43.2" x14ac:dyDescent="0.55000000000000004">
      <c r="A1129" s="10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2">
        <f t="shared" si="51"/>
        <v>105</v>
      </c>
      <c r="P1129" s="14">
        <f t="shared" si="52"/>
        <v>36.86</v>
      </c>
      <c r="Q1129" s="16" t="s">
        <v>8323</v>
      </c>
      <c r="R1129" t="s">
        <v>8326</v>
      </c>
      <c r="S1129" s="20">
        <f t="shared" si="53"/>
        <v>42558.189432870371</v>
      </c>
    </row>
    <row r="1130" spans="1:19" ht="43.2" hidden="1" x14ac:dyDescent="0.55000000000000004">
      <c r="A1130" s="1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2">
        <f t="shared" si="51"/>
        <v>2</v>
      </c>
      <c r="P1130" s="14">
        <f t="shared" si="52"/>
        <v>307.82</v>
      </c>
      <c r="Q1130" s="16" t="s">
        <v>8308</v>
      </c>
      <c r="R1130" t="s">
        <v>8315</v>
      </c>
      <c r="S1130" s="20">
        <f t="shared" si="53"/>
        <v>42327.805659722217</v>
      </c>
    </row>
    <row r="1131" spans="1:19" ht="43.2" x14ac:dyDescent="0.55000000000000004">
      <c r="A1131" s="10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2">
        <f t="shared" si="51"/>
        <v>105</v>
      </c>
      <c r="P1131" s="14">
        <f t="shared" si="52"/>
        <v>93.43</v>
      </c>
      <c r="Q1131" s="16" t="s">
        <v>8323</v>
      </c>
      <c r="R1131" t="s">
        <v>8326</v>
      </c>
      <c r="S1131" s="20">
        <f t="shared" si="53"/>
        <v>42646.092812499999</v>
      </c>
    </row>
    <row r="1132" spans="1:19" ht="43.2" x14ac:dyDescent="0.55000000000000004">
      <c r="A1132" s="10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2">
        <f t="shared" si="51"/>
        <v>131</v>
      </c>
      <c r="P1132" s="14">
        <f t="shared" si="52"/>
        <v>43.55</v>
      </c>
      <c r="Q1132" s="16" t="s">
        <v>8311</v>
      </c>
      <c r="R1132" t="s">
        <v>8333</v>
      </c>
      <c r="S1132" s="20">
        <f t="shared" si="53"/>
        <v>41111.185891203706</v>
      </c>
    </row>
    <row r="1133" spans="1:19" ht="43.2" x14ac:dyDescent="0.55000000000000004">
      <c r="A1133" s="10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2">
        <f t="shared" si="51"/>
        <v>105</v>
      </c>
      <c r="P1133" s="14">
        <f t="shared" si="52"/>
        <v>80.400000000000006</v>
      </c>
      <c r="Q1133" s="16" t="s">
        <v>8323</v>
      </c>
      <c r="R1133" t="s">
        <v>8326</v>
      </c>
      <c r="S1133" s="20">
        <f t="shared" si="53"/>
        <v>42248.697754629626</v>
      </c>
    </row>
    <row r="1134" spans="1:19" ht="43.2" x14ac:dyDescent="0.55000000000000004">
      <c r="A1134" s="10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2">
        <f t="shared" si="51"/>
        <v>104</v>
      </c>
      <c r="P1134" s="14">
        <f t="shared" si="52"/>
        <v>64.47</v>
      </c>
      <c r="Q1134" s="16" t="s">
        <v>8327</v>
      </c>
      <c r="R1134" t="s">
        <v>8331</v>
      </c>
      <c r="S1134" s="20">
        <f t="shared" si="53"/>
        <v>41067.74086805556</v>
      </c>
    </row>
    <row r="1135" spans="1:19" ht="43.2" x14ac:dyDescent="0.55000000000000004">
      <c r="A1135" s="10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2">
        <f t="shared" si="51"/>
        <v>116</v>
      </c>
      <c r="P1135" s="14">
        <f t="shared" si="52"/>
        <v>50.69</v>
      </c>
      <c r="Q1135" s="16" t="s">
        <v>8323</v>
      </c>
      <c r="R1135" t="s">
        <v>8324</v>
      </c>
      <c r="S1135" s="20">
        <f t="shared" si="53"/>
        <v>42660.618854166663</v>
      </c>
    </row>
    <row r="1136" spans="1:19" ht="28.8" x14ac:dyDescent="0.55000000000000004">
      <c r="A1136" s="10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2">
        <f t="shared" si="51"/>
        <v>116</v>
      </c>
      <c r="P1136" s="14">
        <f t="shared" si="52"/>
        <v>50.2</v>
      </c>
      <c r="Q1136" s="16" t="s">
        <v>8323</v>
      </c>
      <c r="R1136" t="s">
        <v>8326</v>
      </c>
      <c r="S1136" s="20">
        <f t="shared" si="53"/>
        <v>42648.546111111107</v>
      </c>
    </row>
    <row r="1137" spans="1:19" ht="43.2" hidden="1" x14ac:dyDescent="0.55000000000000004">
      <c r="A1137" s="10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2">
        <f t="shared" si="51"/>
        <v>26</v>
      </c>
      <c r="P1137" s="14">
        <f t="shared" si="52"/>
        <v>65.97</v>
      </c>
      <c r="Q1137" s="16" t="s">
        <v>8327</v>
      </c>
      <c r="R1137" t="s">
        <v>8330</v>
      </c>
      <c r="S1137" s="20">
        <f t="shared" si="53"/>
        <v>42796.071643518517</v>
      </c>
    </row>
    <row r="1138" spans="1:19" ht="43.2" x14ac:dyDescent="0.55000000000000004">
      <c r="A1138" s="10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2">
        <f t="shared" si="51"/>
        <v>104</v>
      </c>
      <c r="P1138" s="14">
        <f t="shared" si="52"/>
        <v>66.7</v>
      </c>
      <c r="Q1138" s="16" t="s">
        <v>8311</v>
      </c>
      <c r="R1138" t="s">
        <v>8333</v>
      </c>
      <c r="S1138" s="20">
        <f t="shared" si="53"/>
        <v>42334.013124999998</v>
      </c>
    </row>
    <row r="1139" spans="1:19" ht="43.2" x14ac:dyDescent="0.55000000000000004">
      <c r="A1139" s="10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2">
        <f t="shared" si="51"/>
        <v>104</v>
      </c>
      <c r="P1139" s="14">
        <f t="shared" si="52"/>
        <v>64.2</v>
      </c>
      <c r="Q1139" s="16" t="s">
        <v>8321</v>
      </c>
      <c r="R1139" t="s">
        <v>8343</v>
      </c>
      <c r="S1139" s="20">
        <f t="shared" si="53"/>
        <v>41718.043032407404</v>
      </c>
    </row>
    <row r="1140" spans="1:19" ht="43.2" hidden="1" x14ac:dyDescent="0.55000000000000004">
      <c r="A1140" s="1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2">
        <f t="shared" si="51"/>
        <v>104</v>
      </c>
      <c r="P1140" s="14">
        <f t="shared" si="52"/>
        <v>1300</v>
      </c>
      <c r="Q1140" s="16" t="s">
        <v>8308</v>
      </c>
      <c r="R1140" t="s">
        <v>8310</v>
      </c>
      <c r="S1140" s="20">
        <f t="shared" si="53"/>
        <v>42720.720057870371</v>
      </c>
    </row>
    <row r="1141" spans="1:19" ht="43.2" hidden="1" x14ac:dyDescent="0.55000000000000004">
      <c r="A1141" s="10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2">
        <f t="shared" si="51"/>
        <v>104</v>
      </c>
      <c r="P1141" s="14">
        <f t="shared" si="52"/>
        <v>96.2</v>
      </c>
      <c r="Q1141" s="16" t="s">
        <v>8323</v>
      </c>
      <c r="R1141" t="s">
        <v>8326</v>
      </c>
      <c r="S1141" s="20">
        <f t="shared" si="53"/>
        <v>42690.041435185187</v>
      </c>
    </row>
    <row r="1142" spans="1:19" ht="43.2" x14ac:dyDescent="0.55000000000000004">
      <c r="A1142" s="10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2">
        <f t="shared" si="51"/>
        <v>104</v>
      </c>
      <c r="P1142" s="14">
        <f t="shared" si="52"/>
        <v>54.02</v>
      </c>
      <c r="Q1142" s="16" t="s">
        <v>8321</v>
      </c>
      <c r="R1142" t="s">
        <v>8322</v>
      </c>
      <c r="S1142" s="20">
        <f t="shared" si="53"/>
        <v>41107.053067129629</v>
      </c>
    </row>
    <row r="1143" spans="1:19" ht="43.2" x14ac:dyDescent="0.55000000000000004">
      <c r="A1143" s="10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2">
        <f t="shared" si="51"/>
        <v>104</v>
      </c>
      <c r="P1143" s="14">
        <f t="shared" si="52"/>
        <v>99.54</v>
      </c>
      <c r="Q1143" s="16" t="s">
        <v>8323</v>
      </c>
      <c r="R1143" t="s">
        <v>8335</v>
      </c>
      <c r="S1143" s="20">
        <f t="shared" si="53"/>
        <v>42395.706435185188</v>
      </c>
    </row>
    <row r="1144" spans="1:19" ht="43.2" x14ac:dyDescent="0.55000000000000004">
      <c r="A1144" s="10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2">
        <f t="shared" si="51"/>
        <v>104</v>
      </c>
      <c r="P1144" s="14">
        <f t="shared" si="52"/>
        <v>63.11</v>
      </c>
      <c r="Q1144" s="16" t="s">
        <v>8323</v>
      </c>
      <c r="R1144" t="s">
        <v>8326</v>
      </c>
      <c r="S1144" s="20">
        <f t="shared" si="53"/>
        <v>41827.605057870373</v>
      </c>
    </row>
    <row r="1145" spans="1:19" ht="43.2" x14ac:dyDescent="0.55000000000000004">
      <c r="A1145" s="10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2">
        <f t="shared" si="51"/>
        <v>103</v>
      </c>
      <c r="P1145" s="14">
        <f t="shared" si="52"/>
        <v>172.23</v>
      </c>
      <c r="Q1145" s="16" t="s">
        <v>8323</v>
      </c>
      <c r="R1145" t="s">
        <v>8335</v>
      </c>
      <c r="S1145" s="20">
        <f t="shared" si="53"/>
        <v>42128.824074074073</v>
      </c>
    </row>
    <row r="1146" spans="1:19" ht="43.2" hidden="1" x14ac:dyDescent="0.55000000000000004">
      <c r="A1146" s="10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2">
        <f t="shared" si="51"/>
        <v>129</v>
      </c>
      <c r="P1146" s="14">
        <f t="shared" si="52"/>
        <v>53.16</v>
      </c>
      <c r="Q1146" s="16" t="s">
        <v>8323</v>
      </c>
      <c r="R1146" t="s">
        <v>8324</v>
      </c>
      <c r="S1146" s="20">
        <f t="shared" si="53"/>
        <v>42225.559675925921</v>
      </c>
    </row>
    <row r="1147" spans="1:19" ht="43.2" x14ac:dyDescent="0.55000000000000004">
      <c r="A1147" s="10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2">
        <f t="shared" si="51"/>
        <v>103</v>
      </c>
      <c r="P1147" s="14">
        <f t="shared" si="52"/>
        <v>85.75</v>
      </c>
      <c r="Q1147" s="16" t="s">
        <v>8308</v>
      </c>
      <c r="R1147" t="s">
        <v>8340</v>
      </c>
      <c r="S1147" s="20">
        <f t="shared" si="53"/>
        <v>41542.958449074074</v>
      </c>
    </row>
    <row r="1148" spans="1:19" ht="43.2" x14ac:dyDescent="0.55000000000000004">
      <c r="A1148" s="10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2">
        <f t="shared" si="51"/>
        <v>103</v>
      </c>
      <c r="P1148" s="14">
        <f t="shared" si="52"/>
        <v>66.69</v>
      </c>
      <c r="Q1148" s="16" t="s">
        <v>8327</v>
      </c>
      <c r="R1148" t="s">
        <v>8331</v>
      </c>
      <c r="S1148" s="20">
        <f t="shared" si="53"/>
        <v>41794.981122685182</v>
      </c>
    </row>
    <row r="1149" spans="1:19" ht="43.2" x14ac:dyDescent="0.55000000000000004">
      <c r="A1149" s="10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2">
        <f t="shared" si="51"/>
        <v>102</v>
      </c>
      <c r="P1149" s="14">
        <f t="shared" si="52"/>
        <v>55.01</v>
      </c>
      <c r="Q1149" s="16" t="s">
        <v>8323</v>
      </c>
      <c r="R1149" t="s">
        <v>8326</v>
      </c>
      <c r="S1149" s="20">
        <f t="shared" si="53"/>
        <v>42575.130057870367</v>
      </c>
    </row>
    <row r="1150" spans="1:19" ht="28.8" x14ac:dyDescent="0.55000000000000004">
      <c r="A1150" s="1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2">
        <f t="shared" si="51"/>
        <v>102</v>
      </c>
      <c r="P1150" s="14">
        <f t="shared" si="52"/>
        <v>82.52</v>
      </c>
      <c r="Q1150" s="16" t="s">
        <v>8311</v>
      </c>
      <c r="R1150" t="s">
        <v>8333</v>
      </c>
      <c r="S1150" s="20">
        <f t="shared" si="53"/>
        <v>41226.95721064815</v>
      </c>
    </row>
    <row r="1151" spans="1:19" ht="43.2" hidden="1" x14ac:dyDescent="0.55000000000000004">
      <c r="A1151" s="10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2">
        <f t="shared" si="51"/>
        <v>102</v>
      </c>
      <c r="P1151" s="14">
        <f t="shared" si="52"/>
        <v>150.15</v>
      </c>
      <c r="Q1151" s="16" t="s">
        <v>8323</v>
      </c>
      <c r="R1151" t="s">
        <v>8326</v>
      </c>
      <c r="S1151" s="20">
        <f t="shared" si="53"/>
        <v>42318.702094907407</v>
      </c>
    </row>
    <row r="1152" spans="1:19" ht="28.8" hidden="1" x14ac:dyDescent="0.55000000000000004">
      <c r="A1152" s="10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2">
        <f t="shared" si="51"/>
        <v>102</v>
      </c>
      <c r="P1152" s="14">
        <f t="shared" si="52"/>
        <v>86.49</v>
      </c>
      <c r="Q1152" s="16" t="s">
        <v>8323</v>
      </c>
      <c r="R1152" t="s">
        <v>8324</v>
      </c>
      <c r="S1152" s="20">
        <f t="shared" si="53"/>
        <v>42381.686840277776</v>
      </c>
    </row>
    <row r="1153" spans="1:19" ht="43.2" x14ac:dyDescent="0.55000000000000004">
      <c r="A1153" s="10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2">
        <f t="shared" si="51"/>
        <v>102</v>
      </c>
      <c r="P1153" s="14">
        <f t="shared" si="52"/>
        <v>58.62</v>
      </c>
      <c r="Q1153" s="16" t="s">
        <v>8323</v>
      </c>
      <c r="R1153" t="s">
        <v>8326</v>
      </c>
      <c r="S1153" s="20">
        <f t="shared" si="53"/>
        <v>41880.061006944445</v>
      </c>
    </row>
    <row r="1154" spans="1:19" ht="43.2" x14ac:dyDescent="0.55000000000000004">
      <c r="A1154" s="10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2">
        <f t="shared" si="51"/>
        <v>128</v>
      </c>
      <c r="P1154" s="14">
        <f t="shared" si="52"/>
        <v>82.26</v>
      </c>
      <c r="Q1154" s="16" t="s">
        <v>8323</v>
      </c>
      <c r="R1154" t="s">
        <v>8326</v>
      </c>
      <c r="S1154" s="20">
        <f t="shared" si="53"/>
        <v>42125.647534722222</v>
      </c>
    </row>
    <row r="1155" spans="1:19" ht="43.2" hidden="1" x14ac:dyDescent="0.55000000000000004">
      <c r="A1155" s="10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2">
        <f t="shared" ref="O1155:O1218" si="54">ROUND(E1155/D1155*100,0)</f>
        <v>102</v>
      </c>
      <c r="P1155" s="14">
        <f t="shared" ref="P1155:P1218" si="55">IFERROR(ROUND(E1155/L1155,2),0)</f>
        <v>51.47</v>
      </c>
      <c r="Q1155" s="16" t="s">
        <v>8311</v>
      </c>
      <c r="R1155" t="s">
        <v>8333</v>
      </c>
      <c r="S1155" s="20">
        <f t="shared" ref="S1155:S1218" si="56">(((J1155/60)/60/24)+DATE(1970,1,1))</f>
        <v>41789.330312500002</v>
      </c>
    </row>
    <row r="1156" spans="1:19" ht="28.8" x14ac:dyDescent="0.55000000000000004">
      <c r="A1156" s="10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2">
        <f t="shared" si="54"/>
        <v>154</v>
      </c>
      <c r="P1156" s="14">
        <f t="shared" si="55"/>
        <v>28.1</v>
      </c>
      <c r="Q1156" s="16" t="s">
        <v>8316</v>
      </c>
      <c r="R1156" t="s">
        <v>8317</v>
      </c>
      <c r="S1156" s="20">
        <f t="shared" si="56"/>
        <v>41926.585162037038</v>
      </c>
    </row>
    <row r="1157" spans="1:19" ht="43.2" x14ac:dyDescent="0.55000000000000004">
      <c r="A1157" s="10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2">
        <f t="shared" si="54"/>
        <v>127</v>
      </c>
      <c r="P1157" s="14">
        <f t="shared" si="55"/>
        <v>80.73</v>
      </c>
      <c r="Q1157" s="16" t="s">
        <v>8323</v>
      </c>
      <c r="R1157" t="s">
        <v>8326</v>
      </c>
      <c r="S1157" s="20">
        <f t="shared" si="56"/>
        <v>41799.685902777775</v>
      </c>
    </row>
    <row r="1158" spans="1:19" ht="28.8" x14ac:dyDescent="0.55000000000000004">
      <c r="A1158" s="10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2">
        <f t="shared" si="54"/>
        <v>254</v>
      </c>
      <c r="P1158" s="14">
        <f t="shared" si="55"/>
        <v>51.31</v>
      </c>
      <c r="Q1158" s="16" t="s">
        <v>8327</v>
      </c>
      <c r="R1158" t="s">
        <v>8328</v>
      </c>
      <c r="S1158" s="20">
        <f t="shared" si="56"/>
        <v>41951.788807870369</v>
      </c>
    </row>
    <row r="1159" spans="1:19" ht="43.2" x14ac:dyDescent="0.55000000000000004">
      <c r="A1159" s="10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2">
        <f t="shared" si="54"/>
        <v>508</v>
      </c>
      <c r="P1159" s="14">
        <f t="shared" si="55"/>
        <v>101.56</v>
      </c>
      <c r="Q1159" s="16" t="s">
        <v>8308</v>
      </c>
      <c r="R1159" t="s">
        <v>8309</v>
      </c>
      <c r="S1159" s="20">
        <f t="shared" si="56"/>
        <v>42289.957175925927</v>
      </c>
    </row>
    <row r="1160" spans="1:19" ht="43.2" hidden="1" x14ac:dyDescent="0.55000000000000004">
      <c r="A1160" s="1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2">
        <f t="shared" si="54"/>
        <v>101</v>
      </c>
      <c r="P1160" s="14">
        <f t="shared" si="55"/>
        <v>36.47</v>
      </c>
      <c r="Q1160" s="16" t="s">
        <v>8323</v>
      </c>
      <c r="R1160" t="s">
        <v>8326</v>
      </c>
      <c r="S1160" s="20">
        <f t="shared" si="56"/>
        <v>42201.675011574072</v>
      </c>
    </row>
    <row r="1161" spans="1:19" ht="43.2" x14ac:dyDescent="0.55000000000000004">
      <c r="A1161" s="10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2">
        <f t="shared" si="54"/>
        <v>101</v>
      </c>
      <c r="P1161" s="14">
        <f t="shared" si="55"/>
        <v>110.22</v>
      </c>
      <c r="Q1161" s="16" t="s">
        <v>8323</v>
      </c>
      <c r="R1161" t="s">
        <v>8326</v>
      </c>
      <c r="S1161" s="20">
        <f t="shared" si="56"/>
        <v>41993.824340277773</v>
      </c>
    </row>
    <row r="1162" spans="1:19" ht="43.2" x14ac:dyDescent="0.55000000000000004">
      <c r="A1162" s="10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2">
        <f t="shared" si="54"/>
        <v>101</v>
      </c>
      <c r="P1162" s="14">
        <f t="shared" si="55"/>
        <v>53.89</v>
      </c>
      <c r="Q1162" s="16" t="s">
        <v>8327</v>
      </c>
      <c r="R1162" t="s">
        <v>8336</v>
      </c>
      <c r="S1162" s="20">
        <f t="shared" si="56"/>
        <v>41923.838692129626</v>
      </c>
    </row>
    <row r="1163" spans="1:19" ht="43.2" x14ac:dyDescent="0.55000000000000004">
      <c r="A1163" s="10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2">
        <f t="shared" si="54"/>
        <v>112</v>
      </c>
      <c r="P1163" s="14">
        <f t="shared" si="55"/>
        <v>23.96</v>
      </c>
      <c r="Q1163" s="16" t="s">
        <v>8327</v>
      </c>
      <c r="R1163" t="s">
        <v>8329</v>
      </c>
      <c r="S1163" s="20">
        <f t="shared" si="56"/>
        <v>41249.448958333334</v>
      </c>
    </row>
    <row r="1164" spans="1:19" ht="43.2" hidden="1" x14ac:dyDescent="0.55000000000000004">
      <c r="A1164" s="10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2">
        <f t="shared" si="54"/>
        <v>101</v>
      </c>
      <c r="P1164" s="14">
        <f t="shared" si="55"/>
        <v>93.61</v>
      </c>
      <c r="Q1164" s="16" t="s">
        <v>8323</v>
      </c>
      <c r="R1164" t="s">
        <v>8326</v>
      </c>
      <c r="S1164" s="20">
        <f t="shared" si="56"/>
        <v>41806.395428240743</v>
      </c>
    </row>
    <row r="1165" spans="1:19" ht="43.2" x14ac:dyDescent="0.55000000000000004">
      <c r="A1165" s="10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2">
        <f t="shared" si="54"/>
        <v>112</v>
      </c>
      <c r="P1165" s="14">
        <f t="shared" si="55"/>
        <v>87.1</v>
      </c>
      <c r="Q1165" s="16" t="s">
        <v>8327</v>
      </c>
      <c r="R1165" t="s">
        <v>8331</v>
      </c>
      <c r="S1165" s="20">
        <f t="shared" si="56"/>
        <v>41813.766099537039</v>
      </c>
    </row>
    <row r="1166" spans="1:19" ht="43.2" hidden="1" x14ac:dyDescent="0.55000000000000004">
      <c r="A1166" s="10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2">
        <f t="shared" si="54"/>
        <v>3</v>
      </c>
      <c r="P1166" s="14">
        <f t="shared" si="55"/>
        <v>34.130000000000003</v>
      </c>
      <c r="Q1166" s="16" t="s">
        <v>8316</v>
      </c>
      <c r="R1166" t="s">
        <v>8334</v>
      </c>
      <c r="S1166" s="20">
        <f t="shared" si="56"/>
        <v>41445.962754629632</v>
      </c>
    </row>
    <row r="1167" spans="1:19" ht="43.2" x14ac:dyDescent="0.55000000000000004">
      <c r="A1167" s="10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2">
        <f t="shared" si="54"/>
        <v>101</v>
      </c>
      <c r="P1167" s="14">
        <f t="shared" si="55"/>
        <v>41.74</v>
      </c>
      <c r="Q1167" s="16" t="s">
        <v>8308</v>
      </c>
      <c r="R1167" t="s">
        <v>8309</v>
      </c>
      <c r="S1167" s="20">
        <f t="shared" si="56"/>
        <v>42303.617488425924</v>
      </c>
    </row>
    <row r="1168" spans="1:19" ht="43.2" x14ac:dyDescent="0.55000000000000004">
      <c r="A1168" s="10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2">
        <f t="shared" si="54"/>
        <v>101</v>
      </c>
      <c r="P1168" s="14">
        <f t="shared" si="55"/>
        <v>55.5</v>
      </c>
      <c r="Q1168" s="16" t="s">
        <v>8323</v>
      </c>
      <c r="R1168" t="s">
        <v>8335</v>
      </c>
      <c r="S1168" s="20">
        <f t="shared" si="56"/>
        <v>41739.525300925925</v>
      </c>
    </row>
    <row r="1169" spans="1:19" ht="28.8" x14ac:dyDescent="0.55000000000000004">
      <c r="A1169" s="10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2">
        <f t="shared" si="54"/>
        <v>126</v>
      </c>
      <c r="P1169" s="14">
        <f t="shared" si="55"/>
        <v>53.72</v>
      </c>
      <c r="Q1169" s="16" t="s">
        <v>8323</v>
      </c>
      <c r="R1169" t="s">
        <v>8326</v>
      </c>
      <c r="S1169" s="20">
        <f t="shared" si="56"/>
        <v>41829.795729166668</v>
      </c>
    </row>
    <row r="1170" spans="1:19" x14ac:dyDescent="0.55000000000000004">
      <c r="A1170" s="1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2">
        <f t="shared" si="54"/>
        <v>101</v>
      </c>
      <c r="P1170" s="14">
        <f t="shared" si="55"/>
        <v>109.71</v>
      </c>
      <c r="Q1170" s="16" t="s">
        <v>8327</v>
      </c>
      <c r="R1170" t="s">
        <v>8331</v>
      </c>
      <c r="S1170" s="20">
        <f t="shared" si="56"/>
        <v>41524.056921296295</v>
      </c>
    </row>
    <row r="1171" spans="1:19" ht="43.2" x14ac:dyDescent="0.55000000000000004">
      <c r="A1171" s="10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2">
        <f t="shared" si="54"/>
        <v>126</v>
      </c>
      <c r="P1171" s="14">
        <f t="shared" si="55"/>
        <v>84.08</v>
      </c>
      <c r="Q1171" s="16" t="s">
        <v>8327</v>
      </c>
      <c r="R1171" t="s">
        <v>8341</v>
      </c>
      <c r="S1171" s="20">
        <f t="shared" si="56"/>
        <v>41107.849143518521</v>
      </c>
    </row>
    <row r="1172" spans="1:19" ht="43.2" x14ac:dyDescent="0.55000000000000004">
      <c r="A1172" s="10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2">
        <f t="shared" si="54"/>
        <v>101</v>
      </c>
      <c r="P1172" s="14">
        <f t="shared" si="55"/>
        <v>88.44</v>
      </c>
      <c r="Q1172" s="16" t="s">
        <v>8327</v>
      </c>
      <c r="R1172" t="s">
        <v>8341</v>
      </c>
      <c r="S1172" s="20">
        <f t="shared" si="56"/>
        <v>41068.520474537036</v>
      </c>
    </row>
    <row r="1173" spans="1:19" ht="43.2" x14ac:dyDescent="0.55000000000000004">
      <c r="A1173" s="10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2">
        <f t="shared" si="54"/>
        <v>101</v>
      </c>
      <c r="P1173" s="14">
        <f t="shared" si="55"/>
        <v>114.55</v>
      </c>
      <c r="Q1173" s="16" t="s">
        <v>8323</v>
      </c>
      <c r="R1173" t="s">
        <v>8326</v>
      </c>
      <c r="S1173" s="20">
        <f t="shared" si="56"/>
        <v>41927.936157407406</v>
      </c>
    </row>
    <row r="1174" spans="1:19" ht="43.2" x14ac:dyDescent="0.55000000000000004">
      <c r="A1174" s="10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2">
        <f t="shared" si="54"/>
        <v>101</v>
      </c>
      <c r="P1174" s="14">
        <f t="shared" si="55"/>
        <v>25.69</v>
      </c>
      <c r="Q1174" s="16" t="s">
        <v>8323</v>
      </c>
      <c r="R1174" t="s">
        <v>8326</v>
      </c>
      <c r="S1174" s="20">
        <f t="shared" si="56"/>
        <v>41827.909942129627</v>
      </c>
    </row>
    <row r="1175" spans="1:19" x14ac:dyDescent="0.55000000000000004">
      <c r="A1175" s="10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2">
        <f t="shared" si="54"/>
        <v>101</v>
      </c>
      <c r="P1175" s="14">
        <f t="shared" si="55"/>
        <v>186.11</v>
      </c>
      <c r="Q1175" s="16" t="s">
        <v>8321</v>
      </c>
      <c r="R1175" t="s">
        <v>8343</v>
      </c>
      <c r="S1175" s="20">
        <f t="shared" si="56"/>
        <v>40987.776631944449</v>
      </c>
    </row>
    <row r="1176" spans="1:19" ht="43.2" x14ac:dyDescent="0.55000000000000004">
      <c r="A1176" s="10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2">
        <f t="shared" si="54"/>
        <v>100</v>
      </c>
      <c r="P1176" s="14">
        <f t="shared" si="55"/>
        <v>122.54</v>
      </c>
      <c r="Q1176" s="16" t="s">
        <v>8323</v>
      </c>
      <c r="R1176" t="s">
        <v>8326</v>
      </c>
      <c r="S1176" s="20">
        <f t="shared" si="56"/>
        <v>41982.688611111109</v>
      </c>
    </row>
    <row r="1177" spans="1:19" ht="43.2" hidden="1" x14ac:dyDescent="0.55000000000000004">
      <c r="A1177" s="10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2">
        <f t="shared" si="54"/>
        <v>100</v>
      </c>
      <c r="P1177" s="14">
        <f t="shared" si="55"/>
        <v>79.62</v>
      </c>
      <c r="Q1177" s="16" t="s">
        <v>8323</v>
      </c>
      <c r="R1177" t="s">
        <v>8326</v>
      </c>
      <c r="S1177" s="20">
        <f t="shared" si="56"/>
        <v>41827.674143518518</v>
      </c>
    </row>
    <row r="1178" spans="1:19" ht="43.2" x14ac:dyDescent="0.55000000000000004">
      <c r="A1178" s="10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2">
        <f t="shared" si="54"/>
        <v>100</v>
      </c>
      <c r="P1178" s="14">
        <f t="shared" si="55"/>
        <v>200.49</v>
      </c>
      <c r="Q1178" s="16" t="s">
        <v>8323</v>
      </c>
      <c r="R1178" t="s">
        <v>8326</v>
      </c>
      <c r="S1178" s="20">
        <f t="shared" si="56"/>
        <v>41787.218229166669</v>
      </c>
    </row>
    <row r="1179" spans="1:19" ht="43.2" hidden="1" x14ac:dyDescent="0.55000000000000004">
      <c r="A1179" s="10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2">
        <f t="shared" si="54"/>
        <v>10</v>
      </c>
      <c r="P1179" s="14">
        <f t="shared" si="55"/>
        <v>178.93</v>
      </c>
      <c r="Q1179" s="16" t="s">
        <v>8308</v>
      </c>
      <c r="R1179" t="s">
        <v>8310</v>
      </c>
      <c r="S1179" s="20">
        <f t="shared" si="56"/>
        <v>42632.373414351852</v>
      </c>
    </row>
    <row r="1180" spans="1:19" ht="43.2" hidden="1" x14ac:dyDescent="0.55000000000000004">
      <c r="A1180" s="1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2">
        <f t="shared" si="54"/>
        <v>100</v>
      </c>
      <c r="P1180" s="14">
        <f t="shared" si="55"/>
        <v>68.53</v>
      </c>
      <c r="Q1180" s="16" t="s">
        <v>8323</v>
      </c>
      <c r="R1180" t="s">
        <v>8326</v>
      </c>
      <c r="S1180" s="20">
        <f t="shared" si="56"/>
        <v>41902.333726851852</v>
      </c>
    </row>
    <row r="1181" spans="1:19" ht="43.2" x14ac:dyDescent="0.55000000000000004">
      <c r="A1181" s="10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2">
        <f t="shared" si="54"/>
        <v>100</v>
      </c>
      <c r="P1181" s="14">
        <f t="shared" si="55"/>
        <v>178.61</v>
      </c>
      <c r="Q1181" s="16" t="s">
        <v>8327</v>
      </c>
      <c r="R1181" t="s">
        <v>8331</v>
      </c>
      <c r="S1181" s="20">
        <f t="shared" si="56"/>
        <v>40996.667199074072</v>
      </c>
    </row>
    <row r="1182" spans="1:19" ht="57.6" x14ac:dyDescent="0.55000000000000004">
      <c r="A1182" s="10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2">
        <f t="shared" si="54"/>
        <v>100</v>
      </c>
      <c r="P1182" s="14">
        <f t="shared" si="55"/>
        <v>131.58000000000001</v>
      </c>
      <c r="Q1182" s="16" t="s">
        <v>8327</v>
      </c>
      <c r="R1182" t="s">
        <v>8328</v>
      </c>
      <c r="S1182" s="20">
        <f t="shared" si="56"/>
        <v>40417.011296296296</v>
      </c>
    </row>
    <row r="1183" spans="1:19" ht="43.2" x14ac:dyDescent="0.55000000000000004">
      <c r="A1183" s="10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2">
        <f t="shared" si="54"/>
        <v>100</v>
      </c>
      <c r="P1183" s="14">
        <f t="shared" si="55"/>
        <v>192.31</v>
      </c>
      <c r="Q1183" s="16" t="s">
        <v>8321</v>
      </c>
      <c r="R1183" t="s">
        <v>8343</v>
      </c>
      <c r="S1183" s="20">
        <f t="shared" si="56"/>
        <v>41197.753310185188</v>
      </c>
    </row>
    <row r="1184" spans="1:19" ht="57.6" x14ac:dyDescent="0.55000000000000004">
      <c r="A1184" s="10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2">
        <f t="shared" si="54"/>
        <v>100</v>
      </c>
      <c r="P1184" s="14">
        <f t="shared" si="55"/>
        <v>100</v>
      </c>
      <c r="Q1184" s="16" t="s">
        <v>8321</v>
      </c>
      <c r="R1184" t="s">
        <v>8322</v>
      </c>
      <c r="S1184" s="20">
        <f t="shared" si="56"/>
        <v>40343.084421296298</v>
      </c>
    </row>
    <row r="1185" spans="1:19" ht="43.2" x14ac:dyDescent="0.55000000000000004">
      <c r="A1185" s="10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2">
        <f t="shared" si="54"/>
        <v>100</v>
      </c>
      <c r="P1185" s="14">
        <f t="shared" si="55"/>
        <v>185.19</v>
      </c>
      <c r="Q1185" s="16" t="s">
        <v>8327</v>
      </c>
      <c r="R1185" t="s">
        <v>8341</v>
      </c>
      <c r="S1185" s="20">
        <f t="shared" si="56"/>
        <v>42460.573611111111</v>
      </c>
    </row>
    <row r="1186" spans="1:19" ht="28.8" x14ac:dyDescent="0.55000000000000004">
      <c r="A1186" s="10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2">
        <f t="shared" si="54"/>
        <v>100</v>
      </c>
      <c r="P1186" s="14">
        <f t="shared" si="55"/>
        <v>64.94</v>
      </c>
      <c r="Q1186" s="16" t="s">
        <v>8323</v>
      </c>
      <c r="R1186" t="s">
        <v>8335</v>
      </c>
      <c r="S1186" s="20">
        <f t="shared" si="56"/>
        <v>42065.750300925924</v>
      </c>
    </row>
    <row r="1187" spans="1:19" ht="43.2" x14ac:dyDescent="0.55000000000000004">
      <c r="A1187" s="10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2">
        <f t="shared" si="54"/>
        <v>100</v>
      </c>
      <c r="P1187" s="14">
        <f t="shared" si="55"/>
        <v>178.57</v>
      </c>
      <c r="Q1187" s="16" t="s">
        <v>8323</v>
      </c>
      <c r="R1187" t="s">
        <v>8326</v>
      </c>
      <c r="S1187" s="20">
        <f t="shared" si="56"/>
        <v>41944.527627314819</v>
      </c>
    </row>
    <row r="1188" spans="1:19" ht="43.2" x14ac:dyDescent="0.55000000000000004">
      <c r="A1188" s="10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2">
        <f t="shared" si="54"/>
        <v>108</v>
      </c>
      <c r="P1188" s="14">
        <f t="shared" si="55"/>
        <v>65.16</v>
      </c>
      <c r="Q1188" s="16" t="s">
        <v>8327</v>
      </c>
      <c r="R1188" t="s">
        <v>8329</v>
      </c>
      <c r="S1188" s="20">
        <f t="shared" si="56"/>
        <v>42016.641435185185</v>
      </c>
    </row>
    <row r="1189" spans="1:19" ht="43.2" hidden="1" x14ac:dyDescent="0.55000000000000004">
      <c r="A1189" s="10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2">
        <f t="shared" si="54"/>
        <v>20</v>
      </c>
      <c r="P1189" s="14">
        <f t="shared" si="55"/>
        <v>308.75</v>
      </c>
      <c r="Q1189" s="16" t="s">
        <v>8308</v>
      </c>
      <c r="R1189" t="s">
        <v>8310</v>
      </c>
      <c r="S1189" s="20">
        <f t="shared" si="56"/>
        <v>42313.936365740738</v>
      </c>
    </row>
    <row r="1190" spans="1:19" ht="43.2" hidden="1" x14ac:dyDescent="0.55000000000000004">
      <c r="A1190" s="1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2">
        <f t="shared" si="54"/>
        <v>14</v>
      </c>
      <c r="P1190" s="14">
        <f t="shared" si="55"/>
        <v>129.97</v>
      </c>
      <c r="Q1190" s="16" t="s">
        <v>8308</v>
      </c>
      <c r="R1190" t="s">
        <v>8318</v>
      </c>
      <c r="S1190" s="20">
        <f t="shared" si="56"/>
        <v>41905.429155092592</v>
      </c>
    </row>
    <row r="1191" spans="1:19" ht="43.2" x14ac:dyDescent="0.55000000000000004">
      <c r="A1191" s="10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2">
        <f t="shared" si="54"/>
        <v>110</v>
      </c>
      <c r="P1191" s="14">
        <f t="shared" si="55"/>
        <v>94.9</v>
      </c>
      <c r="Q1191" s="16" t="s">
        <v>8323</v>
      </c>
      <c r="R1191" t="s">
        <v>8335</v>
      </c>
      <c r="S1191" s="20">
        <f t="shared" si="56"/>
        <v>41865.882928240739</v>
      </c>
    </row>
    <row r="1192" spans="1:19" ht="43.2" hidden="1" x14ac:dyDescent="0.55000000000000004">
      <c r="A1192" s="10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2">
        <f t="shared" si="54"/>
        <v>10</v>
      </c>
      <c r="P1192" s="14">
        <f t="shared" si="55"/>
        <v>54.67</v>
      </c>
      <c r="Q1192" s="16" t="s">
        <v>8308</v>
      </c>
      <c r="R1192" t="s">
        <v>8310</v>
      </c>
      <c r="S1192" s="20">
        <f t="shared" si="56"/>
        <v>42626.633703703701</v>
      </c>
    </row>
    <row r="1193" spans="1:19" ht="28.8" hidden="1" x14ac:dyDescent="0.55000000000000004">
      <c r="A1193" s="10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2">
        <f t="shared" si="54"/>
        <v>2</v>
      </c>
      <c r="P1193" s="14">
        <f t="shared" si="55"/>
        <v>39.57</v>
      </c>
      <c r="Q1193" s="16" t="s">
        <v>8321</v>
      </c>
      <c r="R1193" t="s">
        <v>8339</v>
      </c>
      <c r="S1193" s="20">
        <f t="shared" si="56"/>
        <v>41757.975011574075</v>
      </c>
    </row>
    <row r="1194" spans="1:19" ht="43.2" x14ac:dyDescent="0.55000000000000004">
      <c r="A1194" s="10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2">
        <f t="shared" si="54"/>
        <v>100</v>
      </c>
      <c r="P1194" s="14">
        <f t="shared" si="55"/>
        <v>148.47999999999999</v>
      </c>
      <c r="Q1194" s="16" t="s">
        <v>8323</v>
      </c>
      <c r="R1194" t="s">
        <v>8326</v>
      </c>
      <c r="S1194" s="20">
        <f t="shared" si="56"/>
        <v>42062.834444444445</v>
      </c>
    </row>
    <row r="1195" spans="1:19" ht="43.2" x14ac:dyDescent="0.55000000000000004">
      <c r="A1195" s="10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2">
        <f t="shared" si="54"/>
        <v>196</v>
      </c>
      <c r="P1195" s="14">
        <f t="shared" si="55"/>
        <v>40.75</v>
      </c>
      <c r="Q1195" s="16" t="s">
        <v>8327</v>
      </c>
      <c r="R1195" t="s">
        <v>8329</v>
      </c>
      <c r="S1195" s="20">
        <f t="shared" si="56"/>
        <v>41716.785011574073</v>
      </c>
    </row>
    <row r="1196" spans="1:19" ht="43.2" hidden="1" x14ac:dyDescent="0.55000000000000004">
      <c r="A1196" s="10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2">
        <f t="shared" si="54"/>
        <v>33</v>
      </c>
      <c r="P1196" s="14">
        <f t="shared" si="55"/>
        <v>88.8</v>
      </c>
      <c r="Q1196" s="16" t="s">
        <v>8321</v>
      </c>
      <c r="R1196" t="s">
        <v>8339</v>
      </c>
      <c r="S1196" s="20">
        <f t="shared" si="56"/>
        <v>41904.407812500001</v>
      </c>
    </row>
    <row r="1197" spans="1:19" ht="43.2" x14ac:dyDescent="0.55000000000000004">
      <c r="A1197" s="10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2">
        <f t="shared" si="54"/>
        <v>106</v>
      </c>
      <c r="P1197" s="14">
        <f t="shared" si="55"/>
        <v>64.75</v>
      </c>
      <c r="Q1197" s="16" t="s">
        <v>8316</v>
      </c>
      <c r="R1197" t="s">
        <v>8317</v>
      </c>
      <c r="S1197" s="20">
        <f t="shared" si="56"/>
        <v>41614.651493055557</v>
      </c>
    </row>
    <row r="1198" spans="1:19" ht="43.2" hidden="1" x14ac:dyDescent="0.55000000000000004">
      <c r="A1198" s="10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2">
        <f t="shared" si="54"/>
        <v>20</v>
      </c>
      <c r="P1198" s="14">
        <f t="shared" si="55"/>
        <v>44.94</v>
      </c>
      <c r="Q1198" s="16" t="s">
        <v>8313</v>
      </c>
      <c r="R1198" t="s">
        <v>8314</v>
      </c>
      <c r="S1198" s="20">
        <f t="shared" si="56"/>
        <v>41897.134895833333</v>
      </c>
    </row>
    <row r="1199" spans="1:19" ht="43.2" x14ac:dyDescent="0.55000000000000004">
      <c r="A1199" s="10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2">
        <f t="shared" si="54"/>
        <v>110</v>
      </c>
      <c r="P1199" s="14">
        <f t="shared" si="55"/>
        <v>74.25</v>
      </c>
      <c r="Q1199" s="16" t="s">
        <v>8327</v>
      </c>
      <c r="R1199" t="s">
        <v>8331</v>
      </c>
      <c r="S1199" s="20">
        <f t="shared" si="56"/>
        <v>42526.874236111107</v>
      </c>
    </row>
    <row r="1200" spans="1:19" ht="43.2" x14ac:dyDescent="0.55000000000000004">
      <c r="A1200" s="1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2">
        <f t="shared" si="54"/>
        <v>138</v>
      </c>
      <c r="P1200" s="14">
        <f t="shared" si="55"/>
        <v>34.17</v>
      </c>
      <c r="Q1200" s="16" t="s">
        <v>8327</v>
      </c>
      <c r="R1200" t="s">
        <v>8331</v>
      </c>
      <c r="S1200" s="20">
        <f t="shared" si="56"/>
        <v>41543.988067129627</v>
      </c>
    </row>
    <row r="1201" spans="1:19" ht="43.2" x14ac:dyDescent="0.55000000000000004">
      <c r="A1201" s="10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2">
        <f t="shared" si="54"/>
        <v>320</v>
      </c>
      <c r="P1201" s="14">
        <f t="shared" si="55"/>
        <v>24.76</v>
      </c>
      <c r="Q1201" s="16" t="s">
        <v>8316</v>
      </c>
      <c r="R1201" t="s">
        <v>8317</v>
      </c>
      <c r="S1201" s="20">
        <f t="shared" si="56"/>
        <v>42469.874907407408</v>
      </c>
    </row>
    <row r="1202" spans="1:19" ht="28.8" x14ac:dyDescent="0.55000000000000004">
      <c r="A1202" s="10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2">
        <f t="shared" si="54"/>
        <v>107</v>
      </c>
      <c r="P1202" s="14">
        <f t="shared" si="55"/>
        <v>28.58</v>
      </c>
      <c r="Q1202" s="16" t="s">
        <v>8321</v>
      </c>
      <c r="R1202" t="s">
        <v>8322</v>
      </c>
      <c r="S1202" s="20">
        <f t="shared" si="56"/>
        <v>40526.36917824074</v>
      </c>
    </row>
    <row r="1203" spans="1:19" ht="57.6" x14ac:dyDescent="0.55000000000000004">
      <c r="A1203" s="10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2">
        <f t="shared" si="54"/>
        <v>120</v>
      </c>
      <c r="P1203" s="14">
        <f t="shared" si="55"/>
        <v>41.7</v>
      </c>
      <c r="Q1203" s="16" t="s">
        <v>8327</v>
      </c>
      <c r="R1203" t="s">
        <v>8336</v>
      </c>
      <c r="S1203" s="20">
        <f t="shared" si="56"/>
        <v>42051.148888888885</v>
      </c>
    </row>
    <row r="1204" spans="1:19" ht="28.8" x14ac:dyDescent="0.55000000000000004">
      <c r="A1204" s="10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2">
        <f t="shared" si="54"/>
        <v>114</v>
      </c>
      <c r="P1204" s="14">
        <f t="shared" si="55"/>
        <v>77.34</v>
      </c>
      <c r="Q1204" s="16" t="s">
        <v>8323</v>
      </c>
      <c r="R1204" t="s">
        <v>8326</v>
      </c>
      <c r="S1204" s="20">
        <f t="shared" si="56"/>
        <v>41375.702210648145</v>
      </c>
    </row>
    <row r="1205" spans="1:19" ht="57.6" hidden="1" x14ac:dyDescent="0.55000000000000004">
      <c r="A1205" s="10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2">
        <f t="shared" si="54"/>
        <v>120</v>
      </c>
      <c r="P1205" s="14">
        <f t="shared" si="55"/>
        <v>159.47</v>
      </c>
      <c r="Q1205" s="16" t="s">
        <v>8323</v>
      </c>
      <c r="R1205" t="s">
        <v>8326</v>
      </c>
      <c r="S1205" s="20">
        <f t="shared" si="56"/>
        <v>42089.412557870368</v>
      </c>
    </row>
    <row r="1206" spans="1:19" ht="43.2" hidden="1" x14ac:dyDescent="0.55000000000000004">
      <c r="A1206" s="10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2">
        <f t="shared" si="54"/>
        <v>237</v>
      </c>
      <c r="P1206" s="14">
        <f t="shared" si="55"/>
        <v>36.21</v>
      </c>
      <c r="Q1206" s="16" t="s">
        <v>8327</v>
      </c>
      <c r="R1206" t="s">
        <v>8329</v>
      </c>
      <c r="S1206" s="20">
        <f t="shared" si="56"/>
        <v>42145.919687500005</v>
      </c>
    </row>
    <row r="1207" spans="1:19" ht="43.2" hidden="1" x14ac:dyDescent="0.55000000000000004">
      <c r="A1207" s="10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2">
        <f t="shared" si="54"/>
        <v>3</v>
      </c>
      <c r="P1207" s="14">
        <f t="shared" si="55"/>
        <v>81.239999999999995</v>
      </c>
      <c r="Q1207" s="16" t="s">
        <v>8321</v>
      </c>
      <c r="R1207" t="s">
        <v>8337</v>
      </c>
      <c r="S1207" s="20">
        <f t="shared" si="56"/>
        <v>42186.257418981477</v>
      </c>
    </row>
    <row r="1208" spans="1:19" ht="43.2" x14ac:dyDescent="0.55000000000000004">
      <c r="A1208" s="10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2">
        <f t="shared" si="54"/>
        <v>117</v>
      </c>
      <c r="P1208" s="14">
        <f t="shared" si="55"/>
        <v>85.18</v>
      </c>
      <c r="Q1208" s="16" t="s">
        <v>8323</v>
      </c>
      <c r="R1208" t="s">
        <v>8324</v>
      </c>
      <c r="S1208" s="20">
        <f t="shared" si="56"/>
        <v>42024.702893518523</v>
      </c>
    </row>
    <row r="1209" spans="1:19" ht="43.2" x14ac:dyDescent="0.55000000000000004">
      <c r="A1209" s="10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2">
        <f t="shared" si="54"/>
        <v>134</v>
      </c>
      <c r="P1209" s="14">
        <f t="shared" si="55"/>
        <v>62.38</v>
      </c>
      <c r="Q1209" s="16" t="s">
        <v>8327</v>
      </c>
      <c r="R1209" t="s">
        <v>8328</v>
      </c>
      <c r="S1209" s="20">
        <f t="shared" si="56"/>
        <v>41373.690266203703</v>
      </c>
    </row>
    <row r="1210" spans="1:19" ht="43.2" hidden="1" x14ac:dyDescent="0.55000000000000004">
      <c r="A1210" s="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2">
        <f t="shared" si="54"/>
        <v>212</v>
      </c>
      <c r="P1210" s="14">
        <f t="shared" si="55"/>
        <v>50.25</v>
      </c>
      <c r="Q1210" s="16" t="s">
        <v>8327</v>
      </c>
      <c r="R1210" t="s">
        <v>8331</v>
      </c>
      <c r="S1210" s="20">
        <f t="shared" si="56"/>
        <v>42707.074976851851</v>
      </c>
    </row>
    <row r="1211" spans="1:19" ht="57.6" hidden="1" x14ac:dyDescent="0.55000000000000004">
      <c r="A1211" s="10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2">
        <f t="shared" si="54"/>
        <v>2</v>
      </c>
      <c r="P1211" s="14">
        <f t="shared" si="55"/>
        <v>424.45</v>
      </c>
      <c r="Q1211" s="16" t="s">
        <v>8308</v>
      </c>
      <c r="R1211" t="s">
        <v>8310</v>
      </c>
      <c r="S1211" s="20">
        <f t="shared" si="56"/>
        <v>41921.263078703705</v>
      </c>
    </row>
    <row r="1212" spans="1:19" ht="43.2" hidden="1" x14ac:dyDescent="0.55000000000000004">
      <c r="A1212" s="10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2">
        <f t="shared" si="54"/>
        <v>72</v>
      </c>
      <c r="P1212" s="14">
        <f t="shared" si="55"/>
        <v>49.12</v>
      </c>
      <c r="Q1212" s="16" t="s">
        <v>8316</v>
      </c>
      <c r="R1212" t="s">
        <v>8344</v>
      </c>
      <c r="S1212" s="20">
        <f t="shared" si="56"/>
        <v>41923.783576388887</v>
      </c>
    </row>
    <row r="1213" spans="1:19" ht="43.2" x14ac:dyDescent="0.55000000000000004">
      <c r="A1213" s="10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2">
        <f t="shared" si="54"/>
        <v>104</v>
      </c>
      <c r="P1213" s="14">
        <f t="shared" si="55"/>
        <v>53.56</v>
      </c>
      <c r="Q1213" s="16" t="s">
        <v>8327</v>
      </c>
      <c r="R1213" t="s">
        <v>8331</v>
      </c>
      <c r="S1213" s="20">
        <f t="shared" si="56"/>
        <v>40663.08666666667</v>
      </c>
    </row>
    <row r="1214" spans="1:19" ht="43.2" x14ac:dyDescent="0.55000000000000004">
      <c r="A1214" s="10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2">
        <f t="shared" si="54"/>
        <v>155</v>
      </c>
      <c r="P1214" s="14">
        <f t="shared" si="55"/>
        <v>83.14</v>
      </c>
      <c r="Q1214" s="16" t="s">
        <v>8323</v>
      </c>
      <c r="R1214" t="s">
        <v>8326</v>
      </c>
      <c r="S1214" s="20">
        <f t="shared" si="56"/>
        <v>42126.87501157407</v>
      </c>
    </row>
    <row r="1215" spans="1:19" ht="43.2" hidden="1" x14ac:dyDescent="0.55000000000000004">
      <c r="A1215" s="10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2">
        <f t="shared" si="54"/>
        <v>103</v>
      </c>
      <c r="P1215" s="14">
        <f t="shared" si="55"/>
        <v>43.04</v>
      </c>
      <c r="Q1215" s="16" t="s">
        <v>8321</v>
      </c>
      <c r="R1215" t="s">
        <v>8343</v>
      </c>
      <c r="S1215" s="20">
        <f t="shared" si="56"/>
        <v>41701.901817129627</v>
      </c>
    </row>
    <row r="1216" spans="1:19" ht="43.2" x14ac:dyDescent="0.55000000000000004">
      <c r="A1216" s="10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2">
        <f t="shared" si="54"/>
        <v>155</v>
      </c>
      <c r="P1216" s="14">
        <f t="shared" si="55"/>
        <v>96.71</v>
      </c>
      <c r="Q1216" s="16" t="s">
        <v>8321</v>
      </c>
      <c r="R1216" t="s">
        <v>8343</v>
      </c>
      <c r="S1216" s="20">
        <f t="shared" si="56"/>
        <v>41311.799513888887</v>
      </c>
    </row>
    <row r="1217" spans="1:19" ht="43.2" x14ac:dyDescent="0.55000000000000004">
      <c r="A1217" s="10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2">
        <f t="shared" si="54"/>
        <v>155</v>
      </c>
      <c r="P1217" s="14">
        <f t="shared" si="55"/>
        <v>69.27</v>
      </c>
      <c r="Q1217" s="16" t="s">
        <v>8319</v>
      </c>
      <c r="R1217" t="s">
        <v>8320</v>
      </c>
      <c r="S1217" s="20">
        <f t="shared" si="56"/>
        <v>42738.692233796297</v>
      </c>
    </row>
    <row r="1218" spans="1:19" ht="43.2" hidden="1" x14ac:dyDescent="0.55000000000000004">
      <c r="A1218" s="10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2">
        <f t="shared" si="54"/>
        <v>31</v>
      </c>
      <c r="P1218" s="14">
        <f t="shared" si="55"/>
        <v>231.75</v>
      </c>
      <c r="Q1218" s="16" t="s">
        <v>8327</v>
      </c>
      <c r="R1218" t="s">
        <v>8350</v>
      </c>
      <c r="S1218" s="20">
        <f t="shared" si="56"/>
        <v>40847.171018518515</v>
      </c>
    </row>
    <row r="1219" spans="1:19" ht="43.2" hidden="1" x14ac:dyDescent="0.55000000000000004">
      <c r="A1219" s="10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2">
        <f t="shared" ref="O1219:O1282" si="57">ROUND(E1219/D1219*100,0)</f>
        <v>4</v>
      </c>
      <c r="P1219" s="14">
        <f t="shared" ref="P1219:P1282" si="58">IFERROR(ROUND(E1219/L1219,2),0)</f>
        <v>125.27</v>
      </c>
      <c r="Q1219" s="16" t="s">
        <v>8323</v>
      </c>
      <c r="R1219" t="s">
        <v>8324</v>
      </c>
      <c r="S1219" s="20">
        <f t="shared" ref="S1219:S1282" si="59">(((J1219/60)/60/24)+DATE(1970,1,1))</f>
        <v>42081.731273148151</v>
      </c>
    </row>
    <row r="1220" spans="1:19" ht="43.2" hidden="1" x14ac:dyDescent="0.55000000000000004">
      <c r="A1220" s="1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2">
        <f t="shared" si="57"/>
        <v>31</v>
      </c>
      <c r="P1220" s="14">
        <f t="shared" si="58"/>
        <v>124.92</v>
      </c>
      <c r="Q1220" s="16" t="s">
        <v>8308</v>
      </c>
      <c r="R1220" t="s">
        <v>8310</v>
      </c>
      <c r="S1220" s="20">
        <f t="shared" si="59"/>
        <v>42668.726701388892</v>
      </c>
    </row>
    <row r="1221" spans="1:19" ht="43.2" x14ac:dyDescent="0.55000000000000004">
      <c r="A1221" s="10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2">
        <f t="shared" si="57"/>
        <v>107</v>
      </c>
      <c r="P1221" s="14">
        <f t="shared" si="58"/>
        <v>100.22</v>
      </c>
      <c r="Q1221" s="16" t="s">
        <v>8323</v>
      </c>
      <c r="R1221" t="s">
        <v>8326</v>
      </c>
      <c r="S1221" s="20">
        <f t="shared" si="59"/>
        <v>41791.993414351848</v>
      </c>
    </row>
    <row r="1222" spans="1:19" ht="28.8" hidden="1" x14ac:dyDescent="0.55000000000000004">
      <c r="A1222" s="10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2">
        <f t="shared" si="57"/>
        <v>102</v>
      </c>
      <c r="P1222" s="14">
        <f t="shared" si="58"/>
        <v>72.89</v>
      </c>
      <c r="Q1222" s="16" t="s">
        <v>8323</v>
      </c>
      <c r="R1222" t="s">
        <v>8326</v>
      </c>
      <c r="S1222" s="20">
        <f t="shared" si="59"/>
        <v>41943.753032407411</v>
      </c>
    </row>
    <row r="1223" spans="1:19" ht="57.6" hidden="1" x14ac:dyDescent="0.55000000000000004">
      <c r="A1223" s="10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2">
        <f t="shared" si="57"/>
        <v>153</v>
      </c>
      <c r="P1223" s="14">
        <f t="shared" si="58"/>
        <v>70.459999999999994</v>
      </c>
      <c r="Q1223" s="16" t="s">
        <v>8323</v>
      </c>
      <c r="R1223" t="s">
        <v>8326</v>
      </c>
      <c r="S1223" s="20">
        <f t="shared" si="59"/>
        <v>42034.928252314814</v>
      </c>
    </row>
    <row r="1224" spans="1:19" ht="43.2" x14ac:dyDescent="0.55000000000000004">
      <c r="A1224" s="10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2">
        <f t="shared" si="57"/>
        <v>102</v>
      </c>
      <c r="P1224" s="14">
        <f t="shared" si="58"/>
        <v>80.16</v>
      </c>
      <c r="Q1224" s="16" t="s">
        <v>8323</v>
      </c>
      <c r="R1224" t="s">
        <v>8326</v>
      </c>
      <c r="S1224" s="20">
        <f t="shared" si="59"/>
        <v>41841.26489583333</v>
      </c>
    </row>
    <row r="1225" spans="1:19" ht="43.2" hidden="1" x14ac:dyDescent="0.55000000000000004">
      <c r="A1225" s="10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2">
        <f t="shared" si="57"/>
        <v>30</v>
      </c>
      <c r="P1225" s="14">
        <f t="shared" si="58"/>
        <v>51.29</v>
      </c>
      <c r="Q1225" s="16" t="s">
        <v>8316</v>
      </c>
      <c r="R1225" t="s">
        <v>8334</v>
      </c>
      <c r="S1225" s="20">
        <f t="shared" si="59"/>
        <v>41575.237430555557</v>
      </c>
    </row>
    <row r="1226" spans="1:19" ht="43.2" x14ac:dyDescent="0.55000000000000004">
      <c r="A1226" s="10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2">
        <f t="shared" si="57"/>
        <v>101</v>
      </c>
      <c r="P1226" s="14">
        <f t="shared" si="58"/>
        <v>114.13</v>
      </c>
      <c r="Q1226" s="16" t="s">
        <v>8323</v>
      </c>
      <c r="R1226" t="s">
        <v>8326</v>
      </c>
      <c r="S1226" s="20">
        <f t="shared" si="59"/>
        <v>41851.200150462959</v>
      </c>
    </row>
    <row r="1227" spans="1:19" ht="28.8" hidden="1" x14ac:dyDescent="0.55000000000000004">
      <c r="A1227" s="10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2">
        <f t="shared" si="57"/>
        <v>130</v>
      </c>
      <c r="P1227" s="14">
        <f t="shared" si="58"/>
        <v>42.21</v>
      </c>
      <c r="Q1227" s="16" t="s">
        <v>8323</v>
      </c>
      <c r="R1227" t="s">
        <v>8326</v>
      </c>
      <c r="S1227" s="20">
        <f t="shared" si="59"/>
        <v>42566.441203703704</v>
      </c>
    </row>
    <row r="1228" spans="1:19" ht="43.2" x14ac:dyDescent="0.55000000000000004">
      <c r="A1228" s="10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2">
        <f t="shared" si="57"/>
        <v>103</v>
      </c>
      <c r="P1228" s="14">
        <f t="shared" si="58"/>
        <v>77.27</v>
      </c>
      <c r="Q1228" s="16" t="s">
        <v>8311</v>
      </c>
      <c r="R1228" t="s">
        <v>8333</v>
      </c>
      <c r="S1228" s="20">
        <f t="shared" si="59"/>
        <v>41299.878148148149</v>
      </c>
    </row>
    <row r="1229" spans="1:19" ht="43.2" x14ac:dyDescent="0.55000000000000004">
      <c r="A1229" s="10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2">
        <f t="shared" si="57"/>
        <v>101</v>
      </c>
      <c r="P1229" s="14">
        <f t="shared" si="58"/>
        <v>267.64999999999998</v>
      </c>
      <c r="Q1229" s="16" t="s">
        <v>8323</v>
      </c>
      <c r="R1229" t="s">
        <v>8335</v>
      </c>
      <c r="S1229" s="20">
        <f t="shared" si="59"/>
        <v>41771.814791666664</v>
      </c>
    </row>
    <row r="1230" spans="1:19" ht="43.2" hidden="1" x14ac:dyDescent="0.55000000000000004">
      <c r="A1230" s="1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2">
        <f t="shared" si="57"/>
        <v>114</v>
      </c>
      <c r="P1230" s="14">
        <f t="shared" si="58"/>
        <v>56.83</v>
      </c>
      <c r="Q1230" s="16" t="s">
        <v>8323</v>
      </c>
      <c r="R1230" t="s">
        <v>8326</v>
      </c>
      <c r="S1230" s="20">
        <f t="shared" si="59"/>
        <v>42581.397546296299</v>
      </c>
    </row>
    <row r="1231" spans="1:19" ht="43.2" hidden="1" x14ac:dyDescent="0.55000000000000004">
      <c r="A1231" s="10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2">
        <f t="shared" si="57"/>
        <v>114</v>
      </c>
      <c r="P1231" s="14">
        <f t="shared" si="58"/>
        <v>39.869999999999997</v>
      </c>
      <c r="Q1231" s="16" t="s">
        <v>8323</v>
      </c>
      <c r="R1231" t="s">
        <v>8326</v>
      </c>
      <c r="S1231" s="20">
        <f t="shared" si="59"/>
        <v>41914.295104166667</v>
      </c>
    </row>
    <row r="1232" spans="1:19" ht="43.2" x14ac:dyDescent="0.55000000000000004">
      <c r="A1232" s="10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2">
        <f t="shared" si="57"/>
        <v>101</v>
      </c>
      <c r="P1232" s="14">
        <f t="shared" si="58"/>
        <v>64.709999999999994</v>
      </c>
      <c r="Q1232" s="16" t="s">
        <v>8327</v>
      </c>
      <c r="R1232" t="s">
        <v>8338</v>
      </c>
      <c r="S1232" s="20">
        <f t="shared" si="59"/>
        <v>41572.492974537039</v>
      </c>
    </row>
    <row r="1233" spans="1:19" ht="43.2" x14ac:dyDescent="0.55000000000000004">
      <c r="A1233" s="10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2">
        <f t="shared" si="57"/>
        <v>174</v>
      </c>
      <c r="P1233" s="14">
        <f t="shared" si="58"/>
        <v>32.32</v>
      </c>
      <c r="Q1233" s="16" t="s">
        <v>8313</v>
      </c>
      <c r="R1233" t="s">
        <v>8314</v>
      </c>
      <c r="S1233" s="20">
        <f t="shared" si="59"/>
        <v>42570.702986111108</v>
      </c>
    </row>
    <row r="1234" spans="1:19" ht="43.2" x14ac:dyDescent="0.55000000000000004">
      <c r="A1234" s="10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2">
        <f t="shared" si="57"/>
        <v>100</v>
      </c>
      <c r="P1234" s="14">
        <f t="shared" si="58"/>
        <v>167.49</v>
      </c>
      <c r="Q1234" s="16" t="s">
        <v>8321</v>
      </c>
      <c r="R1234" t="s">
        <v>8343</v>
      </c>
      <c r="S1234" s="20">
        <f t="shared" si="59"/>
        <v>40248.834999999999</v>
      </c>
    </row>
    <row r="1235" spans="1:19" ht="43.2" x14ac:dyDescent="0.55000000000000004">
      <c r="A1235" s="10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2">
        <f t="shared" si="57"/>
        <v>113</v>
      </c>
      <c r="P1235" s="14">
        <f t="shared" si="58"/>
        <v>136.91</v>
      </c>
      <c r="Q1235" s="16" t="s">
        <v>8327</v>
      </c>
      <c r="R1235" t="s">
        <v>8341</v>
      </c>
      <c r="S1235" s="20">
        <f t="shared" si="59"/>
        <v>41953.091134259259</v>
      </c>
    </row>
    <row r="1236" spans="1:19" ht="43.2" x14ac:dyDescent="0.55000000000000004">
      <c r="A1236" s="10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2">
        <f t="shared" si="57"/>
        <v>100</v>
      </c>
      <c r="P1236" s="14">
        <f t="shared" si="58"/>
        <v>74.069999999999993</v>
      </c>
      <c r="Q1236" s="16" t="s">
        <v>8327</v>
      </c>
      <c r="R1236" t="s">
        <v>8341</v>
      </c>
      <c r="S1236" s="20">
        <f t="shared" si="59"/>
        <v>42208.680023148147</v>
      </c>
    </row>
    <row r="1237" spans="1:19" ht="43.2" x14ac:dyDescent="0.55000000000000004">
      <c r="A1237" s="10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2">
        <f t="shared" si="57"/>
        <v>113</v>
      </c>
      <c r="P1237" s="14">
        <f t="shared" si="58"/>
        <v>47.54</v>
      </c>
      <c r="Q1237" s="16" t="s">
        <v>8327</v>
      </c>
      <c r="R1237" t="s">
        <v>8328</v>
      </c>
      <c r="S1237" s="20">
        <f t="shared" si="59"/>
        <v>40999.645925925928</v>
      </c>
    </row>
    <row r="1238" spans="1:19" ht="43.2" x14ac:dyDescent="0.55000000000000004">
      <c r="A1238" s="10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2">
        <f t="shared" si="57"/>
        <v>100</v>
      </c>
      <c r="P1238" s="14">
        <f t="shared" si="58"/>
        <v>65.38</v>
      </c>
      <c r="Q1238" s="16" t="s">
        <v>8323</v>
      </c>
      <c r="R1238" t="s">
        <v>8326</v>
      </c>
      <c r="S1238" s="20">
        <f t="shared" si="59"/>
        <v>42208.84646990741</v>
      </c>
    </row>
    <row r="1239" spans="1:19" ht="43.2" x14ac:dyDescent="0.55000000000000004">
      <c r="A1239" s="10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2">
        <f t="shared" si="57"/>
        <v>113</v>
      </c>
      <c r="P1239" s="14">
        <f t="shared" si="58"/>
        <v>80.55</v>
      </c>
      <c r="Q1239" s="16" t="s">
        <v>8327</v>
      </c>
      <c r="R1239" t="s">
        <v>8328</v>
      </c>
      <c r="S1239" s="20">
        <f t="shared" si="59"/>
        <v>40730.878912037035</v>
      </c>
    </row>
    <row r="1240" spans="1:19" ht="43.2" hidden="1" x14ac:dyDescent="0.55000000000000004">
      <c r="A1240" s="1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2">
        <f t="shared" si="57"/>
        <v>100</v>
      </c>
      <c r="P1240" s="14">
        <f t="shared" si="58"/>
        <v>104.65</v>
      </c>
      <c r="Q1240" s="16" t="s">
        <v>8327</v>
      </c>
      <c r="R1240" t="s">
        <v>8331</v>
      </c>
      <c r="S1240" s="20">
        <f t="shared" si="59"/>
        <v>41962.100532407407</v>
      </c>
    </row>
    <row r="1241" spans="1:19" ht="43.2" hidden="1" x14ac:dyDescent="0.55000000000000004">
      <c r="A1241" s="10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2">
        <f t="shared" si="57"/>
        <v>100</v>
      </c>
      <c r="P1241" s="14">
        <f t="shared" si="58"/>
        <v>145.16</v>
      </c>
      <c r="Q1241" s="16" t="s">
        <v>8323</v>
      </c>
      <c r="R1241" t="s">
        <v>8326</v>
      </c>
      <c r="S1241" s="20">
        <f t="shared" si="59"/>
        <v>42556.873020833329</v>
      </c>
    </row>
    <row r="1242" spans="1:19" hidden="1" x14ac:dyDescent="0.55000000000000004">
      <c r="A1242" s="10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2">
        <f t="shared" si="57"/>
        <v>36</v>
      </c>
      <c r="P1242" s="14">
        <f t="shared" si="58"/>
        <v>373.5</v>
      </c>
      <c r="Q1242" s="16" t="s">
        <v>8321</v>
      </c>
      <c r="R1242" t="s">
        <v>8325</v>
      </c>
      <c r="S1242" s="20">
        <f t="shared" si="59"/>
        <v>41939.810300925928</v>
      </c>
    </row>
    <row r="1243" spans="1:19" ht="43.2" x14ac:dyDescent="0.55000000000000004">
      <c r="A1243" s="10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2">
        <f t="shared" si="57"/>
        <v>111</v>
      </c>
      <c r="P1243" s="14">
        <f t="shared" si="58"/>
        <v>61.9</v>
      </c>
      <c r="Q1243" s="16" t="s">
        <v>8327</v>
      </c>
      <c r="R1243" t="s">
        <v>8329</v>
      </c>
      <c r="S1243" s="20">
        <f t="shared" si="59"/>
        <v>40956.066087962965</v>
      </c>
    </row>
    <row r="1244" spans="1:19" ht="28.8" x14ac:dyDescent="0.55000000000000004">
      <c r="A1244" s="10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2">
        <f t="shared" si="57"/>
        <v>127</v>
      </c>
      <c r="P1244" s="14">
        <f t="shared" si="58"/>
        <v>72.95</v>
      </c>
      <c r="Q1244" s="16" t="s">
        <v>8323</v>
      </c>
      <c r="R1244" t="s">
        <v>8326</v>
      </c>
      <c r="S1244" s="20">
        <f t="shared" si="59"/>
        <v>42420.019097222219</v>
      </c>
    </row>
    <row r="1245" spans="1:19" ht="43.2" x14ac:dyDescent="0.55000000000000004">
      <c r="A1245" s="10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2">
        <f t="shared" si="57"/>
        <v>111</v>
      </c>
      <c r="P1245" s="14">
        <f t="shared" si="58"/>
        <v>68.349999999999994</v>
      </c>
      <c r="Q1245" s="16" t="s">
        <v>8323</v>
      </c>
      <c r="R1245" t="s">
        <v>8326</v>
      </c>
      <c r="S1245" s="20">
        <f t="shared" si="59"/>
        <v>41941.75203703704</v>
      </c>
    </row>
    <row r="1246" spans="1:19" ht="43.2" hidden="1" x14ac:dyDescent="0.55000000000000004">
      <c r="A1246" s="10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2">
        <f t="shared" si="57"/>
        <v>164</v>
      </c>
      <c r="P1246" s="14">
        <f t="shared" si="58"/>
        <v>70.290000000000006</v>
      </c>
      <c r="Q1246" s="16" t="s">
        <v>8323</v>
      </c>
      <c r="R1246" t="s">
        <v>8326</v>
      </c>
      <c r="S1246" s="20">
        <f t="shared" si="59"/>
        <v>42311.711979166663</v>
      </c>
    </row>
    <row r="1247" spans="1:19" ht="28.8" x14ac:dyDescent="0.55000000000000004">
      <c r="A1247" s="10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2">
        <f t="shared" si="57"/>
        <v>110</v>
      </c>
      <c r="P1247" s="14">
        <f t="shared" si="58"/>
        <v>50.11</v>
      </c>
      <c r="Q1247" s="16" t="s">
        <v>8323</v>
      </c>
      <c r="R1247" t="s">
        <v>8335</v>
      </c>
      <c r="S1247" s="20">
        <f t="shared" si="59"/>
        <v>42182.108252314814</v>
      </c>
    </row>
    <row r="1248" spans="1:19" ht="43.2" hidden="1" x14ac:dyDescent="0.55000000000000004">
      <c r="A1248" s="10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2">
        <f t="shared" si="57"/>
        <v>103</v>
      </c>
      <c r="P1248" s="14">
        <f t="shared" si="58"/>
        <v>49.55</v>
      </c>
      <c r="Q1248" s="16" t="s">
        <v>8323</v>
      </c>
      <c r="R1248" t="s">
        <v>8326</v>
      </c>
      <c r="S1248" s="20">
        <f t="shared" si="59"/>
        <v>42465.491435185191</v>
      </c>
    </row>
    <row r="1249" spans="1:19" ht="43.2" hidden="1" x14ac:dyDescent="0.55000000000000004">
      <c r="A1249" s="10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2">
        <f t="shared" si="57"/>
        <v>110</v>
      </c>
      <c r="P1249" s="14">
        <f t="shared" si="58"/>
        <v>49.44</v>
      </c>
      <c r="Q1249" s="16" t="s">
        <v>8323</v>
      </c>
      <c r="R1249" t="s">
        <v>8326</v>
      </c>
      <c r="S1249" s="20">
        <f t="shared" si="59"/>
        <v>42466.303715277783</v>
      </c>
    </row>
    <row r="1250" spans="1:19" ht="43.2" x14ac:dyDescent="0.55000000000000004">
      <c r="A1250" s="1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2">
        <f t="shared" si="57"/>
        <v>147</v>
      </c>
      <c r="P1250" s="14">
        <f t="shared" si="58"/>
        <v>191.13</v>
      </c>
      <c r="Q1250" s="16" t="s">
        <v>8323</v>
      </c>
      <c r="R1250" t="s">
        <v>8324</v>
      </c>
      <c r="S1250" s="20">
        <f t="shared" si="59"/>
        <v>42570.110243055555</v>
      </c>
    </row>
    <row r="1251" spans="1:19" ht="43.2" x14ac:dyDescent="0.55000000000000004">
      <c r="A1251" s="10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2">
        <f t="shared" si="57"/>
        <v>126</v>
      </c>
      <c r="P1251" s="14">
        <f t="shared" si="58"/>
        <v>57.08</v>
      </c>
      <c r="Q1251" s="16" t="s">
        <v>8321</v>
      </c>
      <c r="R1251" t="s">
        <v>8322</v>
      </c>
      <c r="S1251" s="20">
        <f t="shared" si="59"/>
        <v>41013.787569444445</v>
      </c>
    </row>
    <row r="1252" spans="1:19" ht="43.2" x14ac:dyDescent="0.55000000000000004">
      <c r="A1252" s="10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2">
        <f t="shared" si="57"/>
        <v>110</v>
      </c>
      <c r="P1252" s="14">
        <f t="shared" si="58"/>
        <v>93.4</v>
      </c>
      <c r="Q1252" s="16" t="s">
        <v>8321</v>
      </c>
      <c r="R1252" t="s">
        <v>8332</v>
      </c>
      <c r="S1252" s="20">
        <f t="shared" si="59"/>
        <v>42563.932951388888</v>
      </c>
    </row>
    <row r="1253" spans="1:19" ht="43.2" x14ac:dyDescent="0.55000000000000004">
      <c r="A1253" s="10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2">
        <f t="shared" si="57"/>
        <v>878</v>
      </c>
      <c r="P1253" s="14">
        <f t="shared" si="58"/>
        <v>27.6</v>
      </c>
      <c r="Q1253" s="16" t="s">
        <v>8308</v>
      </c>
      <c r="R1253" t="s">
        <v>8315</v>
      </c>
      <c r="S1253" s="20">
        <f t="shared" si="59"/>
        <v>41902.874432870369</v>
      </c>
    </row>
    <row r="1254" spans="1:19" ht="43.2" x14ac:dyDescent="0.55000000000000004">
      <c r="A1254" s="10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2">
        <f t="shared" si="57"/>
        <v>219</v>
      </c>
      <c r="P1254" s="14">
        <f t="shared" si="58"/>
        <v>67.260000000000005</v>
      </c>
      <c r="Q1254" s="16" t="s">
        <v>8308</v>
      </c>
      <c r="R1254" t="s">
        <v>8309</v>
      </c>
      <c r="S1254" s="20">
        <f t="shared" si="59"/>
        <v>41844.771793981483</v>
      </c>
    </row>
    <row r="1255" spans="1:19" ht="43.2" x14ac:dyDescent="0.55000000000000004">
      <c r="A1255" s="10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2">
        <f t="shared" si="57"/>
        <v>146</v>
      </c>
      <c r="P1255" s="14">
        <f t="shared" si="58"/>
        <v>104.07</v>
      </c>
      <c r="Q1255" s="16" t="s">
        <v>8323</v>
      </c>
      <c r="R1255" t="s">
        <v>8326</v>
      </c>
      <c r="S1255" s="20">
        <f t="shared" si="59"/>
        <v>42064.652673611112</v>
      </c>
    </row>
    <row r="1256" spans="1:19" ht="43.2" hidden="1" x14ac:dyDescent="0.55000000000000004">
      <c r="A1256" s="10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2">
        <f t="shared" si="57"/>
        <v>17</v>
      </c>
      <c r="P1256" s="14">
        <f t="shared" si="58"/>
        <v>111.41</v>
      </c>
      <c r="Q1256" s="16" t="s">
        <v>8308</v>
      </c>
      <c r="R1256" t="s">
        <v>8342</v>
      </c>
      <c r="S1256" s="20">
        <f t="shared" si="59"/>
        <v>42198.559479166666</v>
      </c>
    </row>
    <row r="1257" spans="1:19" ht="43.2" x14ac:dyDescent="0.55000000000000004">
      <c r="A1257" s="10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2">
        <f t="shared" si="57"/>
        <v>124</v>
      </c>
      <c r="P1257" s="14">
        <f t="shared" si="58"/>
        <v>68.94</v>
      </c>
      <c r="Q1257" s="16" t="s">
        <v>8327</v>
      </c>
      <c r="R1257" t="s">
        <v>8331</v>
      </c>
      <c r="S1257" s="20">
        <f t="shared" si="59"/>
        <v>42160.735208333332</v>
      </c>
    </row>
    <row r="1258" spans="1:19" ht="28.8" x14ac:dyDescent="0.55000000000000004">
      <c r="A1258" s="10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2">
        <f t="shared" si="57"/>
        <v>109</v>
      </c>
      <c r="P1258" s="14">
        <f t="shared" si="58"/>
        <v>28.94</v>
      </c>
      <c r="Q1258" s="16" t="s">
        <v>8311</v>
      </c>
      <c r="R1258" t="s">
        <v>8312</v>
      </c>
      <c r="S1258" s="20">
        <f t="shared" si="59"/>
        <v>41344.662858796299</v>
      </c>
    </row>
    <row r="1259" spans="1:19" ht="43.2" x14ac:dyDescent="0.55000000000000004">
      <c r="A1259" s="10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2">
        <f t="shared" si="57"/>
        <v>124</v>
      </c>
      <c r="P1259" s="14">
        <f t="shared" si="58"/>
        <v>135.63</v>
      </c>
      <c r="Q1259" s="16" t="s">
        <v>8323</v>
      </c>
      <c r="R1259" t="s">
        <v>8326</v>
      </c>
      <c r="S1259" s="20">
        <f t="shared" si="59"/>
        <v>42169.814340277779</v>
      </c>
    </row>
    <row r="1260" spans="1:19" ht="43.2" x14ac:dyDescent="0.55000000000000004">
      <c r="A1260" s="1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2">
        <f t="shared" si="57"/>
        <v>173</v>
      </c>
      <c r="P1260" s="14">
        <f t="shared" si="58"/>
        <v>100.47</v>
      </c>
      <c r="Q1260" s="16" t="s">
        <v>8327</v>
      </c>
      <c r="R1260" t="s">
        <v>8331</v>
      </c>
      <c r="S1260" s="20">
        <f t="shared" si="59"/>
        <v>40987.977060185185</v>
      </c>
    </row>
    <row r="1261" spans="1:19" ht="43.2" hidden="1" x14ac:dyDescent="0.55000000000000004">
      <c r="A1261" s="10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2">
        <f t="shared" si="57"/>
        <v>22</v>
      </c>
      <c r="P1261" s="14">
        <f t="shared" si="58"/>
        <v>110.64</v>
      </c>
      <c r="Q1261" s="16" t="s">
        <v>8321</v>
      </c>
      <c r="R1261" t="s">
        <v>8339</v>
      </c>
      <c r="S1261" s="20">
        <f t="shared" si="59"/>
        <v>41135.679791666669</v>
      </c>
    </row>
    <row r="1262" spans="1:19" ht="43.2" x14ac:dyDescent="0.55000000000000004">
      <c r="A1262" s="10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2">
        <f t="shared" si="57"/>
        <v>127</v>
      </c>
      <c r="P1262" s="14">
        <f t="shared" si="58"/>
        <v>52.6</v>
      </c>
      <c r="Q1262" s="16" t="s">
        <v>8327</v>
      </c>
      <c r="R1262" t="s">
        <v>8338</v>
      </c>
      <c r="S1262" s="20">
        <f t="shared" si="59"/>
        <v>41682.0705787037</v>
      </c>
    </row>
    <row r="1263" spans="1:19" ht="43.2" x14ac:dyDescent="0.55000000000000004">
      <c r="A1263" s="10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2">
        <f t="shared" si="57"/>
        <v>123</v>
      </c>
      <c r="P1263" s="14">
        <f t="shared" si="58"/>
        <v>93.7</v>
      </c>
      <c r="Q1263" s="16" t="s">
        <v>8308</v>
      </c>
      <c r="R1263" t="s">
        <v>8340</v>
      </c>
      <c r="S1263" s="20">
        <f t="shared" si="59"/>
        <v>42083.895532407405</v>
      </c>
    </row>
    <row r="1264" spans="1:19" ht="28.8" hidden="1" x14ac:dyDescent="0.55000000000000004">
      <c r="A1264" s="10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2">
        <f t="shared" si="57"/>
        <v>168</v>
      </c>
      <c r="P1264" s="14">
        <f t="shared" si="58"/>
        <v>10.51</v>
      </c>
      <c r="Q1264" s="16" t="s">
        <v>8308</v>
      </c>
      <c r="R1264" t="s">
        <v>8309</v>
      </c>
      <c r="S1264" s="20">
        <f t="shared" si="59"/>
        <v>42026.370717592596</v>
      </c>
    </row>
    <row r="1265" spans="1:19" ht="43.2" x14ac:dyDescent="0.55000000000000004">
      <c r="A1265" s="10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2">
        <f t="shared" si="57"/>
        <v>108</v>
      </c>
      <c r="P1265" s="14">
        <f t="shared" si="58"/>
        <v>74.239999999999995</v>
      </c>
      <c r="Q1265" s="16" t="s">
        <v>8323</v>
      </c>
      <c r="R1265" t="s">
        <v>8335</v>
      </c>
      <c r="S1265" s="20">
        <f t="shared" si="59"/>
        <v>41772.727893518517</v>
      </c>
    </row>
    <row r="1266" spans="1:19" ht="43.2" hidden="1" x14ac:dyDescent="0.55000000000000004">
      <c r="A1266" s="10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2">
        <f t="shared" si="57"/>
        <v>43</v>
      </c>
      <c r="P1266" s="14">
        <f t="shared" si="58"/>
        <v>40.98</v>
      </c>
      <c r="Q1266" s="16" t="s">
        <v>8308</v>
      </c>
      <c r="R1266" t="s">
        <v>8318</v>
      </c>
      <c r="S1266" s="20">
        <f t="shared" si="59"/>
        <v>42270.875706018516</v>
      </c>
    </row>
    <row r="1267" spans="1:19" ht="43.2" x14ac:dyDescent="0.55000000000000004">
      <c r="A1267" s="10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2">
        <f t="shared" si="57"/>
        <v>107</v>
      </c>
      <c r="P1267" s="14">
        <f t="shared" si="58"/>
        <v>204.57</v>
      </c>
      <c r="Q1267" s="16" t="s">
        <v>8323</v>
      </c>
      <c r="R1267" t="s">
        <v>8326</v>
      </c>
      <c r="S1267" s="20">
        <f t="shared" si="59"/>
        <v>42611.801412037035</v>
      </c>
    </row>
    <row r="1268" spans="1:19" ht="43.2" hidden="1" x14ac:dyDescent="0.55000000000000004">
      <c r="A1268" s="10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2">
        <f t="shared" si="57"/>
        <v>107</v>
      </c>
      <c r="P1268" s="14">
        <f t="shared" si="58"/>
        <v>52.96</v>
      </c>
      <c r="Q1268" s="16" t="s">
        <v>8327</v>
      </c>
      <c r="R1268" t="s">
        <v>8341</v>
      </c>
      <c r="S1268" s="20">
        <f t="shared" si="59"/>
        <v>42217.834525462968</v>
      </c>
    </row>
    <row r="1269" spans="1:19" ht="28.8" x14ac:dyDescent="0.55000000000000004">
      <c r="A1269" s="10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2">
        <f t="shared" si="57"/>
        <v>107</v>
      </c>
      <c r="P1269" s="14">
        <f t="shared" si="58"/>
        <v>99.53</v>
      </c>
      <c r="Q1269" s="16" t="s">
        <v>8327</v>
      </c>
      <c r="R1269" t="s">
        <v>8331</v>
      </c>
      <c r="S1269" s="20">
        <f t="shared" si="59"/>
        <v>41914.917858796296</v>
      </c>
    </row>
    <row r="1270" spans="1:19" ht="43.2" x14ac:dyDescent="0.55000000000000004">
      <c r="A1270" s="1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2">
        <f t="shared" si="57"/>
        <v>122</v>
      </c>
      <c r="P1270" s="14">
        <f t="shared" si="58"/>
        <v>75.09</v>
      </c>
      <c r="Q1270" s="16" t="s">
        <v>8323</v>
      </c>
      <c r="R1270" t="s">
        <v>8326</v>
      </c>
      <c r="S1270" s="20">
        <f t="shared" si="59"/>
        <v>42452.876909722225</v>
      </c>
    </row>
    <row r="1271" spans="1:19" ht="28.8" x14ac:dyDescent="0.55000000000000004">
      <c r="A1271" s="10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2">
        <f t="shared" si="57"/>
        <v>122</v>
      </c>
      <c r="P1271" s="14">
        <f t="shared" si="58"/>
        <v>85.5</v>
      </c>
      <c r="Q1271" s="16" t="s">
        <v>8327</v>
      </c>
      <c r="R1271" t="s">
        <v>8331</v>
      </c>
      <c r="S1271" s="20">
        <f t="shared" si="59"/>
        <v>41370.292303240742</v>
      </c>
    </row>
    <row r="1272" spans="1:19" ht="28.8" x14ac:dyDescent="0.55000000000000004">
      <c r="A1272" s="10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2">
        <f t="shared" si="57"/>
        <v>107</v>
      </c>
      <c r="P1272" s="14">
        <f t="shared" si="58"/>
        <v>106.53</v>
      </c>
      <c r="Q1272" s="16" t="s">
        <v>8327</v>
      </c>
      <c r="R1272" t="s">
        <v>8328</v>
      </c>
      <c r="S1272" s="20">
        <f t="shared" si="59"/>
        <v>42160.708530092597</v>
      </c>
    </row>
    <row r="1273" spans="1:19" ht="28.8" x14ac:dyDescent="0.55000000000000004">
      <c r="A1273" s="10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2">
        <f t="shared" si="57"/>
        <v>106</v>
      </c>
      <c r="P1273" s="14">
        <f t="shared" si="58"/>
        <v>184.78</v>
      </c>
      <c r="Q1273" s="16" t="s">
        <v>8323</v>
      </c>
      <c r="R1273" t="s">
        <v>8326</v>
      </c>
      <c r="S1273" s="20">
        <f t="shared" si="59"/>
        <v>42746.057106481487</v>
      </c>
    </row>
    <row r="1274" spans="1:19" ht="43.2" hidden="1" x14ac:dyDescent="0.55000000000000004">
      <c r="A1274" s="10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2">
        <f t="shared" si="57"/>
        <v>142</v>
      </c>
      <c r="P1274" s="14">
        <f t="shared" si="58"/>
        <v>25.13</v>
      </c>
      <c r="Q1274" s="16" t="s">
        <v>8323</v>
      </c>
      <c r="R1274" t="s">
        <v>8326</v>
      </c>
      <c r="S1274" s="20">
        <f t="shared" si="59"/>
        <v>42188.467499999999</v>
      </c>
    </row>
    <row r="1275" spans="1:19" ht="43.2" x14ac:dyDescent="0.55000000000000004">
      <c r="A1275" s="10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2">
        <f t="shared" si="57"/>
        <v>106</v>
      </c>
      <c r="P1275" s="14">
        <f t="shared" si="58"/>
        <v>90.28</v>
      </c>
      <c r="Q1275" s="16" t="s">
        <v>8327</v>
      </c>
      <c r="R1275" t="s">
        <v>8331</v>
      </c>
      <c r="S1275" s="20">
        <f t="shared" si="59"/>
        <v>42141.95711805555</v>
      </c>
    </row>
    <row r="1276" spans="1:19" ht="43.2" hidden="1" x14ac:dyDescent="0.55000000000000004">
      <c r="A1276" s="10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2">
        <f t="shared" si="57"/>
        <v>101</v>
      </c>
      <c r="P1276" s="14">
        <f t="shared" si="58"/>
        <v>103.17</v>
      </c>
      <c r="Q1276" s="16" t="s">
        <v>8323</v>
      </c>
      <c r="R1276" t="s">
        <v>8324</v>
      </c>
      <c r="S1276" s="20">
        <f t="shared" si="59"/>
        <v>42163.29833333334</v>
      </c>
    </row>
    <row r="1277" spans="1:19" ht="43.2" hidden="1" x14ac:dyDescent="0.55000000000000004">
      <c r="A1277" s="10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2">
        <f t="shared" si="57"/>
        <v>384</v>
      </c>
      <c r="P1277" s="14">
        <f t="shared" si="58"/>
        <v>22.12</v>
      </c>
      <c r="Q1277" s="16" t="s">
        <v>8308</v>
      </c>
      <c r="R1277" t="s">
        <v>8309</v>
      </c>
      <c r="S1277" s="20">
        <f t="shared" si="59"/>
        <v>41719.887928240743</v>
      </c>
    </row>
    <row r="1278" spans="1:19" ht="43.2" x14ac:dyDescent="0.55000000000000004">
      <c r="A1278" s="10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2">
        <f t="shared" si="57"/>
        <v>121</v>
      </c>
      <c r="P1278" s="14">
        <f t="shared" si="58"/>
        <v>58.6</v>
      </c>
      <c r="Q1278" s="16" t="s">
        <v>8327</v>
      </c>
      <c r="R1278" t="s">
        <v>8328</v>
      </c>
      <c r="S1278" s="20">
        <f t="shared" si="59"/>
        <v>40939.02002314815</v>
      </c>
    </row>
    <row r="1279" spans="1:19" ht="43.2" x14ac:dyDescent="0.55000000000000004">
      <c r="A1279" s="10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2">
        <f t="shared" si="57"/>
        <v>105</v>
      </c>
      <c r="P1279" s="14">
        <f t="shared" si="58"/>
        <v>136</v>
      </c>
      <c r="Q1279" s="16" t="s">
        <v>8323</v>
      </c>
      <c r="R1279" t="s">
        <v>8326</v>
      </c>
      <c r="S1279" s="20">
        <f t="shared" si="59"/>
        <v>42430.839398148149</v>
      </c>
    </row>
    <row r="1280" spans="1:19" ht="28.8" x14ac:dyDescent="0.55000000000000004">
      <c r="A1280" s="1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2">
        <f t="shared" si="57"/>
        <v>105</v>
      </c>
      <c r="P1280" s="14">
        <f t="shared" si="58"/>
        <v>73.77</v>
      </c>
      <c r="Q1280" s="16" t="s">
        <v>8327</v>
      </c>
      <c r="R1280" t="s">
        <v>8331</v>
      </c>
      <c r="S1280" s="20">
        <f t="shared" si="59"/>
        <v>42759.628599537042</v>
      </c>
    </row>
    <row r="1281" spans="1:19" ht="43.2" hidden="1" x14ac:dyDescent="0.55000000000000004">
      <c r="A1281" s="10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2">
        <f t="shared" si="57"/>
        <v>22</v>
      </c>
      <c r="P1281" s="14">
        <f t="shared" si="58"/>
        <v>48.72</v>
      </c>
      <c r="Q1281" s="16" t="s">
        <v>8313</v>
      </c>
      <c r="R1281" t="s">
        <v>8314</v>
      </c>
      <c r="S1281" s="20">
        <f t="shared" si="59"/>
        <v>42515.439421296294</v>
      </c>
    </row>
    <row r="1282" spans="1:19" ht="43.2" x14ac:dyDescent="0.55000000000000004">
      <c r="A1282" s="10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2">
        <f t="shared" si="57"/>
        <v>105</v>
      </c>
      <c r="P1282" s="14">
        <f t="shared" si="58"/>
        <v>42.72</v>
      </c>
      <c r="Q1282" s="16" t="s">
        <v>8327</v>
      </c>
      <c r="R1282" t="s">
        <v>8336</v>
      </c>
      <c r="S1282" s="20">
        <f t="shared" si="59"/>
        <v>42128.820231481484</v>
      </c>
    </row>
    <row r="1283" spans="1:19" ht="43.2" x14ac:dyDescent="0.55000000000000004">
      <c r="A1283" s="10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2">
        <f t="shared" ref="O1283:O1346" si="60">ROUND(E1283/D1283*100,0)</f>
        <v>119</v>
      </c>
      <c r="P1283" s="14">
        <f t="shared" ref="P1283:P1346" si="61">IFERROR(ROUND(E1283/L1283,2),0)</f>
        <v>44.96</v>
      </c>
      <c r="Q1283" s="16" t="s">
        <v>8327</v>
      </c>
      <c r="R1283" t="s">
        <v>8338</v>
      </c>
      <c r="S1283" s="20">
        <f t="shared" ref="S1283:S1346" si="62">(((J1283/60)/60/24)+DATE(1970,1,1))</f>
        <v>40564.649456018517</v>
      </c>
    </row>
    <row r="1284" spans="1:19" ht="43.2" x14ac:dyDescent="0.55000000000000004">
      <c r="A1284" s="10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2">
        <f t="shared" si="60"/>
        <v>119</v>
      </c>
      <c r="P1284" s="14">
        <f t="shared" si="61"/>
        <v>46.4</v>
      </c>
      <c r="Q1284" s="16" t="s">
        <v>8327</v>
      </c>
      <c r="R1284" t="s">
        <v>8328</v>
      </c>
      <c r="S1284" s="20">
        <f t="shared" si="62"/>
        <v>40771.916701388887</v>
      </c>
    </row>
    <row r="1285" spans="1:19" ht="43.2" x14ac:dyDescent="0.55000000000000004">
      <c r="A1285" s="10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2">
        <f t="shared" si="60"/>
        <v>139</v>
      </c>
      <c r="P1285" s="14">
        <f t="shared" si="61"/>
        <v>62.33</v>
      </c>
      <c r="Q1285" s="16" t="s">
        <v>8323</v>
      </c>
      <c r="R1285" t="s">
        <v>8326</v>
      </c>
      <c r="S1285" s="20">
        <f t="shared" si="62"/>
        <v>41772.685393518521</v>
      </c>
    </row>
    <row r="1286" spans="1:19" ht="43.2" hidden="1" x14ac:dyDescent="0.55000000000000004">
      <c r="A1286" s="10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2">
        <f t="shared" si="60"/>
        <v>60</v>
      </c>
      <c r="P1286" s="14">
        <f t="shared" si="61"/>
        <v>174</v>
      </c>
      <c r="Q1286" s="16" t="s">
        <v>8323</v>
      </c>
      <c r="R1286" t="s">
        <v>8335</v>
      </c>
      <c r="S1286" s="20">
        <f t="shared" si="62"/>
        <v>41968.938993055555</v>
      </c>
    </row>
    <row r="1287" spans="1:19" ht="57.6" x14ac:dyDescent="0.55000000000000004">
      <c r="A1287" s="10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2">
        <f t="shared" si="60"/>
        <v>119</v>
      </c>
      <c r="P1287" s="14">
        <f t="shared" si="61"/>
        <v>63.18</v>
      </c>
      <c r="Q1287" s="16" t="s">
        <v>8327</v>
      </c>
      <c r="R1287" t="s">
        <v>8331</v>
      </c>
      <c r="S1287" s="20">
        <f t="shared" si="62"/>
        <v>40465.655266203699</v>
      </c>
    </row>
    <row r="1288" spans="1:19" ht="43.2" x14ac:dyDescent="0.55000000000000004">
      <c r="A1288" s="10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2">
        <f t="shared" si="60"/>
        <v>166</v>
      </c>
      <c r="P1288" s="14">
        <f t="shared" si="61"/>
        <v>46.65</v>
      </c>
      <c r="Q1288" s="16" t="s">
        <v>8327</v>
      </c>
      <c r="R1288" t="s">
        <v>8328</v>
      </c>
      <c r="S1288" s="20">
        <f t="shared" si="62"/>
        <v>40299.239953703705</v>
      </c>
    </row>
    <row r="1289" spans="1:19" ht="43.2" x14ac:dyDescent="0.55000000000000004">
      <c r="A1289" s="10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2">
        <f t="shared" si="60"/>
        <v>104</v>
      </c>
      <c r="P1289" s="14">
        <f t="shared" si="61"/>
        <v>79.83</v>
      </c>
      <c r="Q1289" s="16" t="s">
        <v>8327</v>
      </c>
      <c r="R1289" t="s">
        <v>8331</v>
      </c>
      <c r="S1289" s="20">
        <f t="shared" si="62"/>
        <v>41628.833680555559</v>
      </c>
    </row>
    <row r="1290" spans="1:19" ht="43.2" hidden="1" x14ac:dyDescent="0.55000000000000004">
      <c r="A1290" s="1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2">
        <f t="shared" si="60"/>
        <v>138</v>
      </c>
      <c r="P1290" s="14">
        <f t="shared" si="61"/>
        <v>51.88</v>
      </c>
      <c r="Q1290" s="16" t="s">
        <v>8323</v>
      </c>
      <c r="R1290" t="s">
        <v>8326</v>
      </c>
      <c r="S1290" s="20">
        <f t="shared" si="62"/>
        <v>41796.771597222221</v>
      </c>
    </row>
    <row r="1291" spans="1:19" ht="43.2" x14ac:dyDescent="0.55000000000000004">
      <c r="A1291" s="10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2">
        <f t="shared" si="60"/>
        <v>138</v>
      </c>
      <c r="P1291" s="14">
        <f t="shared" si="61"/>
        <v>109.08</v>
      </c>
      <c r="Q1291" s="16" t="s">
        <v>8323</v>
      </c>
      <c r="R1291" t="s">
        <v>8326</v>
      </c>
      <c r="S1291" s="20">
        <f t="shared" si="62"/>
        <v>42685.974004629628</v>
      </c>
    </row>
    <row r="1292" spans="1:19" ht="28.8" hidden="1" x14ac:dyDescent="0.55000000000000004">
      <c r="A1292" s="10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2">
        <f t="shared" si="60"/>
        <v>104</v>
      </c>
      <c r="P1292" s="14">
        <f t="shared" si="61"/>
        <v>76.67</v>
      </c>
      <c r="Q1292" s="16" t="s">
        <v>8327</v>
      </c>
      <c r="R1292" t="s">
        <v>8331</v>
      </c>
      <c r="S1292" s="20">
        <f t="shared" si="62"/>
        <v>41852.730219907404</v>
      </c>
    </row>
    <row r="1293" spans="1:19" ht="57.6" hidden="1" x14ac:dyDescent="0.55000000000000004">
      <c r="A1293" s="10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2">
        <f t="shared" si="60"/>
        <v>103</v>
      </c>
      <c r="P1293" s="14">
        <f t="shared" si="61"/>
        <v>36.61</v>
      </c>
      <c r="Q1293" s="16" t="s">
        <v>8323</v>
      </c>
      <c r="R1293" t="s">
        <v>8326</v>
      </c>
      <c r="S1293" s="20">
        <f t="shared" si="62"/>
        <v>42155.696793981479</v>
      </c>
    </row>
    <row r="1294" spans="1:19" ht="43.2" x14ac:dyDescent="0.55000000000000004">
      <c r="A1294" s="10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2">
        <f t="shared" si="60"/>
        <v>176</v>
      </c>
      <c r="P1294" s="14">
        <f t="shared" si="61"/>
        <v>56.64</v>
      </c>
      <c r="Q1294" s="16" t="s">
        <v>8313</v>
      </c>
      <c r="R1294" t="s">
        <v>8314</v>
      </c>
      <c r="S1294" s="20">
        <f t="shared" si="62"/>
        <v>41941.802384259259</v>
      </c>
    </row>
    <row r="1295" spans="1:19" ht="43.2" hidden="1" x14ac:dyDescent="0.55000000000000004">
      <c r="A1295" s="10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2">
        <f t="shared" si="60"/>
        <v>39</v>
      </c>
      <c r="P1295" s="14">
        <f t="shared" si="61"/>
        <v>64.53</v>
      </c>
      <c r="Q1295" s="16" t="s">
        <v>8319</v>
      </c>
      <c r="R1295" t="s">
        <v>8320</v>
      </c>
      <c r="S1295" s="20">
        <f t="shared" si="62"/>
        <v>42799.260428240741</v>
      </c>
    </row>
    <row r="1296" spans="1:19" ht="43.2" x14ac:dyDescent="0.55000000000000004">
      <c r="A1296" s="10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2">
        <f t="shared" si="60"/>
        <v>137</v>
      </c>
      <c r="P1296" s="14">
        <f t="shared" si="61"/>
        <v>50.29</v>
      </c>
      <c r="Q1296" s="16" t="s">
        <v>8321</v>
      </c>
      <c r="R1296" t="s">
        <v>8322</v>
      </c>
      <c r="S1296" s="20">
        <f t="shared" si="62"/>
        <v>41032.071134259262</v>
      </c>
    </row>
    <row r="1297" spans="1:19" ht="43.2" hidden="1" x14ac:dyDescent="0.55000000000000004">
      <c r="A1297" s="10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2">
        <f t="shared" si="60"/>
        <v>103</v>
      </c>
      <c r="P1297" s="14">
        <f t="shared" si="61"/>
        <v>65.38</v>
      </c>
      <c r="Q1297" s="16" t="s">
        <v>8327</v>
      </c>
      <c r="R1297" t="s">
        <v>8331</v>
      </c>
      <c r="S1297" s="20">
        <f t="shared" si="62"/>
        <v>42465.542905092589</v>
      </c>
    </row>
    <row r="1298" spans="1:19" ht="43.2" x14ac:dyDescent="0.55000000000000004">
      <c r="A1298" s="10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2">
        <f t="shared" si="60"/>
        <v>103</v>
      </c>
      <c r="P1298" s="14">
        <f t="shared" si="61"/>
        <v>62.17</v>
      </c>
      <c r="Q1298" s="16" t="s">
        <v>8327</v>
      </c>
      <c r="R1298" t="s">
        <v>8331</v>
      </c>
      <c r="S1298" s="20">
        <f t="shared" si="62"/>
        <v>41451.062905092593</v>
      </c>
    </row>
    <row r="1299" spans="1:19" ht="43.2" hidden="1" x14ac:dyDescent="0.55000000000000004">
      <c r="A1299" s="10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2">
        <f t="shared" si="60"/>
        <v>29</v>
      </c>
      <c r="P1299" s="14">
        <f t="shared" si="61"/>
        <v>44.48</v>
      </c>
      <c r="Q1299" s="16" t="s">
        <v>8313</v>
      </c>
      <c r="R1299" t="s">
        <v>8351</v>
      </c>
      <c r="S1299" s="20">
        <f t="shared" si="62"/>
        <v>42433.726168981477</v>
      </c>
    </row>
    <row r="1300" spans="1:19" ht="43.2" x14ac:dyDescent="0.55000000000000004">
      <c r="A1300" s="1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2">
        <f t="shared" si="60"/>
        <v>102</v>
      </c>
      <c r="P1300" s="14">
        <f t="shared" si="61"/>
        <v>85.21</v>
      </c>
      <c r="Q1300" s="16" t="s">
        <v>8323</v>
      </c>
      <c r="R1300" t="s">
        <v>8326</v>
      </c>
      <c r="S1300" s="20">
        <f t="shared" si="62"/>
        <v>42044.184988425928</v>
      </c>
    </row>
    <row r="1301" spans="1:19" ht="43.2" x14ac:dyDescent="0.55000000000000004">
      <c r="A1301" s="10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2">
        <f t="shared" si="60"/>
        <v>102</v>
      </c>
      <c r="P1301" s="14">
        <f t="shared" si="61"/>
        <v>57.54</v>
      </c>
      <c r="Q1301" s="16" t="s">
        <v>8327</v>
      </c>
      <c r="R1301" t="s">
        <v>8341</v>
      </c>
      <c r="S1301" s="20">
        <f t="shared" si="62"/>
        <v>41546.75105324074</v>
      </c>
    </row>
    <row r="1302" spans="1:19" ht="43.2" x14ac:dyDescent="0.55000000000000004">
      <c r="A1302" s="10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2">
        <f t="shared" si="60"/>
        <v>136</v>
      </c>
      <c r="P1302" s="14">
        <f t="shared" si="61"/>
        <v>46.42</v>
      </c>
      <c r="Q1302" s="16" t="s">
        <v>8323</v>
      </c>
      <c r="R1302" t="s">
        <v>8326</v>
      </c>
      <c r="S1302" s="20">
        <f t="shared" si="62"/>
        <v>42102.743773148148</v>
      </c>
    </row>
    <row r="1303" spans="1:19" ht="43.2" x14ac:dyDescent="0.55000000000000004">
      <c r="A1303" s="10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2">
        <f t="shared" si="60"/>
        <v>102</v>
      </c>
      <c r="P1303" s="14">
        <f t="shared" si="61"/>
        <v>204.05</v>
      </c>
      <c r="Q1303" s="16" t="s">
        <v>8323</v>
      </c>
      <c r="R1303" t="s">
        <v>8326</v>
      </c>
      <c r="S1303" s="20">
        <f t="shared" si="62"/>
        <v>42186.855879629627</v>
      </c>
    </row>
    <row r="1304" spans="1:19" ht="43.2" x14ac:dyDescent="0.55000000000000004">
      <c r="A1304" s="10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2">
        <f t="shared" si="60"/>
        <v>102</v>
      </c>
      <c r="P1304" s="14">
        <f t="shared" si="61"/>
        <v>60.87</v>
      </c>
      <c r="Q1304" s="16" t="s">
        <v>8319</v>
      </c>
      <c r="R1304" t="s">
        <v>8320</v>
      </c>
      <c r="S1304" s="20">
        <f t="shared" si="62"/>
        <v>41918.670115740737</v>
      </c>
    </row>
    <row r="1305" spans="1:19" ht="43.2" hidden="1" x14ac:dyDescent="0.55000000000000004">
      <c r="A1305" s="10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2">
        <f t="shared" si="60"/>
        <v>102</v>
      </c>
      <c r="P1305" s="14">
        <f t="shared" si="61"/>
        <v>84.85</v>
      </c>
      <c r="Q1305" s="16" t="s">
        <v>8323</v>
      </c>
      <c r="R1305" t="s">
        <v>8326</v>
      </c>
      <c r="S1305" s="20">
        <f t="shared" si="62"/>
        <v>41846.667326388888</v>
      </c>
    </row>
    <row r="1306" spans="1:19" hidden="1" x14ac:dyDescent="0.55000000000000004">
      <c r="A1306" s="10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2">
        <f t="shared" si="60"/>
        <v>203</v>
      </c>
      <c r="P1306" s="14">
        <f t="shared" si="61"/>
        <v>30.58</v>
      </c>
      <c r="Q1306" s="16" t="s">
        <v>8327</v>
      </c>
      <c r="R1306" t="s">
        <v>8331</v>
      </c>
      <c r="S1306" s="20">
        <f t="shared" si="62"/>
        <v>42568.759374999994</v>
      </c>
    </row>
    <row r="1307" spans="1:19" ht="43.2" hidden="1" x14ac:dyDescent="0.55000000000000004">
      <c r="A1307" s="10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2">
        <f t="shared" si="60"/>
        <v>41</v>
      </c>
      <c r="P1307" s="14">
        <f t="shared" si="61"/>
        <v>81.319999999999993</v>
      </c>
      <c r="Q1307" s="16" t="s">
        <v>8323</v>
      </c>
      <c r="R1307" t="s">
        <v>8326</v>
      </c>
      <c r="S1307" s="20">
        <f t="shared" si="62"/>
        <v>41766.617291666669</v>
      </c>
    </row>
    <row r="1308" spans="1:19" ht="43.2" x14ac:dyDescent="0.55000000000000004">
      <c r="A1308" s="10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2">
        <f t="shared" si="60"/>
        <v>102</v>
      </c>
      <c r="P1308" s="14">
        <f t="shared" si="61"/>
        <v>86.49</v>
      </c>
      <c r="Q1308" s="16" t="s">
        <v>8327</v>
      </c>
      <c r="R1308" t="s">
        <v>8331</v>
      </c>
      <c r="S1308" s="20">
        <f t="shared" si="62"/>
        <v>40750.340902777774</v>
      </c>
    </row>
    <row r="1309" spans="1:19" ht="43.2" x14ac:dyDescent="0.55000000000000004">
      <c r="A1309" s="10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2">
        <f t="shared" si="60"/>
        <v>101</v>
      </c>
      <c r="P1309" s="14">
        <f t="shared" si="61"/>
        <v>126.72</v>
      </c>
      <c r="Q1309" s="16" t="s">
        <v>8323</v>
      </c>
      <c r="R1309" t="s">
        <v>8335</v>
      </c>
      <c r="S1309" s="20">
        <f t="shared" si="62"/>
        <v>42004.703865740739</v>
      </c>
    </row>
    <row r="1310" spans="1:19" ht="43.2" x14ac:dyDescent="0.55000000000000004">
      <c r="A1310" s="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2">
        <f t="shared" si="60"/>
        <v>108</v>
      </c>
      <c r="P1310" s="14">
        <f t="shared" si="61"/>
        <v>46.61</v>
      </c>
      <c r="Q1310" s="16" t="s">
        <v>8323</v>
      </c>
      <c r="R1310" t="s">
        <v>8326</v>
      </c>
      <c r="S1310" s="20">
        <f t="shared" si="62"/>
        <v>41884.056747685187</v>
      </c>
    </row>
    <row r="1311" spans="1:19" ht="43.2" x14ac:dyDescent="0.55000000000000004">
      <c r="A1311" s="10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2">
        <f t="shared" si="60"/>
        <v>101</v>
      </c>
      <c r="P1311" s="14">
        <f t="shared" si="61"/>
        <v>76.45</v>
      </c>
      <c r="Q1311" s="16" t="s">
        <v>8321</v>
      </c>
      <c r="R1311" t="s">
        <v>8332</v>
      </c>
      <c r="S1311" s="20">
        <f t="shared" si="62"/>
        <v>41842.292997685188</v>
      </c>
    </row>
    <row r="1312" spans="1:19" ht="43.2" x14ac:dyDescent="0.55000000000000004">
      <c r="A1312" s="10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2">
        <f t="shared" si="60"/>
        <v>135</v>
      </c>
      <c r="P1312" s="14">
        <f t="shared" si="61"/>
        <v>168.75</v>
      </c>
      <c r="Q1312" s="16" t="s">
        <v>8323</v>
      </c>
      <c r="R1312" t="s">
        <v>8326</v>
      </c>
      <c r="S1312" s="20">
        <f t="shared" si="62"/>
        <v>42483.675208333334</v>
      </c>
    </row>
    <row r="1313" spans="1:19" ht="43.2" x14ac:dyDescent="0.55000000000000004">
      <c r="A1313" s="10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2">
        <f t="shared" si="60"/>
        <v>119</v>
      </c>
      <c r="P1313" s="14">
        <f t="shared" si="61"/>
        <v>176.09</v>
      </c>
      <c r="Q1313" s="16" t="s">
        <v>8323</v>
      </c>
      <c r="R1313" t="s">
        <v>8326</v>
      </c>
      <c r="S1313" s="20">
        <f t="shared" si="62"/>
        <v>41964.716319444444</v>
      </c>
    </row>
    <row r="1314" spans="1:19" ht="43.2" hidden="1" x14ac:dyDescent="0.55000000000000004">
      <c r="A1314" s="10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2">
        <f t="shared" si="60"/>
        <v>108</v>
      </c>
      <c r="P1314" s="14">
        <f t="shared" si="61"/>
        <v>56.98</v>
      </c>
      <c r="Q1314" s="16" t="s">
        <v>8313</v>
      </c>
      <c r="R1314" t="s">
        <v>8314</v>
      </c>
      <c r="S1314" s="20">
        <f t="shared" si="62"/>
        <v>42606.347233796296</v>
      </c>
    </row>
    <row r="1315" spans="1:19" ht="43.2" x14ac:dyDescent="0.55000000000000004">
      <c r="A1315" s="10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2">
        <f t="shared" si="60"/>
        <v>115</v>
      </c>
      <c r="P1315" s="14">
        <f t="shared" si="61"/>
        <v>85.96</v>
      </c>
      <c r="Q1315" s="16" t="s">
        <v>8321</v>
      </c>
      <c r="R1315" t="s">
        <v>8343</v>
      </c>
      <c r="S1315" s="20">
        <f t="shared" si="62"/>
        <v>41357.209166666667</v>
      </c>
    </row>
    <row r="1316" spans="1:19" ht="28.8" x14ac:dyDescent="0.55000000000000004">
      <c r="A1316" s="10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2">
        <f t="shared" si="60"/>
        <v>101</v>
      </c>
      <c r="P1316" s="14">
        <f t="shared" si="61"/>
        <v>98.54</v>
      </c>
      <c r="Q1316" s="16" t="s">
        <v>8323</v>
      </c>
      <c r="R1316" t="s">
        <v>8326</v>
      </c>
      <c r="S1316" s="20">
        <f t="shared" si="62"/>
        <v>41829.788252314815</v>
      </c>
    </row>
    <row r="1317" spans="1:19" ht="28.8" x14ac:dyDescent="0.55000000000000004">
      <c r="A1317" s="10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2">
        <f t="shared" si="60"/>
        <v>101</v>
      </c>
      <c r="P1317" s="14">
        <f t="shared" si="61"/>
        <v>45.88</v>
      </c>
      <c r="Q1317" s="16" t="s">
        <v>8327</v>
      </c>
      <c r="R1317" t="s">
        <v>8331</v>
      </c>
      <c r="S1317" s="20">
        <f t="shared" si="62"/>
        <v>41774.737060185187</v>
      </c>
    </row>
    <row r="1318" spans="1:19" ht="43.2" x14ac:dyDescent="0.55000000000000004">
      <c r="A1318" s="10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2">
        <f t="shared" si="60"/>
        <v>101</v>
      </c>
      <c r="P1318" s="14">
        <f t="shared" si="61"/>
        <v>72.05</v>
      </c>
      <c r="Q1318" s="16" t="s">
        <v>8323</v>
      </c>
      <c r="R1318" t="s">
        <v>8326</v>
      </c>
      <c r="S1318" s="20">
        <f t="shared" si="62"/>
        <v>41752.83457175926</v>
      </c>
    </row>
    <row r="1319" spans="1:19" ht="43.2" hidden="1" x14ac:dyDescent="0.55000000000000004">
      <c r="A1319" s="10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2">
        <f t="shared" si="60"/>
        <v>101</v>
      </c>
      <c r="P1319" s="14">
        <f t="shared" si="61"/>
        <v>310</v>
      </c>
      <c r="Q1319" s="16" t="s">
        <v>8323</v>
      </c>
      <c r="R1319" t="s">
        <v>8326</v>
      </c>
      <c r="S1319" s="20">
        <f t="shared" si="62"/>
        <v>42102.866307870368</v>
      </c>
    </row>
    <row r="1320" spans="1:19" ht="43.2" x14ac:dyDescent="0.55000000000000004">
      <c r="A1320" s="1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2">
        <f t="shared" si="60"/>
        <v>101</v>
      </c>
      <c r="P1320" s="14">
        <f t="shared" si="61"/>
        <v>115.09</v>
      </c>
      <c r="Q1320" s="16" t="s">
        <v>8327</v>
      </c>
      <c r="R1320" t="s">
        <v>8328</v>
      </c>
      <c r="S1320" s="20">
        <f t="shared" si="62"/>
        <v>40860.67050925926</v>
      </c>
    </row>
    <row r="1321" spans="1:19" ht="43.2" x14ac:dyDescent="0.55000000000000004">
      <c r="A1321" s="10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2">
        <f t="shared" si="60"/>
        <v>161</v>
      </c>
      <c r="P1321" s="14">
        <f t="shared" si="61"/>
        <v>41.04</v>
      </c>
      <c r="Q1321" s="16" t="s">
        <v>8327</v>
      </c>
      <c r="R1321" t="s">
        <v>8338</v>
      </c>
      <c r="S1321" s="20">
        <f t="shared" si="62"/>
        <v>41331.253159722226</v>
      </c>
    </row>
    <row r="1322" spans="1:19" ht="43.2" x14ac:dyDescent="0.55000000000000004">
      <c r="A1322" s="10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2">
        <f t="shared" si="60"/>
        <v>115</v>
      </c>
      <c r="P1322" s="14">
        <f t="shared" si="61"/>
        <v>46.22</v>
      </c>
      <c r="Q1322" s="16" t="s">
        <v>8327</v>
      </c>
      <c r="R1322" t="s">
        <v>8331</v>
      </c>
      <c r="S1322" s="20">
        <f t="shared" si="62"/>
        <v>41882.590127314819</v>
      </c>
    </row>
    <row r="1323" spans="1:19" ht="43.2" x14ac:dyDescent="0.55000000000000004">
      <c r="A1323" s="10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2">
        <f t="shared" si="60"/>
        <v>100</v>
      </c>
      <c r="P1323" s="14">
        <f t="shared" si="61"/>
        <v>65.87</v>
      </c>
      <c r="Q1323" s="16" t="s">
        <v>8323</v>
      </c>
      <c r="R1323" t="s">
        <v>8326</v>
      </c>
      <c r="S1323" s="20">
        <f t="shared" si="62"/>
        <v>42561.154664351852</v>
      </c>
    </row>
    <row r="1324" spans="1:19" ht="43.2" hidden="1" x14ac:dyDescent="0.55000000000000004">
      <c r="A1324" s="10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2">
        <f t="shared" si="60"/>
        <v>100</v>
      </c>
      <c r="P1324" s="14">
        <f t="shared" si="61"/>
        <v>34.92</v>
      </c>
      <c r="Q1324" s="16" t="s">
        <v>8323</v>
      </c>
      <c r="R1324" t="s">
        <v>8326</v>
      </c>
      <c r="S1324" s="20">
        <f t="shared" si="62"/>
        <v>42734.789444444439</v>
      </c>
    </row>
    <row r="1325" spans="1:19" ht="43.2" x14ac:dyDescent="0.55000000000000004">
      <c r="A1325" s="10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2">
        <f t="shared" si="60"/>
        <v>115</v>
      </c>
      <c r="P1325" s="14">
        <f t="shared" si="61"/>
        <v>72.91</v>
      </c>
      <c r="Q1325" s="16" t="s">
        <v>8327</v>
      </c>
      <c r="R1325" t="s">
        <v>8328</v>
      </c>
      <c r="S1325" s="20">
        <f t="shared" si="62"/>
        <v>41004.156886574077</v>
      </c>
    </row>
    <row r="1326" spans="1:19" ht="57.6" x14ac:dyDescent="0.55000000000000004">
      <c r="A1326" s="10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2">
        <f t="shared" si="60"/>
        <v>100</v>
      </c>
      <c r="P1326" s="14">
        <f t="shared" si="61"/>
        <v>121.36</v>
      </c>
      <c r="Q1326" s="16" t="s">
        <v>8323</v>
      </c>
      <c r="R1326" t="s">
        <v>8326</v>
      </c>
      <c r="S1326" s="20">
        <f t="shared" si="62"/>
        <v>41995.870486111111</v>
      </c>
    </row>
    <row r="1327" spans="1:19" ht="43.2" x14ac:dyDescent="0.55000000000000004">
      <c r="A1327" s="10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2">
        <f t="shared" si="60"/>
        <v>133</v>
      </c>
      <c r="P1327" s="14">
        <f t="shared" si="61"/>
        <v>57.2</v>
      </c>
      <c r="Q1327" s="16" t="s">
        <v>8323</v>
      </c>
      <c r="R1327" t="s">
        <v>8326</v>
      </c>
      <c r="S1327" s="20">
        <f t="shared" si="62"/>
        <v>42538.73583333334</v>
      </c>
    </row>
    <row r="1328" spans="1:19" ht="57.6" x14ac:dyDescent="0.55000000000000004">
      <c r="A1328" s="10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2">
        <f t="shared" si="60"/>
        <v>100</v>
      </c>
      <c r="P1328" s="14">
        <f t="shared" si="61"/>
        <v>81.67</v>
      </c>
      <c r="Q1328" s="16" t="s">
        <v>8323</v>
      </c>
      <c r="R1328" t="s">
        <v>8326</v>
      </c>
      <c r="S1328" s="20">
        <f t="shared" si="62"/>
        <v>42447.894432870366</v>
      </c>
    </row>
    <row r="1329" spans="1:19" ht="43.2" x14ac:dyDescent="0.55000000000000004">
      <c r="A1329" s="10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2">
        <f t="shared" si="60"/>
        <v>100</v>
      </c>
      <c r="P1329" s="14">
        <f t="shared" si="61"/>
        <v>40.01</v>
      </c>
      <c r="Q1329" s="16" t="s">
        <v>8321</v>
      </c>
      <c r="R1329" t="s">
        <v>8343</v>
      </c>
      <c r="S1329" s="20">
        <f t="shared" si="62"/>
        <v>40795.820150462961</v>
      </c>
    </row>
    <row r="1330" spans="1:19" ht="43.2" x14ac:dyDescent="0.55000000000000004">
      <c r="A1330" s="1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2">
        <f t="shared" si="60"/>
        <v>105</v>
      </c>
      <c r="P1330" s="14">
        <f t="shared" si="61"/>
        <v>114.29</v>
      </c>
      <c r="Q1330" s="16" t="s">
        <v>8323</v>
      </c>
      <c r="R1330" t="s">
        <v>8326</v>
      </c>
      <c r="S1330" s="20">
        <f t="shared" si="62"/>
        <v>42268.009224537032</v>
      </c>
    </row>
    <row r="1331" spans="1:19" ht="43.2" x14ac:dyDescent="0.55000000000000004">
      <c r="A1331" s="10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2">
        <f t="shared" si="60"/>
        <v>100</v>
      </c>
      <c r="P1331" s="14">
        <f t="shared" si="61"/>
        <v>129.03</v>
      </c>
      <c r="Q1331" s="16" t="s">
        <v>8323</v>
      </c>
      <c r="R1331" t="s">
        <v>8326</v>
      </c>
      <c r="S1331" s="20">
        <f t="shared" si="62"/>
        <v>42676.065150462964</v>
      </c>
    </row>
    <row r="1332" spans="1:19" ht="43.2" x14ac:dyDescent="0.55000000000000004">
      <c r="A1332" s="10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2">
        <f t="shared" si="60"/>
        <v>107</v>
      </c>
      <c r="P1332" s="14">
        <f t="shared" si="61"/>
        <v>74.069999999999993</v>
      </c>
      <c r="Q1332" s="16" t="s">
        <v>8323</v>
      </c>
      <c r="R1332" t="s">
        <v>8324</v>
      </c>
      <c r="S1332" s="20">
        <f t="shared" si="62"/>
        <v>42139.014525462961</v>
      </c>
    </row>
    <row r="1333" spans="1:19" ht="43.2" hidden="1" x14ac:dyDescent="0.55000000000000004">
      <c r="A1333" s="10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2">
        <f t="shared" si="60"/>
        <v>100</v>
      </c>
      <c r="P1333" s="14">
        <f t="shared" si="61"/>
        <v>307.69</v>
      </c>
      <c r="Q1333" s="16" t="s">
        <v>8323</v>
      </c>
      <c r="R1333" t="s">
        <v>8326</v>
      </c>
      <c r="S1333" s="20">
        <f t="shared" si="62"/>
        <v>41794.817523148151</v>
      </c>
    </row>
    <row r="1334" spans="1:19" ht="43.2" hidden="1" x14ac:dyDescent="0.55000000000000004">
      <c r="A1334" s="10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2">
        <f t="shared" si="60"/>
        <v>36</v>
      </c>
      <c r="P1334" s="14">
        <f t="shared" si="61"/>
        <v>104.89</v>
      </c>
      <c r="Q1334" s="16" t="s">
        <v>8313</v>
      </c>
      <c r="R1334" t="s">
        <v>8314</v>
      </c>
      <c r="S1334" s="20">
        <f t="shared" si="62"/>
        <v>42585.691898148143</v>
      </c>
    </row>
    <row r="1335" spans="1:19" ht="57.6" x14ac:dyDescent="0.55000000000000004">
      <c r="A1335" s="10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2">
        <f t="shared" si="60"/>
        <v>114</v>
      </c>
      <c r="P1335" s="14">
        <f t="shared" si="61"/>
        <v>47.4</v>
      </c>
      <c r="Q1335" s="16" t="s">
        <v>8321</v>
      </c>
      <c r="R1335" t="s">
        <v>8322</v>
      </c>
      <c r="S1335" s="20">
        <f t="shared" si="62"/>
        <v>40213.323599537034</v>
      </c>
    </row>
    <row r="1336" spans="1:19" ht="43.2" x14ac:dyDescent="0.55000000000000004">
      <c r="A1336" s="10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2">
        <f t="shared" si="60"/>
        <v>114</v>
      </c>
      <c r="P1336" s="14">
        <f t="shared" si="61"/>
        <v>69.790000000000006</v>
      </c>
      <c r="Q1336" s="16" t="s">
        <v>8321</v>
      </c>
      <c r="R1336" t="s">
        <v>8343</v>
      </c>
      <c r="S1336" s="20">
        <f t="shared" si="62"/>
        <v>40595.497164351851</v>
      </c>
    </row>
    <row r="1337" spans="1:19" ht="43.2" x14ac:dyDescent="0.55000000000000004">
      <c r="A1337" s="10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2">
        <f t="shared" si="60"/>
        <v>179</v>
      </c>
      <c r="P1337" s="14">
        <f t="shared" si="61"/>
        <v>53.73</v>
      </c>
      <c r="Q1337" s="16" t="s">
        <v>8311</v>
      </c>
      <c r="R1337" t="s">
        <v>8333</v>
      </c>
      <c r="S1337" s="20">
        <f t="shared" si="62"/>
        <v>41367.572280092594</v>
      </c>
    </row>
    <row r="1338" spans="1:19" x14ac:dyDescent="0.55000000000000004">
      <c r="A1338" s="10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2">
        <f t="shared" si="60"/>
        <v>132</v>
      </c>
      <c r="P1338" s="14">
        <f t="shared" si="61"/>
        <v>63.03</v>
      </c>
      <c r="Q1338" s="16" t="s">
        <v>8327</v>
      </c>
      <c r="R1338" t="s">
        <v>8328</v>
      </c>
      <c r="S1338" s="20">
        <f t="shared" si="62"/>
        <v>42173.746342592596</v>
      </c>
    </row>
    <row r="1339" spans="1:19" ht="28.8" x14ac:dyDescent="0.55000000000000004">
      <c r="A1339" s="10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2">
        <f t="shared" si="60"/>
        <v>132</v>
      </c>
      <c r="P1339" s="14">
        <f t="shared" si="61"/>
        <v>70.63</v>
      </c>
      <c r="Q1339" s="16" t="s">
        <v>8327</v>
      </c>
      <c r="R1339" t="s">
        <v>8331</v>
      </c>
      <c r="S1339" s="20">
        <f t="shared" si="62"/>
        <v>40778.770011574074</v>
      </c>
    </row>
    <row r="1340" spans="1:19" ht="43.2" hidden="1" x14ac:dyDescent="0.55000000000000004">
      <c r="A1340" s="1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2">
        <f t="shared" si="60"/>
        <v>101</v>
      </c>
      <c r="P1340" s="14">
        <f t="shared" si="61"/>
        <v>53.95</v>
      </c>
      <c r="Q1340" s="16" t="s">
        <v>8323</v>
      </c>
      <c r="R1340" t="s">
        <v>8324</v>
      </c>
      <c r="S1340" s="20">
        <f t="shared" si="62"/>
        <v>41780.745254629634</v>
      </c>
    </row>
    <row r="1341" spans="1:19" ht="43.2" x14ac:dyDescent="0.55000000000000004">
      <c r="A1341" s="10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2">
        <f t="shared" si="60"/>
        <v>171</v>
      </c>
      <c r="P1341" s="14">
        <f t="shared" si="61"/>
        <v>46.18</v>
      </c>
      <c r="Q1341" s="16" t="s">
        <v>8327</v>
      </c>
      <c r="R1341" t="s">
        <v>8328</v>
      </c>
      <c r="S1341" s="20">
        <f t="shared" si="62"/>
        <v>41605.868449074071</v>
      </c>
    </row>
    <row r="1342" spans="1:19" x14ac:dyDescent="0.55000000000000004">
      <c r="A1342" s="10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2">
        <f t="shared" si="60"/>
        <v>112</v>
      </c>
      <c r="P1342" s="14">
        <f t="shared" si="61"/>
        <v>47.76</v>
      </c>
      <c r="Q1342" s="16" t="s">
        <v>8327</v>
      </c>
      <c r="R1342" t="s">
        <v>8331</v>
      </c>
      <c r="S1342" s="20">
        <f t="shared" si="62"/>
        <v>42719.90834490741</v>
      </c>
    </row>
    <row r="1343" spans="1:19" ht="43.2" x14ac:dyDescent="0.55000000000000004">
      <c r="A1343" s="10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2">
        <f t="shared" si="60"/>
        <v>112</v>
      </c>
      <c r="P1343" s="14">
        <f t="shared" si="61"/>
        <v>60.15</v>
      </c>
      <c r="Q1343" s="16" t="s">
        <v>8327</v>
      </c>
      <c r="R1343" t="s">
        <v>8341</v>
      </c>
      <c r="S1343" s="20">
        <f t="shared" si="62"/>
        <v>41524.858553240738</v>
      </c>
    </row>
    <row r="1344" spans="1:19" ht="43.2" hidden="1" x14ac:dyDescent="0.55000000000000004">
      <c r="A1344" s="10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2">
        <f t="shared" si="60"/>
        <v>130</v>
      </c>
      <c r="P1344" s="14">
        <f t="shared" si="61"/>
        <v>61.06</v>
      </c>
      <c r="Q1344" s="16" t="s">
        <v>8323</v>
      </c>
      <c r="R1344" t="s">
        <v>8326</v>
      </c>
      <c r="S1344" s="20">
        <f t="shared" si="62"/>
        <v>42566.604826388888</v>
      </c>
    </row>
    <row r="1345" spans="1:19" ht="43.2" x14ac:dyDescent="0.55000000000000004">
      <c r="A1345" s="10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2">
        <f t="shared" si="60"/>
        <v>195</v>
      </c>
      <c r="P1345" s="14">
        <f t="shared" si="61"/>
        <v>64.03</v>
      </c>
      <c r="Q1345" s="16" t="s">
        <v>8327</v>
      </c>
      <c r="R1345" t="s">
        <v>8341</v>
      </c>
      <c r="S1345" s="20">
        <f t="shared" si="62"/>
        <v>42027.13817129629</v>
      </c>
    </row>
    <row r="1346" spans="1:19" ht="43.2" hidden="1" x14ac:dyDescent="0.55000000000000004">
      <c r="A1346" s="10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2">
        <f t="shared" si="60"/>
        <v>78</v>
      </c>
      <c r="P1346" s="14">
        <f t="shared" si="61"/>
        <v>105.54</v>
      </c>
      <c r="Q1346" s="16" t="s">
        <v>8323</v>
      </c>
      <c r="R1346" t="s">
        <v>8326</v>
      </c>
      <c r="S1346" s="20">
        <f t="shared" si="62"/>
        <v>42469.68414351852</v>
      </c>
    </row>
    <row r="1347" spans="1:19" ht="43.2" hidden="1" x14ac:dyDescent="0.55000000000000004">
      <c r="A1347" s="10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2">
        <f t="shared" ref="O1347:O1410" si="63">ROUND(E1347/D1347*100,0)</f>
        <v>118</v>
      </c>
      <c r="P1347" s="14">
        <f t="shared" ref="P1347:P1410" si="64">IFERROR(ROUND(E1347/L1347,2),0)</f>
        <v>100.06</v>
      </c>
      <c r="Q1347" s="16" t="s">
        <v>8323</v>
      </c>
      <c r="R1347" t="s">
        <v>8326</v>
      </c>
      <c r="S1347" s="20">
        <f t="shared" ref="S1347:S1410" si="65">(((J1347/60)/60/24)+DATE(1970,1,1))</f>
        <v>42179.344988425932</v>
      </c>
    </row>
    <row r="1348" spans="1:19" ht="43.2" x14ac:dyDescent="0.55000000000000004">
      <c r="A1348" s="10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2">
        <f t="shared" si="63"/>
        <v>111</v>
      </c>
      <c r="P1348" s="14">
        <f t="shared" si="64"/>
        <v>125.81</v>
      </c>
      <c r="Q1348" s="16" t="s">
        <v>8323</v>
      </c>
      <c r="R1348" t="s">
        <v>8326</v>
      </c>
      <c r="S1348" s="20">
        <f t="shared" si="65"/>
        <v>41853.240208333329</v>
      </c>
    </row>
    <row r="1349" spans="1:19" ht="43.2" x14ac:dyDescent="0.55000000000000004">
      <c r="A1349" s="10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2">
        <f t="shared" si="63"/>
        <v>111</v>
      </c>
      <c r="P1349" s="14">
        <f t="shared" si="64"/>
        <v>58.79</v>
      </c>
      <c r="Q1349" s="16" t="s">
        <v>8323</v>
      </c>
      <c r="R1349" t="s">
        <v>8326</v>
      </c>
      <c r="S1349" s="20">
        <f t="shared" si="65"/>
        <v>42633.116851851853</v>
      </c>
    </row>
    <row r="1350" spans="1:19" ht="43.2" hidden="1" x14ac:dyDescent="0.55000000000000004">
      <c r="A1350" s="1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2">
        <f t="shared" si="63"/>
        <v>35</v>
      </c>
      <c r="P1350" s="14">
        <f t="shared" si="64"/>
        <v>84.28</v>
      </c>
      <c r="Q1350" s="16" t="s">
        <v>8323</v>
      </c>
      <c r="R1350" t="s">
        <v>8326</v>
      </c>
      <c r="S1350" s="20">
        <f t="shared" si="65"/>
        <v>41747.86986111111</v>
      </c>
    </row>
    <row r="1351" spans="1:19" ht="43.2" x14ac:dyDescent="0.55000000000000004">
      <c r="A1351" s="10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2">
        <f t="shared" si="63"/>
        <v>110</v>
      </c>
      <c r="P1351" s="14">
        <f t="shared" si="64"/>
        <v>55.22</v>
      </c>
      <c r="Q1351" s="16" t="s">
        <v>8313</v>
      </c>
      <c r="R1351" t="s">
        <v>8314</v>
      </c>
      <c r="S1351" s="20">
        <f t="shared" si="65"/>
        <v>42780.600532407407</v>
      </c>
    </row>
    <row r="1352" spans="1:19" ht="43.2" x14ac:dyDescent="0.55000000000000004">
      <c r="A1352" s="10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2">
        <f t="shared" si="63"/>
        <v>385</v>
      </c>
      <c r="P1352" s="14">
        <f t="shared" si="64"/>
        <v>32.1</v>
      </c>
      <c r="Q1352" s="16" t="s">
        <v>8321</v>
      </c>
      <c r="R1352" t="s">
        <v>8322</v>
      </c>
      <c r="S1352" s="20">
        <f t="shared" si="65"/>
        <v>41304.833194444444</v>
      </c>
    </row>
    <row r="1353" spans="1:19" ht="43.2" x14ac:dyDescent="0.55000000000000004">
      <c r="A1353" s="10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2">
        <f t="shared" si="63"/>
        <v>101</v>
      </c>
      <c r="P1353" s="14">
        <f t="shared" si="64"/>
        <v>47.19</v>
      </c>
      <c r="Q1353" s="16" t="s">
        <v>8327</v>
      </c>
      <c r="R1353" t="s">
        <v>8338</v>
      </c>
      <c r="S1353" s="20">
        <f t="shared" si="65"/>
        <v>41737.684664351851</v>
      </c>
    </row>
    <row r="1354" spans="1:19" ht="43.2" hidden="1" x14ac:dyDescent="0.55000000000000004">
      <c r="A1354" s="10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2">
        <f t="shared" si="63"/>
        <v>109</v>
      </c>
      <c r="P1354" s="14">
        <f t="shared" si="64"/>
        <v>29.26</v>
      </c>
      <c r="Q1354" s="16" t="s">
        <v>8323</v>
      </c>
      <c r="R1354" t="s">
        <v>8326</v>
      </c>
      <c r="S1354" s="20">
        <f t="shared" si="65"/>
        <v>42492.717233796298</v>
      </c>
    </row>
    <row r="1355" spans="1:19" ht="28.8" x14ac:dyDescent="0.55000000000000004">
      <c r="A1355" s="10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2">
        <f t="shared" si="63"/>
        <v>109</v>
      </c>
      <c r="P1355" s="14">
        <f t="shared" si="64"/>
        <v>44.19</v>
      </c>
      <c r="Q1355" s="16" t="s">
        <v>8323</v>
      </c>
      <c r="R1355" t="s">
        <v>8326</v>
      </c>
      <c r="S1355" s="20">
        <f t="shared" si="65"/>
        <v>42086.614942129629</v>
      </c>
    </row>
    <row r="1356" spans="1:19" ht="43.2" x14ac:dyDescent="0.55000000000000004">
      <c r="A1356" s="10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2">
        <f t="shared" si="63"/>
        <v>109</v>
      </c>
      <c r="P1356" s="14">
        <f t="shared" si="64"/>
        <v>75.959999999999994</v>
      </c>
      <c r="Q1356" s="16" t="s">
        <v>8323</v>
      </c>
      <c r="R1356" t="s">
        <v>8335</v>
      </c>
      <c r="S1356" s="20">
        <f t="shared" si="65"/>
        <v>41954.850868055553</v>
      </c>
    </row>
    <row r="1357" spans="1:19" ht="28.8" x14ac:dyDescent="0.55000000000000004">
      <c r="A1357" s="10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2">
        <f t="shared" si="63"/>
        <v>152</v>
      </c>
      <c r="P1357" s="14">
        <f t="shared" si="64"/>
        <v>64.25</v>
      </c>
      <c r="Q1357" s="16" t="s">
        <v>8327</v>
      </c>
      <c r="R1357" t="s">
        <v>8331</v>
      </c>
      <c r="S1357" s="20">
        <f t="shared" si="65"/>
        <v>41767.656863425924</v>
      </c>
    </row>
    <row r="1358" spans="1:19" ht="28.8" x14ac:dyDescent="0.55000000000000004">
      <c r="A1358" s="10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2">
        <f t="shared" si="63"/>
        <v>126</v>
      </c>
      <c r="P1358" s="14">
        <f t="shared" si="64"/>
        <v>47.91</v>
      </c>
      <c r="Q1358" s="16" t="s">
        <v>8308</v>
      </c>
      <c r="R1358" t="s">
        <v>8309</v>
      </c>
      <c r="S1358" s="20">
        <f t="shared" si="65"/>
        <v>40215.919050925928</v>
      </c>
    </row>
    <row r="1359" spans="1:19" ht="43.2" hidden="1" x14ac:dyDescent="0.55000000000000004">
      <c r="A1359" s="10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2">
        <f t="shared" si="63"/>
        <v>5</v>
      </c>
      <c r="P1359" s="14">
        <f t="shared" si="64"/>
        <v>135.04</v>
      </c>
      <c r="Q1359" s="16" t="s">
        <v>8308</v>
      </c>
      <c r="R1359" t="s">
        <v>8342</v>
      </c>
      <c r="S1359" s="20">
        <f t="shared" si="65"/>
        <v>42173.275740740741</v>
      </c>
    </row>
    <row r="1360" spans="1:19" ht="43.2" x14ac:dyDescent="0.55000000000000004">
      <c r="A1360" s="1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2">
        <f t="shared" si="63"/>
        <v>103</v>
      </c>
      <c r="P1360" s="14">
        <f t="shared" si="64"/>
        <v>67.42</v>
      </c>
      <c r="Q1360" s="16" t="s">
        <v>8327</v>
      </c>
      <c r="R1360" t="s">
        <v>8341</v>
      </c>
      <c r="S1360" s="20">
        <f t="shared" si="65"/>
        <v>40961.252141203702</v>
      </c>
    </row>
    <row r="1361" spans="1:19" ht="43.2" x14ac:dyDescent="0.55000000000000004">
      <c r="A1361" s="10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2">
        <f t="shared" si="63"/>
        <v>126</v>
      </c>
      <c r="P1361" s="14">
        <f t="shared" si="64"/>
        <v>62.88</v>
      </c>
      <c r="Q1361" s="16" t="s">
        <v>8323</v>
      </c>
      <c r="R1361" t="s">
        <v>8326</v>
      </c>
      <c r="S1361" s="20">
        <f t="shared" si="65"/>
        <v>41013.936562499999</v>
      </c>
    </row>
    <row r="1362" spans="1:19" ht="43.2" x14ac:dyDescent="0.55000000000000004">
      <c r="A1362" s="10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2">
        <f t="shared" si="63"/>
        <v>107</v>
      </c>
      <c r="P1362" s="14">
        <f t="shared" si="64"/>
        <v>62.67</v>
      </c>
      <c r="Q1362" s="16" t="s">
        <v>8323</v>
      </c>
      <c r="R1362" t="s">
        <v>8326</v>
      </c>
      <c r="S1362" s="20">
        <f t="shared" si="65"/>
        <v>42490.133877314816</v>
      </c>
    </row>
    <row r="1363" spans="1:19" ht="43.2" x14ac:dyDescent="0.55000000000000004">
      <c r="A1363" s="10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2">
        <f t="shared" si="63"/>
        <v>114</v>
      </c>
      <c r="P1363" s="14">
        <f t="shared" si="64"/>
        <v>50.69</v>
      </c>
      <c r="Q1363" s="16" t="s">
        <v>8327</v>
      </c>
      <c r="R1363" t="s">
        <v>8331</v>
      </c>
      <c r="S1363" s="20">
        <f t="shared" si="65"/>
        <v>41666.842824074076</v>
      </c>
    </row>
    <row r="1364" spans="1:19" ht="43.2" x14ac:dyDescent="0.55000000000000004">
      <c r="A1364" s="10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2">
        <f t="shared" si="63"/>
        <v>125</v>
      </c>
      <c r="P1364" s="14">
        <f t="shared" si="64"/>
        <v>75</v>
      </c>
      <c r="Q1364" s="16" t="s">
        <v>8323</v>
      </c>
      <c r="R1364" t="s">
        <v>8335</v>
      </c>
      <c r="S1364" s="20">
        <f t="shared" si="65"/>
        <v>42044.765960648147</v>
      </c>
    </row>
    <row r="1365" spans="1:19" ht="57.6" hidden="1" x14ac:dyDescent="0.55000000000000004">
      <c r="A1365" s="10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2">
        <f t="shared" si="63"/>
        <v>107</v>
      </c>
      <c r="P1365" s="14">
        <f t="shared" si="64"/>
        <v>59.46</v>
      </c>
      <c r="Q1365" s="16" t="s">
        <v>8327</v>
      </c>
      <c r="R1365" t="s">
        <v>8341</v>
      </c>
      <c r="S1365" s="20">
        <f t="shared" si="65"/>
        <v>41483.449282407404</v>
      </c>
    </row>
    <row r="1366" spans="1:19" ht="43.2" x14ac:dyDescent="0.55000000000000004">
      <c r="A1366" s="10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2">
        <f t="shared" si="63"/>
        <v>107</v>
      </c>
      <c r="P1366" s="14">
        <f t="shared" si="64"/>
        <v>51.19</v>
      </c>
      <c r="Q1366" s="16" t="s">
        <v>8327</v>
      </c>
      <c r="R1366" t="s">
        <v>8328</v>
      </c>
      <c r="S1366" s="20">
        <f t="shared" si="65"/>
        <v>40948.16815972222</v>
      </c>
    </row>
    <row r="1367" spans="1:19" ht="43.2" x14ac:dyDescent="0.55000000000000004">
      <c r="A1367" s="10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2">
        <f t="shared" si="63"/>
        <v>107</v>
      </c>
      <c r="P1367" s="14">
        <f t="shared" si="64"/>
        <v>67.91</v>
      </c>
      <c r="Q1367" s="16" t="s">
        <v>8321</v>
      </c>
      <c r="R1367" t="s">
        <v>8322</v>
      </c>
      <c r="S1367" s="20">
        <f t="shared" si="65"/>
        <v>41894.879606481481</v>
      </c>
    </row>
    <row r="1368" spans="1:19" ht="43.2" x14ac:dyDescent="0.55000000000000004">
      <c r="A1368" s="10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2">
        <f t="shared" si="63"/>
        <v>124</v>
      </c>
      <c r="P1368" s="14">
        <f t="shared" si="64"/>
        <v>47.85</v>
      </c>
      <c r="Q1368" s="16" t="s">
        <v>8323</v>
      </c>
      <c r="R1368" t="s">
        <v>8326</v>
      </c>
      <c r="S1368" s="20">
        <f t="shared" si="65"/>
        <v>42584.846828703703</v>
      </c>
    </row>
    <row r="1369" spans="1:19" ht="43.2" hidden="1" x14ac:dyDescent="0.55000000000000004">
      <c r="A1369" s="10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2">
        <f t="shared" si="63"/>
        <v>107</v>
      </c>
      <c r="P1369" s="14">
        <f t="shared" si="64"/>
        <v>71.73</v>
      </c>
      <c r="Q1369" s="16" t="s">
        <v>8323</v>
      </c>
      <c r="R1369" t="s">
        <v>8326</v>
      </c>
      <c r="S1369" s="20">
        <f t="shared" si="65"/>
        <v>42275.731666666667</v>
      </c>
    </row>
    <row r="1370" spans="1:19" ht="28.8" x14ac:dyDescent="0.55000000000000004">
      <c r="A1370" s="1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2">
        <f t="shared" si="63"/>
        <v>106</v>
      </c>
      <c r="P1370" s="14">
        <f t="shared" si="64"/>
        <v>78.94</v>
      </c>
      <c r="Q1370" s="16" t="s">
        <v>8323</v>
      </c>
      <c r="R1370" t="s">
        <v>8326</v>
      </c>
      <c r="S1370" s="20">
        <f t="shared" si="65"/>
        <v>42585.523842592593</v>
      </c>
    </row>
    <row r="1371" spans="1:19" ht="43.2" hidden="1" x14ac:dyDescent="0.55000000000000004">
      <c r="A1371" s="10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2">
        <f t="shared" si="63"/>
        <v>123</v>
      </c>
      <c r="P1371" s="14">
        <f t="shared" si="64"/>
        <v>31.62</v>
      </c>
      <c r="Q1371" s="16" t="s">
        <v>8321</v>
      </c>
      <c r="R1371" t="s">
        <v>8332</v>
      </c>
      <c r="S1371" s="20">
        <f t="shared" si="65"/>
        <v>41812.67324074074</v>
      </c>
    </row>
    <row r="1372" spans="1:19" ht="43.2" x14ac:dyDescent="0.55000000000000004">
      <c r="A1372" s="10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2">
        <f t="shared" si="63"/>
        <v>247</v>
      </c>
      <c r="P1372" s="14">
        <f t="shared" si="64"/>
        <v>78.72</v>
      </c>
      <c r="Q1372" s="16" t="s">
        <v>8321</v>
      </c>
      <c r="R1372" t="s">
        <v>8343</v>
      </c>
      <c r="S1372" s="20">
        <f t="shared" si="65"/>
        <v>41365.613078703704</v>
      </c>
    </row>
    <row r="1373" spans="1:19" ht="28.8" hidden="1" x14ac:dyDescent="0.55000000000000004">
      <c r="A1373" s="10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2">
        <f t="shared" si="63"/>
        <v>37</v>
      </c>
      <c r="P1373" s="14">
        <f t="shared" si="64"/>
        <v>147.4</v>
      </c>
      <c r="Q1373" s="16" t="s">
        <v>8323</v>
      </c>
      <c r="R1373" t="s">
        <v>8326</v>
      </c>
      <c r="S1373" s="20">
        <f t="shared" si="65"/>
        <v>41903.882951388885</v>
      </c>
    </row>
    <row r="1374" spans="1:19" ht="43.2" x14ac:dyDescent="0.55000000000000004">
      <c r="A1374" s="10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2">
        <f t="shared" si="63"/>
        <v>123</v>
      </c>
      <c r="P1374" s="14">
        <f t="shared" si="64"/>
        <v>54.99</v>
      </c>
      <c r="Q1374" s="16" t="s">
        <v>8327</v>
      </c>
      <c r="R1374" t="s">
        <v>8341</v>
      </c>
      <c r="S1374" s="20">
        <f t="shared" si="65"/>
        <v>42125.078275462962</v>
      </c>
    </row>
    <row r="1375" spans="1:19" ht="28.8" x14ac:dyDescent="0.55000000000000004">
      <c r="A1375" s="10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2">
        <f t="shared" si="63"/>
        <v>105</v>
      </c>
      <c r="P1375" s="14">
        <f t="shared" si="64"/>
        <v>59.26</v>
      </c>
      <c r="Q1375" s="16" t="s">
        <v>8327</v>
      </c>
      <c r="R1375" t="s">
        <v>8336</v>
      </c>
      <c r="S1375" s="20">
        <f t="shared" si="65"/>
        <v>42656.805497685185</v>
      </c>
    </row>
    <row r="1376" spans="1:19" ht="43.2" x14ac:dyDescent="0.55000000000000004">
      <c r="A1376" s="10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2">
        <f t="shared" si="63"/>
        <v>108</v>
      </c>
      <c r="P1376" s="14">
        <f t="shared" si="64"/>
        <v>126.55</v>
      </c>
      <c r="Q1376" s="16" t="s">
        <v>8323</v>
      </c>
      <c r="R1376" t="s">
        <v>8326</v>
      </c>
      <c r="S1376" s="20">
        <f t="shared" si="65"/>
        <v>42157.591064814813</v>
      </c>
    </row>
    <row r="1377" spans="1:19" ht="43.2" x14ac:dyDescent="0.55000000000000004">
      <c r="A1377" s="10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2">
        <f t="shared" si="63"/>
        <v>105</v>
      </c>
      <c r="P1377" s="14">
        <f t="shared" si="64"/>
        <v>32.97</v>
      </c>
      <c r="Q1377" s="16" t="s">
        <v>8323</v>
      </c>
      <c r="R1377" t="s">
        <v>8326</v>
      </c>
      <c r="S1377" s="20">
        <f t="shared" si="65"/>
        <v>42148.676851851851</v>
      </c>
    </row>
    <row r="1378" spans="1:19" ht="43.2" x14ac:dyDescent="0.55000000000000004">
      <c r="A1378" s="10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2">
        <f t="shared" si="63"/>
        <v>105</v>
      </c>
      <c r="P1378" s="14">
        <f t="shared" si="64"/>
        <v>79.540000000000006</v>
      </c>
      <c r="Q1378" s="16" t="s">
        <v>8323</v>
      </c>
      <c r="R1378" t="s">
        <v>8326</v>
      </c>
      <c r="S1378" s="20">
        <f t="shared" si="65"/>
        <v>42341.180636574078</v>
      </c>
    </row>
    <row r="1379" spans="1:19" ht="43.2" hidden="1" x14ac:dyDescent="0.55000000000000004">
      <c r="A1379" s="10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2">
        <f t="shared" si="63"/>
        <v>104</v>
      </c>
      <c r="P1379" s="14">
        <f t="shared" si="64"/>
        <v>71.67</v>
      </c>
      <c r="Q1379" s="16" t="s">
        <v>8323</v>
      </c>
      <c r="R1379" t="s">
        <v>8326</v>
      </c>
      <c r="S1379" s="20">
        <f t="shared" si="65"/>
        <v>42302.701516203699</v>
      </c>
    </row>
    <row r="1380" spans="1:19" ht="43.2" x14ac:dyDescent="0.55000000000000004">
      <c r="A1380" s="1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2">
        <f t="shared" si="63"/>
        <v>121</v>
      </c>
      <c r="P1380" s="14">
        <f t="shared" si="64"/>
        <v>46.09</v>
      </c>
      <c r="Q1380" s="16" t="s">
        <v>8327</v>
      </c>
      <c r="R1380" t="s">
        <v>8331</v>
      </c>
      <c r="S1380" s="20">
        <f t="shared" si="65"/>
        <v>41059.185682870368</v>
      </c>
    </row>
    <row r="1381" spans="1:19" ht="43.2" x14ac:dyDescent="0.55000000000000004">
      <c r="A1381" s="10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2">
        <f t="shared" si="63"/>
        <v>104</v>
      </c>
      <c r="P1381" s="14">
        <f t="shared" si="64"/>
        <v>125.45</v>
      </c>
      <c r="Q1381" s="16" t="s">
        <v>8321</v>
      </c>
      <c r="R1381" t="s">
        <v>8322</v>
      </c>
      <c r="S1381" s="20">
        <f t="shared" si="65"/>
        <v>42438.827789351853</v>
      </c>
    </row>
    <row r="1382" spans="1:19" ht="43.2" x14ac:dyDescent="0.55000000000000004">
      <c r="A1382" s="10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2">
        <f t="shared" si="63"/>
        <v>121</v>
      </c>
      <c r="P1382" s="14">
        <f t="shared" si="64"/>
        <v>125.38</v>
      </c>
      <c r="Q1382" s="16" t="s">
        <v>8323</v>
      </c>
      <c r="R1382" t="s">
        <v>8326</v>
      </c>
      <c r="S1382" s="20">
        <f t="shared" si="65"/>
        <v>42087.768055555556</v>
      </c>
    </row>
    <row r="1383" spans="1:19" ht="43.2" x14ac:dyDescent="0.55000000000000004">
      <c r="A1383" s="10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2">
        <f t="shared" si="63"/>
        <v>103</v>
      </c>
      <c r="P1383" s="14">
        <f t="shared" si="64"/>
        <v>60</v>
      </c>
      <c r="Q1383" s="16" t="s">
        <v>8321</v>
      </c>
      <c r="R1383" t="s">
        <v>8343</v>
      </c>
      <c r="S1383" s="20">
        <f t="shared" si="65"/>
        <v>41786.65892361111</v>
      </c>
    </row>
    <row r="1384" spans="1:19" ht="43.2" x14ac:dyDescent="0.55000000000000004">
      <c r="A1384" s="10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2">
        <f t="shared" si="63"/>
        <v>120</v>
      </c>
      <c r="P1384" s="14">
        <f t="shared" si="64"/>
        <v>78.260000000000005</v>
      </c>
      <c r="Q1384" s="16" t="s">
        <v>8321</v>
      </c>
      <c r="R1384" t="s">
        <v>8343</v>
      </c>
      <c r="S1384" s="20">
        <f t="shared" si="65"/>
        <v>40619.402361111112</v>
      </c>
    </row>
    <row r="1385" spans="1:19" ht="43.2" hidden="1" x14ac:dyDescent="0.55000000000000004">
      <c r="A1385" s="10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2">
        <f t="shared" si="63"/>
        <v>51</v>
      </c>
      <c r="P1385" s="14">
        <f t="shared" si="64"/>
        <v>63.12</v>
      </c>
      <c r="Q1385" s="16" t="s">
        <v>8311</v>
      </c>
      <c r="R1385" t="s">
        <v>8352</v>
      </c>
      <c r="S1385" s="20">
        <f t="shared" si="65"/>
        <v>42250.685706018514</v>
      </c>
    </row>
    <row r="1386" spans="1:19" ht="43.2" hidden="1" x14ac:dyDescent="0.55000000000000004">
      <c r="A1386" s="10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2">
        <f t="shared" si="63"/>
        <v>103</v>
      </c>
      <c r="P1386" s="14">
        <f t="shared" si="64"/>
        <v>132.96</v>
      </c>
      <c r="Q1386" s="16" t="s">
        <v>8323</v>
      </c>
      <c r="R1386" t="s">
        <v>8326</v>
      </c>
      <c r="S1386" s="20">
        <f t="shared" si="65"/>
        <v>42036.995590277773</v>
      </c>
    </row>
    <row r="1387" spans="1:19" ht="28.8" x14ac:dyDescent="0.55000000000000004">
      <c r="A1387" s="10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2">
        <f t="shared" si="63"/>
        <v>119</v>
      </c>
      <c r="P1387" s="14">
        <f t="shared" si="64"/>
        <v>51.81</v>
      </c>
      <c r="Q1387" s="16" t="s">
        <v>8327</v>
      </c>
      <c r="R1387" t="s">
        <v>8331</v>
      </c>
      <c r="S1387" s="20">
        <f t="shared" si="65"/>
        <v>41157.947337962964</v>
      </c>
    </row>
    <row r="1388" spans="1:19" ht="43.2" x14ac:dyDescent="0.55000000000000004">
      <c r="A1388" s="10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2">
        <f t="shared" si="63"/>
        <v>128</v>
      </c>
      <c r="P1388" s="14">
        <f t="shared" si="64"/>
        <v>37.21</v>
      </c>
      <c r="Q1388" s="16" t="s">
        <v>8323</v>
      </c>
      <c r="R1388" t="s">
        <v>8326</v>
      </c>
      <c r="S1388" s="20">
        <f t="shared" si="65"/>
        <v>42693.742604166662</v>
      </c>
    </row>
    <row r="1389" spans="1:19" ht="43.2" hidden="1" x14ac:dyDescent="0.55000000000000004">
      <c r="A1389" s="10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2">
        <f t="shared" si="63"/>
        <v>18</v>
      </c>
      <c r="P1389" s="14">
        <f t="shared" si="64"/>
        <v>43.98</v>
      </c>
      <c r="Q1389" s="16" t="s">
        <v>8308</v>
      </c>
      <c r="R1389" t="s">
        <v>8310</v>
      </c>
      <c r="S1389" s="20">
        <f t="shared" si="65"/>
        <v>42422.254328703704</v>
      </c>
    </row>
    <row r="1390" spans="1:19" ht="43.2" x14ac:dyDescent="0.55000000000000004">
      <c r="A1390" s="1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2">
        <f t="shared" si="63"/>
        <v>119</v>
      </c>
      <c r="P1390" s="14">
        <f t="shared" si="64"/>
        <v>57.34</v>
      </c>
      <c r="Q1390" s="16" t="s">
        <v>8311</v>
      </c>
      <c r="R1390" t="s">
        <v>8333</v>
      </c>
      <c r="S1390" s="20">
        <f t="shared" si="65"/>
        <v>40713.630497685182</v>
      </c>
    </row>
    <row r="1391" spans="1:19" ht="43.2" hidden="1" x14ac:dyDescent="0.55000000000000004">
      <c r="A1391" s="10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2">
        <f t="shared" si="63"/>
        <v>4</v>
      </c>
      <c r="P1391" s="14">
        <f t="shared" si="64"/>
        <v>591.66999999999996</v>
      </c>
      <c r="Q1391" s="16" t="s">
        <v>8308</v>
      </c>
      <c r="R1391" t="s">
        <v>8310</v>
      </c>
      <c r="S1391" s="20">
        <f t="shared" si="65"/>
        <v>42711.750613425931</v>
      </c>
    </row>
    <row r="1392" spans="1:19" ht="43.2" x14ac:dyDescent="0.55000000000000004">
      <c r="A1392" s="10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2">
        <f t="shared" si="63"/>
        <v>118</v>
      </c>
      <c r="P1392" s="14">
        <f t="shared" si="64"/>
        <v>57.26</v>
      </c>
      <c r="Q1392" s="16" t="s">
        <v>8323</v>
      </c>
      <c r="R1392" t="s">
        <v>8326</v>
      </c>
      <c r="S1392" s="20">
        <f t="shared" si="65"/>
        <v>42147.826840277776</v>
      </c>
    </row>
    <row r="1393" spans="1:19" ht="43.2" x14ac:dyDescent="0.55000000000000004">
      <c r="A1393" s="10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2">
        <f t="shared" si="63"/>
        <v>101</v>
      </c>
      <c r="P1393" s="14">
        <f t="shared" si="64"/>
        <v>51.3</v>
      </c>
      <c r="Q1393" s="16" t="s">
        <v>8327</v>
      </c>
      <c r="R1393" t="s">
        <v>8329</v>
      </c>
      <c r="S1393" s="20">
        <f t="shared" si="65"/>
        <v>41452.060601851852</v>
      </c>
    </row>
    <row r="1394" spans="1:19" ht="57.6" x14ac:dyDescent="0.55000000000000004">
      <c r="A1394" s="10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2">
        <f t="shared" si="63"/>
        <v>101</v>
      </c>
      <c r="P1394" s="14">
        <f t="shared" si="64"/>
        <v>33.99</v>
      </c>
      <c r="Q1394" s="16" t="s">
        <v>8323</v>
      </c>
      <c r="R1394" t="s">
        <v>8326</v>
      </c>
      <c r="S1394" s="20">
        <f t="shared" si="65"/>
        <v>40478.263923611114</v>
      </c>
    </row>
    <row r="1395" spans="1:19" ht="43.2" x14ac:dyDescent="0.55000000000000004">
      <c r="A1395" s="10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2">
        <f t="shared" si="63"/>
        <v>101</v>
      </c>
      <c r="P1395" s="14">
        <f t="shared" si="64"/>
        <v>90.54</v>
      </c>
      <c r="Q1395" s="16" t="s">
        <v>8323</v>
      </c>
      <c r="R1395" t="s">
        <v>8335</v>
      </c>
      <c r="S1395" s="20">
        <f t="shared" si="65"/>
        <v>42553.583425925928</v>
      </c>
    </row>
    <row r="1396" spans="1:19" ht="43.2" x14ac:dyDescent="0.55000000000000004">
      <c r="A1396" s="10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2">
        <f t="shared" si="63"/>
        <v>101</v>
      </c>
      <c r="P1396" s="14">
        <f t="shared" si="64"/>
        <v>88.25</v>
      </c>
      <c r="Q1396" s="16" t="s">
        <v>8323</v>
      </c>
      <c r="R1396" t="s">
        <v>8326</v>
      </c>
      <c r="S1396" s="20">
        <f t="shared" si="65"/>
        <v>41820.62809027778</v>
      </c>
    </row>
    <row r="1397" spans="1:19" ht="43.2" hidden="1" x14ac:dyDescent="0.55000000000000004">
      <c r="A1397" s="10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2">
        <f t="shared" si="63"/>
        <v>71</v>
      </c>
      <c r="P1397" s="14">
        <f t="shared" si="64"/>
        <v>106.97</v>
      </c>
      <c r="Q1397" s="16" t="s">
        <v>8323</v>
      </c>
      <c r="R1397" t="s">
        <v>8326</v>
      </c>
      <c r="S1397" s="20">
        <f t="shared" si="65"/>
        <v>42053.049375000002</v>
      </c>
    </row>
    <row r="1398" spans="1:19" ht="43.2" hidden="1" x14ac:dyDescent="0.55000000000000004">
      <c r="A1398" s="10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2">
        <f t="shared" si="63"/>
        <v>101</v>
      </c>
      <c r="P1398" s="14">
        <f t="shared" si="64"/>
        <v>76.650000000000006</v>
      </c>
      <c r="Q1398" s="16" t="s">
        <v>8323</v>
      </c>
      <c r="R1398" t="s">
        <v>8326</v>
      </c>
      <c r="S1398" s="20">
        <f t="shared" si="65"/>
        <v>42559.431203703702</v>
      </c>
    </row>
    <row r="1399" spans="1:19" ht="43.2" x14ac:dyDescent="0.55000000000000004">
      <c r="A1399" s="10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2">
        <f t="shared" si="63"/>
        <v>100</v>
      </c>
      <c r="P1399" s="14">
        <f t="shared" si="64"/>
        <v>103.35</v>
      </c>
      <c r="Q1399" s="16" t="s">
        <v>8323</v>
      </c>
      <c r="R1399" t="s">
        <v>8326</v>
      </c>
      <c r="S1399" s="20">
        <f t="shared" si="65"/>
        <v>41862.83997685185</v>
      </c>
    </row>
    <row r="1400" spans="1:19" ht="43.2" x14ac:dyDescent="0.55000000000000004">
      <c r="A1400" s="1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2">
        <f t="shared" si="63"/>
        <v>153</v>
      </c>
      <c r="P1400" s="14">
        <f t="shared" si="64"/>
        <v>57.54</v>
      </c>
      <c r="Q1400" s="16" t="s">
        <v>8321</v>
      </c>
      <c r="R1400" t="s">
        <v>8322</v>
      </c>
      <c r="S1400" s="20">
        <f t="shared" si="65"/>
        <v>40637.866550925923</v>
      </c>
    </row>
    <row r="1401" spans="1:19" ht="43.2" x14ac:dyDescent="0.55000000000000004">
      <c r="A1401" s="10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2">
        <f t="shared" si="63"/>
        <v>103</v>
      </c>
      <c r="P1401" s="14">
        <f t="shared" si="64"/>
        <v>87.7</v>
      </c>
      <c r="Q1401" s="16" t="s">
        <v>8323</v>
      </c>
      <c r="R1401" t="s">
        <v>8324</v>
      </c>
      <c r="S1401" s="20">
        <f t="shared" si="65"/>
        <v>41785.72729166667</v>
      </c>
    </row>
    <row r="1402" spans="1:19" ht="43.2" x14ac:dyDescent="0.55000000000000004">
      <c r="A1402" s="10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2">
        <f t="shared" si="63"/>
        <v>117</v>
      </c>
      <c r="P1402" s="14">
        <f t="shared" si="64"/>
        <v>100.17</v>
      </c>
      <c r="Q1402" s="16" t="s">
        <v>8323</v>
      </c>
      <c r="R1402" t="s">
        <v>8326</v>
      </c>
      <c r="S1402" s="20">
        <f t="shared" si="65"/>
        <v>41947.762592592589</v>
      </c>
    </row>
    <row r="1403" spans="1:19" x14ac:dyDescent="0.55000000000000004">
      <c r="A1403" s="10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2">
        <f t="shared" si="63"/>
        <v>100</v>
      </c>
      <c r="P1403" s="14">
        <f t="shared" si="64"/>
        <v>291.79000000000002</v>
      </c>
      <c r="Q1403" s="16" t="s">
        <v>8321</v>
      </c>
      <c r="R1403" t="s">
        <v>8332</v>
      </c>
      <c r="S1403" s="20">
        <f t="shared" si="65"/>
        <v>42468.94458333333</v>
      </c>
    </row>
    <row r="1404" spans="1:19" ht="43.2" x14ac:dyDescent="0.55000000000000004">
      <c r="A1404" s="10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2">
        <f t="shared" si="63"/>
        <v>100</v>
      </c>
      <c r="P1404" s="14">
        <f t="shared" si="64"/>
        <v>100</v>
      </c>
      <c r="Q1404" s="16" t="s">
        <v>8321</v>
      </c>
      <c r="R1404" t="s">
        <v>8343</v>
      </c>
      <c r="S1404" s="20">
        <f t="shared" si="65"/>
        <v>41274.776736111111</v>
      </c>
    </row>
    <row r="1405" spans="1:19" ht="28.8" x14ac:dyDescent="0.55000000000000004">
      <c r="A1405" s="10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2">
        <f t="shared" si="63"/>
        <v>233</v>
      </c>
      <c r="P1405" s="14">
        <f t="shared" si="64"/>
        <v>175</v>
      </c>
      <c r="Q1405" s="16" t="s">
        <v>8327</v>
      </c>
      <c r="R1405" t="s">
        <v>8331</v>
      </c>
      <c r="S1405" s="20">
        <f t="shared" si="65"/>
        <v>40996.646921296298</v>
      </c>
    </row>
    <row r="1406" spans="1:19" ht="57.6" x14ac:dyDescent="0.55000000000000004">
      <c r="A1406" s="10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2">
        <f t="shared" si="63"/>
        <v>175</v>
      </c>
      <c r="P1406" s="14">
        <f t="shared" si="64"/>
        <v>62.5</v>
      </c>
      <c r="Q1406" s="16" t="s">
        <v>8327</v>
      </c>
      <c r="R1406" t="s">
        <v>8338</v>
      </c>
      <c r="S1406" s="20">
        <f t="shared" si="65"/>
        <v>40723.068807870368</v>
      </c>
    </row>
    <row r="1407" spans="1:19" ht="43.2" x14ac:dyDescent="0.55000000000000004">
      <c r="A1407" s="10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2">
        <f t="shared" si="63"/>
        <v>140</v>
      </c>
      <c r="P1407" s="14">
        <f t="shared" si="64"/>
        <v>42.67</v>
      </c>
      <c r="Q1407" s="16" t="s">
        <v>8308</v>
      </c>
      <c r="R1407" t="s">
        <v>8310</v>
      </c>
      <c r="S1407" s="20">
        <f t="shared" si="65"/>
        <v>41877.912187499998</v>
      </c>
    </row>
    <row r="1408" spans="1:19" ht="43.2" x14ac:dyDescent="0.55000000000000004">
      <c r="A1408" s="10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2">
        <f t="shared" si="63"/>
        <v>116</v>
      </c>
      <c r="P1408" s="14">
        <f t="shared" si="64"/>
        <v>55.33</v>
      </c>
      <c r="Q1408" s="16" t="s">
        <v>8323</v>
      </c>
      <c r="R1408" t="s">
        <v>8326</v>
      </c>
      <c r="S1408" s="20">
        <f t="shared" si="65"/>
        <v>42261.917395833334</v>
      </c>
    </row>
    <row r="1409" spans="1:19" ht="28.8" x14ac:dyDescent="0.55000000000000004">
      <c r="A1409" s="10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2">
        <f t="shared" si="63"/>
        <v>116</v>
      </c>
      <c r="P1409" s="14">
        <f t="shared" si="64"/>
        <v>63.36</v>
      </c>
      <c r="Q1409" s="16" t="s">
        <v>8323</v>
      </c>
      <c r="R1409" t="s">
        <v>8326</v>
      </c>
      <c r="S1409" s="20">
        <f t="shared" si="65"/>
        <v>41839.175706018519</v>
      </c>
    </row>
    <row r="1410" spans="1:19" ht="43.2" hidden="1" x14ac:dyDescent="0.55000000000000004">
      <c r="A1410" s="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2">
        <f t="shared" si="63"/>
        <v>108</v>
      </c>
      <c r="P1410" s="14">
        <f t="shared" si="64"/>
        <v>46.89</v>
      </c>
      <c r="Q1410" s="16" t="s">
        <v>8323</v>
      </c>
      <c r="R1410" t="s">
        <v>8326</v>
      </c>
      <c r="S1410" s="20">
        <f t="shared" si="65"/>
        <v>42115.889652777783</v>
      </c>
    </row>
    <row r="1411" spans="1:19" ht="43.2" hidden="1" x14ac:dyDescent="0.55000000000000004">
      <c r="A1411" s="10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2">
        <f t="shared" ref="O1411:O1474" si="66">ROUND(E1411/D1411*100,0)</f>
        <v>139</v>
      </c>
      <c r="P1411" s="14">
        <f t="shared" ref="P1411:P1474" si="67">IFERROR(ROUND(E1411/L1411,2),0)</f>
        <v>29.62</v>
      </c>
      <c r="Q1411" s="16" t="s">
        <v>8327</v>
      </c>
      <c r="R1411" t="s">
        <v>8331</v>
      </c>
      <c r="S1411" s="20">
        <f t="shared" ref="S1411:S1474" si="68">(((J1411/60)/60/24)+DATE(1970,1,1))</f>
        <v>42438.667071759264</v>
      </c>
    </row>
    <row r="1412" spans="1:19" ht="28.8" hidden="1" x14ac:dyDescent="0.55000000000000004">
      <c r="A1412" s="10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2">
        <f t="shared" si="66"/>
        <v>7</v>
      </c>
      <c r="P1412" s="14">
        <f t="shared" si="67"/>
        <v>115.53</v>
      </c>
      <c r="Q1412" s="16" t="s">
        <v>8319</v>
      </c>
      <c r="R1412" t="s">
        <v>8345</v>
      </c>
      <c r="S1412" s="20">
        <f t="shared" si="68"/>
        <v>42394.900462962964</v>
      </c>
    </row>
    <row r="1413" spans="1:19" ht="43.2" x14ac:dyDescent="0.55000000000000004">
      <c r="A1413" s="10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2">
        <f t="shared" si="66"/>
        <v>116</v>
      </c>
      <c r="P1413" s="14">
        <f t="shared" si="67"/>
        <v>46.2</v>
      </c>
      <c r="Q1413" s="16" t="s">
        <v>8327</v>
      </c>
      <c r="R1413" t="s">
        <v>8328</v>
      </c>
      <c r="S1413" s="20">
        <f t="shared" si="68"/>
        <v>40395.714722222219</v>
      </c>
    </row>
    <row r="1414" spans="1:19" ht="86.4" hidden="1" x14ac:dyDescent="0.55000000000000004">
      <c r="A1414" s="10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2">
        <f t="shared" si="66"/>
        <v>116</v>
      </c>
      <c r="P1414" s="14">
        <f t="shared" si="67"/>
        <v>30.94</v>
      </c>
      <c r="Q1414" s="16" t="s">
        <v>8323</v>
      </c>
      <c r="R1414" t="s">
        <v>8326</v>
      </c>
      <c r="S1414" s="20">
        <f t="shared" si="68"/>
        <v>42168.316481481481</v>
      </c>
    </row>
    <row r="1415" spans="1:19" ht="28.8" x14ac:dyDescent="0.55000000000000004">
      <c r="A1415" s="10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2">
        <f t="shared" si="66"/>
        <v>115</v>
      </c>
      <c r="P1415" s="14">
        <f t="shared" si="67"/>
        <v>82.38</v>
      </c>
      <c r="Q1415" s="16" t="s">
        <v>8327</v>
      </c>
      <c r="R1415" t="s">
        <v>8338</v>
      </c>
      <c r="S1415" s="20">
        <f t="shared" si="68"/>
        <v>40973.72623842593</v>
      </c>
    </row>
    <row r="1416" spans="1:19" ht="43.2" x14ac:dyDescent="0.55000000000000004">
      <c r="A1416" s="10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2">
        <f t="shared" si="66"/>
        <v>173</v>
      </c>
      <c r="P1416" s="14">
        <f t="shared" si="67"/>
        <v>49.34</v>
      </c>
      <c r="Q1416" s="16" t="s">
        <v>8327</v>
      </c>
      <c r="R1416" t="s">
        <v>8328</v>
      </c>
      <c r="S1416" s="20">
        <f t="shared" si="68"/>
        <v>42043.152650462958</v>
      </c>
    </row>
    <row r="1417" spans="1:19" ht="28.8" x14ac:dyDescent="0.55000000000000004">
      <c r="A1417" s="10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2">
        <f t="shared" si="66"/>
        <v>105</v>
      </c>
      <c r="P1417" s="14">
        <f t="shared" si="67"/>
        <v>86.23</v>
      </c>
      <c r="Q1417" s="16" t="s">
        <v>8323</v>
      </c>
      <c r="R1417" t="s">
        <v>8326</v>
      </c>
      <c r="S1417" s="20">
        <f t="shared" si="68"/>
        <v>42165.993125000001</v>
      </c>
    </row>
    <row r="1418" spans="1:19" ht="43.2" hidden="1" x14ac:dyDescent="0.55000000000000004">
      <c r="A1418" s="10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2">
        <f t="shared" si="66"/>
        <v>34</v>
      </c>
      <c r="P1418" s="14">
        <f t="shared" si="67"/>
        <v>132.35</v>
      </c>
      <c r="Q1418" s="16" t="s">
        <v>8323</v>
      </c>
      <c r="R1418" t="s">
        <v>8324</v>
      </c>
      <c r="S1418" s="20">
        <f t="shared" si="68"/>
        <v>42800.801817129628</v>
      </c>
    </row>
    <row r="1419" spans="1:19" ht="43.2" x14ac:dyDescent="0.55000000000000004">
      <c r="A1419" s="10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2">
        <f t="shared" si="66"/>
        <v>115</v>
      </c>
      <c r="P1419" s="14">
        <f t="shared" si="67"/>
        <v>110.97</v>
      </c>
      <c r="Q1419" s="16" t="s">
        <v>8323</v>
      </c>
      <c r="R1419" t="s">
        <v>8326</v>
      </c>
      <c r="S1419" s="20">
        <f t="shared" si="68"/>
        <v>42430.040798611109</v>
      </c>
    </row>
    <row r="1420" spans="1:19" ht="57.6" x14ac:dyDescent="0.55000000000000004">
      <c r="A1420" s="1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2">
        <f t="shared" si="66"/>
        <v>114</v>
      </c>
      <c r="P1420" s="14">
        <f t="shared" si="67"/>
        <v>104</v>
      </c>
      <c r="Q1420" s="16" t="s">
        <v>8327</v>
      </c>
      <c r="R1420" t="s">
        <v>8328</v>
      </c>
      <c r="S1420" s="20">
        <f t="shared" si="68"/>
        <v>41626.761053240742</v>
      </c>
    </row>
    <row r="1421" spans="1:19" ht="43.2" x14ac:dyDescent="0.55000000000000004">
      <c r="A1421" s="10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2">
        <f t="shared" si="66"/>
        <v>122</v>
      </c>
      <c r="P1421" s="14">
        <f t="shared" si="67"/>
        <v>48.84</v>
      </c>
      <c r="Q1421" s="16" t="s">
        <v>8327</v>
      </c>
      <c r="R1421" t="s">
        <v>8331</v>
      </c>
      <c r="S1421" s="20">
        <f t="shared" si="68"/>
        <v>40945.845312500001</v>
      </c>
    </row>
    <row r="1422" spans="1:19" ht="43.2" hidden="1" x14ac:dyDescent="0.55000000000000004">
      <c r="A1422" s="10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2">
        <f t="shared" si="66"/>
        <v>1</v>
      </c>
      <c r="P1422" s="14">
        <f t="shared" si="67"/>
        <v>100.5</v>
      </c>
      <c r="Q1422" s="16" t="s">
        <v>8308</v>
      </c>
      <c r="R1422" t="s">
        <v>8310</v>
      </c>
      <c r="S1422" s="20">
        <f t="shared" si="68"/>
        <v>42569.50409722222</v>
      </c>
    </row>
    <row r="1423" spans="1:19" ht="43.2" hidden="1" x14ac:dyDescent="0.55000000000000004">
      <c r="A1423" s="10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2">
        <f t="shared" si="66"/>
        <v>18</v>
      </c>
      <c r="P1423" s="14">
        <f t="shared" si="67"/>
        <v>126.48</v>
      </c>
      <c r="Q1423" s="16" t="s">
        <v>8308</v>
      </c>
      <c r="R1423" t="s">
        <v>8340</v>
      </c>
      <c r="S1423" s="20">
        <f t="shared" si="68"/>
        <v>41793.029432870368</v>
      </c>
    </row>
    <row r="1424" spans="1:19" ht="43.2" hidden="1" x14ac:dyDescent="0.55000000000000004">
      <c r="A1424" s="10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2">
        <f t="shared" si="66"/>
        <v>14</v>
      </c>
      <c r="P1424" s="14">
        <f t="shared" si="67"/>
        <v>155</v>
      </c>
      <c r="Q1424" s="16" t="s">
        <v>8311</v>
      </c>
      <c r="R1424" t="s">
        <v>8349</v>
      </c>
      <c r="S1424" s="20">
        <f t="shared" si="68"/>
        <v>41962.062326388885</v>
      </c>
    </row>
    <row r="1425" spans="1:19" ht="43.2" hidden="1" x14ac:dyDescent="0.55000000000000004">
      <c r="A1425" s="10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2">
        <f t="shared" si="66"/>
        <v>6</v>
      </c>
      <c r="P1425" s="14">
        <f t="shared" si="67"/>
        <v>113.57</v>
      </c>
      <c r="Q1425" s="16" t="s">
        <v>8316</v>
      </c>
      <c r="R1425" t="s">
        <v>8334</v>
      </c>
      <c r="S1425" s="20">
        <f t="shared" si="68"/>
        <v>41613.172974537039</v>
      </c>
    </row>
    <row r="1426" spans="1:19" ht="57.6" x14ac:dyDescent="0.55000000000000004">
      <c r="A1426" s="10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2">
        <f t="shared" si="66"/>
        <v>114</v>
      </c>
      <c r="P1426" s="14">
        <f t="shared" si="67"/>
        <v>113.57</v>
      </c>
      <c r="Q1426" s="16" t="s">
        <v>8323</v>
      </c>
      <c r="R1426" t="s">
        <v>8326</v>
      </c>
      <c r="S1426" s="20">
        <f t="shared" si="68"/>
        <v>42026.88118055556</v>
      </c>
    </row>
    <row r="1427" spans="1:19" ht="57.6" hidden="1" x14ac:dyDescent="0.55000000000000004">
      <c r="A1427" s="10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2">
        <f t="shared" si="66"/>
        <v>62</v>
      </c>
      <c r="P1427" s="14">
        <f t="shared" si="67"/>
        <v>486.43</v>
      </c>
      <c r="Q1427" s="16" t="s">
        <v>8323</v>
      </c>
      <c r="R1427" t="s">
        <v>8326</v>
      </c>
      <c r="S1427" s="20">
        <f t="shared" si="68"/>
        <v>41830.234166666669</v>
      </c>
    </row>
    <row r="1428" spans="1:19" ht="43.2" x14ac:dyDescent="0.55000000000000004">
      <c r="A1428" s="10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2">
        <f t="shared" si="66"/>
        <v>106</v>
      </c>
      <c r="P1428" s="14">
        <f t="shared" si="67"/>
        <v>56.67</v>
      </c>
      <c r="Q1428" s="16" t="s">
        <v>8321</v>
      </c>
      <c r="R1428" t="s">
        <v>8343</v>
      </c>
      <c r="S1428" s="20">
        <f t="shared" si="68"/>
        <v>41214.79483796296</v>
      </c>
    </row>
    <row r="1429" spans="1:19" ht="43.2" hidden="1" x14ac:dyDescent="0.55000000000000004">
      <c r="A1429" s="10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2">
        <f t="shared" si="66"/>
        <v>136</v>
      </c>
      <c r="P1429" s="14">
        <f t="shared" si="67"/>
        <v>66.67</v>
      </c>
      <c r="Q1429" s="16" t="s">
        <v>8323</v>
      </c>
      <c r="R1429" t="s">
        <v>8326</v>
      </c>
      <c r="S1429" s="20">
        <f t="shared" si="68"/>
        <v>42072.370381944449</v>
      </c>
    </row>
    <row r="1430" spans="1:19" ht="43.2" x14ac:dyDescent="0.55000000000000004">
      <c r="A1430" s="1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2">
        <f t="shared" si="66"/>
        <v>105</v>
      </c>
      <c r="P1430" s="14">
        <f t="shared" si="67"/>
        <v>91.84</v>
      </c>
      <c r="Q1430" s="16" t="s">
        <v>8321</v>
      </c>
      <c r="R1430" t="s">
        <v>8343</v>
      </c>
      <c r="S1430" s="20">
        <f t="shared" si="68"/>
        <v>40739.069282407407</v>
      </c>
    </row>
    <row r="1431" spans="1:19" ht="43.2" hidden="1" x14ac:dyDescent="0.55000000000000004">
      <c r="A1431" s="10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2">
        <f t="shared" si="66"/>
        <v>170</v>
      </c>
      <c r="P1431" s="14">
        <f t="shared" si="67"/>
        <v>47.18</v>
      </c>
      <c r="Q1431" s="16" t="s">
        <v>8308</v>
      </c>
      <c r="R1431" t="s">
        <v>8315</v>
      </c>
      <c r="S1431" s="20">
        <f t="shared" si="68"/>
        <v>42453.49726851852</v>
      </c>
    </row>
    <row r="1432" spans="1:19" ht="28.8" x14ac:dyDescent="0.55000000000000004">
      <c r="A1432" s="10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2">
        <f t="shared" si="66"/>
        <v>110</v>
      </c>
      <c r="P1432" s="14">
        <f t="shared" si="67"/>
        <v>45.88</v>
      </c>
      <c r="Q1432" s="16" t="s">
        <v>8323</v>
      </c>
      <c r="R1432" t="s">
        <v>8326</v>
      </c>
      <c r="S1432" s="20">
        <f t="shared" si="68"/>
        <v>42206.835370370376</v>
      </c>
    </row>
    <row r="1433" spans="1:19" ht="43.2" x14ac:dyDescent="0.55000000000000004">
      <c r="A1433" s="10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2">
        <f t="shared" si="66"/>
        <v>130</v>
      </c>
      <c r="P1433" s="14">
        <f t="shared" si="67"/>
        <v>49.88</v>
      </c>
      <c r="Q1433" s="16" t="s">
        <v>8321</v>
      </c>
      <c r="R1433" t="s">
        <v>8332</v>
      </c>
      <c r="S1433" s="20">
        <f t="shared" si="68"/>
        <v>41841.321770833332</v>
      </c>
    </row>
    <row r="1434" spans="1:19" ht="43.2" hidden="1" x14ac:dyDescent="0.55000000000000004">
      <c r="A1434" s="10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2">
        <f t="shared" si="66"/>
        <v>6</v>
      </c>
      <c r="P1434" s="14">
        <f t="shared" si="67"/>
        <v>89.21</v>
      </c>
      <c r="Q1434" s="16" t="s">
        <v>8319</v>
      </c>
      <c r="R1434" t="s">
        <v>8345</v>
      </c>
      <c r="S1434" s="20">
        <f t="shared" si="68"/>
        <v>41964.844444444447</v>
      </c>
    </row>
    <row r="1435" spans="1:19" ht="43.2" x14ac:dyDescent="0.55000000000000004">
      <c r="A1435" s="10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2">
        <f t="shared" si="66"/>
        <v>226</v>
      </c>
      <c r="P1435" s="14">
        <f t="shared" si="67"/>
        <v>94.03</v>
      </c>
      <c r="Q1435" s="16" t="s">
        <v>8327</v>
      </c>
      <c r="R1435" t="s">
        <v>8328</v>
      </c>
      <c r="S1435" s="20">
        <f t="shared" si="68"/>
        <v>40564.081030092595</v>
      </c>
    </row>
    <row r="1436" spans="1:19" ht="43.2" x14ac:dyDescent="0.55000000000000004">
      <c r="A1436" s="10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2">
        <f t="shared" si="66"/>
        <v>113</v>
      </c>
      <c r="P1436" s="14">
        <f t="shared" si="67"/>
        <v>49.06</v>
      </c>
      <c r="Q1436" s="16" t="s">
        <v>8323</v>
      </c>
      <c r="R1436" t="s">
        <v>8326</v>
      </c>
      <c r="S1436" s="20">
        <f t="shared" si="68"/>
        <v>42483.015694444446</v>
      </c>
    </row>
    <row r="1437" spans="1:19" ht="43.2" x14ac:dyDescent="0.55000000000000004">
      <c r="A1437" s="10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2">
        <f t="shared" si="66"/>
        <v>113</v>
      </c>
      <c r="P1437" s="14">
        <f t="shared" si="67"/>
        <v>99.5</v>
      </c>
      <c r="Q1437" s="16" t="s">
        <v>8323</v>
      </c>
      <c r="R1437" t="s">
        <v>8326</v>
      </c>
      <c r="S1437" s="20">
        <f t="shared" si="68"/>
        <v>42627.454097222217</v>
      </c>
    </row>
    <row r="1438" spans="1:19" ht="43.2" x14ac:dyDescent="0.55000000000000004">
      <c r="A1438" s="10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2">
        <f t="shared" si="66"/>
        <v>101</v>
      </c>
      <c r="P1438" s="14">
        <f t="shared" si="67"/>
        <v>41.73</v>
      </c>
      <c r="Q1438" s="16" t="s">
        <v>8327</v>
      </c>
      <c r="R1438" t="s">
        <v>8328</v>
      </c>
      <c r="S1438" s="20">
        <f t="shared" si="68"/>
        <v>41067.949212962965</v>
      </c>
    </row>
    <row r="1439" spans="1:19" ht="43.2" x14ac:dyDescent="0.55000000000000004">
      <c r="A1439" s="10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2">
        <f t="shared" si="66"/>
        <v>135</v>
      </c>
      <c r="P1439" s="14">
        <f t="shared" si="67"/>
        <v>59.16</v>
      </c>
      <c r="Q1439" s="16" t="s">
        <v>8327</v>
      </c>
      <c r="R1439" t="s">
        <v>8331</v>
      </c>
      <c r="S1439" s="20">
        <f t="shared" si="68"/>
        <v>40926.319062499999</v>
      </c>
    </row>
    <row r="1440" spans="1:19" ht="43.2" x14ac:dyDescent="0.55000000000000004">
      <c r="A1440" s="1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2">
        <f t="shared" si="66"/>
        <v>112</v>
      </c>
      <c r="P1440" s="14">
        <f t="shared" si="67"/>
        <v>44.32</v>
      </c>
      <c r="Q1440" s="16" t="s">
        <v>8311</v>
      </c>
      <c r="R1440" t="s">
        <v>8312</v>
      </c>
      <c r="S1440" s="20">
        <f t="shared" si="68"/>
        <v>41500.727916666663</v>
      </c>
    </row>
    <row r="1441" spans="1:19" ht="43.2" x14ac:dyDescent="0.55000000000000004">
      <c r="A1441" s="10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2">
        <f t="shared" si="66"/>
        <v>102</v>
      </c>
      <c r="P1441" s="14">
        <f t="shared" si="67"/>
        <v>99</v>
      </c>
      <c r="Q1441" s="16" t="s">
        <v>8323</v>
      </c>
      <c r="R1441" t="s">
        <v>8326</v>
      </c>
      <c r="S1441" s="20">
        <f t="shared" si="68"/>
        <v>42460.335312499999</v>
      </c>
    </row>
    <row r="1442" spans="1:19" ht="43.2" hidden="1" x14ac:dyDescent="0.55000000000000004">
      <c r="A1442" s="10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2">
        <f t="shared" si="66"/>
        <v>112</v>
      </c>
      <c r="P1442" s="14">
        <f t="shared" si="67"/>
        <v>44.25</v>
      </c>
      <c r="Q1442" s="16" t="s">
        <v>8323</v>
      </c>
      <c r="R1442" t="s">
        <v>8326</v>
      </c>
      <c r="S1442" s="20">
        <f t="shared" si="68"/>
        <v>42185.267245370371</v>
      </c>
    </row>
    <row r="1443" spans="1:19" ht="43.2" x14ac:dyDescent="0.55000000000000004">
      <c r="A1443" s="10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2">
        <f t="shared" si="66"/>
        <v>105</v>
      </c>
      <c r="P1443" s="14">
        <f t="shared" si="67"/>
        <v>61.1</v>
      </c>
      <c r="Q1443" s="16" t="s">
        <v>8327</v>
      </c>
      <c r="R1443" t="s">
        <v>8328</v>
      </c>
      <c r="S1443" s="20">
        <f t="shared" si="68"/>
        <v>41913.328356481477</v>
      </c>
    </row>
    <row r="1444" spans="1:19" ht="57.6" hidden="1" x14ac:dyDescent="0.55000000000000004">
      <c r="A1444" s="10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2">
        <f t="shared" si="66"/>
        <v>112</v>
      </c>
      <c r="P1444" s="14">
        <f t="shared" si="67"/>
        <v>40.4</v>
      </c>
      <c r="Q1444" s="16" t="s">
        <v>8321</v>
      </c>
      <c r="R1444" t="s">
        <v>8322</v>
      </c>
      <c r="S1444" s="20">
        <f t="shared" si="68"/>
        <v>42370.571851851855</v>
      </c>
    </row>
    <row r="1445" spans="1:19" ht="43.2" x14ac:dyDescent="0.55000000000000004">
      <c r="A1445" s="10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2">
        <f t="shared" si="66"/>
        <v>112</v>
      </c>
      <c r="P1445" s="14">
        <f t="shared" si="67"/>
        <v>68.37</v>
      </c>
      <c r="Q1445" s="16" t="s">
        <v>8311</v>
      </c>
      <c r="R1445" t="s">
        <v>8333</v>
      </c>
      <c r="S1445" s="20">
        <f t="shared" si="68"/>
        <v>40689.570868055554</v>
      </c>
    </row>
    <row r="1446" spans="1:19" ht="43.2" x14ac:dyDescent="0.55000000000000004">
      <c r="A1446" s="10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2">
        <f t="shared" si="66"/>
        <v>102</v>
      </c>
      <c r="P1446" s="14">
        <f t="shared" si="67"/>
        <v>145.65</v>
      </c>
      <c r="Q1446" s="16" t="s">
        <v>8323</v>
      </c>
      <c r="R1446" t="s">
        <v>8326</v>
      </c>
      <c r="S1446" s="20">
        <f t="shared" si="68"/>
        <v>42521.010370370372</v>
      </c>
    </row>
    <row r="1447" spans="1:19" ht="43.2" hidden="1" x14ac:dyDescent="0.55000000000000004">
      <c r="A1447" s="10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2">
        <f t="shared" si="66"/>
        <v>100</v>
      </c>
      <c r="P1447" s="14">
        <f t="shared" si="67"/>
        <v>119.64</v>
      </c>
      <c r="Q1447" s="16" t="s">
        <v>8323</v>
      </c>
      <c r="R1447" t="s">
        <v>8326</v>
      </c>
      <c r="S1447" s="20">
        <f t="shared" si="68"/>
        <v>42510.798854166671</v>
      </c>
    </row>
    <row r="1448" spans="1:19" ht="43.2" hidden="1" x14ac:dyDescent="0.55000000000000004">
      <c r="A1448" s="10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2">
        <f t="shared" si="66"/>
        <v>111</v>
      </c>
      <c r="P1448" s="14">
        <f t="shared" si="67"/>
        <v>416.88</v>
      </c>
      <c r="Q1448" s="16" t="s">
        <v>8327</v>
      </c>
      <c r="R1448" t="s">
        <v>8328</v>
      </c>
      <c r="S1448" s="20">
        <f t="shared" si="68"/>
        <v>42323.800138888888</v>
      </c>
    </row>
    <row r="1449" spans="1:19" ht="43.2" x14ac:dyDescent="0.55000000000000004">
      <c r="A1449" s="10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2">
        <f t="shared" si="66"/>
        <v>111</v>
      </c>
      <c r="P1449" s="14">
        <f t="shared" si="67"/>
        <v>92.5</v>
      </c>
      <c r="Q1449" s="16" t="s">
        <v>8323</v>
      </c>
      <c r="R1449" t="s">
        <v>8326</v>
      </c>
      <c r="S1449" s="20">
        <f t="shared" si="68"/>
        <v>42447.896666666667</v>
      </c>
    </row>
    <row r="1450" spans="1:19" ht="43.2" x14ac:dyDescent="0.55000000000000004">
      <c r="A1450" s="1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2">
        <f t="shared" si="66"/>
        <v>111</v>
      </c>
      <c r="P1450" s="14">
        <f t="shared" si="67"/>
        <v>28.88</v>
      </c>
      <c r="Q1450" s="16" t="s">
        <v>8327</v>
      </c>
      <c r="R1450" t="s">
        <v>8328</v>
      </c>
      <c r="S1450" s="20">
        <f t="shared" si="68"/>
        <v>41089.186296296299</v>
      </c>
    </row>
    <row r="1451" spans="1:19" ht="28.8" x14ac:dyDescent="0.55000000000000004">
      <c r="A1451" s="10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2">
        <f t="shared" si="66"/>
        <v>111</v>
      </c>
      <c r="P1451" s="14">
        <f t="shared" si="67"/>
        <v>63.85</v>
      </c>
      <c r="Q1451" s="16" t="s">
        <v>8323</v>
      </c>
      <c r="R1451" t="s">
        <v>8326</v>
      </c>
      <c r="S1451" s="20">
        <f t="shared" si="68"/>
        <v>42171.824884259258</v>
      </c>
    </row>
    <row r="1452" spans="1:19" ht="43.2" hidden="1" x14ac:dyDescent="0.55000000000000004">
      <c r="A1452" s="10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2">
        <f t="shared" si="66"/>
        <v>33</v>
      </c>
      <c r="P1452" s="14">
        <f t="shared" si="67"/>
        <v>70.62</v>
      </c>
      <c r="Q1452" s="16" t="s">
        <v>8308</v>
      </c>
      <c r="R1452" t="s">
        <v>8340</v>
      </c>
      <c r="S1452" s="20">
        <f t="shared" si="68"/>
        <v>42344.884143518517</v>
      </c>
    </row>
    <row r="1453" spans="1:19" ht="43.2" x14ac:dyDescent="0.55000000000000004">
      <c r="A1453" s="10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2">
        <f t="shared" si="66"/>
        <v>111</v>
      </c>
      <c r="P1453" s="14">
        <f t="shared" si="67"/>
        <v>77.19</v>
      </c>
      <c r="Q1453" s="16" t="s">
        <v>8323</v>
      </c>
      <c r="R1453" t="s">
        <v>8326</v>
      </c>
      <c r="S1453" s="20">
        <f t="shared" si="68"/>
        <v>41974.898599537039</v>
      </c>
    </row>
    <row r="1454" spans="1:19" x14ac:dyDescent="0.55000000000000004">
      <c r="A1454" s="10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2">
        <f t="shared" si="66"/>
        <v>111</v>
      </c>
      <c r="P1454" s="14">
        <f t="shared" si="67"/>
        <v>34.21</v>
      </c>
      <c r="Q1454" s="16" t="s">
        <v>8311</v>
      </c>
      <c r="R1454" t="s">
        <v>8333</v>
      </c>
      <c r="S1454" s="20">
        <f t="shared" si="68"/>
        <v>41157.042928240742</v>
      </c>
    </row>
    <row r="1455" spans="1:19" ht="28.8" hidden="1" x14ac:dyDescent="0.55000000000000004">
      <c r="A1455" s="10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2">
        <f t="shared" si="66"/>
        <v>7</v>
      </c>
      <c r="P1455" s="14">
        <f t="shared" si="67"/>
        <v>89.65</v>
      </c>
      <c r="Q1455" s="16" t="s">
        <v>8308</v>
      </c>
      <c r="R1455" t="s">
        <v>8310</v>
      </c>
      <c r="S1455" s="20">
        <f t="shared" si="68"/>
        <v>41936.647164351853</v>
      </c>
    </row>
    <row r="1456" spans="1:19" ht="43.2" x14ac:dyDescent="0.55000000000000004">
      <c r="A1456" s="10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2">
        <f t="shared" si="66"/>
        <v>100</v>
      </c>
      <c r="P1456" s="14">
        <f t="shared" si="67"/>
        <v>67.650000000000006</v>
      </c>
      <c r="Q1456" s="16" t="s">
        <v>8323</v>
      </c>
      <c r="R1456" t="s">
        <v>8326</v>
      </c>
      <c r="S1456" s="20">
        <f t="shared" si="68"/>
        <v>42171.725416666668</v>
      </c>
    </row>
    <row r="1457" spans="1:19" ht="43.2" x14ac:dyDescent="0.55000000000000004">
      <c r="A1457" s="10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2">
        <f t="shared" si="66"/>
        <v>118</v>
      </c>
      <c r="P1457" s="14">
        <f t="shared" si="67"/>
        <v>75.34</v>
      </c>
      <c r="Q1457" s="16" t="s">
        <v>8323</v>
      </c>
      <c r="R1457" t="s">
        <v>8326</v>
      </c>
      <c r="S1457" s="20">
        <f t="shared" si="68"/>
        <v>41781.096203703702</v>
      </c>
    </row>
    <row r="1458" spans="1:19" ht="43.2" x14ac:dyDescent="0.55000000000000004">
      <c r="A1458" s="10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2">
        <f t="shared" si="66"/>
        <v>661</v>
      </c>
      <c r="P1458" s="14">
        <f t="shared" si="67"/>
        <v>21.9</v>
      </c>
      <c r="Q1458" s="16" t="s">
        <v>8308</v>
      </c>
      <c r="R1458" t="s">
        <v>8315</v>
      </c>
      <c r="S1458" s="20">
        <f t="shared" si="68"/>
        <v>41150.902187499996</v>
      </c>
    </row>
    <row r="1459" spans="1:19" ht="43.2" x14ac:dyDescent="0.55000000000000004">
      <c r="A1459" s="10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2">
        <f t="shared" si="66"/>
        <v>132</v>
      </c>
      <c r="P1459" s="14">
        <f t="shared" si="67"/>
        <v>75.11</v>
      </c>
      <c r="Q1459" s="16" t="s">
        <v>8327</v>
      </c>
      <c r="R1459" t="s">
        <v>8331</v>
      </c>
      <c r="S1459" s="20">
        <f t="shared" si="68"/>
        <v>42111.899537037039</v>
      </c>
    </row>
    <row r="1460" spans="1:19" ht="43.2" hidden="1" x14ac:dyDescent="0.55000000000000004">
      <c r="A1460" s="1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2">
        <f t="shared" si="66"/>
        <v>18</v>
      </c>
      <c r="P1460" s="14">
        <f t="shared" si="67"/>
        <v>122</v>
      </c>
      <c r="Q1460" s="16" t="s">
        <v>8316</v>
      </c>
      <c r="R1460" t="s">
        <v>8334</v>
      </c>
      <c r="S1460" s="20">
        <f t="shared" si="68"/>
        <v>40795.713344907403</v>
      </c>
    </row>
    <row r="1461" spans="1:19" ht="43.2" x14ac:dyDescent="0.55000000000000004">
      <c r="A1461" s="10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2">
        <f t="shared" si="66"/>
        <v>110</v>
      </c>
      <c r="P1461" s="14">
        <f t="shared" si="67"/>
        <v>47.03</v>
      </c>
      <c r="Q1461" s="16" t="s">
        <v>8323</v>
      </c>
      <c r="R1461" t="s">
        <v>8326</v>
      </c>
      <c r="S1461" s="20">
        <f t="shared" si="68"/>
        <v>42619.935694444444</v>
      </c>
    </row>
    <row r="1462" spans="1:19" ht="28.8" x14ac:dyDescent="0.55000000000000004">
      <c r="A1462" s="10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2">
        <f t="shared" si="66"/>
        <v>110</v>
      </c>
      <c r="P1462" s="14">
        <f t="shared" si="67"/>
        <v>28.11</v>
      </c>
      <c r="Q1462" s="16" t="s">
        <v>8321</v>
      </c>
      <c r="R1462" t="s">
        <v>8332</v>
      </c>
      <c r="S1462" s="20">
        <f t="shared" si="68"/>
        <v>41719.549131944441</v>
      </c>
    </row>
    <row r="1463" spans="1:19" ht="43.2" x14ac:dyDescent="0.55000000000000004">
      <c r="A1463" s="10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2">
        <f t="shared" si="66"/>
        <v>109</v>
      </c>
      <c r="P1463" s="14">
        <f t="shared" si="67"/>
        <v>136.46</v>
      </c>
      <c r="Q1463" s="16" t="s">
        <v>8323</v>
      </c>
      <c r="R1463" t="s">
        <v>8326</v>
      </c>
      <c r="S1463" s="20">
        <f t="shared" si="68"/>
        <v>42219.915856481486</v>
      </c>
    </row>
    <row r="1464" spans="1:19" ht="43.2" hidden="1" x14ac:dyDescent="0.55000000000000004">
      <c r="A1464" s="10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2">
        <f t="shared" si="66"/>
        <v>109</v>
      </c>
      <c r="P1464" s="14">
        <f t="shared" si="67"/>
        <v>83.97</v>
      </c>
      <c r="Q1464" s="16" t="s">
        <v>8323</v>
      </c>
      <c r="R1464" t="s">
        <v>8326</v>
      </c>
      <c r="S1464" s="20">
        <f t="shared" si="68"/>
        <v>41829.787083333329</v>
      </c>
    </row>
    <row r="1465" spans="1:19" ht="43.2" hidden="1" x14ac:dyDescent="0.55000000000000004">
      <c r="A1465" s="10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2">
        <f t="shared" si="66"/>
        <v>109</v>
      </c>
      <c r="P1465" s="14">
        <f t="shared" si="67"/>
        <v>155.94999999999999</v>
      </c>
      <c r="Q1465" s="16" t="s">
        <v>8323</v>
      </c>
      <c r="R1465" t="s">
        <v>8326</v>
      </c>
      <c r="S1465" s="20">
        <f t="shared" si="68"/>
        <v>42524.53800925926</v>
      </c>
    </row>
    <row r="1466" spans="1:19" ht="43.2" hidden="1" x14ac:dyDescent="0.55000000000000004">
      <c r="A1466" s="10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2">
        <f t="shared" si="66"/>
        <v>109</v>
      </c>
      <c r="P1466" s="14">
        <f t="shared" si="67"/>
        <v>71.150000000000006</v>
      </c>
      <c r="Q1466" s="16" t="s">
        <v>8323</v>
      </c>
      <c r="R1466" t="s">
        <v>8326</v>
      </c>
      <c r="S1466" s="20">
        <f t="shared" si="68"/>
        <v>42323.562222222223</v>
      </c>
    </row>
    <row r="1467" spans="1:19" ht="43.2" hidden="1" x14ac:dyDescent="0.55000000000000004">
      <c r="A1467" s="10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2">
        <f t="shared" si="66"/>
        <v>109</v>
      </c>
      <c r="P1467" s="14">
        <f t="shared" si="67"/>
        <v>57.39</v>
      </c>
      <c r="Q1467" s="16" t="s">
        <v>8323</v>
      </c>
      <c r="R1467" t="s">
        <v>8326</v>
      </c>
      <c r="S1467" s="20">
        <f t="shared" si="68"/>
        <v>42143.445219907408</v>
      </c>
    </row>
    <row r="1468" spans="1:19" ht="43.2" hidden="1" x14ac:dyDescent="0.55000000000000004">
      <c r="A1468" s="10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2">
        <f t="shared" si="66"/>
        <v>102</v>
      </c>
      <c r="P1468" s="14">
        <f t="shared" si="67"/>
        <v>46.71</v>
      </c>
      <c r="Q1468" s="16" t="s">
        <v>8323</v>
      </c>
      <c r="R1468" t="s">
        <v>8326</v>
      </c>
      <c r="S1468" s="20">
        <f t="shared" si="68"/>
        <v>41868.924050925925</v>
      </c>
    </row>
    <row r="1469" spans="1:19" ht="43.2" x14ac:dyDescent="0.55000000000000004">
      <c r="A1469" s="10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2">
        <f t="shared" si="66"/>
        <v>109</v>
      </c>
      <c r="P1469" s="14">
        <f t="shared" si="67"/>
        <v>53.41</v>
      </c>
      <c r="Q1469" s="16" t="s">
        <v>8319</v>
      </c>
      <c r="R1469" t="s">
        <v>8320</v>
      </c>
      <c r="S1469" s="20">
        <f t="shared" si="68"/>
        <v>42485.754525462966</v>
      </c>
    </row>
    <row r="1470" spans="1:19" ht="43.2" hidden="1" x14ac:dyDescent="0.55000000000000004">
      <c r="A1470" s="1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2">
        <f t="shared" si="66"/>
        <v>105</v>
      </c>
      <c r="P1470" s="14">
        <f t="shared" si="67"/>
        <v>85.74</v>
      </c>
      <c r="Q1470" s="16" t="s">
        <v>8323</v>
      </c>
      <c r="R1470" t="s">
        <v>8335</v>
      </c>
      <c r="S1470" s="20">
        <f t="shared" si="68"/>
        <v>42025.164780092593</v>
      </c>
    </row>
    <row r="1471" spans="1:19" ht="43.2" x14ac:dyDescent="0.55000000000000004">
      <c r="A1471" s="10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2">
        <f t="shared" si="66"/>
        <v>109</v>
      </c>
      <c r="P1471" s="14">
        <f t="shared" si="67"/>
        <v>81.38</v>
      </c>
      <c r="Q1471" s="16" t="s">
        <v>8323</v>
      </c>
      <c r="R1471" t="s">
        <v>8326</v>
      </c>
      <c r="S1471" s="20">
        <f t="shared" si="68"/>
        <v>42500.041550925926</v>
      </c>
    </row>
    <row r="1472" spans="1:19" ht="43.2" x14ac:dyDescent="0.55000000000000004">
      <c r="A1472" s="10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2">
        <f t="shared" si="66"/>
        <v>109</v>
      </c>
      <c r="P1472" s="14">
        <f t="shared" si="67"/>
        <v>135.63</v>
      </c>
      <c r="Q1472" s="16" t="s">
        <v>8323</v>
      </c>
      <c r="R1472" t="s">
        <v>8326</v>
      </c>
      <c r="S1472" s="20">
        <f t="shared" si="68"/>
        <v>42418.425983796296</v>
      </c>
    </row>
    <row r="1473" spans="1:19" ht="43.2" x14ac:dyDescent="0.55000000000000004">
      <c r="A1473" s="10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2">
        <f t="shared" si="66"/>
        <v>108</v>
      </c>
      <c r="P1473" s="14">
        <f t="shared" si="67"/>
        <v>70.650000000000006</v>
      </c>
      <c r="Q1473" s="16" t="s">
        <v>8327</v>
      </c>
      <c r="R1473" t="s">
        <v>8328</v>
      </c>
      <c r="S1473" s="20">
        <f t="shared" si="68"/>
        <v>41731.833124999997</v>
      </c>
    </row>
    <row r="1474" spans="1:19" ht="43.2" x14ac:dyDescent="0.55000000000000004">
      <c r="A1474" s="10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2">
        <f t="shared" si="66"/>
        <v>108</v>
      </c>
      <c r="P1474" s="14">
        <f t="shared" si="67"/>
        <v>40.96</v>
      </c>
      <c r="Q1474" s="16" t="s">
        <v>8327</v>
      </c>
      <c r="R1474" t="s">
        <v>8328</v>
      </c>
      <c r="S1474" s="20">
        <f t="shared" si="68"/>
        <v>41716.632847222223</v>
      </c>
    </row>
    <row r="1475" spans="1:19" ht="43.2" x14ac:dyDescent="0.55000000000000004">
      <c r="A1475" s="10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2">
        <f t="shared" ref="O1475:O1538" si="69">ROUND(E1475/D1475*100,0)</f>
        <v>108</v>
      </c>
      <c r="P1475" s="14">
        <f t="shared" ref="P1475:P1538" si="70">IFERROR(ROUND(E1475/L1475,2),0)</f>
        <v>41.96</v>
      </c>
      <c r="Q1475" s="16" t="s">
        <v>8327</v>
      </c>
      <c r="R1475" t="s">
        <v>8328</v>
      </c>
      <c r="S1475" s="20">
        <f t="shared" ref="S1475:S1538" si="71">(((J1475/60)/60/24)+DATE(1970,1,1))</f>
        <v>41593.082002314812</v>
      </c>
    </row>
    <row r="1476" spans="1:19" ht="43.2" x14ac:dyDescent="0.55000000000000004">
      <c r="A1476" s="10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2">
        <f t="shared" si="69"/>
        <v>108</v>
      </c>
      <c r="P1476" s="14">
        <f t="shared" si="70"/>
        <v>45.44</v>
      </c>
      <c r="Q1476" s="16" t="s">
        <v>8327</v>
      </c>
      <c r="R1476" t="s">
        <v>8331</v>
      </c>
      <c r="S1476" s="20">
        <f t="shared" si="71"/>
        <v>40996.994074074071</v>
      </c>
    </row>
    <row r="1477" spans="1:19" ht="43.2" x14ac:dyDescent="0.55000000000000004">
      <c r="A1477" s="10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2">
        <f t="shared" si="69"/>
        <v>129</v>
      </c>
      <c r="P1477" s="14">
        <f t="shared" si="70"/>
        <v>38.869999999999997</v>
      </c>
      <c r="Q1477" s="16" t="s">
        <v>8313</v>
      </c>
      <c r="R1477" t="s">
        <v>8314</v>
      </c>
      <c r="S1477" s="20">
        <f t="shared" si="71"/>
        <v>42318.950173611112</v>
      </c>
    </row>
    <row r="1478" spans="1:19" ht="43.2" x14ac:dyDescent="0.55000000000000004">
      <c r="A1478" s="10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2">
        <f t="shared" si="69"/>
        <v>108</v>
      </c>
      <c r="P1478" s="14">
        <f t="shared" si="70"/>
        <v>76.790000000000006</v>
      </c>
      <c r="Q1478" s="16" t="s">
        <v>8323</v>
      </c>
      <c r="R1478" t="s">
        <v>8324</v>
      </c>
      <c r="S1478" s="20">
        <f t="shared" si="71"/>
        <v>42177.791909722218</v>
      </c>
    </row>
    <row r="1479" spans="1:19" ht="28.8" x14ac:dyDescent="0.55000000000000004">
      <c r="A1479" s="10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2">
        <f t="shared" si="69"/>
        <v>147</v>
      </c>
      <c r="P1479" s="14">
        <f t="shared" si="70"/>
        <v>15.72</v>
      </c>
      <c r="Q1479" s="16" t="s">
        <v>8316</v>
      </c>
      <c r="R1479" t="s">
        <v>8317</v>
      </c>
      <c r="S1479" s="20">
        <f t="shared" si="71"/>
        <v>42136.75100694444</v>
      </c>
    </row>
    <row r="1480" spans="1:19" ht="43.2" x14ac:dyDescent="0.55000000000000004">
      <c r="A1480" s="1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2">
        <f t="shared" si="69"/>
        <v>107</v>
      </c>
      <c r="P1480" s="14">
        <f t="shared" si="70"/>
        <v>169.58</v>
      </c>
      <c r="Q1480" s="16" t="s">
        <v>8311</v>
      </c>
      <c r="R1480" t="s">
        <v>8333</v>
      </c>
      <c r="S1480" s="20">
        <f t="shared" si="71"/>
        <v>42162.146782407406</v>
      </c>
    </row>
    <row r="1481" spans="1:19" ht="43.2" x14ac:dyDescent="0.55000000000000004">
      <c r="A1481" s="10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2">
        <f t="shared" si="69"/>
        <v>107</v>
      </c>
      <c r="P1481" s="14">
        <f t="shared" si="70"/>
        <v>134.21</v>
      </c>
      <c r="Q1481" s="16" t="s">
        <v>8327</v>
      </c>
      <c r="R1481" t="s">
        <v>8331</v>
      </c>
      <c r="S1481" s="20">
        <f t="shared" si="71"/>
        <v>40691.788055555553</v>
      </c>
    </row>
    <row r="1482" spans="1:19" ht="43.2" hidden="1" x14ac:dyDescent="0.55000000000000004">
      <c r="A1482" s="10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2">
        <f t="shared" si="69"/>
        <v>16</v>
      </c>
      <c r="P1482" s="14">
        <f t="shared" si="70"/>
        <v>214.07</v>
      </c>
      <c r="Q1482" s="16" t="s">
        <v>8308</v>
      </c>
      <c r="R1482" t="s">
        <v>8310</v>
      </c>
      <c r="S1482" s="20">
        <f t="shared" si="71"/>
        <v>42780.709039351852</v>
      </c>
    </row>
    <row r="1483" spans="1:19" ht="43.2" hidden="1" x14ac:dyDescent="0.55000000000000004">
      <c r="A1483" s="10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2">
        <f t="shared" si="69"/>
        <v>161</v>
      </c>
      <c r="P1483" s="14">
        <f t="shared" si="70"/>
        <v>37.78</v>
      </c>
      <c r="Q1483" s="16" t="s">
        <v>8313</v>
      </c>
      <c r="R1483" t="s">
        <v>8314</v>
      </c>
      <c r="S1483" s="20">
        <f t="shared" si="71"/>
        <v>42711.700694444444</v>
      </c>
    </row>
    <row r="1484" spans="1:19" ht="43.2" x14ac:dyDescent="0.55000000000000004">
      <c r="A1484" s="10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2">
        <f t="shared" si="69"/>
        <v>100</v>
      </c>
      <c r="P1484" s="14">
        <f t="shared" si="70"/>
        <v>42.8</v>
      </c>
      <c r="Q1484" s="16" t="s">
        <v>8327</v>
      </c>
      <c r="R1484" t="s">
        <v>8328</v>
      </c>
      <c r="S1484" s="20">
        <f t="shared" si="71"/>
        <v>40687.021597222221</v>
      </c>
    </row>
    <row r="1485" spans="1:19" ht="43.2" x14ac:dyDescent="0.55000000000000004">
      <c r="A1485" s="10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2">
        <f t="shared" si="69"/>
        <v>100</v>
      </c>
      <c r="P1485" s="14">
        <f t="shared" si="70"/>
        <v>74.53</v>
      </c>
      <c r="Q1485" s="16" t="s">
        <v>8323</v>
      </c>
      <c r="R1485" t="s">
        <v>8326</v>
      </c>
      <c r="S1485" s="20">
        <f t="shared" si="71"/>
        <v>41852.658310185187</v>
      </c>
    </row>
    <row r="1486" spans="1:19" ht="43.2" x14ac:dyDescent="0.55000000000000004">
      <c r="A1486" s="10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2">
        <f t="shared" si="69"/>
        <v>107</v>
      </c>
      <c r="P1486" s="14">
        <f t="shared" si="70"/>
        <v>49.25</v>
      </c>
      <c r="Q1486" s="16" t="s">
        <v>8327</v>
      </c>
      <c r="R1486" t="s">
        <v>8328</v>
      </c>
      <c r="S1486" s="20">
        <f t="shared" si="71"/>
        <v>40833.633194444446</v>
      </c>
    </row>
    <row r="1487" spans="1:19" ht="43.2" hidden="1" x14ac:dyDescent="0.55000000000000004">
      <c r="A1487" s="10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2">
        <f t="shared" si="69"/>
        <v>40</v>
      </c>
      <c r="P1487" s="14">
        <f t="shared" si="70"/>
        <v>44.44</v>
      </c>
      <c r="Q1487" s="16" t="s">
        <v>8327</v>
      </c>
      <c r="R1487" t="s">
        <v>8328</v>
      </c>
      <c r="S1487" s="20">
        <f t="shared" si="71"/>
        <v>42218.872986111113</v>
      </c>
    </row>
    <row r="1488" spans="1:19" ht="43.2" hidden="1" x14ac:dyDescent="0.55000000000000004">
      <c r="A1488" s="10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2">
        <f t="shared" si="69"/>
        <v>5</v>
      </c>
      <c r="P1488" s="14">
        <f t="shared" si="70"/>
        <v>640</v>
      </c>
      <c r="Q1488" s="16" t="s">
        <v>8319</v>
      </c>
      <c r="R1488" t="s">
        <v>8345</v>
      </c>
      <c r="S1488" s="20">
        <f t="shared" si="71"/>
        <v>42275.720219907409</v>
      </c>
    </row>
    <row r="1489" spans="1:19" ht="43.2" x14ac:dyDescent="0.55000000000000004">
      <c r="A1489" s="10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2">
        <f t="shared" si="69"/>
        <v>107</v>
      </c>
      <c r="P1489" s="14">
        <f t="shared" si="70"/>
        <v>177.5</v>
      </c>
      <c r="Q1489" s="16" t="s">
        <v>8327</v>
      </c>
      <c r="R1489" t="s">
        <v>8341</v>
      </c>
      <c r="S1489" s="20">
        <f t="shared" si="71"/>
        <v>42769.809965277775</v>
      </c>
    </row>
    <row r="1490" spans="1:19" ht="43.2" x14ac:dyDescent="0.55000000000000004">
      <c r="A1490" s="1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2">
        <f t="shared" si="69"/>
        <v>106</v>
      </c>
      <c r="P1490" s="14">
        <f t="shared" si="70"/>
        <v>96.67</v>
      </c>
      <c r="Q1490" s="16" t="s">
        <v>8323</v>
      </c>
      <c r="R1490" t="s">
        <v>8326</v>
      </c>
      <c r="S1490" s="20">
        <f t="shared" si="71"/>
        <v>41950.859560185185</v>
      </c>
    </row>
    <row r="1491" spans="1:19" ht="43.2" hidden="1" x14ac:dyDescent="0.55000000000000004">
      <c r="A1491" s="10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2">
        <f t="shared" si="69"/>
        <v>206</v>
      </c>
      <c r="P1491" s="14">
        <f t="shared" si="70"/>
        <v>106.2</v>
      </c>
      <c r="Q1491" s="16" t="s">
        <v>8327</v>
      </c>
      <c r="R1491" t="s">
        <v>8329</v>
      </c>
      <c r="S1491" s="20">
        <f t="shared" si="71"/>
        <v>42127.069548611107</v>
      </c>
    </row>
    <row r="1492" spans="1:19" ht="43.2" hidden="1" x14ac:dyDescent="0.55000000000000004">
      <c r="A1492" s="10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2">
        <f t="shared" si="69"/>
        <v>4</v>
      </c>
      <c r="P1492" s="14">
        <f t="shared" si="70"/>
        <v>176.94</v>
      </c>
      <c r="Q1492" s="16" t="s">
        <v>8323</v>
      </c>
      <c r="R1492" t="s">
        <v>8335</v>
      </c>
      <c r="S1492" s="20">
        <f t="shared" si="71"/>
        <v>42701.166365740741</v>
      </c>
    </row>
    <row r="1493" spans="1:19" ht="43.2" hidden="1" x14ac:dyDescent="0.55000000000000004">
      <c r="A1493" s="10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2">
        <f t="shared" si="69"/>
        <v>106</v>
      </c>
      <c r="P1493" s="14">
        <f t="shared" si="70"/>
        <v>44.14</v>
      </c>
      <c r="Q1493" s="16" t="s">
        <v>8323</v>
      </c>
      <c r="R1493" t="s">
        <v>8326</v>
      </c>
      <c r="S1493" s="20">
        <f t="shared" si="71"/>
        <v>42422.977418981478</v>
      </c>
    </row>
    <row r="1494" spans="1:19" ht="43.2" x14ac:dyDescent="0.55000000000000004">
      <c r="A1494" s="10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2">
        <f t="shared" si="69"/>
        <v>113</v>
      </c>
      <c r="P1494" s="14">
        <f t="shared" si="70"/>
        <v>50.4</v>
      </c>
      <c r="Q1494" s="16" t="s">
        <v>8323</v>
      </c>
      <c r="R1494" t="s">
        <v>8326</v>
      </c>
      <c r="S1494" s="20">
        <f t="shared" si="71"/>
        <v>42458.641724537039</v>
      </c>
    </row>
    <row r="1495" spans="1:19" ht="57.6" hidden="1" x14ac:dyDescent="0.55000000000000004">
      <c r="A1495" s="10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2">
        <f t="shared" si="69"/>
        <v>21</v>
      </c>
      <c r="P1495" s="14">
        <f t="shared" si="70"/>
        <v>453.14</v>
      </c>
      <c r="Q1495" s="16" t="s">
        <v>8313</v>
      </c>
      <c r="R1495" t="s">
        <v>8353</v>
      </c>
      <c r="S1495" s="20">
        <f t="shared" si="71"/>
        <v>41913.790289351848</v>
      </c>
    </row>
    <row r="1496" spans="1:19" ht="43.2" x14ac:dyDescent="0.55000000000000004">
      <c r="A1496" s="10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2">
        <f t="shared" si="69"/>
        <v>127</v>
      </c>
      <c r="P1496" s="14">
        <f t="shared" si="70"/>
        <v>57.65</v>
      </c>
      <c r="Q1496" s="16" t="s">
        <v>8321</v>
      </c>
      <c r="R1496" t="s">
        <v>8322</v>
      </c>
      <c r="S1496" s="20">
        <f t="shared" si="71"/>
        <v>41099.742800925924</v>
      </c>
    </row>
    <row r="1497" spans="1:19" ht="57.6" x14ac:dyDescent="0.55000000000000004">
      <c r="A1497" s="10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2">
        <f t="shared" si="69"/>
        <v>106</v>
      </c>
      <c r="P1497" s="14">
        <f t="shared" si="70"/>
        <v>45.94</v>
      </c>
      <c r="Q1497" s="16" t="s">
        <v>8308</v>
      </c>
      <c r="R1497" t="s">
        <v>8315</v>
      </c>
      <c r="S1497" s="20">
        <f t="shared" si="71"/>
        <v>42103.160578703704</v>
      </c>
    </row>
    <row r="1498" spans="1:19" ht="43.2" x14ac:dyDescent="0.55000000000000004">
      <c r="A1498" s="10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2">
        <f t="shared" si="69"/>
        <v>105</v>
      </c>
      <c r="P1498" s="14">
        <f t="shared" si="70"/>
        <v>47.88</v>
      </c>
      <c r="Q1498" s="16" t="s">
        <v>8323</v>
      </c>
      <c r="R1498" t="s">
        <v>8326</v>
      </c>
      <c r="S1498" s="20">
        <f t="shared" si="71"/>
        <v>42016.938692129625</v>
      </c>
    </row>
    <row r="1499" spans="1:19" ht="43.2" hidden="1" x14ac:dyDescent="0.55000000000000004">
      <c r="A1499" s="10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2">
        <f t="shared" si="69"/>
        <v>158</v>
      </c>
      <c r="P1499" s="14">
        <f t="shared" si="70"/>
        <v>38.99</v>
      </c>
      <c r="Q1499" s="16" t="s">
        <v>8308</v>
      </c>
      <c r="R1499" t="s">
        <v>8315</v>
      </c>
      <c r="S1499" s="20">
        <f t="shared" si="71"/>
        <v>42524.105462962965</v>
      </c>
    </row>
    <row r="1500" spans="1:19" hidden="1" x14ac:dyDescent="0.55000000000000004">
      <c r="A1500" s="1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2">
        <f t="shared" si="69"/>
        <v>21</v>
      </c>
      <c r="P1500" s="14">
        <f t="shared" si="70"/>
        <v>73.37</v>
      </c>
      <c r="Q1500" s="16" t="s">
        <v>8308</v>
      </c>
      <c r="R1500" t="s">
        <v>8315</v>
      </c>
      <c r="S1500" s="20">
        <f t="shared" si="71"/>
        <v>42381.866284722222</v>
      </c>
    </row>
    <row r="1501" spans="1:19" ht="43.2" x14ac:dyDescent="0.55000000000000004">
      <c r="A1501" s="10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2">
        <f t="shared" si="69"/>
        <v>105</v>
      </c>
      <c r="P1501" s="14">
        <f t="shared" si="70"/>
        <v>58.33</v>
      </c>
      <c r="Q1501" s="16" t="s">
        <v>8327</v>
      </c>
      <c r="R1501" t="s">
        <v>8331</v>
      </c>
      <c r="S1501" s="20">
        <f t="shared" si="71"/>
        <v>40690.823055555556</v>
      </c>
    </row>
    <row r="1502" spans="1:19" ht="72" x14ac:dyDescent="0.55000000000000004">
      <c r="A1502" s="10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2">
        <f t="shared" si="69"/>
        <v>105</v>
      </c>
      <c r="P1502" s="14">
        <f t="shared" si="70"/>
        <v>80.72</v>
      </c>
      <c r="Q1502" s="16" t="s">
        <v>8323</v>
      </c>
      <c r="R1502" t="s">
        <v>8326</v>
      </c>
      <c r="S1502" s="20">
        <f t="shared" si="71"/>
        <v>42545.774189814809</v>
      </c>
    </row>
    <row r="1503" spans="1:19" ht="43.2" hidden="1" x14ac:dyDescent="0.55000000000000004">
      <c r="A1503" s="10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2">
        <f t="shared" si="69"/>
        <v>112</v>
      </c>
      <c r="P1503" s="14">
        <f t="shared" si="70"/>
        <v>39.81</v>
      </c>
      <c r="Q1503" s="16" t="s">
        <v>8323</v>
      </c>
      <c r="R1503" t="s">
        <v>8326</v>
      </c>
      <c r="S1503" s="20">
        <f t="shared" si="71"/>
        <v>42156.510393518518</v>
      </c>
    </row>
    <row r="1504" spans="1:19" ht="43.2" x14ac:dyDescent="0.55000000000000004">
      <c r="A1504" s="10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2">
        <f t="shared" si="69"/>
        <v>105</v>
      </c>
      <c r="P1504" s="14">
        <f t="shared" si="70"/>
        <v>48.98</v>
      </c>
      <c r="Q1504" s="16" t="s">
        <v>8323</v>
      </c>
      <c r="R1504" t="s">
        <v>8324</v>
      </c>
      <c r="S1504" s="20">
        <f t="shared" si="71"/>
        <v>42622.767476851848</v>
      </c>
    </row>
    <row r="1505" spans="1:19" ht="43.2" x14ac:dyDescent="0.55000000000000004">
      <c r="A1505" s="10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2">
        <f t="shared" si="69"/>
        <v>104</v>
      </c>
      <c r="P1505" s="14">
        <f t="shared" si="70"/>
        <v>111.89</v>
      </c>
      <c r="Q1505" s="16" t="s">
        <v>8323</v>
      </c>
      <c r="R1505" t="s">
        <v>8326</v>
      </c>
      <c r="S1505" s="20">
        <f t="shared" si="71"/>
        <v>41937.95344907407</v>
      </c>
    </row>
    <row r="1506" spans="1:19" ht="28.8" x14ac:dyDescent="0.55000000000000004">
      <c r="A1506" s="10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2">
        <f t="shared" si="69"/>
        <v>104</v>
      </c>
      <c r="P1506" s="14">
        <f t="shared" si="70"/>
        <v>46.07</v>
      </c>
      <c r="Q1506" s="16" t="s">
        <v>8327</v>
      </c>
      <c r="R1506" t="s">
        <v>8331</v>
      </c>
      <c r="S1506" s="20">
        <f t="shared" si="71"/>
        <v>40007.704247685186</v>
      </c>
    </row>
    <row r="1507" spans="1:19" ht="43.2" hidden="1" x14ac:dyDescent="0.55000000000000004">
      <c r="A1507" s="10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2">
        <f t="shared" si="69"/>
        <v>31</v>
      </c>
      <c r="P1507" s="14">
        <f t="shared" si="70"/>
        <v>80.13</v>
      </c>
      <c r="Q1507" s="16" t="s">
        <v>8327</v>
      </c>
      <c r="R1507" t="s">
        <v>8330</v>
      </c>
      <c r="S1507" s="20">
        <f t="shared" si="71"/>
        <v>42802.046817129631</v>
      </c>
    </row>
    <row r="1508" spans="1:19" ht="28.8" hidden="1" x14ac:dyDescent="0.55000000000000004">
      <c r="A1508" s="10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2">
        <f t="shared" si="69"/>
        <v>260</v>
      </c>
      <c r="P1508" s="14">
        <f t="shared" si="70"/>
        <v>34.69</v>
      </c>
      <c r="Q1508" s="16" t="s">
        <v>8313</v>
      </c>
      <c r="R1508" t="s">
        <v>8314</v>
      </c>
      <c r="S1508" s="20">
        <f t="shared" si="71"/>
        <v>42627.253263888888</v>
      </c>
    </row>
    <row r="1509" spans="1:19" ht="28.8" x14ac:dyDescent="0.55000000000000004">
      <c r="A1509" s="10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2">
        <f t="shared" si="69"/>
        <v>125</v>
      </c>
      <c r="P1509" s="14">
        <f t="shared" si="70"/>
        <v>37.14</v>
      </c>
      <c r="Q1509" s="16" t="s">
        <v>8323</v>
      </c>
      <c r="R1509" t="s">
        <v>8326</v>
      </c>
      <c r="S1509" s="20">
        <f t="shared" si="71"/>
        <v>42270.582141203704</v>
      </c>
    </row>
    <row r="1510" spans="1:19" ht="43.2" hidden="1" x14ac:dyDescent="0.55000000000000004">
      <c r="A1510" s="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2">
        <f t="shared" si="69"/>
        <v>125</v>
      </c>
      <c r="P1510" s="14">
        <f t="shared" si="70"/>
        <v>69.33</v>
      </c>
      <c r="Q1510" s="16" t="s">
        <v>8323</v>
      </c>
      <c r="R1510" t="s">
        <v>8326</v>
      </c>
      <c r="S1510" s="20">
        <f t="shared" si="71"/>
        <v>42052.949814814812</v>
      </c>
    </row>
    <row r="1511" spans="1:19" ht="43.2" x14ac:dyDescent="0.55000000000000004">
      <c r="A1511" s="10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2">
        <f t="shared" si="69"/>
        <v>124</v>
      </c>
      <c r="P1511" s="14">
        <f t="shared" si="70"/>
        <v>50.9</v>
      </c>
      <c r="Q1511" s="16" t="s">
        <v>8323</v>
      </c>
      <c r="R1511" t="s">
        <v>8326</v>
      </c>
      <c r="S1511" s="20">
        <f t="shared" si="71"/>
        <v>41772.105937500004</v>
      </c>
    </row>
    <row r="1512" spans="1:19" ht="43.2" x14ac:dyDescent="0.55000000000000004">
      <c r="A1512" s="10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2">
        <f t="shared" si="69"/>
        <v>104</v>
      </c>
      <c r="P1512" s="14">
        <f t="shared" si="70"/>
        <v>70.569999999999993</v>
      </c>
      <c r="Q1512" s="16" t="s">
        <v>8323</v>
      </c>
      <c r="R1512" t="s">
        <v>8326</v>
      </c>
      <c r="S1512" s="20">
        <f t="shared" si="71"/>
        <v>42675.832465277781</v>
      </c>
    </row>
    <row r="1513" spans="1:19" ht="43.2" x14ac:dyDescent="0.55000000000000004">
      <c r="A1513" s="10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2">
        <f t="shared" si="69"/>
        <v>103</v>
      </c>
      <c r="P1513" s="14">
        <f t="shared" si="70"/>
        <v>88.57</v>
      </c>
      <c r="Q1513" s="16" t="s">
        <v>8321</v>
      </c>
      <c r="R1513" t="s">
        <v>8343</v>
      </c>
      <c r="S1513" s="20">
        <f t="shared" si="71"/>
        <v>40861.27416666667</v>
      </c>
    </row>
    <row r="1514" spans="1:19" ht="43.2" hidden="1" x14ac:dyDescent="0.55000000000000004">
      <c r="A1514" s="10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2">
        <f t="shared" si="69"/>
        <v>16</v>
      </c>
      <c r="P1514" s="14">
        <f t="shared" si="70"/>
        <v>129.16999999999999</v>
      </c>
      <c r="Q1514" s="16" t="s">
        <v>8308</v>
      </c>
      <c r="R1514" t="s">
        <v>8310</v>
      </c>
      <c r="S1514" s="20">
        <f t="shared" si="71"/>
        <v>42556.667245370365</v>
      </c>
    </row>
    <row r="1515" spans="1:19" ht="43.2" hidden="1" x14ac:dyDescent="0.55000000000000004">
      <c r="A1515" s="10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2">
        <f t="shared" si="69"/>
        <v>103</v>
      </c>
      <c r="P1515" s="14">
        <f t="shared" si="70"/>
        <v>60.78</v>
      </c>
      <c r="Q1515" s="16" t="s">
        <v>8323</v>
      </c>
      <c r="R1515" t="s">
        <v>8326</v>
      </c>
      <c r="S1515" s="20">
        <f t="shared" si="71"/>
        <v>42312.792662037042</v>
      </c>
    </row>
    <row r="1516" spans="1:19" ht="43.2" hidden="1" x14ac:dyDescent="0.55000000000000004">
      <c r="A1516" s="10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2">
        <f t="shared" si="69"/>
        <v>155</v>
      </c>
      <c r="P1516" s="14">
        <f t="shared" si="70"/>
        <v>39.74</v>
      </c>
      <c r="Q1516" s="16" t="s">
        <v>8323</v>
      </c>
      <c r="R1516" t="s">
        <v>8326</v>
      </c>
      <c r="S1516" s="20">
        <f t="shared" si="71"/>
        <v>41988.617083333331</v>
      </c>
    </row>
    <row r="1517" spans="1:19" ht="43.2" hidden="1" x14ac:dyDescent="0.55000000000000004">
      <c r="A1517" s="10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2">
        <f t="shared" si="69"/>
        <v>103</v>
      </c>
      <c r="P1517" s="14">
        <f t="shared" si="70"/>
        <v>53.36</v>
      </c>
      <c r="Q1517" s="16" t="s">
        <v>8323</v>
      </c>
      <c r="R1517" t="s">
        <v>8326</v>
      </c>
      <c r="S1517" s="20">
        <f t="shared" si="71"/>
        <v>42173.970127314817</v>
      </c>
    </row>
    <row r="1518" spans="1:19" ht="28.8" hidden="1" x14ac:dyDescent="0.55000000000000004">
      <c r="A1518" s="10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2">
        <f t="shared" si="69"/>
        <v>103</v>
      </c>
      <c r="P1518" s="14">
        <f t="shared" si="70"/>
        <v>39.54</v>
      </c>
      <c r="Q1518" s="16" t="s">
        <v>8323</v>
      </c>
      <c r="R1518" t="s">
        <v>8326</v>
      </c>
      <c r="S1518" s="20">
        <f t="shared" si="71"/>
        <v>41921.375532407408</v>
      </c>
    </row>
    <row r="1519" spans="1:19" ht="28.8" x14ac:dyDescent="0.55000000000000004">
      <c r="A1519" s="10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2">
        <f t="shared" si="69"/>
        <v>119</v>
      </c>
      <c r="P1519" s="14">
        <f t="shared" si="70"/>
        <v>49.69</v>
      </c>
      <c r="Q1519" s="16" t="s">
        <v>8323</v>
      </c>
      <c r="R1519" t="s">
        <v>8326</v>
      </c>
      <c r="S1519" s="20">
        <f t="shared" si="71"/>
        <v>42050.008368055554</v>
      </c>
    </row>
    <row r="1520" spans="1:19" ht="43.2" x14ac:dyDescent="0.55000000000000004">
      <c r="A1520" s="1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2">
        <f t="shared" si="69"/>
        <v>103</v>
      </c>
      <c r="P1520" s="14">
        <f t="shared" si="70"/>
        <v>66.959999999999994</v>
      </c>
      <c r="Q1520" s="16" t="s">
        <v>8323</v>
      </c>
      <c r="R1520" t="s">
        <v>8326</v>
      </c>
      <c r="S1520" s="20">
        <f t="shared" si="71"/>
        <v>42125.772812499999</v>
      </c>
    </row>
    <row r="1521" spans="1:19" ht="43.2" hidden="1" x14ac:dyDescent="0.55000000000000004">
      <c r="A1521" s="10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2">
        <f t="shared" si="69"/>
        <v>103</v>
      </c>
      <c r="P1521" s="14">
        <f t="shared" si="70"/>
        <v>39.49</v>
      </c>
      <c r="Q1521" s="16" t="s">
        <v>8323</v>
      </c>
      <c r="R1521" t="s">
        <v>8326</v>
      </c>
      <c r="S1521" s="20">
        <f t="shared" si="71"/>
        <v>42157.652511574073</v>
      </c>
    </row>
    <row r="1522" spans="1:19" ht="57.6" hidden="1" x14ac:dyDescent="0.55000000000000004">
      <c r="A1522" s="10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2">
        <f t="shared" si="69"/>
        <v>123</v>
      </c>
      <c r="P1522" s="14">
        <f t="shared" si="70"/>
        <v>25.35</v>
      </c>
      <c r="Q1522" s="16" t="s">
        <v>8311</v>
      </c>
      <c r="R1522" t="s">
        <v>8333</v>
      </c>
      <c r="S1522" s="20">
        <f t="shared" si="71"/>
        <v>41213.254687499997</v>
      </c>
    </row>
    <row r="1523" spans="1:19" ht="43.2" x14ac:dyDescent="0.55000000000000004">
      <c r="A1523" s="10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2">
        <f t="shared" si="69"/>
        <v>153</v>
      </c>
      <c r="P1523" s="14">
        <f t="shared" si="70"/>
        <v>57.77</v>
      </c>
      <c r="Q1523" s="16" t="s">
        <v>8316</v>
      </c>
      <c r="R1523" t="s">
        <v>8317</v>
      </c>
      <c r="S1523" s="20">
        <f t="shared" si="71"/>
        <v>42773.005243055552</v>
      </c>
    </row>
    <row r="1524" spans="1:19" ht="43.2" x14ac:dyDescent="0.55000000000000004">
      <c r="A1524" s="10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2">
        <f t="shared" si="69"/>
        <v>102</v>
      </c>
      <c r="P1524" s="14">
        <f t="shared" si="70"/>
        <v>235.46</v>
      </c>
      <c r="Q1524" s="16" t="s">
        <v>8323</v>
      </c>
      <c r="R1524" t="s">
        <v>8326</v>
      </c>
      <c r="S1524" s="20">
        <f t="shared" si="71"/>
        <v>42055.277199074073</v>
      </c>
    </row>
    <row r="1525" spans="1:19" ht="43.2" x14ac:dyDescent="0.55000000000000004">
      <c r="A1525" s="10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2">
        <f t="shared" si="69"/>
        <v>122</v>
      </c>
      <c r="P1525" s="14">
        <f t="shared" si="70"/>
        <v>34.380000000000003</v>
      </c>
      <c r="Q1525" s="16" t="s">
        <v>8327</v>
      </c>
      <c r="R1525" t="s">
        <v>8338</v>
      </c>
      <c r="S1525" s="20">
        <f t="shared" si="71"/>
        <v>40939.761782407404</v>
      </c>
    </row>
    <row r="1526" spans="1:19" ht="28.8" hidden="1" x14ac:dyDescent="0.55000000000000004">
      <c r="A1526" s="10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2">
        <f t="shared" si="69"/>
        <v>31</v>
      </c>
      <c r="P1526" s="14">
        <f t="shared" si="70"/>
        <v>191.25</v>
      </c>
      <c r="Q1526" s="16" t="s">
        <v>8308</v>
      </c>
      <c r="R1526" t="s">
        <v>8310</v>
      </c>
      <c r="S1526" s="20">
        <f t="shared" si="71"/>
        <v>41955.002488425926</v>
      </c>
    </row>
    <row r="1527" spans="1:19" ht="28.8" x14ac:dyDescent="0.55000000000000004">
      <c r="A1527" s="10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2">
        <f t="shared" si="69"/>
        <v>102</v>
      </c>
      <c r="P1527" s="14">
        <f t="shared" si="70"/>
        <v>55.6</v>
      </c>
      <c r="Q1527" s="16" t="s">
        <v>8323</v>
      </c>
      <c r="R1527" t="s">
        <v>8326</v>
      </c>
      <c r="S1527" s="20">
        <f t="shared" si="71"/>
        <v>42270.7269212963</v>
      </c>
    </row>
    <row r="1528" spans="1:19" ht="43.2" x14ac:dyDescent="0.55000000000000004">
      <c r="A1528" s="10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2">
        <f t="shared" si="69"/>
        <v>109</v>
      </c>
      <c r="P1528" s="14">
        <f t="shared" si="70"/>
        <v>160.79</v>
      </c>
      <c r="Q1528" s="16" t="s">
        <v>8327</v>
      </c>
      <c r="R1528" t="s">
        <v>8331</v>
      </c>
      <c r="S1528" s="20">
        <f t="shared" si="71"/>
        <v>42087.803310185183</v>
      </c>
    </row>
    <row r="1529" spans="1:19" ht="43.2" hidden="1" x14ac:dyDescent="0.55000000000000004">
      <c r="A1529" s="10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2">
        <f t="shared" si="69"/>
        <v>102</v>
      </c>
      <c r="P1529" s="14">
        <f t="shared" si="70"/>
        <v>33.94</v>
      </c>
      <c r="Q1529" s="16" t="s">
        <v>8323</v>
      </c>
      <c r="R1529" t="s">
        <v>8326</v>
      </c>
      <c r="S1529" s="20">
        <f t="shared" si="71"/>
        <v>42192.64707175926</v>
      </c>
    </row>
    <row r="1530" spans="1:19" ht="43.2" x14ac:dyDescent="0.55000000000000004">
      <c r="A1530" s="1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2">
        <f t="shared" si="69"/>
        <v>102</v>
      </c>
      <c r="P1530" s="14">
        <f t="shared" si="70"/>
        <v>203.2</v>
      </c>
      <c r="Q1530" s="16" t="s">
        <v>8323</v>
      </c>
      <c r="R1530" t="s">
        <v>8326</v>
      </c>
      <c r="S1530" s="20">
        <f t="shared" si="71"/>
        <v>42380.884872685187</v>
      </c>
    </row>
    <row r="1531" spans="1:19" ht="43.2" hidden="1" x14ac:dyDescent="0.55000000000000004">
      <c r="A1531" s="10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2">
        <f t="shared" si="69"/>
        <v>102</v>
      </c>
      <c r="P1531" s="14">
        <f t="shared" si="70"/>
        <v>53.44</v>
      </c>
      <c r="Q1531" s="16" t="s">
        <v>8323</v>
      </c>
      <c r="R1531" t="s">
        <v>8326</v>
      </c>
      <c r="S1531" s="20">
        <f t="shared" si="71"/>
        <v>41878.946574074071</v>
      </c>
    </row>
    <row r="1532" spans="1:19" ht="28.8" x14ac:dyDescent="0.55000000000000004">
      <c r="A1532" s="10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2">
        <f t="shared" si="69"/>
        <v>122</v>
      </c>
      <c r="P1532" s="14">
        <f t="shared" si="70"/>
        <v>49.11</v>
      </c>
      <c r="Q1532" s="16" t="s">
        <v>8327</v>
      </c>
      <c r="R1532" t="s">
        <v>8331</v>
      </c>
      <c r="S1532" s="20">
        <f t="shared" si="71"/>
        <v>41730.998402777775</v>
      </c>
    </row>
    <row r="1533" spans="1:19" ht="43.2" x14ac:dyDescent="0.55000000000000004">
      <c r="A1533" s="10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2">
        <f t="shared" si="69"/>
        <v>102</v>
      </c>
      <c r="P1533" s="14">
        <f t="shared" si="70"/>
        <v>105</v>
      </c>
      <c r="Q1533" s="16" t="s">
        <v>8323</v>
      </c>
      <c r="R1533" t="s">
        <v>8326</v>
      </c>
      <c r="S1533" s="20">
        <f t="shared" si="71"/>
        <v>41829.734259259261</v>
      </c>
    </row>
    <row r="1534" spans="1:19" ht="43.2" hidden="1" x14ac:dyDescent="0.55000000000000004">
      <c r="A1534" s="10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2">
        <f t="shared" si="69"/>
        <v>61</v>
      </c>
      <c r="P1534" s="14">
        <f t="shared" si="70"/>
        <v>179.12</v>
      </c>
      <c r="Q1534" s="16" t="s">
        <v>8323</v>
      </c>
      <c r="R1534" t="s">
        <v>8326</v>
      </c>
      <c r="S1534" s="20">
        <f t="shared" si="71"/>
        <v>42235.117476851854</v>
      </c>
    </row>
    <row r="1535" spans="1:19" ht="28.8" x14ac:dyDescent="0.55000000000000004">
      <c r="A1535" s="10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2">
        <f t="shared" si="69"/>
        <v>108</v>
      </c>
      <c r="P1535" s="14">
        <f t="shared" si="70"/>
        <v>55.2</v>
      </c>
      <c r="Q1535" s="16" t="s">
        <v>8321</v>
      </c>
      <c r="R1535" t="s">
        <v>8322</v>
      </c>
      <c r="S1535" s="20">
        <f t="shared" si="71"/>
        <v>41674.08494212963</v>
      </c>
    </row>
    <row r="1536" spans="1:19" ht="43.2" x14ac:dyDescent="0.55000000000000004">
      <c r="A1536" s="10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2">
        <f t="shared" si="69"/>
        <v>101</v>
      </c>
      <c r="P1536" s="14">
        <f t="shared" si="70"/>
        <v>97.9</v>
      </c>
      <c r="Q1536" s="16" t="s">
        <v>8321</v>
      </c>
      <c r="R1536" t="s">
        <v>8322</v>
      </c>
      <c r="S1536" s="20">
        <f t="shared" si="71"/>
        <v>42047.128564814819</v>
      </c>
    </row>
    <row r="1537" spans="1:19" ht="28.8" x14ac:dyDescent="0.55000000000000004">
      <c r="A1537" s="10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2">
        <f t="shared" si="69"/>
        <v>101</v>
      </c>
      <c r="P1537" s="14">
        <f t="shared" si="70"/>
        <v>126.46</v>
      </c>
      <c r="Q1537" s="16" t="s">
        <v>8323</v>
      </c>
      <c r="R1537" t="s">
        <v>8326</v>
      </c>
      <c r="S1537" s="20">
        <f t="shared" si="71"/>
        <v>42056.013124999998</v>
      </c>
    </row>
    <row r="1538" spans="1:19" ht="43.2" x14ac:dyDescent="0.55000000000000004">
      <c r="A1538" s="10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2">
        <f t="shared" si="69"/>
        <v>101</v>
      </c>
      <c r="P1538" s="14">
        <f t="shared" si="70"/>
        <v>178.53</v>
      </c>
      <c r="Q1538" s="16" t="s">
        <v>8323</v>
      </c>
      <c r="R1538" t="s">
        <v>8324</v>
      </c>
      <c r="S1538" s="20">
        <f t="shared" si="71"/>
        <v>42398.849259259259</v>
      </c>
    </row>
    <row r="1539" spans="1:19" ht="43.2" x14ac:dyDescent="0.55000000000000004">
      <c r="A1539" s="10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2">
        <f t="shared" ref="O1539:O1602" si="72">ROUND(E1539/D1539*100,0)</f>
        <v>101</v>
      </c>
      <c r="P1539" s="14">
        <f t="shared" ref="P1539:P1602" si="73">IFERROR(ROUND(E1539/L1539,2),0)</f>
        <v>116.73</v>
      </c>
      <c r="Q1539" s="16" t="s">
        <v>8323</v>
      </c>
      <c r="R1539" t="s">
        <v>8324</v>
      </c>
      <c r="S1539" s="20">
        <f t="shared" ref="S1539:S1602" si="74">(((J1539/60)/60/24)+DATE(1970,1,1))</f>
        <v>42360.212025462963</v>
      </c>
    </row>
    <row r="1540" spans="1:19" ht="43.2" x14ac:dyDescent="0.55000000000000004">
      <c r="A1540" s="1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2">
        <f t="shared" si="72"/>
        <v>101</v>
      </c>
      <c r="P1540" s="14">
        <f t="shared" si="73"/>
        <v>131.91</v>
      </c>
      <c r="Q1540" s="16" t="s">
        <v>8323</v>
      </c>
      <c r="R1540" t="s">
        <v>8326</v>
      </c>
      <c r="S1540" s="20">
        <f t="shared" si="74"/>
        <v>41862.864675925928</v>
      </c>
    </row>
    <row r="1541" spans="1:19" ht="43.2" hidden="1" x14ac:dyDescent="0.55000000000000004">
      <c r="A1541" s="10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2">
        <f t="shared" si="72"/>
        <v>25</v>
      </c>
      <c r="P1541" s="14">
        <f t="shared" si="73"/>
        <v>91.82</v>
      </c>
      <c r="Q1541" s="16" t="s">
        <v>8321</v>
      </c>
      <c r="R1541" t="s">
        <v>8325</v>
      </c>
      <c r="S1541" s="20">
        <f t="shared" si="74"/>
        <v>42249.064722222218</v>
      </c>
    </row>
    <row r="1542" spans="1:19" ht="43.2" x14ac:dyDescent="0.55000000000000004">
      <c r="A1542" s="10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2">
        <f t="shared" si="72"/>
        <v>101</v>
      </c>
      <c r="P1542" s="14">
        <f t="shared" si="73"/>
        <v>84.17</v>
      </c>
      <c r="Q1542" s="16" t="s">
        <v>8323</v>
      </c>
      <c r="R1542" t="s">
        <v>8326</v>
      </c>
      <c r="S1542" s="20">
        <f t="shared" si="74"/>
        <v>42205.710879629631</v>
      </c>
    </row>
    <row r="1543" spans="1:19" x14ac:dyDescent="0.55000000000000004">
      <c r="A1543" s="10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2">
        <f t="shared" si="72"/>
        <v>101</v>
      </c>
      <c r="P1543" s="14">
        <f t="shared" si="73"/>
        <v>64.47</v>
      </c>
      <c r="Q1543" s="16" t="s">
        <v>8323</v>
      </c>
      <c r="R1543" t="s">
        <v>8326</v>
      </c>
      <c r="S1543" s="20">
        <f t="shared" si="74"/>
        <v>42053.671666666662</v>
      </c>
    </row>
    <row r="1544" spans="1:19" ht="43.2" x14ac:dyDescent="0.55000000000000004">
      <c r="A1544" s="10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2">
        <f t="shared" si="72"/>
        <v>101</v>
      </c>
      <c r="P1544" s="14">
        <f t="shared" si="73"/>
        <v>63.03</v>
      </c>
      <c r="Q1544" s="16" t="s">
        <v>8327</v>
      </c>
      <c r="R1544" t="s">
        <v>8331</v>
      </c>
      <c r="S1544" s="20">
        <f t="shared" si="74"/>
        <v>40978.125046296293</v>
      </c>
    </row>
    <row r="1545" spans="1:19" ht="43.2" x14ac:dyDescent="0.55000000000000004">
      <c r="A1545" s="10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2">
        <f t="shared" si="72"/>
        <v>121</v>
      </c>
      <c r="P1545" s="14">
        <f t="shared" si="73"/>
        <v>79.53</v>
      </c>
      <c r="Q1545" s="16" t="s">
        <v>8327</v>
      </c>
      <c r="R1545" t="s">
        <v>8331</v>
      </c>
      <c r="S1545" s="20">
        <f t="shared" si="74"/>
        <v>42094.236481481479</v>
      </c>
    </row>
    <row r="1546" spans="1:19" x14ac:dyDescent="0.55000000000000004">
      <c r="A1546" s="10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2">
        <f t="shared" si="72"/>
        <v>101</v>
      </c>
      <c r="P1546" s="14">
        <f t="shared" si="73"/>
        <v>143.66999999999999</v>
      </c>
      <c r="Q1546" s="16" t="s">
        <v>8308</v>
      </c>
      <c r="R1546" t="s">
        <v>8310</v>
      </c>
      <c r="S1546" s="20">
        <f t="shared" si="74"/>
        <v>42209.593692129631</v>
      </c>
    </row>
    <row r="1547" spans="1:19" ht="43.2" hidden="1" x14ac:dyDescent="0.55000000000000004">
      <c r="A1547" s="10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2">
        <f t="shared" si="72"/>
        <v>101</v>
      </c>
      <c r="P1547" s="14">
        <f t="shared" si="73"/>
        <v>88.74</v>
      </c>
      <c r="Q1547" s="16" t="s">
        <v>8323</v>
      </c>
      <c r="R1547" t="s">
        <v>8326</v>
      </c>
      <c r="S1547" s="20">
        <f t="shared" si="74"/>
        <v>42754.693842592591</v>
      </c>
    </row>
    <row r="1548" spans="1:19" ht="43.2" x14ac:dyDescent="0.55000000000000004">
      <c r="A1548" s="10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2">
        <f t="shared" si="72"/>
        <v>108</v>
      </c>
      <c r="P1548" s="14">
        <f t="shared" si="73"/>
        <v>86.16</v>
      </c>
      <c r="Q1548" s="16" t="s">
        <v>8321</v>
      </c>
      <c r="R1548" t="s">
        <v>8322</v>
      </c>
      <c r="S1548" s="20">
        <f t="shared" si="74"/>
        <v>40638.162465277775</v>
      </c>
    </row>
    <row r="1549" spans="1:19" ht="43.2" x14ac:dyDescent="0.55000000000000004">
      <c r="A1549" s="10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2">
        <f t="shared" si="72"/>
        <v>101</v>
      </c>
      <c r="P1549" s="14">
        <f t="shared" si="73"/>
        <v>158.68</v>
      </c>
      <c r="Q1549" s="16" t="s">
        <v>8321</v>
      </c>
      <c r="R1549" t="s">
        <v>8332</v>
      </c>
      <c r="S1549" s="20">
        <f t="shared" si="74"/>
        <v>41780.068043981482</v>
      </c>
    </row>
    <row r="1550" spans="1:19" ht="43.2" hidden="1" x14ac:dyDescent="0.55000000000000004">
      <c r="A1550" s="1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2">
        <f t="shared" si="72"/>
        <v>151</v>
      </c>
      <c r="P1550" s="14">
        <f t="shared" si="73"/>
        <v>100.5</v>
      </c>
      <c r="Q1550" s="16" t="s">
        <v>8323</v>
      </c>
      <c r="R1550" t="s">
        <v>8335</v>
      </c>
      <c r="S1550" s="20">
        <f t="shared" si="74"/>
        <v>42548.63853009259</v>
      </c>
    </row>
    <row r="1551" spans="1:19" ht="43.2" x14ac:dyDescent="0.55000000000000004">
      <c r="A1551" s="10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2">
        <f t="shared" si="72"/>
        <v>100</v>
      </c>
      <c r="P1551" s="14">
        <f t="shared" si="73"/>
        <v>107.64</v>
      </c>
      <c r="Q1551" s="16" t="s">
        <v>8308</v>
      </c>
      <c r="R1551" t="s">
        <v>8310</v>
      </c>
      <c r="S1551" s="20">
        <f t="shared" si="74"/>
        <v>42675.690393518518</v>
      </c>
    </row>
    <row r="1552" spans="1:19" ht="43.2" hidden="1" x14ac:dyDescent="0.55000000000000004">
      <c r="A1552" s="10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2">
        <f t="shared" si="72"/>
        <v>120</v>
      </c>
      <c r="P1552" s="14">
        <f t="shared" si="73"/>
        <v>17.82</v>
      </c>
      <c r="Q1552" s="16" t="s">
        <v>8311</v>
      </c>
      <c r="R1552" t="s">
        <v>8333</v>
      </c>
      <c r="S1552" s="20">
        <f t="shared" si="74"/>
        <v>41598.420046296298</v>
      </c>
    </row>
    <row r="1553" spans="1:19" ht="28.8" x14ac:dyDescent="0.55000000000000004">
      <c r="A1553" s="10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2">
        <f t="shared" si="72"/>
        <v>120</v>
      </c>
      <c r="P1553" s="14">
        <f t="shared" si="73"/>
        <v>48.55</v>
      </c>
      <c r="Q1553" s="16" t="s">
        <v>8327</v>
      </c>
      <c r="R1553" t="s">
        <v>8328</v>
      </c>
      <c r="S1553" s="20">
        <f t="shared" si="74"/>
        <v>41453.076319444444</v>
      </c>
    </row>
    <row r="1554" spans="1:19" ht="43.2" hidden="1" x14ac:dyDescent="0.55000000000000004">
      <c r="A1554" s="10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2">
        <f t="shared" si="72"/>
        <v>153</v>
      </c>
      <c r="P1554" s="14">
        <f t="shared" si="73"/>
        <v>143.1</v>
      </c>
      <c r="Q1554" s="16" t="s">
        <v>8323</v>
      </c>
      <c r="R1554" t="s">
        <v>8326</v>
      </c>
      <c r="S1554" s="20">
        <f t="shared" si="74"/>
        <v>42429.991724537031</v>
      </c>
    </row>
    <row r="1555" spans="1:19" ht="43.2" hidden="1" x14ac:dyDescent="0.55000000000000004">
      <c r="A1555" s="10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2">
        <f t="shared" si="72"/>
        <v>100</v>
      </c>
      <c r="P1555" s="14">
        <f t="shared" si="73"/>
        <v>143</v>
      </c>
      <c r="Q1555" s="16" t="s">
        <v>8327</v>
      </c>
      <c r="R1555" t="s">
        <v>8341</v>
      </c>
      <c r="S1555" s="20">
        <f t="shared" si="74"/>
        <v>42039.951087962967</v>
      </c>
    </row>
    <row r="1556" spans="1:19" x14ac:dyDescent="0.55000000000000004">
      <c r="A1556" s="10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2">
        <f t="shared" si="72"/>
        <v>100</v>
      </c>
      <c r="P1556" s="14">
        <f t="shared" si="73"/>
        <v>75.05</v>
      </c>
      <c r="Q1556" s="16" t="s">
        <v>8327</v>
      </c>
      <c r="R1556" t="s">
        <v>8331</v>
      </c>
      <c r="S1556" s="20">
        <f t="shared" si="74"/>
        <v>41626.916284722225</v>
      </c>
    </row>
    <row r="1557" spans="1:19" ht="43.2" hidden="1" x14ac:dyDescent="0.55000000000000004">
      <c r="A1557" s="10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2">
        <f t="shared" si="72"/>
        <v>18</v>
      </c>
      <c r="P1557" s="14">
        <f t="shared" si="73"/>
        <v>32.979999999999997</v>
      </c>
      <c r="Q1557" s="16" t="s">
        <v>8323</v>
      </c>
      <c r="R1557" t="s">
        <v>8326</v>
      </c>
      <c r="S1557" s="20">
        <f t="shared" si="74"/>
        <v>42436.509108796294</v>
      </c>
    </row>
    <row r="1558" spans="1:19" ht="43.2" hidden="1" x14ac:dyDescent="0.55000000000000004">
      <c r="A1558" s="10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2">
        <f t="shared" si="72"/>
        <v>60</v>
      </c>
      <c r="P1558" s="14">
        <f t="shared" si="73"/>
        <v>3000</v>
      </c>
      <c r="Q1558" s="16" t="s">
        <v>8321</v>
      </c>
      <c r="R1558" t="s">
        <v>8325</v>
      </c>
      <c r="S1558" s="20">
        <f t="shared" si="74"/>
        <v>42721.075949074075</v>
      </c>
    </row>
    <row r="1559" spans="1:19" ht="43.2" x14ac:dyDescent="0.55000000000000004">
      <c r="A1559" s="10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2">
        <f t="shared" si="72"/>
        <v>100</v>
      </c>
      <c r="P1559" s="14">
        <f t="shared" si="73"/>
        <v>136.36000000000001</v>
      </c>
      <c r="Q1559" s="16" t="s">
        <v>8327</v>
      </c>
      <c r="R1559" t="s">
        <v>8331</v>
      </c>
      <c r="S1559" s="20">
        <f t="shared" si="74"/>
        <v>41864.76866898148</v>
      </c>
    </row>
    <row r="1560" spans="1:19" ht="43.2" x14ac:dyDescent="0.55000000000000004">
      <c r="A1560" s="1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2">
        <f t="shared" si="72"/>
        <v>100</v>
      </c>
      <c r="P1560" s="14">
        <f t="shared" si="73"/>
        <v>78.95</v>
      </c>
      <c r="Q1560" s="16" t="s">
        <v>8327</v>
      </c>
      <c r="R1560" t="s">
        <v>8328</v>
      </c>
      <c r="S1560" s="20">
        <f t="shared" si="74"/>
        <v>40818.58489583333</v>
      </c>
    </row>
    <row r="1561" spans="1:19" ht="28.8" x14ac:dyDescent="0.55000000000000004">
      <c r="A1561" s="10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2">
        <f t="shared" si="72"/>
        <v>100</v>
      </c>
      <c r="P1561" s="14">
        <f t="shared" si="73"/>
        <v>272.73</v>
      </c>
      <c r="Q1561" s="16" t="s">
        <v>8323</v>
      </c>
      <c r="R1561" t="s">
        <v>8326</v>
      </c>
      <c r="S1561" s="20">
        <f t="shared" si="74"/>
        <v>41758.839675925927</v>
      </c>
    </row>
    <row r="1562" spans="1:19" ht="43.2" hidden="1" x14ac:dyDescent="0.55000000000000004">
      <c r="A1562" s="10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2">
        <f t="shared" si="72"/>
        <v>100</v>
      </c>
      <c r="P1562" s="14">
        <f t="shared" si="73"/>
        <v>176.47</v>
      </c>
      <c r="Q1562" s="16" t="s">
        <v>8323</v>
      </c>
      <c r="R1562" t="s">
        <v>8326</v>
      </c>
      <c r="S1562" s="20">
        <f t="shared" si="74"/>
        <v>41765.610798611109</v>
      </c>
    </row>
    <row r="1563" spans="1:19" ht="43.2" hidden="1" x14ac:dyDescent="0.55000000000000004">
      <c r="A1563" s="10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2">
        <f t="shared" si="72"/>
        <v>100</v>
      </c>
      <c r="P1563" s="14">
        <f t="shared" si="73"/>
        <v>115.38</v>
      </c>
      <c r="Q1563" s="16" t="s">
        <v>8323</v>
      </c>
      <c r="R1563" t="s">
        <v>8326</v>
      </c>
      <c r="S1563" s="20">
        <f t="shared" si="74"/>
        <v>41879.959050925929</v>
      </c>
    </row>
    <row r="1564" spans="1:19" ht="28.8" x14ac:dyDescent="0.55000000000000004">
      <c r="A1564" s="10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2">
        <f t="shared" si="72"/>
        <v>120</v>
      </c>
      <c r="P1564" s="14">
        <f t="shared" si="73"/>
        <v>88.24</v>
      </c>
      <c r="Q1564" s="16" t="s">
        <v>8323</v>
      </c>
      <c r="R1564" t="s">
        <v>8326</v>
      </c>
      <c r="S1564" s="20">
        <f t="shared" si="74"/>
        <v>41828.736921296295</v>
      </c>
    </row>
    <row r="1565" spans="1:19" ht="43.2" x14ac:dyDescent="0.55000000000000004">
      <c r="A1565" s="10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2">
        <f t="shared" si="72"/>
        <v>120</v>
      </c>
      <c r="P1565" s="14">
        <f t="shared" si="73"/>
        <v>111.11</v>
      </c>
      <c r="Q1565" s="16" t="s">
        <v>8323</v>
      </c>
      <c r="R1565" t="s">
        <v>8335</v>
      </c>
      <c r="S1565" s="20">
        <f t="shared" si="74"/>
        <v>41808.881215277775</v>
      </c>
    </row>
    <row r="1566" spans="1:19" ht="43.2" x14ac:dyDescent="0.55000000000000004">
      <c r="A1566" s="10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2">
        <f t="shared" si="72"/>
        <v>120</v>
      </c>
      <c r="P1566" s="14">
        <f t="shared" si="73"/>
        <v>100</v>
      </c>
      <c r="Q1566" s="16" t="s">
        <v>8323</v>
      </c>
      <c r="R1566" t="s">
        <v>8335</v>
      </c>
      <c r="S1566" s="20">
        <f t="shared" si="74"/>
        <v>42166.219733796301</v>
      </c>
    </row>
    <row r="1567" spans="1:19" ht="43.2" hidden="1" x14ac:dyDescent="0.55000000000000004">
      <c r="A1567" s="10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2">
        <f t="shared" si="72"/>
        <v>5</v>
      </c>
      <c r="P1567" s="14">
        <f t="shared" si="73"/>
        <v>136.09</v>
      </c>
      <c r="Q1567" s="16" t="s">
        <v>8321</v>
      </c>
      <c r="R1567" t="s">
        <v>8339</v>
      </c>
      <c r="S1567" s="20">
        <f t="shared" si="74"/>
        <v>40858.762141203704</v>
      </c>
    </row>
    <row r="1568" spans="1:19" ht="43.2" hidden="1" x14ac:dyDescent="0.55000000000000004">
      <c r="A1568" s="10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2">
        <f t="shared" si="72"/>
        <v>37</v>
      </c>
      <c r="P1568" s="14">
        <f t="shared" si="73"/>
        <v>83.14</v>
      </c>
      <c r="Q1568" s="16" t="s">
        <v>8323</v>
      </c>
      <c r="R1568" t="s">
        <v>8326</v>
      </c>
      <c r="S1568" s="20">
        <f t="shared" si="74"/>
        <v>41939.8122337963</v>
      </c>
    </row>
    <row r="1569" spans="1:19" ht="57.6" x14ac:dyDescent="0.55000000000000004">
      <c r="A1569" s="10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2">
        <f t="shared" si="72"/>
        <v>120</v>
      </c>
      <c r="P1569" s="14">
        <f t="shared" si="73"/>
        <v>30.2</v>
      </c>
      <c r="Q1569" s="16" t="s">
        <v>8316</v>
      </c>
      <c r="R1569" t="s">
        <v>8317</v>
      </c>
      <c r="S1569" s="20">
        <f t="shared" si="74"/>
        <v>41663.500659722224</v>
      </c>
    </row>
    <row r="1570" spans="1:19" ht="43.2" hidden="1" x14ac:dyDescent="0.55000000000000004">
      <c r="A1570" s="1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2">
        <f t="shared" si="72"/>
        <v>5</v>
      </c>
      <c r="P1570" s="14">
        <f t="shared" si="73"/>
        <v>80.3</v>
      </c>
      <c r="Q1570" s="16" t="s">
        <v>8316</v>
      </c>
      <c r="R1570" t="s">
        <v>8334</v>
      </c>
      <c r="S1570" s="20">
        <f t="shared" si="74"/>
        <v>41771.40996527778</v>
      </c>
    </row>
    <row r="1571" spans="1:19" ht="43.2" hidden="1" x14ac:dyDescent="0.55000000000000004">
      <c r="A1571" s="10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2">
        <f t="shared" si="72"/>
        <v>59</v>
      </c>
      <c r="P1571" s="14">
        <f t="shared" si="73"/>
        <v>70.599999999999994</v>
      </c>
      <c r="Q1571" s="16" t="s">
        <v>8308</v>
      </c>
      <c r="R1571" t="s">
        <v>8318</v>
      </c>
      <c r="S1571" s="20">
        <f t="shared" si="74"/>
        <v>42129.226388888885</v>
      </c>
    </row>
    <row r="1572" spans="1:19" ht="43.2" hidden="1" x14ac:dyDescent="0.55000000000000004">
      <c r="A1572" s="10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2">
        <f t="shared" si="72"/>
        <v>30</v>
      </c>
      <c r="P1572" s="14">
        <f t="shared" si="73"/>
        <v>134.55000000000001</v>
      </c>
      <c r="Q1572" s="16" t="s">
        <v>8308</v>
      </c>
      <c r="R1572" t="s">
        <v>8310</v>
      </c>
      <c r="S1572" s="20">
        <f t="shared" si="74"/>
        <v>42325.684189814812</v>
      </c>
    </row>
    <row r="1573" spans="1:19" ht="43.2" hidden="1" x14ac:dyDescent="0.55000000000000004">
      <c r="A1573" s="10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2">
        <f t="shared" si="72"/>
        <v>102</v>
      </c>
      <c r="P1573" s="14">
        <f t="shared" si="73"/>
        <v>44.76</v>
      </c>
      <c r="Q1573" s="16" t="s">
        <v>8323</v>
      </c>
      <c r="R1573" t="s">
        <v>8326</v>
      </c>
      <c r="S1573" s="20">
        <f t="shared" si="74"/>
        <v>42193.723912037036</v>
      </c>
    </row>
    <row r="1574" spans="1:19" ht="28.8" hidden="1" x14ac:dyDescent="0.55000000000000004">
      <c r="A1574" s="10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2">
        <f t="shared" si="72"/>
        <v>118</v>
      </c>
      <c r="P1574" s="14">
        <f t="shared" si="73"/>
        <v>39.81</v>
      </c>
      <c r="Q1574" s="16" t="s">
        <v>8323</v>
      </c>
      <c r="R1574" t="s">
        <v>8326</v>
      </c>
      <c r="S1574" s="20">
        <f t="shared" si="74"/>
        <v>41815.569212962961</v>
      </c>
    </row>
    <row r="1575" spans="1:19" ht="43.2" x14ac:dyDescent="0.55000000000000004">
      <c r="A1575" s="10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2">
        <f t="shared" si="72"/>
        <v>109</v>
      </c>
      <c r="P1575" s="14">
        <f t="shared" si="73"/>
        <v>89.24</v>
      </c>
      <c r="Q1575" s="16" t="s">
        <v>8313</v>
      </c>
      <c r="R1575" t="s">
        <v>8314</v>
      </c>
      <c r="S1575" s="20">
        <f t="shared" si="74"/>
        <v>42419.603703703702</v>
      </c>
    </row>
    <row r="1576" spans="1:19" ht="43.2" x14ac:dyDescent="0.55000000000000004">
      <c r="A1576" s="10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2">
        <f t="shared" si="72"/>
        <v>117</v>
      </c>
      <c r="P1576" s="14">
        <f t="shared" si="73"/>
        <v>57.55</v>
      </c>
      <c r="Q1576" s="16" t="s">
        <v>8323</v>
      </c>
      <c r="R1576" t="s">
        <v>8326</v>
      </c>
      <c r="S1576" s="20">
        <f t="shared" si="74"/>
        <v>41781.666770833333</v>
      </c>
    </row>
    <row r="1577" spans="1:19" ht="57.6" x14ac:dyDescent="0.55000000000000004">
      <c r="A1577" s="10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2">
        <f t="shared" si="72"/>
        <v>147</v>
      </c>
      <c r="P1577" s="14">
        <f t="shared" si="73"/>
        <v>91.63</v>
      </c>
      <c r="Q1577" s="16" t="s">
        <v>8327</v>
      </c>
      <c r="R1577" t="s">
        <v>8331</v>
      </c>
      <c r="S1577" s="20">
        <f t="shared" si="74"/>
        <v>41933.838171296295</v>
      </c>
    </row>
    <row r="1578" spans="1:19" ht="57.6" x14ac:dyDescent="0.55000000000000004">
      <c r="A1578" s="10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2">
        <f t="shared" si="72"/>
        <v>195</v>
      </c>
      <c r="P1578" s="14">
        <f t="shared" si="73"/>
        <v>27.39</v>
      </c>
      <c r="Q1578" s="16" t="s">
        <v>8327</v>
      </c>
      <c r="R1578" t="s">
        <v>8328</v>
      </c>
      <c r="S1578" s="20">
        <f t="shared" si="74"/>
        <v>40456.954351851848</v>
      </c>
    </row>
    <row r="1579" spans="1:19" ht="57.6" hidden="1" x14ac:dyDescent="0.55000000000000004">
      <c r="A1579" s="10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2">
        <f t="shared" si="72"/>
        <v>107</v>
      </c>
      <c r="P1579" s="14">
        <f t="shared" si="73"/>
        <v>63.7</v>
      </c>
      <c r="Q1579" s="16" t="s">
        <v>8323</v>
      </c>
      <c r="R1579" t="s">
        <v>8326</v>
      </c>
      <c r="S1579" s="20">
        <f t="shared" si="74"/>
        <v>42448.821585648147</v>
      </c>
    </row>
    <row r="1580" spans="1:19" ht="28.8" x14ac:dyDescent="0.55000000000000004">
      <c r="A1580" s="1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2">
        <f t="shared" si="72"/>
        <v>293</v>
      </c>
      <c r="P1580" s="14">
        <f t="shared" si="73"/>
        <v>36.61</v>
      </c>
      <c r="Q1580" s="16" t="s">
        <v>8321</v>
      </c>
      <c r="R1580" t="s">
        <v>8322</v>
      </c>
      <c r="S1580" s="20">
        <f t="shared" si="74"/>
        <v>41333.837187500001</v>
      </c>
    </row>
    <row r="1581" spans="1:19" ht="43.2" x14ac:dyDescent="0.55000000000000004">
      <c r="A1581" s="10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2">
        <f t="shared" si="72"/>
        <v>103</v>
      </c>
      <c r="P1581" s="14">
        <f t="shared" si="73"/>
        <v>83.57</v>
      </c>
      <c r="Q1581" s="16" t="s">
        <v>8323</v>
      </c>
      <c r="R1581" t="s">
        <v>8326</v>
      </c>
      <c r="S1581" s="20">
        <f t="shared" si="74"/>
        <v>41792.542986111112</v>
      </c>
    </row>
    <row r="1582" spans="1:19" x14ac:dyDescent="0.55000000000000004">
      <c r="A1582" s="10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2">
        <f t="shared" si="72"/>
        <v>108</v>
      </c>
      <c r="P1582" s="14">
        <f t="shared" si="73"/>
        <v>83.51</v>
      </c>
      <c r="Q1582" s="16" t="s">
        <v>8323</v>
      </c>
      <c r="R1582" t="s">
        <v>8326</v>
      </c>
      <c r="S1582" s="20">
        <f t="shared" si="74"/>
        <v>42268.127696759257</v>
      </c>
    </row>
    <row r="1583" spans="1:19" ht="43.2" x14ac:dyDescent="0.55000000000000004">
      <c r="A1583" s="10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2">
        <f t="shared" si="72"/>
        <v>145</v>
      </c>
      <c r="P1583" s="14">
        <f t="shared" si="73"/>
        <v>47.67</v>
      </c>
      <c r="Q1583" s="16" t="s">
        <v>8327</v>
      </c>
      <c r="R1583" t="s">
        <v>8331</v>
      </c>
      <c r="S1583" s="20">
        <f t="shared" si="74"/>
        <v>40895.897974537038</v>
      </c>
    </row>
    <row r="1584" spans="1:19" ht="43.2" hidden="1" x14ac:dyDescent="0.55000000000000004">
      <c r="A1584" s="10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2">
        <f t="shared" si="72"/>
        <v>2</v>
      </c>
      <c r="P1584" s="14">
        <f t="shared" si="73"/>
        <v>160.5</v>
      </c>
      <c r="Q1584" s="16" t="s">
        <v>8308</v>
      </c>
      <c r="R1584" t="s">
        <v>8310</v>
      </c>
      <c r="S1584" s="20">
        <f t="shared" si="74"/>
        <v>42185.058993055558</v>
      </c>
    </row>
    <row r="1585" spans="1:19" ht="43.2" x14ac:dyDescent="0.55000000000000004">
      <c r="A1585" s="10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2">
        <f t="shared" si="72"/>
        <v>192</v>
      </c>
      <c r="P1585" s="14">
        <f t="shared" si="73"/>
        <v>23.65</v>
      </c>
      <c r="Q1585" s="16" t="s">
        <v>8308</v>
      </c>
      <c r="R1585" t="s">
        <v>8309</v>
      </c>
      <c r="S1585" s="20">
        <f t="shared" si="74"/>
        <v>41737.097499999996</v>
      </c>
    </row>
    <row r="1586" spans="1:19" ht="43.2" x14ac:dyDescent="0.55000000000000004">
      <c r="A1586" s="10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2">
        <f t="shared" si="72"/>
        <v>125</v>
      </c>
      <c r="P1586" s="14">
        <f t="shared" si="73"/>
        <v>32.01</v>
      </c>
      <c r="Q1586" s="16" t="s">
        <v>8327</v>
      </c>
      <c r="R1586" t="s">
        <v>8338</v>
      </c>
      <c r="S1586" s="20">
        <f t="shared" si="74"/>
        <v>40592.704652777778</v>
      </c>
    </row>
    <row r="1587" spans="1:19" ht="43.2" x14ac:dyDescent="0.55000000000000004">
      <c r="A1587" s="10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2">
        <f t="shared" si="72"/>
        <v>339</v>
      </c>
      <c r="P1587" s="14">
        <f t="shared" si="73"/>
        <v>62.59</v>
      </c>
      <c r="Q1587" s="16" t="s">
        <v>8323</v>
      </c>
      <c r="R1587" t="s">
        <v>8326</v>
      </c>
      <c r="S1587" s="20">
        <f t="shared" si="74"/>
        <v>42462.140868055561</v>
      </c>
    </row>
    <row r="1588" spans="1:19" ht="28.8" hidden="1" x14ac:dyDescent="0.55000000000000004">
      <c r="A1588" s="10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2">
        <f t="shared" si="72"/>
        <v>128</v>
      </c>
      <c r="P1588" s="14">
        <f t="shared" si="73"/>
        <v>57.52</v>
      </c>
      <c r="Q1588" s="16" t="s">
        <v>8323</v>
      </c>
      <c r="R1588" t="s">
        <v>8326</v>
      </c>
      <c r="S1588" s="20">
        <f t="shared" si="74"/>
        <v>42590.472685185188</v>
      </c>
    </row>
    <row r="1589" spans="1:19" ht="43.2" hidden="1" x14ac:dyDescent="0.55000000000000004">
      <c r="A1589" s="10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2">
        <f t="shared" si="72"/>
        <v>19</v>
      </c>
      <c r="P1589" s="14">
        <f t="shared" si="73"/>
        <v>358.88</v>
      </c>
      <c r="Q1589" s="16" t="s">
        <v>8319</v>
      </c>
      <c r="R1589" t="s">
        <v>8345</v>
      </c>
      <c r="S1589" s="20">
        <f t="shared" si="74"/>
        <v>42150.485439814816</v>
      </c>
    </row>
    <row r="1590" spans="1:19" ht="43.2" x14ac:dyDescent="0.55000000000000004">
      <c r="A1590" s="1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2">
        <f t="shared" si="72"/>
        <v>287</v>
      </c>
      <c r="P1590" s="14">
        <f t="shared" si="73"/>
        <v>58.57</v>
      </c>
      <c r="Q1590" s="16" t="s">
        <v>8323</v>
      </c>
      <c r="R1590" t="s">
        <v>8326</v>
      </c>
      <c r="S1590" s="20">
        <f t="shared" si="74"/>
        <v>42451.095856481479</v>
      </c>
    </row>
    <row r="1591" spans="1:19" ht="43.2" hidden="1" x14ac:dyDescent="0.55000000000000004">
      <c r="A1591" s="10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2">
        <f t="shared" si="72"/>
        <v>115</v>
      </c>
      <c r="P1591" s="14">
        <f t="shared" si="73"/>
        <v>30.19</v>
      </c>
      <c r="Q1591" s="16" t="s">
        <v>8323</v>
      </c>
      <c r="R1591" t="s">
        <v>8326</v>
      </c>
      <c r="S1591" s="20">
        <f t="shared" si="74"/>
        <v>41938.709421296298</v>
      </c>
    </row>
    <row r="1592" spans="1:19" ht="43.2" x14ac:dyDescent="0.55000000000000004">
      <c r="A1592" s="10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2">
        <f t="shared" si="72"/>
        <v>143</v>
      </c>
      <c r="P1592" s="14">
        <f t="shared" si="73"/>
        <v>48.54</v>
      </c>
      <c r="Q1592" s="16" t="s">
        <v>8323</v>
      </c>
      <c r="R1592" t="s">
        <v>8335</v>
      </c>
      <c r="S1592" s="20">
        <f t="shared" si="74"/>
        <v>41887.111354166671</v>
      </c>
    </row>
    <row r="1593" spans="1:19" ht="43.2" x14ac:dyDescent="0.55000000000000004">
      <c r="A1593" s="10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2">
        <f t="shared" si="72"/>
        <v>110</v>
      </c>
      <c r="P1593" s="14">
        <f t="shared" si="73"/>
        <v>77.22</v>
      </c>
      <c r="Q1593" s="16" t="s">
        <v>8323</v>
      </c>
      <c r="R1593" t="s">
        <v>8326</v>
      </c>
      <c r="S1593" s="20">
        <f t="shared" si="74"/>
        <v>41898.168125000004</v>
      </c>
    </row>
    <row r="1594" spans="1:19" ht="43.2" x14ac:dyDescent="0.55000000000000004">
      <c r="A1594" s="10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2">
        <f t="shared" si="72"/>
        <v>114</v>
      </c>
      <c r="P1594" s="14">
        <f t="shared" si="73"/>
        <v>64.91</v>
      </c>
      <c r="Q1594" s="16" t="s">
        <v>8323</v>
      </c>
      <c r="R1594" t="s">
        <v>8326</v>
      </c>
      <c r="S1594" s="20">
        <f t="shared" si="74"/>
        <v>42506.760405092587</v>
      </c>
    </row>
    <row r="1595" spans="1:19" ht="43.2" hidden="1" x14ac:dyDescent="0.55000000000000004">
      <c r="A1595" s="10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2">
        <f t="shared" si="72"/>
        <v>3</v>
      </c>
      <c r="P1595" s="14">
        <f t="shared" si="73"/>
        <v>74.790000000000006</v>
      </c>
      <c r="Q1595" s="16" t="s">
        <v>8308</v>
      </c>
      <c r="R1595" t="s">
        <v>8310</v>
      </c>
      <c r="S1595" s="20">
        <f t="shared" si="74"/>
        <v>42422.107129629629</v>
      </c>
    </row>
    <row r="1596" spans="1:19" ht="43.2" x14ac:dyDescent="0.55000000000000004">
      <c r="A1596" s="10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2">
        <f t="shared" si="72"/>
        <v>189</v>
      </c>
      <c r="P1596" s="14">
        <f t="shared" si="73"/>
        <v>43.06</v>
      </c>
      <c r="Q1596" s="16" t="s">
        <v>8327</v>
      </c>
      <c r="R1596" t="s">
        <v>8331</v>
      </c>
      <c r="S1596" s="20">
        <f t="shared" si="74"/>
        <v>42424.161898148144</v>
      </c>
    </row>
    <row r="1597" spans="1:19" ht="43.2" x14ac:dyDescent="0.55000000000000004">
      <c r="A1597" s="10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2">
        <f t="shared" si="72"/>
        <v>114</v>
      </c>
      <c r="P1597" s="14">
        <f t="shared" si="73"/>
        <v>27.32</v>
      </c>
      <c r="Q1597" s="16" t="s">
        <v>8327</v>
      </c>
      <c r="R1597" t="s">
        <v>8331</v>
      </c>
      <c r="S1597" s="20">
        <f t="shared" si="74"/>
        <v>42401.154930555553</v>
      </c>
    </row>
    <row r="1598" spans="1:19" ht="43.2" hidden="1" x14ac:dyDescent="0.55000000000000004">
      <c r="A1598" s="10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2">
        <f t="shared" si="72"/>
        <v>11</v>
      </c>
      <c r="P1598" s="14">
        <f t="shared" si="73"/>
        <v>33.76</v>
      </c>
      <c r="Q1598" s="16" t="s">
        <v>8308</v>
      </c>
      <c r="R1598" t="s">
        <v>8340</v>
      </c>
      <c r="S1598" s="20">
        <f t="shared" si="74"/>
        <v>41962.749027777783</v>
      </c>
    </row>
    <row r="1599" spans="1:19" ht="43.2" x14ac:dyDescent="0.55000000000000004">
      <c r="A1599" s="10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2">
        <f t="shared" si="72"/>
        <v>123</v>
      </c>
      <c r="P1599" s="14">
        <f t="shared" si="73"/>
        <v>74.61</v>
      </c>
      <c r="Q1599" s="16" t="s">
        <v>8327</v>
      </c>
      <c r="R1599" t="s">
        <v>8331</v>
      </c>
      <c r="S1599" s="20">
        <f t="shared" si="74"/>
        <v>40665.949976851851</v>
      </c>
    </row>
    <row r="1600" spans="1:19" ht="43.2" x14ac:dyDescent="0.55000000000000004">
      <c r="A1600" s="1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2">
        <f t="shared" si="72"/>
        <v>142</v>
      </c>
      <c r="P1600" s="14">
        <f t="shared" si="73"/>
        <v>65.88</v>
      </c>
      <c r="Q1600" s="16" t="s">
        <v>8321</v>
      </c>
      <c r="R1600" t="s">
        <v>8322</v>
      </c>
      <c r="S1600" s="20">
        <f t="shared" si="74"/>
        <v>42292.539548611108</v>
      </c>
    </row>
    <row r="1601" spans="1:19" ht="28.8" x14ac:dyDescent="0.55000000000000004">
      <c r="A1601" s="10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2">
        <f t="shared" si="72"/>
        <v>142</v>
      </c>
      <c r="P1601" s="14">
        <f t="shared" si="73"/>
        <v>88.47</v>
      </c>
      <c r="Q1601" s="16" t="s">
        <v>8327</v>
      </c>
      <c r="R1601" t="s">
        <v>8338</v>
      </c>
      <c r="S1601" s="20">
        <f t="shared" si="74"/>
        <v>41526.435613425929</v>
      </c>
    </row>
    <row r="1602" spans="1:19" ht="43.2" x14ac:dyDescent="0.55000000000000004">
      <c r="A1602" s="10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2">
        <f t="shared" si="72"/>
        <v>103</v>
      </c>
      <c r="P1602" s="14">
        <f t="shared" si="73"/>
        <v>88.33</v>
      </c>
      <c r="Q1602" s="16" t="s">
        <v>8327</v>
      </c>
      <c r="R1602" t="s">
        <v>8331</v>
      </c>
      <c r="S1602" s="20">
        <f t="shared" si="74"/>
        <v>41442.741249999999</v>
      </c>
    </row>
    <row r="1603" spans="1:19" ht="43.2" hidden="1" x14ac:dyDescent="0.55000000000000004">
      <c r="A1603" s="10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2">
        <f t="shared" ref="O1603:O1666" si="75">ROUND(E1603/D1603*100,0)</f>
        <v>47</v>
      </c>
      <c r="P1603" s="14">
        <f t="shared" ref="P1603:P1666" si="76">IFERROR(ROUND(E1603/L1603,2),0)</f>
        <v>166.06</v>
      </c>
      <c r="Q1603" s="16" t="s">
        <v>8323</v>
      </c>
      <c r="R1603" t="s">
        <v>8326</v>
      </c>
      <c r="S1603" s="20">
        <f t="shared" ref="S1603:S1666" si="77">(((J1603/60)/60/24)+DATE(1970,1,1))</f>
        <v>41804.937083333331</v>
      </c>
    </row>
    <row r="1604" spans="1:19" ht="28.8" x14ac:dyDescent="0.55000000000000004">
      <c r="A1604" s="10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2">
        <f t="shared" si="75"/>
        <v>112</v>
      </c>
      <c r="P1604" s="14">
        <f t="shared" si="76"/>
        <v>41.24</v>
      </c>
      <c r="Q1604" s="16" t="s">
        <v>8323</v>
      </c>
      <c r="R1604" t="s">
        <v>8326</v>
      </c>
      <c r="S1604" s="20">
        <f t="shared" si="77"/>
        <v>42284.516064814816</v>
      </c>
    </row>
    <row r="1605" spans="1:19" ht="28.8" x14ac:dyDescent="0.55000000000000004">
      <c r="A1605" s="10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2">
        <f t="shared" si="75"/>
        <v>140</v>
      </c>
      <c r="P1605" s="14">
        <f t="shared" si="76"/>
        <v>50.98</v>
      </c>
      <c r="Q1605" s="16" t="s">
        <v>8323</v>
      </c>
      <c r="R1605" t="s">
        <v>8326</v>
      </c>
      <c r="S1605" s="20">
        <f t="shared" si="77"/>
        <v>42016.706678240742</v>
      </c>
    </row>
    <row r="1606" spans="1:19" ht="43.2" x14ac:dyDescent="0.55000000000000004">
      <c r="A1606" s="10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2">
        <f t="shared" si="75"/>
        <v>112</v>
      </c>
      <c r="P1606" s="14">
        <f t="shared" si="76"/>
        <v>56</v>
      </c>
      <c r="Q1606" s="16" t="s">
        <v>8308</v>
      </c>
      <c r="R1606" t="s">
        <v>8315</v>
      </c>
      <c r="S1606" s="20">
        <f t="shared" si="77"/>
        <v>42128.628113425926</v>
      </c>
    </row>
    <row r="1607" spans="1:19" ht="43.2" hidden="1" x14ac:dyDescent="0.55000000000000004">
      <c r="A1607" s="10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2">
        <f t="shared" si="75"/>
        <v>23</v>
      </c>
      <c r="P1607" s="14">
        <f t="shared" si="76"/>
        <v>96.55</v>
      </c>
      <c r="Q1607" s="16" t="s">
        <v>8323</v>
      </c>
      <c r="R1607" t="s">
        <v>8326</v>
      </c>
      <c r="S1607" s="20">
        <f t="shared" si="77"/>
        <v>42192.905694444446</v>
      </c>
    </row>
    <row r="1608" spans="1:19" ht="43.2" x14ac:dyDescent="0.55000000000000004">
      <c r="A1608" s="10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2">
        <f t="shared" si="75"/>
        <v>140</v>
      </c>
      <c r="P1608" s="14">
        <f t="shared" si="76"/>
        <v>53.75</v>
      </c>
      <c r="Q1608" s="16" t="s">
        <v>8327</v>
      </c>
      <c r="R1608" t="s">
        <v>8338</v>
      </c>
      <c r="S1608" s="20">
        <f t="shared" si="77"/>
        <v>42461.885138888887</v>
      </c>
    </row>
    <row r="1609" spans="1:19" ht="43.2" hidden="1" x14ac:dyDescent="0.55000000000000004">
      <c r="A1609" s="10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2">
        <f t="shared" si="75"/>
        <v>43</v>
      </c>
      <c r="P1609" s="14">
        <f t="shared" si="76"/>
        <v>58.08</v>
      </c>
      <c r="Q1609" s="16" t="s">
        <v>8316</v>
      </c>
      <c r="R1609" t="s">
        <v>8344</v>
      </c>
      <c r="S1609" s="20">
        <f t="shared" si="77"/>
        <v>41733.716435185182</v>
      </c>
    </row>
    <row r="1610" spans="1:19" ht="43.2" hidden="1" x14ac:dyDescent="0.55000000000000004">
      <c r="A1610" s="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2">
        <f t="shared" si="75"/>
        <v>110</v>
      </c>
      <c r="P1610" s="14">
        <f t="shared" si="76"/>
        <v>81.03</v>
      </c>
      <c r="Q1610" s="16" t="s">
        <v>8323</v>
      </c>
      <c r="R1610" t="s">
        <v>8326</v>
      </c>
      <c r="S1610" s="20">
        <f t="shared" si="77"/>
        <v>41901.282025462962</v>
      </c>
    </row>
    <row r="1611" spans="1:19" ht="43.2" x14ac:dyDescent="0.55000000000000004">
      <c r="A1611" s="10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2">
        <f t="shared" si="75"/>
        <v>110</v>
      </c>
      <c r="P1611" s="14">
        <f t="shared" si="76"/>
        <v>41.68</v>
      </c>
      <c r="Q1611" s="16" t="s">
        <v>8321</v>
      </c>
      <c r="R1611" t="s">
        <v>8332</v>
      </c>
      <c r="S1611" s="20">
        <f t="shared" si="77"/>
        <v>41375.057222222218</v>
      </c>
    </row>
    <row r="1612" spans="1:19" ht="43.2" hidden="1" x14ac:dyDescent="0.55000000000000004">
      <c r="A1612" s="10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2">
        <f t="shared" si="75"/>
        <v>100</v>
      </c>
      <c r="P1612" s="14">
        <f t="shared" si="76"/>
        <v>125</v>
      </c>
      <c r="Q1612" s="16" t="s">
        <v>8323</v>
      </c>
      <c r="R1612" t="s">
        <v>8326</v>
      </c>
      <c r="S1612" s="20">
        <f t="shared" si="77"/>
        <v>42442.623344907406</v>
      </c>
    </row>
    <row r="1613" spans="1:19" ht="43.2" hidden="1" x14ac:dyDescent="0.55000000000000004">
      <c r="A1613" s="10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2">
        <f t="shared" si="75"/>
        <v>23</v>
      </c>
      <c r="P1613" s="14">
        <f t="shared" si="76"/>
        <v>39.229999999999997</v>
      </c>
      <c r="Q1613" s="16" t="s">
        <v>8321</v>
      </c>
      <c r="R1613" t="s">
        <v>8339</v>
      </c>
      <c r="S1613" s="20">
        <f t="shared" si="77"/>
        <v>41218.391446759262</v>
      </c>
    </row>
    <row r="1614" spans="1:19" ht="43.2" x14ac:dyDescent="0.55000000000000004">
      <c r="A1614" s="10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2">
        <f t="shared" si="75"/>
        <v>110</v>
      </c>
      <c r="P1614" s="14">
        <f t="shared" si="76"/>
        <v>61.02</v>
      </c>
      <c r="Q1614" s="16" t="s">
        <v>8323</v>
      </c>
      <c r="R1614" t="s">
        <v>8326</v>
      </c>
      <c r="S1614" s="20">
        <f t="shared" si="77"/>
        <v>42264.29178240741</v>
      </c>
    </row>
    <row r="1615" spans="1:19" ht="43.2" x14ac:dyDescent="0.55000000000000004">
      <c r="A1615" s="10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2">
        <f t="shared" si="75"/>
        <v>144</v>
      </c>
      <c r="P1615" s="14">
        <f t="shared" si="76"/>
        <v>66.709999999999994</v>
      </c>
      <c r="Q1615" s="16" t="s">
        <v>8311</v>
      </c>
      <c r="R1615" t="s">
        <v>8333</v>
      </c>
      <c r="S1615" s="20">
        <f t="shared" si="77"/>
        <v>40909.649201388893</v>
      </c>
    </row>
    <row r="1616" spans="1:19" ht="43.2" x14ac:dyDescent="0.55000000000000004">
      <c r="A1616" s="10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2">
        <f t="shared" si="75"/>
        <v>109</v>
      </c>
      <c r="P1616" s="14">
        <f t="shared" si="76"/>
        <v>50.63</v>
      </c>
      <c r="Q1616" s="16" t="s">
        <v>8327</v>
      </c>
      <c r="R1616" t="s">
        <v>8328</v>
      </c>
      <c r="S1616" s="20">
        <f t="shared" si="77"/>
        <v>41160.871886574074</v>
      </c>
    </row>
    <row r="1617" spans="1:19" ht="43.2" hidden="1" x14ac:dyDescent="0.55000000000000004">
      <c r="A1617" s="10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2">
        <f t="shared" si="75"/>
        <v>109</v>
      </c>
      <c r="P1617" s="14">
        <f t="shared" si="76"/>
        <v>24.15</v>
      </c>
      <c r="Q1617" s="16" t="s">
        <v>8327</v>
      </c>
      <c r="R1617" t="s">
        <v>8331</v>
      </c>
      <c r="S1617" s="20">
        <f t="shared" si="77"/>
        <v>42065.053368055553</v>
      </c>
    </row>
    <row r="1618" spans="1:19" ht="43.2" hidden="1" x14ac:dyDescent="0.55000000000000004">
      <c r="A1618" s="10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2">
        <f t="shared" si="75"/>
        <v>55</v>
      </c>
      <c r="P1618" s="14">
        <f t="shared" si="76"/>
        <v>109.04</v>
      </c>
      <c r="Q1618" s="16" t="s">
        <v>8323</v>
      </c>
      <c r="R1618" t="s">
        <v>8335</v>
      </c>
      <c r="S1618" s="20">
        <f t="shared" si="77"/>
        <v>42293.853541666671</v>
      </c>
    </row>
    <row r="1619" spans="1:19" ht="72" hidden="1" x14ac:dyDescent="0.55000000000000004">
      <c r="A1619" s="10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2">
        <f t="shared" si="75"/>
        <v>9</v>
      </c>
      <c r="P1619" s="14">
        <f t="shared" si="76"/>
        <v>389.29</v>
      </c>
      <c r="Q1619" s="16" t="s">
        <v>8308</v>
      </c>
      <c r="R1619" t="s">
        <v>8342</v>
      </c>
      <c r="S1619" s="20">
        <f t="shared" si="77"/>
        <v>42080.757326388892</v>
      </c>
    </row>
    <row r="1620" spans="1:19" ht="43.2" x14ac:dyDescent="0.55000000000000004">
      <c r="A1620" s="1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2">
        <f t="shared" si="75"/>
        <v>109</v>
      </c>
      <c r="P1620" s="14">
        <f t="shared" si="76"/>
        <v>40.07</v>
      </c>
      <c r="Q1620" s="16" t="s">
        <v>8323</v>
      </c>
      <c r="R1620" t="s">
        <v>8326</v>
      </c>
      <c r="S1620" s="20">
        <f t="shared" si="77"/>
        <v>41491.79478009259</v>
      </c>
    </row>
    <row r="1621" spans="1:19" hidden="1" x14ac:dyDescent="0.55000000000000004">
      <c r="A1621" s="10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2">
        <f t="shared" si="75"/>
        <v>1</v>
      </c>
      <c r="P1621" s="14">
        <f t="shared" si="76"/>
        <v>49.38</v>
      </c>
      <c r="Q1621" s="16" t="s">
        <v>8316</v>
      </c>
      <c r="R1621" t="s">
        <v>8334</v>
      </c>
      <c r="S1621" s="20">
        <f t="shared" si="77"/>
        <v>41927.295694444445</v>
      </c>
    </row>
    <row r="1622" spans="1:19" ht="43.2" x14ac:dyDescent="0.55000000000000004">
      <c r="A1622" s="10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2">
        <f t="shared" si="75"/>
        <v>181</v>
      </c>
      <c r="P1622" s="14">
        <f t="shared" si="76"/>
        <v>40.49</v>
      </c>
      <c r="Q1622" s="16" t="s">
        <v>8319</v>
      </c>
      <c r="R1622" t="s">
        <v>8320</v>
      </c>
      <c r="S1622" s="20">
        <f t="shared" si="77"/>
        <v>42761.961099537039</v>
      </c>
    </row>
    <row r="1623" spans="1:19" ht="43.2" x14ac:dyDescent="0.55000000000000004">
      <c r="A1623" s="10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2">
        <f t="shared" si="75"/>
        <v>108</v>
      </c>
      <c r="P1623" s="14">
        <f t="shared" si="76"/>
        <v>54.2</v>
      </c>
      <c r="Q1623" s="16" t="s">
        <v>8327</v>
      </c>
      <c r="R1623" t="s">
        <v>8328</v>
      </c>
      <c r="S1623" s="20">
        <f t="shared" si="77"/>
        <v>41773.932534722226</v>
      </c>
    </row>
    <row r="1624" spans="1:19" ht="43.2" x14ac:dyDescent="0.55000000000000004">
      <c r="A1624" s="10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2">
        <f t="shared" si="75"/>
        <v>108</v>
      </c>
      <c r="P1624" s="14">
        <f t="shared" si="76"/>
        <v>48.33</v>
      </c>
      <c r="Q1624" s="16" t="s">
        <v>8327</v>
      </c>
      <c r="R1624" t="s">
        <v>8331</v>
      </c>
      <c r="S1624" s="20">
        <f t="shared" si="77"/>
        <v>40638.092974537038</v>
      </c>
    </row>
    <row r="1625" spans="1:19" ht="43.2" x14ac:dyDescent="0.55000000000000004">
      <c r="A1625" s="10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2">
        <f t="shared" si="75"/>
        <v>108</v>
      </c>
      <c r="P1625" s="14">
        <f t="shared" si="76"/>
        <v>47.46</v>
      </c>
      <c r="Q1625" s="16" t="s">
        <v>8323</v>
      </c>
      <c r="R1625" t="s">
        <v>8326</v>
      </c>
      <c r="S1625" s="20">
        <f t="shared" si="77"/>
        <v>41759.13962962963</v>
      </c>
    </row>
    <row r="1626" spans="1:19" ht="43.2" hidden="1" x14ac:dyDescent="0.55000000000000004">
      <c r="A1626" s="10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2">
        <f t="shared" si="75"/>
        <v>42</v>
      </c>
      <c r="P1626" s="14">
        <f t="shared" si="76"/>
        <v>34.18</v>
      </c>
      <c r="Q1626" s="16" t="s">
        <v>8327</v>
      </c>
      <c r="R1626" t="s">
        <v>8350</v>
      </c>
      <c r="S1626" s="20">
        <f t="shared" si="77"/>
        <v>41541.106921296298</v>
      </c>
    </row>
    <row r="1627" spans="1:19" ht="43.2" hidden="1" x14ac:dyDescent="0.55000000000000004">
      <c r="A1627" s="10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2">
        <f t="shared" si="75"/>
        <v>108</v>
      </c>
      <c r="P1627" s="14">
        <f t="shared" si="76"/>
        <v>72.97</v>
      </c>
      <c r="Q1627" s="16" t="s">
        <v>8323</v>
      </c>
      <c r="R1627" t="s">
        <v>8335</v>
      </c>
      <c r="S1627" s="20">
        <f t="shared" si="77"/>
        <v>41775.636157407411</v>
      </c>
    </row>
    <row r="1628" spans="1:19" ht="43.2" hidden="1" x14ac:dyDescent="0.55000000000000004">
      <c r="A1628" s="10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2">
        <f t="shared" si="75"/>
        <v>5</v>
      </c>
      <c r="P1628" s="14">
        <f t="shared" si="76"/>
        <v>450</v>
      </c>
      <c r="Q1628" s="16" t="s">
        <v>8323</v>
      </c>
      <c r="R1628" t="s">
        <v>8326</v>
      </c>
      <c r="S1628" s="20">
        <f t="shared" si="77"/>
        <v>42785.270370370374</v>
      </c>
    </row>
    <row r="1629" spans="1:19" ht="43.2" hidden="1" x14ac:dyDescent="0.55000000000000004">
      <c r="A1629" s="10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2">
        <f t="shared" si="75"/>
        <v>101</v>
      </c>
      <c r="P1629" s="14">
        <f t="shared" si="76"/>
        <v>299.22000000000003</v>
      </c>
      <c r="Q1629" s="16" t="s">
        <v>8313</v>
      </c>
      <c r="R1629" t="s">
        <v>8314</v>
      </c>
      <c r="S1629" s="20">
        <f t="shared" si="77"/>
        <v>42161.770833333328</v>
      </c>
    </row>
    <row r="1630" spans="1:19" ht="43.2" x14ac:dyDescent="0.55000000000000004">
      <c r="A1630" s="1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2">
        <f t="shared" si="75"/>
        <v>128</v>
      </c>
      <c r="P1630" s="14">
        <f t="shared" si="76"/>
        <v>45.59</v>
      </c>
      <c r="Q1630" s="16" t="s">
        <v>8327</v>
      </c>
      <c r="R1630" t="s">
        <v>8338</v>
      </c>
      <c r="S1630" s="20">
        <f t="shared" si="77"/>
        <v>42039.878379629634</v>
      </c>
    </row>
    <row r="1631" spans="1:19" ht="43.2" hidden="1" x14ac:dyDescent="0.55000000000000004">
      <c r="A1631" s="10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2">
        <f t="shared" si="75"/>
        <v>108</v>
      </c>
      <c r="P1631" s="14">
        <f t="shared" si="76"/>
        <v>70.760000000000005</v>
      </c>
      <c r="Q1631" s="16" t="s">
        <v>8323</v>
      </c>
      <c r="R1631" t="s">
        <v>8326</v>
      </c>
      <c r="S1631" s="20">
        <f t="shared" si="77"/>
        <v>42545.478333333333</v>
      </c>
    </row>
    <row r="1632" spans="1:19" ht="43.2" x14ac:dyDescent="0.55000000000000004">
      <c r="A1632" s="10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2">
        <f t="shared" si="75"/>
        <v>134</v>
      </c>
      <c r="P1632" s="14">
        <f t="shared" si="76"/>
        <v>70.55</v>
      </c>
      <c r="Q1632" s="16" t="s">
        <v>8327</v>
      </c>
      <c r="R1632" t="s">
        <v>8331</v>
      </c>
      <c r="S1632" s="20">
        <f t="shared" si="77"/>
        <v>41768.841921296298</v>
      </c>
    </row>
    <row r="1633" spans="1:19" ht="43.2" x14ac:dyDescent="0.55000000000000004">
      <c r="A1633" s="10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2">
        <f t="shared" si="75"/>
        <v>107</v>
      </c>
      <c r="P1633" s="14">
        <f t="shared" si="76"/>
        <v>81.239999999999995</v>
      </c>
      <c r="Q1633" s="16" t="s">
        <v>8323</v>
      </c>
      <c r="R1633" t="s">
        <v>8335</v>
      </c>
      <c r="S1633" s="20">
        <f t="shared" si="77"/>
        <v>41982.773356481484</v>
      </c>
    </row>
    <row r="1634" spans="1:19" ht="43.2" hidden="1" x14ac:dyDescent="0.55000000000000004">
      <c r="A1634" s="10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2">
        <f t="shared" si="75"/>
        <v>3</v>
      </c>
      <c r="P1634" s="14">
        <f t="shared" si="76"/>
        <v>106.8</v>
      </c>
      <c r="Q1634" s="16" t="s">
        <v>8308</v>
      </c>
      <c r="R1634" t="s">
        <v>8318</v>
      </c>
      <c r="S1634" s="20">
        <f t="shared" si="77"/>
        <v>42116.54315972222</v>
      </c>
    </row>
    <row r="1635" spans="1:19" ht="43.2" hidden="1" x14ac:dyDescent="0.55000000000000004">
      <c r="A1635" s="10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2">
        <f t="shared" si="75"/>
        <v>107</v>
      </c>
      <c r="P1635" s="14">
        <f t="shared" si="76"/>
        <v>37.08</v>
      </c>
      <c r="Q1635" s="16" t="s">
        <v>8323</v>
      </c>
      <c r="R1635" t="s">
        <v>8326</v>
      </c>
      <c r="S1635" s="20">
        <f t="shared" si="77"/>
        <v>42318.593703703707</v>
      </c>
    </row>
    <row r="1636" spans="1:19" ht="43.2" x14ac:dyDescent="0.55000000000000004">
      <c r="A1636" s="10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2">
        <f t="shared" si="75"/>
        <v>107</v>
      </c>
      <c r="P1636" s="14">
        <f t="shared" si="76"/>
        <v>37.590000000000003</v>
      </c>
      <c r="Q1636" s="16" t="s">
        <v>8323</v>
      </c>
      <c r="R1636" t="s">
        <v>8326</v>
      </c>
      <c r="S1636" s="20">
        <f t="shared" si="77"/>
        <v>41766.80572916667</v>
      </c>
    </row>
    <row r="1637" spans="1:19" ht="43.2" hidden="1" x14ac:dyDescent="0.55000000000000004">
      <c r="A1637" s="10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2">
        <f t="shared" si="75"/>
        <v>107</v>
      </c>
      <c r="P1637" s="14">
        <f t="shared" si="76"/>
        <v>35.04</v>
      </c>
      <c r="Q1637" s="16" t="s">
        <v>8323</v>
      </c>
      <c r="R1637" t="s">
        <v>8326</v>
      </c>
      <c r="S1637" s="20">
        <f t="shared" si="77"/>
        <v>42495.434236111112</v>
      </c>
    </row>
    <row r="1638" spans="1:19" ht="43.2" hidden="1" x14ac:dyDescent="0.55000000000000004">
      <c r="A1638" s="10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2">
        <f t="shared" si="75"/>
        <v>408</v>
      </c>
      <c r="P1638" s="14">
        <f t="shared" si="76"/>
        <v>33.549999999999997</v>
      </c>
      <c r="Q1638" s="16" t="s">
        <v>8316</v>
      </c>
      <c r="R1638" t="s">
        <v>8317</v>
      </c>
      <c r="S1638" s="20">
        <f t="shared" si="77"/>
        <v>41965.616655092599</v>
      </c>
    </row>
    <row r="1639" spans="1:19" ht="43.2" x14ac:dyDescent="0.55000000000000004">
      <c r="A1639" s="10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2">
        <f t="shared" si="75"/>
        <v>106</v>
      </c>
      <c r="P1639" s="14">
        <f t="shared" si="76"/>
        <v>64.63</v>
      </c>
      <c r="Q1639" s="16" t="s">
        <v>8323</v>
      </c>
      <c r="R1639" t="s">
        <v>8326</v>
      </c>
      <c r="S1639" s="20">
        <f t="shared" si="77"/>
        <v>42170.910231481481</v>
      </c>
    </row>
    <row r="1640" spans="1:19" ht="43.2" hidden="1" x14ac:dyDescent="0.55000000000000004">
      <c r="A1640" s="1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2">
        <f t="shared" si="75"/>
        <v>106</v>
      </c>
      <c r="P1640" s="14">
        <f t="shared" si="76"/>
        <v>46.43</v>
      </c>
      <c r="Q1640" s="16" t="s">
        <v>8323</v>
      </c>
      <c r="R1640" t="s">
        <v>8326</v>
      </c>
      <c r="S1640" s="20">
        <f t="shared" si="77"/>
        <v>42167.434166666666</v>
      </c>
    </row>
    <row r="1641" spans="1:19" ht="43.2" x14ac:dyDescent="0.55000000000000004">
      <c r="A1641" s="10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2">
        <f t="shared" si="75"/>
        <v>132</v>
      </c>
      <c r="P1641" s="14">
        <f t="shared" si="76"/>
        <v>105.44</v>
      </c>
      <c r="Q1641" s="16" t="s">
        <v>8313</v>
      </c>
      <c r="R1641" t="s">
        <v>8314</v>
      </c>
      <c r="S1641" s="20">
        <f t="shared" si="77"/>
        <v>42104.840335648143</v>
      </c>
    </row>
    <row r="1642" spans="1:19" ht="43.2" x14ac:dyDescent="0.55000000000000004">
      <c r="A1642" s="10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2">
        <f t="shared" si="75"/>
        <v>146</v>
      </c>
      <c r="P1642" s="14">
        <f t="shared" si="76"/>
        <v>292.77999999999997</v>
      </c>
      <c r="Q1642" s="16" t="s">
        <v>8323</v>
      </c>
      <c r="R1642" t="s">
        <v>8326</v>
      </c>
      <c r="S1642" s="20">
        <f t="shared" si="77"/>
        <v>41822.57503472222</v>
      </c>
    </row>
    <row r="1643" spans="1:19" ht="28.8" x14ac:dyDescent="0.55000000000000004">
      <c r="A1643" s="10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2">
        <f t="shared" si="75"/>
        <v>103</v>
      </c>
      <c r="P1643" s="14">
        <f t="shared" si="76"/>
        <v>77.349999999999994</v>
      </c>
      <c r="Q1643" s="16" t="s">
        <v>8327</v>
      </c>
      <c r="R1643" t="s">
        <v>8328</v>
      </c>
      <c r="S1643" s="20">
        <f t="shared" si="77"/>
        <v>41371.648078703707</v>
      </c>
    </row>
    <row r="1644" spans="1:19" ht="43.2" hidden="1" x14ac:dyDescent="0.55000000000000004">
      <c r="A1644" s="10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2">
        <f t="shared" si="75"/>
        <v>11</v>
      </c>
      <c r="P1644" s="14">
        <f t="shared" si="76"/>
        <v>97.41</v>
      </c>
      <c r="Q1644" s="16" t="s">
        <v>8308</v>
      </c>
      <c r="R1644" t="s">
        <v>8342</v>
      </c>
      <c r="S1644" s="20">
        <f t="shared" si="77"/>
        <v>42268.531631944439</v>
      </c>
    </row>
    <row r="1645" spans="1:19" ht="43.2" x14ac:dyDescent="0.55000000000000004">
      <c r="A1645" s="10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2">
        <f t="shared" si="75"/>
        <v>175</v>
      </c>
      <c r="P1645" s="14">
        <f t="shared" si="76"/>
        <v>48.7</v>
      </c>
      <c r="Q1645" s="16" t="s">
        <v>8323</v>
      </c>
      <c r="R1645" t="s">
        <v>8326</v>
      </c>
      <c r="S1645" s="20">
        <f t="shared" si="77"/>
        <v>42493.219236111108</v>
      </c>
    </row>
    <row r="1646" spans="1:19" ht="43.2" hidden="1" x14ac:dyDescent="0.55000000000000004">
      <c r="A1646" s="10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2">
        <f t="shared" si="75"/>
        <v>105</v>
      </c>
      <c r="P1646" s="14">
        <f t="shared" si="76"/>
        <v>40.94</v>
      </c>
      <c r="Q1646" s="16" t="s">
        <v>8323</v>
      </c>
      <c r="R1646" t="s">
        <v>8326</v>
      </c>
      <c r="S1646" s="20">
        <f t="shared" si="77"/>
        <v>42462.893495370372</v>
      </c>
    </row>
    <row r="1647" spans="1:19" ht="28.8" x14ac:dyDescent="0.55000000000000004">
      <c r="A1647" s="10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2">
        <f t="shared" si="75"/>
        <v>105</v>
      </c>
      <c r="P1647" s="14">
        <f t="shared" si="76"/>
        <v>32.32</v>
      </c>
      <c r="Q1647" s="16" t="s">
        <v>8327</v>
      </c>
      <c r="R1647" t="s">
        <v>8328</v>
      </c>
      <c r="S1647" s="20">
        <f t="shared" si="77"/>
        <v>40310.287673611114</v>
      </c>
    </row>
    <row r="1648" spans="1:19" ht="43.2" hidden="1" x14ac:dyDescent="0.55000000000000004">
      <c r="A1648" s="10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2">
        <f t="shared" si="75"/>
        <v>174</v>
      </c>
      <c r="P1648" s="14">
        <f t="shared" si="76"/>
        <v>68.84</v>
      </c>
      <c r="Q1648" s="16" t="s">
        <v>8323</v>
      </c>
      <c r="R1648" t="s">
        <v>8326</v>
      </c>
      <c r="S1648" s="20">
        <f t="shared" si="77"/>
        <v>42440.416504629626</v>
      </c>
    </row>
    <row r="1649" spans="1:19" ht="43.2" x14ac:dyDescent="0.55000000000000004">
      <c r="A1649" s="10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2">
        <f t="shared" si="75"/>
        <v>105</v>
      </c>
      <c r="P1649" s="14">
        <f t="shared" si="76"/>
        <v>104.6</v>
      </c>
      <c r="Q1649" s="16" t="s">
        <v>8321</v>
      </c>
      <c r="R1649" t="s">
        <v>8343</v>
      </c>
      <c r="S1649" s="20">
        <f t="shared" si="77"/>
        <v>40322.53938657407</v>
      </c>
    </row>
    <row r="1650" spans="1:19" ht="43.2" hidden="1" x14ac:dyDescent="0.55000000000000004">
      <c r="A1650" s="1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2">
        <f t="shared" si="75"/>
        <v>130</v>
      </c>
      <c r="P1650" s="14">
        <f t="shared" si="76"/>
        <v>37.270000000000003</v>
      </c>
      <c r="Q1650" s="16" t="s">
        <v>8327</v>
      </c>
      <c r="R1650" t="s">
        <v>8336</v>
      </c>
      <c r="S1650" s="20">
        <f t="shared" si="77"/>
        <v>42522.880243055552</v>
      </c>
    </row>
    <row r="1651" spans="1:19" ht="43.2" hidden="1" x14ac:dyDescent="0.55000000000000004">
      <c r="A1651" s="10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2">
        <f t="shared" si="75"/>
        <v>104</v>
      </c>
      <c r="P1651" s="14">
        <f t="shared" si="76"/>
        <v>66.87</v>
      </c>
      <c r="Q1651" s="16" t="s">
        <v>8327</v>
      </c>
      <c r="R1651" t="s">
        <v>8336</v>
      </c>
      <c r="S1651" s="20">
        <f t="shared" si="77"/>
        <v>41526.592395833337</v>
      </c>
    </row>
    <row r="1652" spans="1:19" ht="43.2" hidden="1" x14ac:dyDescent="0.55000000000000004">
      <c r="A1652" s="10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2">
        <f t="shared" si="75"/>
        <v>52</v>
      </c>
      <c r="P1652" s="14">
        <f t="shared" si="76"/>
        <v>49.21</v>
      </c>
      <c r="Q1652" s="16" t="s">
        <v>8323</v>
      </c>
      <c r="R1652" t="s">
        <v>8335</v>
      </c>
      <c r="S1652" s="20">
        <f t="shared" si="77"/>
        <v>41858.761782407404</v>
      </c>
    </row>
    <row r="1653" spans="1:19" ht="43.2" hidden="1" x14ac:dyDescent="0.55000000000000004">
      <c r="A1653" s="10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2">
        <f t="shared" si="75"/>
        <v>3</v>
      </c>
      <c r="P1653" s="14">
        <f t="shared" si="76"/>
        <v>108.63</v>
      </c>
      <c r="Q1653" s="16" t="s">
        <v>8308</v>
      </c>
      <c r="R1653" t="s">
        <v>8310</v>
      </c>
      <c r="S1653" s="20">
        <f t="shared" si="77"/>
        <v>42489.696585648147</v>
      </c>
    </row>
    <row r="1654" spans="1:19" ht="28.8" x14ac:dyDescent="0.55000000000000004">
      <c r="A1654" s="10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2">
        <f t="shared" si="75"/>
        <v>104</v>
      </c>
      <c r="P1654" s="14">
        <f t="shared" si="76"/>
        <v>27.15</v>
      </c>
      <c r="Q1654" s="16" t="s">
        <v>8327</v>
      </c>
      <c r="R1654" t="s">
        <v>8331</v>
      </c>
      <c r="S1654" s="20">
        <f t="shared" si="77"/>
        <v>41766.970648148148</v>
      </c>
    </row>
    <row r="1655" spans="1:19" ht="43.2" hidden="1" x14ac:dyDescent="0.55000000000000004">
      <c r="A1655" s="10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2">
        <f t="shared" si="75"/>
        <v>104</v>
      </c>
      <c r="P1655" s="14">
        <f t="shared" si="76"/>
        <v>186.07</v>
      </c>
      <c r="Q1655" s="16" t="s">
        <v>8323</v>
      </c>
      <c r="R1655" t="s">
        <v>8326</v>
      </c>
      <c r="S1655" s="20">
        <f t="shared" si="77"/>
        <v>42100.927858796291</v>
      </c>
    </row>
    <row r="1656" spans="1:19" ht="43.2" x14ac:dyDescent="0.55000000000000004">
      <c r="A1656" s="10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2">
        <f t="shared" si="75"/>
        <v>104</v>
      </c>
      <c r="P1656" s="14">
        <f t="shared" si="76"/>
        <v>57.78</v>
      </c>
      <c r="Q1656" s="16" t="s">
        <v>8327</v>
      </c>
      <c r="R1656" t="s">
        <v>8328</v>
      </c>
      <c r="S1656" s="20">
        <f t="shared" si="77"/>
        <v>40632.94195601852</v>
      </c>
    </row>
    <row r="1657" spans="1:19" ht="57.6" hidden="1" x14ac:dyDescent="0.55000000000000004">
      <c r="A1657" s="10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2">
        <f t="shared" si="75"/>
        <v>104</v>
      </c>
      <c r="P1657" s="14">
        <f t="shared" si="76"/>
        <v>19.7</v>
      </c>
      <c r="Q1657" s="16" t="s">
        <v>8323</v>
      </c>
      <c r="R1657" t="s">
        <v>8326</v>
      </c>
      <c r="S1657" s="20">
        <f t="shared" si="77"/>
        <v>42060.035636574074</v>
      </c>
    </row>
    <row r="1658" spans="1:19" ht="43.2" x14ac:dyDescent="0.55000000000000004">
      <c r="A1658" s="10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2">
        <f t="shared" si="75"/>
        <v>104</v>
      </c>
      <c r="P1658" s="14">
        <f t="shared" si="76"/>
        <v>866.67</v>
      </c>
      <c r="Q1658" s="16" t="s">
        <v>8323</v>
      </c>
      <c r="R1658" t="s">
        <v>8326</v>
      </c>
      <c r="S1658" s="20">
        <f t="shared" si="77"/>
        <v>42321.101759259262</v>
      </c>
    </row>
    <row r="1659" spans="1:19" ht="28.8" x14ac:dyDescent="0.55000000000000004">
      <c r="A1659" s="10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2">
        <f t="shared" si="75"/>
        <v>173</v>
      </c>
      <c r="P1659" s="14">
        <f t="shared" si="76"/>
        <v>32.07</v>
      </c>
      <c r="Q1659" s="16" t="s">
        <v>8311</v>
      </c>
      <c r="R1659" t="s">
        <v>8333</v>
      </c>
      <c r="S1659" s="20">
        <f t="shared" si="77"/>
        <v>41095.900694444441</v>
      </c>
    </row>
    <row r="1660" spans="1:19" ht="43.2" hidden="1" x14ac:dyDescent="0.55000000000000004">
      <c r="A1660" s="1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2">
        <f t="shared" si="75"/>
        <v>106</v>
      </c>
      <c r="P1660" s="14">
        <f t="shared" si="76"/>
        <v>54.08</v>
      </c>
      <c r="Q1660" s="16" t="s">
        <v>8321</v>
      </c>
      <c r="R1660" t="s">
        <v>8322</v>
      </c>
      <c r="S1660" s="20">
        <f t="shared" si="77"/>
        <v>42576.452731481477</v>
      </c>
    </row>
    <row r="1661" spans="1:19" ht="86.4" x14ac:dyDescent="0.55000000000000004">
      <c r="A1661" s="10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2">
        <f t="shared" si="75"/>
        <v>104</v>
      </c>
      <c r="P1661" s="14">
        <f t="shared" si="76"/>
        <v>66.510000000000005</v>
      </c>
      <c r="Q1661" s="16" t="s">
        <v>8323</v>
      </c>
      <c r="R1661" t="s">
        <v>8326</v>
      </c>
      <c r="S1661" s="20">
        <f t="shared" si="77"/>
        <v>41760.935706018521</v>
      </c>
    </row>
    <row r="1662" spans="1:19" ht="43.2" x14ac:dyDescent="0.55000000000000004">
      <c r="A1662" s="10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2">
        <f t="shared" si="75"/>
        <v>103</v>
      </c>
      <c r="P1662" s="14">
        <f t="shared" si="76"/>
        <v>95.74</v>
      </c>
      <c r="Q1662" s="16" t="s">
        <v>8327</v>
      </c>
      <c r="R1662" t="s">
        <v>8341</v>
      </c>
      <c r="S1662" s="20">
        <f t="shared" si="77"/>
        <v>40785.675011574072</v>
      </c>
    </row>
    <row r="1663" spans="1:19" ht="43.2" hidden="1" x14ac:dyDescent="0.55000000000000004">
      <c r="A1663" s="10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2">
        <f t="shared" si="75"/>
        <v>103</v>
      </c>
      <c r="P1663" s="14">
        <f t="shared" si="76"/>
        <v>76.03</v>
      </c>
      <c r="Q1663" s="16" t="s">
        <v>8323</v>
      </c>
      <c r="R1663" t="s">
        <v>8326</v>
      </c>
      <c r="S1663" s="20">
        <f t="shared" si="77"/>
        <v>42124.848414351851</v>
      </c>
    </row>
    <row r="1664" spans="1:19" ht="43.2" x14ac:dyDescent="0.55000000000000004">
      <c r="A1664" s="10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2">
        <f t="shared" si="75"/>
        <v>215</v>
      </c>
      <c r="P1664" s="14">
        <f t="shared" si="76"/>
        <v>78.180000000000007</v>
      </c>
      <c r="Q1664" s="16" t="s">
        <v>8313</v>
      </c>
      <c r="R1664" t="s">
        <v>8314</v>
      </c>
      <c r="S1664" s="20">
        <f t="shared" si="77"/>
        <v>40254.450335648151</v>
      </c>
    </row>
    <row r="1665" spans="1:19" ht="43.2" hidden="1" x14ac:dyDescent="0.55000000000000004">
      <c r="A1665" s="10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2">
        <f t="shared" si="75"/>
        <v>172</v>
      </c>
      <c r="P1665" s="14">
        <f t="shared" si="76"/>
        <v>33.03</v>
      </c>
      <c r="Q1665" s="16" t="s">
        <v>8323</v>
      </c>
      <c r="R1665" t="s">
        <v>8326</v>
      </c>
      <c r="S1665" s="20">
        <f t="shared" si="77"/>
        <v>41806.605034722219</v>
      </c>
    </row>
    <row r="1666" spans="1:19" ht="28.8" x14ac:dyDescent="0.55000000000000004">
      <c r="A1666" s="10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2">
        <f t="shared" si="75"/>
        <v>103</v>
      </c>
      <c r="P1666" s="14">
        <f t="shared" si="76"/>
        <v>52.55</v>
      </c>
      <c r="Q1666" s="16" t="s">
        <v>8323</v>
      </c>
      <c r="R1666" t="s">
        <v>8326</v>
      </c>
      <c r="S1666" s="20">
        <f t="shared" si="77"/>
        <v>42016.800208333334</v>
      </c>
    </row>
    <row r="1667" spans="1:19" ht="43.2" x14ac:dyDescent="0.55000000000000004">
      <c r="A1667" s="10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2">
        <f t="shared" ref="O1667:O1730" si="78">ROUND(E1667/D1667*100,0)</f>
        <v>103</v>
      </c>
      <c r="P1667" s="14">
        <f t="shared" ref="P1667:P1730" si="79">IFERROR(ROUND(E1667/L1667,2),0)</f>
        <v>47.57</v>
      </c>
      <c r="Q1667" s="16" t="s">
        <v>8323</v>
      </c>
      <c r="R1667" t="s">
        <v>8335</v>
      </c>
      <c r="S1667" s="20">
        <f t="shared" ref="S1667:S1730" si="80">(((J1667/60)/60/24)+DATE(1970,1,1))</f>
        <v>42495.956631944442</v>
      </c>
    </row>
    <row r="1668" spans="1:19" ht="43.2" hidden="1" x14ac:dyDescent="0.55000000000000004">
      <c r="A1668" s="10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2">
        <f t="shared" si="78"/>
        <v>128</v>
      </c>
      <c r="P1668" s="14">
        <f t="shared" si="79"/>
        <v>30.95</v>
      </c>
      <c r="Q1668" s="16" t="s">
        <v>8323</v>
      </c>
      <c r="R1668" t="s">
        <v>8326</v>
      </c>
      <c r="S1668" s="20">
        <f t="shared" si="80"/>
        <v>42571.420601851853</v>
      </c>
    </row>
    <row r="1669" spans="1:19" ht="28.8" x14ac:dyDescent="0.55000000000000004">
      <c r="A1669" s="10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2">
        <f t="shared" si="78"/>
        <v>103</v>
      </c>
      <c r="P1669" s="14">
        <f t="shared" si="79"/>
        <v>40.08</v>
      </c>
      <c r="Q1669" s="16" t="s">
        <v>8327</v>
      </c>
      <c r="R1669" t="s">
        <v>8328</v>
      </c>
      <c r="S1669" s="20">
        <f t="shared" si="80"/>
        <v>41004.72619212963</v>
      </c>
    </row>
    <row r="1670" spans="1:19" ht="43.2" x14ac:dyDescent="0.55000000000000004">
      <c r="A1670" s="1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2">
        <f t="shared" si="78"/>
        <v>103</v>
      </c>
      <c r="P1670" s="14">
        <f t="shared" si="79"/>
        <v>59.65</v>
      </c>
      <c r="Q1670" s="16" t="s">
        <v>8323</v>
      </c>
      <c r="R1670" t="s">
        <v>8326</v>
      </c>
      <c r="S1670" s="20">
        <f t="shared" si="80"/>
        <v>42294.429641203707</v>
      </c>
    </row>
    <row r="1671" spans="1:19" ht="28.8" x14ac:dyDescent="0.55000000000000004">
      <c r="A1671" s="10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2">
        <f t="shared" si="78"/>
        <v>103</v>
      </c>
      <c r="P1671" s="14">
        <f t="shared" si="79"/>
        <v>77.73</v>
      </c>
      <c r="Q1671" s="16" t="s">
        <v>8323</v>
      </c>
      <c r="R1671" t="s">
        <v>8326</v>
      </c>
      <c r="S1671" s="20">
        <f t="shared" si="80"/>
        <v>42417.585532407407</v>
      </c>
    </row>
    <row r="1672" spans="1:19" ht="43.2" x14ac:dyDescent="0.55000000000000004">
      <c r="A1672" s="10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2">
        <f t="shared" si="78"/>
        <v>102</v>
      </c>
      <c r="P1672" s="14">
        <f t="shared" si="79"/>
        <v>121.9</v>
      </c>
      <c r="Q1672" s="16" t="s">
        <v>8323</v>
      </c>
      <c r="R1672" t="s">
        <v>8326</v>
      </c>
      <c r="S1672" s="20">
        <f t="shared" si="80"/>
        <v>42451.496817129635</v>
      </c>
    </row>
    <row r="1673" spans="1:19" ht="43.2" x14ac:dyDescent="0.55000000000000004">
      <c r="A1673" s="10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2">
        <f t="shared" si="78"/>
        <v>128</v>
      </c>
      <c r="P1673" s="14">
        <f t="shared" si="79"/>
        <v>60.95</v>
      </c>
      <c r="Q1673" s="16" t="s">
        <v>8323</v>
      </c>
      <c r="R1673" t="s">
        <v>8326</v>
      </c>
      <c r="S1673" s="20">
        <f t="shared" si="80"/>
        <v>42590.90425925926</v>
      </c>
    </row>
    <row r="1674" spans="1:19" ht="100.8" x14ac:dyDescent="0.55000000000000004">
      <c r="A1674" s="10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2">
        <f t="shared" si="78"/>
        <v>102</v>
      </c>
      <c r="P1674" s="14">
        <f t="shared" si="79"/>
        <v>47.41</v>
      </c>
      <c r="Q1674" s="16" t="s">
        <v>8323</v>
      </c>
      <c r="R1674" t="s">
        <v>8326</v>
      </c>
      <c r="S1674" s="20">
        <f t="shared" si="80"/>
        <v>42203.680300925931</v>
      </c>
    </row>
    <row r="1675" spans="1:19" ht="43.2" x14ac:dyDescent="0.55000000000000004">
      <c r="A1675" s="10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2">
        <f t="shared" si="78"/>
        <v>171</v>
      </c>
      <c r="P1675" s="14">
        <f t="shared" si="79"/>
        <v>44.91</v>
      </c>
      <c r="Q1675" s="16" t="s">
        <v>8323</v>
      </c>
      <c r="R1675" t="s">
        <v>8326</v>
      </c>
      <c r="S1675" s="20">
        <f t="shared" si="80"/>
        <v>42283.864351851851</v>
      </c>
    </row>
    <row r="1676" spans="1:19" ht="43.2" x14ac:dyDescent="0.55000000000000004">
      <c r="A1676" s="10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2">
        <f t="shared" si="78"/>
        <v>102</v>
      </c>
      <c r="P1676" s="14">
        <f t="shared" si="79"/>
        <v>82.42</v>
      </c>
      <c r="Q1676" s="16" t="s">
        <v>8311</v>
      </c>
      <c r="R1676" t="s">
        <v>8333</v>
      </c>
      <c r="S1676" s="20">
        <f t="shared" si="80"/>
        <v>42040.638020833328</v>
      </c>
    </row>
    <row r="1677" spans="1:19" ht="43.2" hidden="1" x14ac:dyDescent="0.55000000000000004">
      <c r="A1677" s="10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2">
        <f t="shared" si="78"/>
        <v>128</v>
      </c>
      <c r="P1677" s="14">
        <f t="shared" si="79"/>
        <v>38.71</v>
      </c>
      <c r="Q1677" s="16" t="s">
        <v>8323</v>
      </c>
      <c r="R1677" t="s">
        <v>8326</v>
      </c>
      <c r="S1677" s="20">
        <f t="shared" si="80"/>
        <v>42149.940416666665</v>
      </c>
    </row>
    <row r="1678" spans="1:19" ht="28.8" x14ac:dyDescent="0.55000000000000004">
      <c r="A1678" s="10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2">
        <f t="shared" si="78"/>
        <v>102</v>
      </c>
      <c r="P1678" s="14">
        <f t="shared" si="79"/>
        <v>134.21</v>
      </c>
      <c r="Q1678" s="16" t="s">
        <v>8311</v>
      </c>
      <c r="R1678" t="s">
        <v>8333</v>
      </c>
      <c r="S1678" s="20">
        <f t="shared" si="80"/>
        <v>40429.836435185185</v>
      </c>
    </row>
    <row r="1679" spans="1:19" ht="43.2" hidden="1" x14ac:dyDescent="0.55000000000000004">
      <c r="A1679" s="10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2">
        <f t="shared" si="78"/>
        <v>13</v>
      </c>
      <c r="P1679" s="14">
        <f t="shared" si="79"/>
        <v>110.87</v>
      </c>
      <c r="Q1679" s="16" t="s">
        <v>8308</v>
      </c>
      <c r="R1679" t="s">
        <v>8310</v>
      </c>
      <c r="S1679" s="20">
        <f t="shared" si="80"/>
        <v>42324.767361111109</v>
      </c>
    </row>
    <row r="1680" spans="1:19" ht="43.2" hidden="1" x14ac:dyDescent="0.55000000000000004">
      <c r="A1680" s="1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2">
        <f t="shared" si="78"/>
        <v>46</v>
      </c>
      <c r="P1680" s="14">
        <f t="shared" si="79"/>
        <v>70.83</v>
      </c>
      <c r="Q1680" s="16" t="s">
        <v>8323</v>
      </c>
      <c r="R1680" t="s">
        <v>8335</v>
      </c>
      <c r="S1680" s="20">
        <f t="shared" si="80"/>
        <v>42057.277858796297</v>
      </c>
    </row>
    <row r="1681" spans="1:19" ht="43.2" hidden="1" x14ac:dyDescent="0.55000000000000004">
      <c r="A1681" s="10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2">
        <f t="shared" si="78"/>
        <v>102</v>
      </c>
      <c r="P1681" s="14">
        <f t="shared" si="79"/>
        <v>39.83</v>
      </c>
      <c r="Q1681" s="16" t="s">
        <v>8323</v>
      </c>
      <c r="R1681" t="s">
        <v>8326</v>
      </c>
      <c r="S1681" s="20">
        <f t="shared" si="80"/>
        <v>42184.572881944448</v>
      </c>
    </row>
    <row r="1682" spans="1:19" ht="43.2" x14ac:dyDescent="0.55000000000000004">
      <c r="A1682" s="10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2">
        <f t="shared" si="78"/>
        <v>102</v>
      </c>
      <c r="P1682" s="14">
        <f t="shared" si="79"/>
        <v>37.47</v>
      </c>
      <c r="Q1682" s="16" t="s">
        <v>8311</v>
      </c>
      <c r="R1682" t="s">
        <v>8333</v>
      </c>
      <c r="S1682" s="20">
        <f t="shared" si="80"/>
        <v>41383.605057870373</v>
      </c>
    </row>
    <row r="1683" spans="1:19" ht="43.2" x14ac:dyDescent="0.55000000000000004">
      <c r="A1683" s="10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2">
        <f t="shared" si="78"/>
        <v>127</v>
      </c>
      <c r="P1683" s="14">
        <f t="shared" si="79"/>
        <v>72.709999999999994</v>
      </c>
      <c r="Q1683" s="16" t="s">
        <v>8323</v>
      </c>
      <c r="R1683" t="s">
        <v>8326</v>
      </c>
      <c r="S1683" s="20">
        <f t="shared" si="80"/>
        <v>41988.829942129625</v>
      </c>
    </row>
    <row r="1684" spans="1:19" ht="43.2" hidden="1" x14ac:dyDescent="0.55000000000000004">
      <c r="A1684" s="10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2">
        <f t="shared" si="78"/>
        <v>18</v>
      </c>
      <c r="P1684" s="14">
        <f t="shared" si="79"/>
        <v>52.92</v>
      </c>
      <c r="Q1684" s="16" t="s">
        <v>8327</v>
      </c>
      <c r="R1684" t="s">
        <v>8350</v>
      </c>
      <c r="S1684" s="20">
        <f t="shared" si="80"/>
        <v>41570.482789351852</v>
      </c>
    </row>
    <row r="1685" spans="1:19" ht="43.2" hidden="1" x14ac:dyDescent="0.55000000000000004">
      <c r="A1685" s="10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2">
        <f t="shared" si="78"/>
        <v>51</v>
      </c>
      <c r="P1685" s="14">
        <f t="shared" si="79"/>
        <v>74.62</v>
      </c>
      <c r="Q1685" s="16" t="s">
        <v>8327</v>
      </c>
      <c r="R1685" t="s">
        <v>8354</v>
      </c>
      <c r="S1685" s="20">
        <f t="shared" si="80"/>
        <v>41923.837731481479</v>
      </c>
    </row>
    <row r="1686" spans="1:19" ht="43.2" x14ac:dyDescent="0.55000000000000004">
      <c r="A1686" s="10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2">
        <f t="shared" si="78"/>
        <v>101</v>
      </c>
      <c r="P1686" s="14">
        <f t="shared" si="79"/>
        <v>72.430000000000007</v>
      </c>
      <c r="Q1686" s="16" t="s">
        <v>8311</v>
      </c>
      <c r="R1686" t="s">
        <v>8333</v>
      </c>
      <c r="S1686" s="20">
        <f t="shared" si="80"/>
        <v>41346.042673611111</v>
      </c>
    </row>
    <row r="1687" spans="1:19" ht="28.8" x14ac:dyDescent="0.55000000000000004">
      <c r="A1687" s="10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2">
        <f t="shared" si="78"/>
        <v>101</v>
      </c>
      <c r="P1687" s="14">
        <f t="shared" si="79"/>
        <v>97.5</v>
      </c>
      <c r="Q1687" s="16" t="s">
        <v>8327</v>
      </c>
      <c r="R1687" t="s">
        <v>8338</v>
      </c>
      <c r="S1687" s="20">
        <f t="shared" si="80"/>
        <v>41962.596574074079</v>
      </c>
    </row>
    <row r="1688" spans="1:19" ht="43.2" hidden="1" x14ac:dyDescent="0.55000000000000004">
      <c r="A1688" s="10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2">
        <f t="shared" si="78"/>
        <v>106</v>
      </c>
      <c r="P1688" s="14">
        <f t="shared" si="79"/>
        <v>45.21</v>
      </c>
      <c r="Q1688" s="16" t="s">
        <v>8323</v>
      </c>
      <c r="R1688" t="s">
        <v>8324</v>
      </c>
      <c r="S1688" s="20">
        <f t="shared" si="80"/>
        <v>42431.500069444446</v>
      </c>
    </row>
    <row r="1689" spans="1:19" ht="43.2" hidden="1" x14ac:dyDescent="0.55000000000000004">
      <c r="A1689" s="10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2">
        <f t="shared" si="78"/>
        <v>20</v>
      </c>
      <c r="P1689" s="14">
        <f t="shared" si="79"/>
        <v>114.82</v>
      </c>
      <c r="Q1689" s="16" t="s">
        <v>8327</v>
      </c>
      <c r="R1689" t="s">
        <v>8330</v>
      </c>
      <c r="S1689" s="20">
        <f t="shared" si="80"/>
        <v>42805.032962962956</v>
      </c>
    </row>
    <row r="1690" spans="1:19" ht="43.2" x14ac:dyDescent="0.55000000000000004">
      <c r="A1690" s="1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2">
        <f t="shared" si="78"/>
        <v>101</v>
      </c>
      <c r="P1690" s="14">
        <f t="shared" si="79"/>
        <v>66.45</v>
      </c>
      <c r="Q1690" s="16" t="s">
        <v>8323</v>
      </c>
      <c r="R1690" t="s">
        <v>8326</v>
      </c>
      <c r="S1690" s="20">
        <f t="shared" si="80"/>
        <v>42513.045798611114</v>
      </c>
    </row>
    <row r="1691" spans="1:19" ht="43.2" hidden="1" x14ac:dyDescent="0.55000000000000004">
      <c r="A1691" s="10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2">
        <f t="shared" si="78"/>
        <v>17</v>
      </c>
      <c r="P1691" s="14">
        <f t="shared" si="79"/>
        <v>315.5</v>
      </c>
      <c r="Q1691" s="16" t="s">
        <v>8323</v>
      </c>
      <c r="R1691" t="s">
        <v>8326</v>
      </c>
      <c r="S1691" s="20">
        <f t="shared" si="80"/>
        <v>42171.758611111116</v>
      </c>
    </row>
    <row r="1692" spans="1:19" ht="43.2" hidden="1" x14ac:dyDescent="0.55000000000000004">
      <c r="A1692" s="10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2">
        <f t="shared" si="78"/>
        <v>36</v>
      </c>
      <c r="P1692" s="14">
        <f t="shared" si="79"/>
        <v>57.3</v>
      </c>
      <c r="Q1692" s="16" t="s">
        <v>8311</v>
      </c>
      <c r="R1692" t="s">
        <v>8352</v>
      </c>
      <c r="S1692" s="20">
        <f t="shared" si="80"/>
        <v>41901.542638888888</v>
      </c>
    </row>
    <row r="1693" spans="1:19" ht="28.8" x14ac:dyDescent="0.55000000000000004">
      <c r="A1693" s="10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2">
        <f t="shared" si="78"/>
        <v>105</v>
      </c>
      <c r="P1693" s="14">
        <f t="shared" si="79"/>
        <v>70.03</v>
      </c>
      <c r="Q1693" s="16" t="s">
        <v>8323</v>
      </c>
      <c r="R1693" t="s">
        <v>8335</v>
      </c>
      <c r="S1693" s="20">
        <f t="shared" si="80"/>
        <v>41989.819212962961</v>
      </c>
    </row>
    <row r="1694" spans="1:19" ht="43.2" x14ac:dyDescent="0.55000000000000004">
      <c r="A1694" s="10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2">
        <f t="shared" si="78"/>
        <v>101</v>
      </c>
      <c r="P1694" s="14">
        <f t="shared" si="79"/>
        <v>35.49</v>
      </c>
      <c r="Q1694" s="16" t="s">
        <v>8323</v>
      </c>
      <c r="R1694" t="s">
        <v>8326</v>
      </c>
      <c r="S1694" s="20">
        <f t="shared" si="80"/>
        <v>42144.041851851856</v>
      </c>
    </row>
    <row r="1695" spans="1:19" ht="43.2" x14ac:dyDescent="0.55000000000000004">
      <c r="A1695" s="10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2">
        <f t="shared" si="78"/>
        <v>101</v>
      </c>
      <c r="P1695" s="14">
        <f t="shared" si="79"/>
        <v>63</v>
      </c>
      <c r="Q1695" s="16" t="s">
        <v>8323</v>
      </c>
      <c r="R1695" t="s">
        <v>8326</v>
      </c>
      <c r="S1695" s="20">
        <f t="shared" si="80"/>
        <v>41897.602037037039</v>
      </c>
    </row>
    <row r="1696" spans="1:19" ht="28.8" hidden="1" x14ac:dyDescent="0.55000000000000004">
      <c r="A1696" s="10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2">
        <f t="shared" si="78"/>
        <v>126</v>
      </c>
      <c r="P1696" s="14">
        <f t="shared" si="79"/>
        <v>78.5</v>
      </c>
      <c r="Q1696" s="16" t="s">
        <v>8323</v>
      </c>
      <c r="R1696" t="s">
        <v>8326</v>
      </c>
      <c r="S1696" s="20">
        <f t="shared" si="80"/>
        <v>42431.302002314813</v>
      </c>
    </row>
    <row r="1697" spans="1:19" ht="28.8" x14ac:dyDescent="0.55000000000000004">
      <c r="A1697" s="10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2">
        <f t="shared" si="78"/>
        <v>100</v>
      </c>
      <c r="P1697" s="14">
        <f t="shared" si="79"/>
        <v>41.85</v>
      </c>
      <c r="Q1697" s="16" t="s">
        <v>8327</v>
      </c>
      <c r="R1697" t="s">
        <v>8331</v>
      </c>
      <c r="S1697" s="20">
        <f t="shared" si="80"/>
        <v>41555.873645833337</v>
      </c>
    </row>
    <row r="1698" spans="1:19" ht="43.2" x14ac:dyDescent="0.55000000000000004">
      <c r="A1698" s="10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2">
        <f t="shared" si="78"/>
        <v>125</v>
      </c>
      <c r="P1698" s="14">
        <f t="shared" si="79"/>
        <v>38.549999999999997</v>
      </c>
      <c r="Q1698" s="16" t="s">
        <v>8311</v>
      </c>
      <c r="R1698" t="s">
        <v>8333</v>
      </c>
      <c r="S1698" s="20">
        <f t="shared" si="80"/>
        <v>41304.962233796294</v>
      </c>
    </row>
    <row r="1699" spans="1:19" ht="43.2" x14ac:dyDescent="0.55000000000000004">
      <c r="A1699" s="10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2">
        <f t="shared" si="78"/>
        <v>125</v>
      </c>
      <c r="P1699" s="14">
        <f t="shared" si="79"/>
        <v>67.73</v>
      </c>
      <c r="Q1699" s="16" t="s">
        <v>8327</v>
      </c>
      <c r="R1699" t="s">
        <v>8331</v>
      </c>
      <c r="S1699" s="20">
        <f t="shared" si="80"/>
        <v>42502.868761574078</v>
      </c>
    </row>
    <row r="1700" spans="1:19" ht="43.2" x14ac:dyDescent="0.55000000000000004">
      <c r="A1700" s="1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2">
        <f t="shared" si="78"/>
        <v>125</v>
      </c>
      <c r="P1700" s="14">
        <f t="shared" si="79"/>
        <v>119.29</v>
      </c>
      <c r="Q1700" s="16" t="s">
        <v>8327</v>
      </c>
      <c r="R1700" t="s">
        <v>8331</v>
      </c>
      <c r="S1700" s="20">
        <f t="shared" si="80"/>
        <v>42031.631724537037</v>
      </c>
    </row>
    <row r="1701" spans="1:19" ht="57.6" x14ac:dyDescent="0.55000000000000004">
      <c r="A1701" s="10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2">
        <f t="shared" si="78"/>
        <v>100</v>
      </c>
      <c r="P1701" s="14">
        <f t="shared" si="79"/>
        <v>65.87</v>
      </c>
      <c r="Q1701" s="16" t="s">
        <v>8327</v>
      </c>
      <c r="R1701" t="s">
        <v>8331</v>
      </c>
      <c r="S1701" s="20">
        <f t="shared" si="80"/>
        <v>42502.250775462962</v>
      </c>
    </row>
    <row r="1702" spans="1:19" ht="43.2" hidden="1" x14ac:dyDescent="0.55000000000000004">
      <c r="A1702" s="10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2">
        <f t="shared" si="78"/>
        <v>100</v>
      </c>
      <c r="P1702" s="14">
        <f t="shared" si="79"/>
        <v>43.91</v>
      </c>
      <c r="Q1702" s="16" t="s">
        <v>8316</v>
      </c>
      <c r="R1702" t="s">
        <v>8317</v>
      </c>
      <c r="S1702" s="20">
        <f t="shared" si="80"/>
        <v>42221.79178240741</v>
      </c>
    </row>
    <row r="1703" spans="1:19" ht="43.2" hidden="1" x14ac:dyDescent="0.55000000000000004">
      <c r="A1703" s="10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2">
        <f t="shared" si="78"/>
        <v>15</v>
      </c>
      <c r="P1703" s="14">
        <f t="shared" si="79"/>
        <v>69.47</v>
      </c>
      <c r="Q1703" s="16" t="s">
        <v>8319</v>
      </c>
      <c r="R1703" t="s">
        <v>8345</v>
      </c>
      <c r="S1703" s="20">
        <f t="shared" si="80"/>
        <v>41893.028877314813</v>
      </c>
    </row>
    <row r="1704" spans="1:19" ht="43.2" x14ac:dyDescent="0.55000000000000004">
      <c r="A1704" s="10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2">
        <f t="shared" si="78"/>
        <v>100</v>
      </c>
      <c r="P1704" s="14">
        <f t="shared" si="79"/>
        <v>61</v>
      </c>
      <c r="Q1704" s="16" t="s">
        <v>8323</v>
      </c>
      <c r="R1704" t="s">
        <v>8326</v>
      </c>
      <c r="S1704" s="20">
        <f t="shared" si="80"/>
        <v>42664.809560185182</v>
      </c>
    </row>
    <row r="1705" spans="1:19" ht="43.2" x14ac:dyDescent="0.55000000000000004">
      <c r="A1705" s="10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2">
        <f t="shared" si="78"/>
        <v>167</v>
      </c>
      <c r="P1705" s="14">
        <f t="shared" si="79"/>
        <v>75.77</v>
      </c>
      <c r="Q1705" s="16" t="s">
        <v>8327</v>
      </c>
      <c r="R1705" t="s">
        <v>8331</v>
      </c>
      <c r="S1705" s="20">
        <f t="shared" si="80"/>
        <v>40516.087627314817</v>
      </c>
    </row>
    <row r="1706" spans="1:19" ht="43.2" x14ac:dyDescent="0.55000000000000004">
      <c r="A1706" s="10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2">
        <f t="shared" si="78"/>
        <v>100</v>
      </c>
      <c r="P1706" s="14">
        <f t="shared" si="79"/>
        <v>50</v>
      </c>
      <c r="Q1706" s="16" t="s">
        <v>8323</v>
      </c>
      <c r="R1706" t="s">
        <v>8326</v>
      </c>
      <c r="S1706" s="20">
        <f t="shared" si="80"/>
        <v>42675.057997685188</v>
      </c>
    </row>
    <row r="1707" spans="1:19" ht="43.2" x14ac:dyDescent="0.55000000000000004">
      <c r="A1707" s="10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2">
        <f t="shared" si="78"/>
        <v>100</v>
      </c>
      <c r="P1707" s="14">
        <f t="shared" si="79"/>
        <v>113.64</v>
      </c>
      <c r="Q1707" s="16" t="s">
        <v>8327</v>
      </c>
      <c r="R1707" t="s">
        <v>8328</v>
      </c>
      <c r="S1707" s="20">
        <f t="shared" si="80"/>
        <v>40758.733483796292</v>
      </c>
    </row>
    <row r="1708" spans="1:19" ht="43.2" x14ac:dyDescent="0.55000000000000004">
      <c r="A1708" s="10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2">
        <f t="shared" si="78"/>
        <v>100</v>
      </c>
      <c r="P1708" s="14">
        <f t="shared" si="79"/>
        <v>48.08</v>
      </c>
      <c r="Q1708" s="16" t="s">
        <v>8327</v>
      </c>
      <c r="R1708" t="s">
        <v>8328</v>
      </c>
      <c r="S1708" s="20">
        <f t="shared" si="80"/>
        <v>41373.102465277778</v>
      </c>
    </row>
    <row r="1709" spans="1:19" ht="28.8" hidden="1" x14ac:dyDescent="0.55000000000000004">
      <c r="A1709" s="10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2">
        <f t="shared" si="78"/>
        <v>100</v>
      </c>
      <c r="P1709" s="14">
        <f t="shared" si="79"/>
        <v>73.53</v>
      </c>
      <c r="Q1709" s="16" t="s">
        <v>8323</v>
      </c>
      <c r="R1709" t="s">
        <v>8326</v>
      </c>
      <c r="S1709" s="20">
        <f t="shared" si="80"/>
        <v>42311.750324074077</v>
      </c>
    </row>
    <row r="1710" spans="1:19" ht="43.2" x14ac:dyDescent="0.55000000000000004">
      <c r="A1710" s="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2">
        <f t="shared" si="78"/>
        <v>100</v>
      </c>
      <c r="P1710" s="14">
        <f t="shared" si="79"/>
        <v>227.27</v>
      </c>
      <c r="Q1710" s="16" t="s">
        <v>8323</v>
      </c>
      <c r="R1710" t="s">
        <v>8326</v>
      </c>
      <c r="S1710" s="20">
        <f t="shared" si="80"/>
        <v>41856.010069444441</v>
      </c>
    </row>
    <row r="1711" spans="1:19" ht="28.8" x14ac:dyDescent="0.55000000000000004">
      <c r="A1711" s="10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2">
        <f t="shared" si="78"/>
        <v>100</v>
      </c>
      <c r="P1711" s="14">
        <f t="shared" si="79"/>
        <v>104.17</v>
      </c>
      <c r="Q1711" s="16" t="s">
        <v>8323</v>
      </c>
      <c r="R1711" t="s">
        <v>8326</v>
      </c>
      <c r="S1711" s="20">
        <f t="shared" si="80"/>
        <v>42040.831678240742</v>
      </c>
    </row>
    <row r="1712" spans="1:19" ht="43.2" hidden="1" x14ac:dyDescent="0.55000000000000004">
      <c r="A1712" s="10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2">
        <f t="shared" si="78"/>
        <v>100</v>
      </c>
      <c r="P1712" s="14">
        <f t="shared" si="79"/>
        <v>100</v>
      </c>
      <c r="Q1712" s="16" t="s">
        <v>8323</v>
      </c>
      <c r="R1712" t="s">
        <v>8335</v>
      </c>
      <c r="S1712" s="20">
        <f t="shared" si="80"/>
        <v>42087.792303240742</v>
      </c>
    </row>
    <row r="1713" spans="1:19" ht="43.2" hidden="1" x14ac:dyDescent="0.55000000000000004">
      <c r="A1713" s="10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2">
        <f t="shared" si="78"/>
        <v>31</v>
      </c>
      <c r="P1713" s="14">
        <f t="shared" si="79"/>
        <v>1250</v>
      </c>
      <c r="Q1713" s="16" t="s">
        <v>8323</v>
      </c>
      <c r="R1713" t="s">
        <v>8326</v>
      </c>
      <c r="S1713" s="20">
        <f t="shared" si="80"/>
        <v>42144.231527777782</v>
      </c>
    </row>
    <row r="1714" spans="1:19" ht="43.2" hidden="1" x14ac:dyDescent="0.55000000000000004">
      <c r="A1714" s="10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2">
        <f t="shared" si="78"/>
        <v>6</v>
      </c>
      <c r="P1714" s="14">
        <f t="shared" si="79"/>
        <v>41.58</v>
      </c>
      <c r="Q1714" s="16" t="s">
        <v>8308</v>
      </c>
      <c r="R1714" t="s">
        <v>8340</v>
      </c>
      <c r="S1714" s="20">
        <f t="shared" si="80"/>
        <v>41821.020601851851</v>
      </c>
    </row>
    <row r="1715" spans="1:19" ht="43.2" hidden="1" x14ac:dyDescent="0.55000000000000004">
      <c r="A1715" s="10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2">
        <f t="shared" si="78"/>
        <v>86</v>
      </c>
      <c r="P1715" s="14">
        <f t="shared" si="79"/>
        <v>248.5</v>
      </c>
      <c r="Q1715" s="16" t="s">
        <v>8323</v>
      </c>
      <c r="R1715" t="s">
        <v>8326</v>
      </c>
      <c r="S1715" s="20">
        <f t="shared" si="80"/>
        <v>42534.631481481483</v>
      </c>
    </row>
    <row r="1716" spans="1:19" ht="43.2" hidden="1" x14ac:dyDescent="0.55000000000000004">
      <c r="A1716" s="10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2">
        <f t="shared" si="78"/>
        <v>2</v>
      </c>
      <c r="P1716" s="14">
        <f t="shared" si="79"/>
        <v>155.25</v>
      </c>
      <c r="Q1716" s="16" t="s">
        <v>8308</v>
      </c>
      <c r="R1716" t="s">
        <v>8310</v>
      </c>
      <c r="S1716" s="20">
        <f t="shared" si="80"/>
        <v>42732.872986111113</v>
      </c>
    </row>
    <row r="1717" spans="1:19" ht="28.8" hidden="1" x14ac:dyDescent="0.55000000000000004">
      <c r="A1717" s="10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2">
        <f t="shared" si="78"/>
        <v>41</v>
      </c>
      <c r="P1717" s="14">
        <f t="shared" si="79"/>
        <v>47.77</v>
      </c>
      <c r="Q1717" s="16" t="s">
        <v>8311</v>
      </c>
      <c r="R1717" t="s">
        <v>8349</v>
      </c>
      <c r="S1717" s="20">
        <f t="shared" si="80"/>
        <v>42438.813449074078</v>
      </c>
    </row>
    <row r="1718" spans="1:19" ht="43.2" hidden="1" x14ac:dyDescent="0.55000000000000004">
      <c r="A1718" s="10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2">
        <f t="shared" si="78"/>
        <v>42</v>
      </c>
      <c r="P1718" s="14">
        <f t="shared" si="79"/>
        <v>79.87</v>
      </c>
      <c r="Q1718" s="16" t="s">
        <v>8323</v>
      </c>
      <c r="R1718" t="s">
        <v>8324</v>
      </c>
      <c r="S1718" s="20">
        <f t="shared" si="80"/>
        <v>41876.718935185185</v>
      </c>
    </row>
    <row r="1719" spans="1:19" ht="28.8" hidden="1" x14ac:dyDescent="0.55000000000000004">
      <c r="A1719" s="10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2">
        <f t="shared" si="78"/>
        <v>12</v>
      </c>
      <c r="P1719" s="14">
        <f t="shared" si="79"/>
        <v>72.59</v>
      </c>
      <c r="Q1719" s="16" t="s">
        <v>8308</v>
      </c>
      <c r="R1719" t="s">
        <v>8310</v>
      </c>
      <c r="S1719" s="20">
        <f t="shared" si="80"/>
        <v>42579.634733796294</v>
      </c>
    </row>
    <row r="1720" spans="1:19" ht="43.2" x14ac:dyDescent="0.55000000000000004">
      <c r="A1720" s="1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2">
        <f t="shared" si="78"/>
        <v>123</v>
      </c>
      <c r="P1720" s="14">
        <f t="shared" si="79"/>
        <v>32.32</v>
      </c>
      <c r="Q1720" s="16" t="s">
        <v>8327</v>
      </c>
      <c r="R1720" t="s">
        <v>8329</v>
      </c>
      <c r="S1720" s="20">
        <f t="shared" si="80"/>
        <v>41127.812303240738</v>
      </c>
    </row>
    <row r="1721" spans="1:19" ht="43.2" hidden="1" x14ac:dyDescent="0.55000000000000004">
      <c r="A1721" s="10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2">
        <f t="shared" si="78"/>
        <v>111</v>
      </c>
      <c r="P1721" s="14">
        <f t="shared" si="79"/>
        <v>23.8</v>
      </c>
      <c r="Q1721" s="16" t="s">
        <v>8313</v>
      </c>
      <c r="R1721" t="s">
        <v>8314</v>
      </c>
      <c r="S1721" s="20">
        <f t="shared" si="80"/>
        <v>42680.47555555556</v>
      </c>
    </row>
    <row r="1722" spans="1:19" ht="43.2" hidden="1" x14ac:dyDescent="0.55000000000000004">
      <c r="A1722" s="10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2">
        <f t="shared" si="78"/>
        <v>41</v>
      </c>
      <c r="P1722" s="14">
        <f t="shared" si="79"/>
        <v>143.82</v>
      </c>
      <c r="Q1722" s="16" t="s">
        <v>8327</v>
      </c>
      <c r="R1722" t="s">
        <v>8328</v>
      </c>
      <c r="S1722" s="20">
        <f t="shared" si="80"/>
        <v>40304.20003472222</v>
      </c>
    </row>
    <row r="1723" spans="1:19" ht="72" hidden="1" x14ac:dyDescent="0.55000000000000004">
      <c r="A1723" s="10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2">
        <f t="shared" si="78"/>
        <v>121</v>
      </c>
      <c r="P1723" s="14">
        <f t="shared" si="79"/>
        <v>33.67</v>
      </c>
      <c r="Q1723" s="16" t="s">
        <v>8323</v>
      </c>
      <c r="R1723" t="s">
        <v>8326</v>
      </c>
      <c r="S1723" s="20">
        <f t="shared" si="80"/>
        <v>42775.51494212963</v>
      </c>
    </row>
    <row r="1724" spans="1:19" ht="28.8" x14ac:dyDescent="0.55000000000000004">
      <c r="A1724" s="10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2">
        <f t="shared" si="78"/>
        <v>121</v>
      </c>
      <c r="P1724" s="14">
        <f t="shared" si="79"/>
        <v>48.24</v>
      </c>
      <c r="Q1724" s="16" t="s">
        <v>8327</v>
      </c>
      <c r="R1724" t="s">
        <v>8328</v>
      </c>
      <c r="S1724" s="20">
        <f t="shared" si="80"/>
        <v>41037.892465277779</v>
      </c>
    </row>
    <row r="1725" spans="1:19" ht="43.2" x14ac:dyDescent="0.55000000000000004">
      <c r="A1725" s="10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2">
        <f t="shared" si="78"/>
        <v>121</v>
      </c>
      <c r="P1725" s="14">
        <f t="shared" si="79"/>
        <v>40.85</v>
      </c>
      <c r="Q1725" s="16" t="s">
        <v>8323</v>
      </c>
      <c r="R1725" t="s">
        <v>8326</v>
      </c>
      <c r="S1725" s="20">
        <f t="shared" si="80"/>
        <v>42282.768414351856</v>
      </c>
    </row>
    <row r="1726" spans="1:19" ht="43.2" x14ac:dyDescent="0.55000000000000004">
      <c r="A1726" s="10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2">
        <f t="shared" si="78"/>
        <v>120</v>
      </c>
      <c r="P1726" s="14">
        <f t="shared" si="79"/>
        <v>141.47</v>
      </c>
      <c r="Q1726" s="16" t="s">
        <v>8327</v>
      </c>
      <c r="R1726" t="s">
        <v>8331</v>
      </c>
      <c r="S1726" s="20">
        <f t="shared" si="80"/>
        <v>41774.599930555552</v>
      </c>
    </row>
    <row r="1727" spans="1:19" ht="43.2" x14ac:dyDescent="0.55000000000000004">
      <c r="A1727" s="10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2">
        <f t="shared" si="78"/>
        <v>120</v>
      </c>
      <c r="P1727" s="14">
        <f t="shared" si="79"/>
        <v>104.57</v>
      </c>
      <c r="Q1727" s="16" t="s">
        <v>8323</v>
      </c>
      <c r="R1727" t="s">
        <v>8326</v>
      </c>
      <c r="S1727" s="20">
        <f t="shared" si="80"/>
        <v>42494.683634259258</v>
      </c>
    </row>
    <row r="1728" spans="1:19" ht="43.2" x14ac:dyDescent="0.55000000000000004">
      <c r="A1728" s="10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2">
        <f t="shared" si="78"/>
        <v>120</v>
      </c>
      <c r="P1728" s="14">
        <f t="shared" si="79"/>
        <v>44.54</v>
      </c>
      <c r="Q1728" s="16" t="s">
        <v>8323</v>
      </c>
      <c r="R1728" t="s">
        <v>8326</v>
      </c>
      <c r="S1728" s="20">
        <f t="shared" si="80"/>
        <v>41842.607592592591</v>
      </c>
    </row>
    <row r="1729" spans="1:19" hidden="1" x14ac:dyDescent="0.55000000000000004">
      <c r="A1729" s="10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2">
        <f t="shared" si="78"/>
        <v>100</v>
      </c>
      <c r="P1729" s="14">
        <f t="shared" si="79"/>
        <v>171.43</v>
      </c>
      <c r="Q1729" s="16" t="s">
        <v>8327</v>
      </c>
      <c r="R1729" t="s">
        <v>8330</v>
      </c>
      <c r="S1729" s="20">
        <f t="shared" si="80"/>
        <v>42780.942476851851</v>
      </c>
    </row>
    <row r="1730" spans="1:19" ht="43.2" hidden="1" x14ac:dyDescent="0.55000000000000004">
      <c r="A1730" s="1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2">
        <f t="shared" si="78"/>
        <v>100</v>
      </c>
      <c r="P1730" s="14">
        <f t="shared" si="79"/>
        <v>171.43</v>
      </c>
      <c r="Q1730" s="16" t="s">
        <v>8323</v>
      </c>
      <c r="R1730" t="s">
        <v>8326</v>
      </c>
      <c r="S1730" s="20">
        <f t="shared" si="80"/>
        <v>42661.442060185189</v>
      </c>
    </row>
    <row r="1731" spans="1:19" ht="28.8" x14ac:dyDescent="0.55000000000000004">
      <c r="A1731" s="10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2">
        <f t="shared" ref="O1731:O1794" si="81">ROUND(E1731/D1731*100,0)</f>
        <v>160</v>
      </c>
      <c r="P1731" s="14">
        <f t="shared" ref="P1731:P1794" si="82">IFERROR(ROUND(E1731/L1731,2),0)</f>
        <v>25</v>
      </c>
      <c r="Q1731" s="16" t="s">
        <v>8327</v>
      </c>
      <c r="R1731" t="s">
        <v>8331</v>
      </c>
      <c r="S1731" s="20">
        <f t="shared" ref="S1731:S1794" si="83">(((J1731/60)/60/24)+DATE(1970,1,1))</f>
        <v>41080.960243055553</v>
      </c>
    </row>
    <row r="1732" spans="1:19" ht="43.2" hidden="1" x14ac:dyDescent="0.55000000000000004">
      <c r="A1732" s="10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2">
        <f t="shared" si="81"/>
        <v>48</v>
      </c>
      <c r="P1732" s="14">
        <f t="shared" si="82"/>
        <v>159.33000000000001</v>
      </c>
      <c r="Q1732" s="16" t="s">
        <v>8327</v>
      </c>
      <c r="R1732" t="s">
        <v>8330</v>
      </c>
      <c r="S1732" s="20">
        <f t="shared" si="83"/>
        <v>42788.151238425926</v>
      </c>
    </row>
    <row r="1733" spans="1:19" ht="43.2" hidden="1" x14ac:dyDescent="0.55000000000000004">
      <c r="A1733" s="10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2">
        <f t="shared" si="81"/>
        <v>119</v>
      </c>
      <c r="P1733" s="14">
        <f t="shared" si="82"/>
        <v>108.59</v>
      </c>
      <c r="Q1733" s="16" t="s">
        <v>8323</v>
      </c>
      <c r="R1733" t="s">
        <v>8326</v>
      </c>
      <c r="S1733" s="20">
        <f t="shared" si="83"/>
        <v>42484.551550925928</v>
      </c>
    </row>
    <row r="1734" spans="1:19" ht="43.2" x14ac:dyDescent="0.55000000000000004">
      <c r="A1734" s="10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2">
        <f t="shared" si="81"/>
        <v>108</v>
      </c>
      <c r="P1734" s="14">
        <f t="shared" si="82"/>
        <v>58.17</v>
      </c>
      <c r="Q1734" s="16" t="s">
        <v>8321</v>
      </c>
      <c r="R1734" t="s">
        <v>8343</v>
      </c>
      <c r="S1734" s="20">
        <f t="shared" si="83"/>
        <v>41208.010196759256</v>
      </c>
    </row>
    <row r="1735" spans="1:19" ht="28.8" x14ac:dyDescent="0.55000000000000004">
      <c r="A1735" s="10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2">
        <f t="shared" si="81"/>
        <v>119</v>
      </c>
      <c r="P1735" s="14">
        <f t="shared" si="82"/>
        <v>91.23</v>
      </c>
      <c r="Q1735" s="16" t="s">
        <v>8321</v>
      </c>
      <c r="R1735" t="s">
        <v>8343</v>
      </c>
      <c r="S1735" s="20">
        <f t="shared" si="83"/>
        <v>42539.849768518514</v>
      </c>
    </row>
    <row r="1736" spans="1:19" ht="43.2" x14ac:dyDescent="0.55000000000000004">
      <c r="A1736" s="10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2">
        <f t="shared" si="81"/>
        <v>119</v>
      </c>
      <c r="P1736" s="14">
        <f t="shared" si="82"/>
        <v>103.04</v>
      </c>
      <c r="Q1736" s="16" t="s">
        <v>8321</v>
      </c>
      <c r="R1736" t="s">
        <v>8332</v>
      </c>
      <c r="S1736" s="20">
        <f t="shared" si="83"/>
        <v>42097.778946759259</v>
      </c>
    </row>
    <row r="1737" spans="1:19" ht="43.2" x14ac:dyDescent="0.55000000000000004">
      <c r="A1737" s="10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2">
        <f t="shared" si="81"/>
        <v>158</v>
      </c>
      <c r="P1737" s="14">
        <f t="shared" si="82"/>
        <v>158</v>
      </c>
      <c r="Q1737" s="16" t="s">
        <v>8323</v>
      </c>
      <c r="R1737" t="s">
        <v>8324</v>
      </c>
      <c r="S1737" s="20">
        <f t="shared" si="83"/>
        <v>41996.832395833335</v>
      </c>
    </row>
    <row r="1738" spans="1:19" ht="43.2" hidden="1" x14ac:dyDescent="0.55000000000000004">
      <c r="A1738" s="10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2">
        <f t="shared" si="81"/>
        <v>32</v>
      </c>
      <c r="P1738" s="14">
        <f t="shared" si="82"/>
        <v>60.67</v>
      </c>
      <c r="Q1738" s="16" t="s">
        <v>8323</v>
      </c>
      <c r="R1738" t="s">
        <v>8326</v>
      </c>
      <c r="S1738" s="20">
        <f t="shared" si="83"/>
        <v>42103.016585648147</v>
      </c>
    </row>
    <row r="1739" spans="1:19" ht="43.2" x14ac:dyDescent="0.55000000000000004">
      <c r="A1739" s="10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2">
        <f t="shared" si="81"/>
        <v>107</v>
      </c>
      <c r="P1739" s="14">
        <f t="shared" si="82"/>
        <v>39.380000000000003</v>
      </c>
      <c r="Q1739" s="16" t="s">
        <v>8321</v>
      </c>
      <c r="R1739" t="s">
        <v>8343</v>
      </c>
      <c r="S1739" s="20">
        <f t="shared" si="83"/>
        <v>42485.724768518514</v>
      </c>
    </row>
    <row r="1740" spans="1:19" ht="28.8" x14ac:dyDescent="0.55000000000000004">
      <c r="A1740" s="1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2">
        <f t="shared" si="81"/>
        <v>131</v>
      </c>
      <c r="P1740" s="14">
        <f t="shared" si="82"/>
        <v>41.42</v>
      </c>
      <c r="Q1740" s="16" t="s">
        <v>8323</v>
      </c>
      <c r="R1740" t="s">
        <v>8326</v>
      </c>
      <c r="S1740" s="20">
        <f t="shared" si="83"/>
        <v>41891.665324074071</v>
      </c>
    </row>
    <row r="1741" spans="1:19" ht="43.2" hidden="1" x14ac:dyDescent="0.55000000000000004">
      <c r="A1741" s="10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2">
        <f t="shared" si="81"/>
        <v>9</v>
      </c>
      <c r="P1741" s="14">
        <f t="shared" si="82"/>
        <v>73.760000000000005</v>
      </c>
      <c r="Q1741" s="16" t="s">
        <v>8327</v>
      </c>
      <c r="R1741" t="s">
        <v>8328</v>
      </c>
      <c r="S1741" s="20">
        <f t="shared" si="83"/>
        <v>41887.784062500003</v>
      </c>
    </row>
    <row r="1742" spans="1:19" ht="28.8" hidden="1" x14ac:dyDescent="0.55000000000000004">
      <c r="A1742" s="10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2">
        <f t="shared" si="81"/>
        <v>20</v>
      </c>
      <c r="P1742" s="14">
        <f t="shared" si="82"/>
        <v>58.95</v>
      </c>
      <c r="Q1742" s="16" t="s">
        <v>8323</v>
      </c>
      <c r="R1742" t="s">
        <v>8335</v>
      </c>
      <c r="S1742" s="20">
        <f t="shared" si="83"/>
        <v>42403.971851851849</v>
      </c>
    </row>
    <row r="1743" spans="1:19" ht="43.2" hidden="1" x14ac:dyDescent="0.55000000000000004">
      <c r="A1743" s="10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2">
        <f t="shared" si="81"/>
        <v>14</v>
      </c>
      <c r="P1743" s="14">
        <f t="shared" si="82"/>
        <v>63.65</v>
      </c>
      <c r="Q1743" s="16" t="s">
        <v>8313</v>
      </c>
      <c r="R1743" t="s">
        <v>8314</v>
      </c>
      <c r="S1743" s="20">
        <f t="shared" si="83"/>
        <v>42321.660509259258</v>
      </c>
    </row>
    <row r="1744" spans="1:19" ht="43.2" x14ac:dyDescent="0.55000000000000004">
      <c r="A1744" s="10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2">
        <f t="shared" si="81"/>
        <v>107</v>
      </c>
      <c r="P1744" s="14">
        <f t="shared" si="82"/>
        <v>53.52</v>
      </c>
      <c r="Q1744" s="16" t="s">
        <v>8327</v>
      </c>
      <c r="R1744" t="s">
        <v>8328</v>
      </c>
      <c r="S1744" s="20">
        <f t="shared" si="83"/>
        <v>41270.21497685185</v>
      </c>
    </row>
    <row r="1745" spans="1:19" ht="43.2" x14ac:dyDescent="0.55000000000000004">
      <c r="A1745" s="10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2">
        <f t="shared" si="81"/>
        <v>131</v>
      </c>
      <c r="P1745" s="14">
        <f t="shared" si="82"/>
        <v>112.14</v>
      </c>
      <c r="Q1745" s="16" t="s">
        <v>8323</v>
      </c>
      <c r="R1745" t="s">
        <v>8335</v>
      </c>
      <c r="S1745" s="20">
        <f t="shared" si="83"/>
        <v>41806.669317129628</v>
      </c>
    </row>
    <row r="1746" spans="1:19" ht="43.2" x14ac:dyDescent="0.55000000000000004">
      <c r="A1746" s="10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2">
        <f t="shared" si="81"/>
        <v>117</v>
      </c>
      <c r="P1746" s="14">
        <f t="shared" si="82"/>
        <v>58.63</v>
      </c>
      <c r="Q1746" s="16" t="s">
        <v>8327</v>
      </c>
      <c r="R1746" t="s">
        <v>8331</v>
      </c>
      <c r="S1746" s="20">
        <f t="shared" si="83"/>
        <v>41005.45784722222</v>
      </c>
    </row>
    <row r="1747" spans="1:19" ht="43.2" x14ac:dyDescent="0.55000000000000004">
      <c r="A1747" s="10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2">
        <f t="shared" si="81"/>
        <v>117</v>
      </c>
      <c r="P1747" s="14">
        <f t="shared" si="82"/>
        <v>75.48</v>
      </c>
      <c r="Q1747" s="16" t="s">
        <v>8327</v>
      </c>
      <c r="R1747" t="s">
        <v>8331</v>
      </c>
      <c r="S1747" s="20">
        <f t="shared" si="83"/>
        <v>40838.043391203704</v>
      </c>
    </row>
    <row r="1748" spans="1:19" ht="43.2" x14ac:dyDescent="0.55000000000000004">
      <c r="A1748" s="10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2">
        <f t="shared" si="81"/>
        <v>117</v>
      </c>
      <c r="P1748" s="14">
        <f t="shared" si="82"/>
        <v>61.58</v>
      </c>
      <c r="Q1748" s="16" t="s">
        <v>8327</v>
      </c>
      <c r="R1748" t="s">
        <v>8331</v>
      </c>
      <c r="S1748" s="20">
        <f t="shared" si="83"/>
        <v>41205.707048611112</v>
      </c>
    </row>
    <row r="1749" spans="1:19" ht="28.8" hidden="1" x14ac:dyDescent="0.55000000000000004">
      <c r="A1749" s="10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2">
        <f t="shared" si="81"/>
        <v>42</v>
      </c>
      <c r="P1749" s="14">
        <f t="shared" si="82"/>
        <v>83.43</v>
      </c>
      <c r="Q1749" s="16" t="s">
        <v>8313</v>
      </c>
      <c r="R1749" t="s">
        <v>8353</v>
      </c>
      <c r="S1749" s="20">
        <f t="shared" si="83"/>
        <v>42034.639768518522</v>
      </c>
    </row>
    <row r="1750" spans="1:19" ht="43.2" x14ac:dyDescent="0.55000000000000004">
      <c r="A1750" s="1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2">
        <f t="shared" si="81"/>
        <v>117</v>
      </c>
      <c r="P1750" s="14">
        <f t="shared" si="82"/>
        <v>41.7</v>
      </c>
      <c r="Q1750" s="16" t="s">
        <v>8323</v>
      </c>
      <c r="R1750" t="s">
        <v>8335</v>
      </c>
      <c r="S1750" s="20">
        <f t="shared" si="83"/>
        <v>42050.019641203704</v>
      </c>
    </row>
    <row r="1751" spans="1:19" ht="43.2" x14ac:dyDescent="0.55000000000000004">
      <c r="A1751" s="10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2">
        <f t="shared" si="81"/>
        <v>156</v>
      </c>
      <c r="P1751" s="14">
        <f t="shared" si="82"/>
        <v>38.880000000000003</v>
      </c>
      <c r="Q1751" s="16" t="s">
        <v>8327</v>
      </c>
      <c r="R1751" t="s">
        <v>8341</v>
      </c>
      <c r="S1751" s="20">
        <f t="shared" si="83"/>
        <v>41113.199155092596</v>
      </c>
    </row>
    <row r="1752" spans="1:19" ht="43.2" hidden="1" x14ac:dyDescent="0.55000000000000004">
      <c r="A1752" s="10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2">
        <f t="shared" si="81"/>
        <v>106</v>
      </c>
      <c r="P1752" s="14">
        <f t="shared" si="82"/>
        <v>34.79</v>
      </c>
      <c r="Q1752" s="16" t="s">
        <v>8323</v>
      </c>
      <c r="R1752" t="s">
        <v>8326</v>
      </c>
      <c r="S1752" s="20">
        <f t="shared" si="83"/>
        <v>41550.867673611108</v>
      </c>
    </row>
    <row r="1753" spans="1:19" ht="43.2" x14ac:dyDescent="0.55000000000000004">
      <c r="A1753" s="10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2">
        <f t="shared" si="81"/>
        <v>116</v>
      </c>
      <c r="P1753" s="14">
        <f t="shared" si="82"/>
        <v>116.25</v>
      </c>
      <c r="Q1753" s="16" t="s">
        <v>8321</v>
      </c>
      <c r="R1753" t="s">
        <v>8343</v>
      </c>
      <c r="S1753" s="20">
        <f t="shared" si="83"/>
        <v>41075.583379629628</v>
      </c>
    </row>
    <row r="1754" spans="1:19" x14ac:dyDescent="0.55000000000000004">
      <c r="A1754" s="10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2">
        <f t="shared" si="81"/>
        <v>116</v>
      </c>
      <c r="P1754" s="14">
        <f t="shared" si="82"/>
        <v>31</v>
      </c>
      <c r="Q1754" s="16" t="s">
        <v>8327</v>
      </c>
      <c r="R1754" t="s">
        <v>8328</v>
      </c>
      <c r="S1754" s="20">
        <f t="shared" si="83"/>
        <v>41341.111400462964</v>
      </c>
    </row>
    <row r="1755" spans="1:19" ht="43.2" x14ac:dyDescent="0.55000000000000004">
      <c r="A1755" s="10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2">
        <f t="shared" si="81"/>
        <v>116</v>
      </c>
      <c r="P1755" s="14">
        <f t="shared" si="82"/>
        <v>80.03</v>
      </c>
      <c r="Q1755" s="16" t="s">
        <v>8323</v>
      </c>
      <c r="R1755" t="s">
        <v>8326</v>
      </c>
      <c r="S1755" s="20">
        <f t="shared" si="83"/>
        <v>42382.244409722218</v>
      </c>
    </row>
    <row r="1756" spans="1:19" ht="43.2" hidden="1" x14ac:dyDescent="0.55000000000000004">
      <c r="A1756" s="10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2">
        <f t="shared" si="81"/>
        <v>46</v>
      </c>
      <c r="P1756" s="14">
        <f t="shared" si="82"/>
        <v>20.34</v>
      </c>
      <c r="Q1756" s="16" t="s">
        <v>8308</v>
      </c>
      <c r="R1756" t="s">
        <v>8310</v>
      </c>
      <c r="S1756" s="20">
        <f t="shared" si="83"/>
        <v>42388.523020833338</v>
      </c>
    </row>
    <row r="1757" spans="1:19" ht="43.2" x14ac:dyDescent="0.55000000000000004">
      <c r="A1757" s="10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2">
        <f t="shared" si="81"/>
        <v>116</v>
      </c>
      <c r="P1757" s="14">
        <f t="shared" si="82"/>
        <v>36.11</v>
      </c>
      <c r="Q1757" s="16" t="s">
        <v>8327</v>
      </c>
      <c r="R1757" t="s">
        <v>8328</v>
      </c>
      <c r="S1757" s="20">
        <f t="shared" si="83"/>
        <v>41590.255868055552</v>
      </c>
    </row>
    <row r="1758" spans="1:19" ht="43.2" x14ac:dyDescent="0.55000000000000004">
      <c r="A1758" s="10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2">
        <f t="shared" si="81"/>
        <v>110</v>
      </c>
      <c r="P1758" s="14">
        <f t="shared" si="82"/>
        <v>51.22</v>
      </c>
      <c r="Q1758" s="16" t="s">
        <v>8323</v>
      </c>
      <c r="R1758" t="s">
        <v>8326</v>
      </c>
      <c r="S1758" s="20">
        <f t="shared" si="83"/>
        <v>41960.119085648148</v>
      </c>
    </row>
    <row r="1759" spans="1:19" ht="43.2" x14ac:dyDescent="0.55000000000000004">
      <c r="A1759" s="10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2">
        <f t="shared" si="81"/>
        <v>115</v>
      </c>
      <c r="P1759" s="14">
        <f t="shared" si="82"/>
        <v>79.31</v>
      </c>
      <c r="Q1759" s="16" t="s">
        <v>8323</v>
      </c>
      <c r="R1759" t="s">
        <v>8326</v>
      </c>
      <c r="S1759" s="20">
        <f t="shared" si="83"/>
        <v>40923.729953703703</v>
      </c>
    </row>
    <row r="1760" spans="1:19" ht="43.2" hidden="1" x14ac:dyDescent="0.55000000000000004">
      <c r="A1760" s="1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2">
        <f t="shared" si="81"/>
        <v>7</v>
      </c>
      <c r="P1760" s="14">
        <f t="shared" si="82"/>
        <v>383.33</v>
      </c>
      <c r="Q1760" s="16" t="s">
        <v>8323</v>
      </c>
      <c r="R1760" t="s">
        <v>8326</v>
      </c>
      <c r="S1760" s="20">
        <f t="shared" si="83"/>
        <v>42697.010520833333</v>
      </c>
    </row>
    <row r="1761" spans="1:19" ht="28.8" x14ac:dyDescent="0.55000000000000004">
      <c r="A1761" s="10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2">
        <f t="shared" si="81"/>
        <v>460</v>
      </c>
      <c r="P1761" s="14">
        <f t="shared" si="82"/>
        <v>11.67</v>
      </c>
      <c r="Q1761" s="16" t="s">
        <v>8316</v>
      </c>
      <c r="R1761" t="s">
        <v>8317</v>
      </c>
      <c r="S1761" s="20">
        <f t="shared" si="83"/>
        <v>42752.647777777776</v>
      </c>
    </row>
    <row r="1762" spans="1:19" ht="28.8" x14ac:dyDescent="0.55000000000000004">
      <c r="A1762" s="10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2">
        <f t="shared" si="81"/>
        <v>115</v>
      </c>
      <c r="P1762" s="14">
        <f t="shared" si="82"/>
        <v>31.05</v>
      </c>
      <c r="Q1762" s="16" t="s">
        <v>8327</v>
      </c>
      <c r="R1762" t="s">
        <v>8329</v>
      </c>
      <c r="S1762" s="20">
        <f t="shared" si="83"/>
        <v>42111.646724537044</v>
      </c>
    </row>
    <row r="1763" spans="1:19" ht="43.2" hidden="1" x14ac:dyDescent="0.55000000000000004">
      <c r="A1763" s="10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2">
        <f t="shared" si="81"/>
        <v>46</v>
      </c>
      <c r="P1763" s="14">
        <f t="shared" si="82"/>
        <v>164</v>
      </c>
      <c r="Q1763" s="16" t="s">
        <v>8308</v>
      </c>
      <c r="R1763" t="s">
        <v>8310</v>
      </c>
      <c r="S1763" s="20">
        <f t="shared" si="83"/>
        <v>42721.220520833333</v>
      </c>
    </row>
    <row r="1764" spans="1:19" ht="43.2" hidden="1" x14ac:dyDescent="0.55000000000000004">
      <c r="A1764" s="10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2">
        <f t="shared" si="81"/>
        <v>23</v>
      </c>
      <c r="P1764" s="14">
        <f t="shared" si="82"/>
        <v>65.459999999999994</v>
      </c>
      <c r="Q1764" s="16" t="s">
        <v>8311</v>
      </c>
      <c r="R1764" t="s">
        <v>8349</v>
      </c>
      <c r="S1764" s="20">
        <f t="shared" si="83"/>
        <v>41799.524259259262</v>
      </c>
    </row>
    <row r="1765" spans="1:19" ht="43.2" hidden="1" x14ac:dyDescent="0.55000000000000004">
      <c r="A1765" s="10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2">
        <f t="shared" si="81"/>
        <v>15</v>
      </c>
      <c r="P1765" s="14">
        <f t="shared" si="82"/>
        <v>57.25</v>
      </c>
      <c r="Q1765" s="16" t="s">
        <v>8323</v>
      </c>
      <c r="R1765" t="s">
        <v>8326</v>
      </c>
      <c r="S1765" s="20">
        <f t="shared" si="83"/>
        <v>41786.959745370368</v>
      </c>
    </row>
    <row r="1766" spans="1:19" ht="43.2" x14ac:dyDescent="0.55000000000000004">
      <c r="A1766" s="10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2">
        <f t="shared" si="81"/>
        <v>114</v>
      </c>
      <c r="P1766" s="14">
        <f t="shared" si="82"/>
        <v>87.96</v>
      </c>
      <c r="Q1766" s="16" t="s">
        <v>8323</v>
      </c>
      <c r="R1766" t="s">
        <v>8326</v>
      </c>
      <c r="S1766" s="20">
        <f t="shared" si="83"/>
        <v>41976.331979166673</v>
      </c>
    </row>
    <row r="1767" spans="1:19" ht="28.8" hidden="1" x14ac:dyDescent="0.55000000000000004">
      <c r="A1767" s="10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2">
        <f t="shared" si="81"/>
        <v>46</v>
      </c>
      <c r="P1767" s="14">
        <f t="shared" si="82"/>
        <v>58.62</v>
      </c>
      <c r="Q1767" s="16" t="s">
        <v>8313</v>
      </c>
      <c r="R1767" t="s">
        <v>8314</v>
      </c>
      <c r="S1767" s="20">
        <f t="shared" si="83"/>
        <v>41824.658379629633</v>
      </c>
    </row>
    <row r="1768" spans="1:19" ht="43.2" hidden="1" x14ac:dyDescent="0.55000000000000004">
      <c r="A1768" s="10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2">
        <f t="shared" si="81"/>
        <v>152</v>
      </c>
      <c r="P1768" s="14">
        <f t="shared" si="82"/>
        <v>40.75</v>
      </c>
      <c r="Q1768" s="16" t="s">
        <v>8327</v>
      </c>
      <c r="R1768" t="s">
        <v>8331</v>
      </c>
      <c r="S1768" s="20">
        <f t="shared" si="83"/>
        <v>41863.433495370373</v>
      </c>
    </row>
    <row r="1769" spans="1:19" ht="43.2" x14ac:dyDescent="0.55000000000000004">
      <c r="A1769" s="10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2">
        <f t="shared" si="81"/>
        <v>114</v>
      </c>
      <c r="P1769" s="14">
        <f t="shared" si="82"/>
        <v>36.770000000000003</v>
      </c>
      <c r="Q1769" s="16" t="s">
        <v>8308</v>
      </c>
      <c r="R1769" t="s">
        <v>8315</v>
      </c>
      <c r="S1769" s="20">
        <f t="shared" si="83"/>
        <v>42692.256550925929</v>
      </c>
    </row>
    <row r="1770" spans="1:19" ht="43.2" x14ac:dyDescent="0.55000000000000004">
      <c r="A1770" s="1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2">
        <f t="shared" si="81"/>
        <v>114</v>
      </c>
      <c r="P1770" s="14">
        <f t="shared" si="82"/>
        <v>35.47</v>
      </c>
      <c r="Q1770" s="16" t="s">
        <v>8321</v>
      </c>
      <c r="R1770" t="s">
        <v>8343</v>
      </c>
      <c r="S1770" s="20">
        <f t="shared" si="83"/>
        <v>41612.912187499998</v>
      </c>
    </row>
    <row r="1771" spans="1:19" ht="43.2" x14ac:dyDescent="0.55000000000000004">
      <c r="A1771" s="10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2">
        <f t="shared" si="81"/>
        <v>113</v>
      </c>
      <c r="P1771" s="14">
        <f t="shared" si="82"/>
        <v>51.48</v>
      </c>
      <c r="Q1771" s="16" t="s">
        <v>8327</v>
      </c>
      <c r="R1771" t="s">
        <v>8328</v>
      </c>
      <c r="S1771" s="20">
        <f t="shared" si="83"/>
        <v>40892.149467592593</v>
      </c>
    </row>
    <row r="1772" spans="1:19" ht="43.2" x14ac:dyDescent="0.55000000000000004">
      <c r="A1772" s="10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2">
        <f t="shared" si="81"/>
        <v>113</v>
      </c>
      <c r="P1772" s="14">
        <f t="shared" si="82"/>
        <v>39.6</v>
      </c>
      <c r="Q1772" s="16" t="s">
        <v>8323</v>
      </c>
      <c r="R1772" t="s">
        <v>8326</v>
      </c>
      <c r="S1772" s="20">
        <f t="shared" si="83"/>
        <v>42053.916921296302</v>
      </c>
    </row>
    <row r="1773" spans="1:19" ht="43.2" hidden="1" x14ac:dyDescent="0.55000000000000004">
      <c r="A1773" s="10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2">
        <f t="shared" si="81"/>
        <v>15</v>
      </c>
      <c r="P1773" s="14">
        <f t="shared" si="82"/>
        <v>80.319999999999993</v>
      </c>
      <c r="Q1773" s="16" t="s">
        <v>8308</v>
      </c>
      <c r="R1773" t="s">
        <v>8310</v>
      </c>
      <c r="S1773" s="20">
        <f t="shared" si="83"/>
        <v>42734.787986111114</v>
      </c>
    </row>
    <row r="1774" spans="1:19" ht="28.8" x14ac:dyDescent="0.55000000000000004">
      <c r="A1774" s="10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2">
        <f t="shared" si="81"/>
        <v>112</v>
      </c>
      <c r="P1774" s="14">
        <f t="shared" si="82"/>
        <v>31.62</v>
      </c>
      <c r="Q1774" s="16" t="s">
        <v>8323</v>
      </c>
      <c r="R1774" t="s">
        <v>8326</v>
      </c>
      <c r="S1774" s="20">
        <f t="shared" si="83"/>
        <v>41789.080370370371</v>
      </c>
    </row>
    <row r="1775" spans="1:19" ht="43.2" x14ac:dyDescent="0.55000000000000004">
      <c r="A1775" s="10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2">
        <f t="shared" si="81"/>
        <v>124</v>
      </c>
      <c r="P1775" s="14">
        <f t="shared" si="82"/>
        <v>69.72</v>
      </c>
      <c r="Q1775" s="16" t="s">
        <v>8321</v>
      </c>
      <c r="R1775" t="s">
        <v>8343</v>
      </c>
      <c r="S1775" s="20">
        <f t="shared" si="83"/>
        <v>40997.271493055552</v>
      </c>
    </row>
    <row r="1776" spans="1:19" ht="43.2" x14ac:dyDescent="0.55000000000000004">
      <c r="A1776" s="10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2">
        <f t="shared" si="81"/>
        <v>112</v>
      </c>
      <c r="P1776" s="14">
        <f t="shared" si="82"/>
        <v>43.73</v>
      </c>
      <c r="Q1776" s="16" t="s">
        <v>8327</v>
      </c>
      <c r="R1776" t="s">
        <v>8331</v>
      </c>
      <c r="S1776" s="20">
        <f t="shared" si="83"/>
        <v>40695.795370370368</v>
      </c>
    </row>
    <row r="1777" spans="1:19" ht="43.2" hidden="1" x14ac:dyDescent="0.55000000000000004">
      <c r="A1777" s="10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2">
        <f t="shared" si="81"/>
        <v>45</v>
      </c>
      <c r="P1777" s="14">
        <f t="shared" si="82"/>
        <v>185.83</v>
      </c>
      <c r="Q1777" s="16" t="s">
        <v>8321</v>
      </c>
      <c r="R1777" t="s">
        <v>8325</v>
      </c>
      <c r="S1777" s="20">
        <f t="shared" si="83"/>
        <v>42236.159918981488</v>
      </c>
    </row>
    <row r="1778" spans="1:19" ht="43.2" x14ac:dyDescent="0.55000000000000004">
      <c r="A1778" s="10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2">
        <f t="shared" si="81"/>
        <v>148</v>
      </c>
      <c r="P1778" s="14">
        <f t="shared" si="82"/>
        <v>63.49</v>
      </c>
      <c r="Q1778" s="16" t="s">
        <v>8327</v>
      </c>
      <c r="R1778" t="s">
        <v>8331</v>
      </c>
      <c r="S1778" s="20">
        <f t="shared" si="83"/>
        <v>40987.773715277777</v>
      </c>
    </row>
    <row r="1779" spans="1:19" ht="43.2" hidden="1" x14ac:dyDescent="0.55000000000000004">
      <c r="A1779" s="10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2">
        <f t="shared" si="81"/>
        <v>111</v>
      </c>
      <c r="P1779" s="14">
        <f t="shared" si="82"/>
        <v>51.67</v>
      </c>
      <c r="Q1779" s="16" t="s">
        <v>8327</v>
      </c>
      <c r="R1779" t="s">
        <v>8328</v>
      </c>
      <c r="S1779" s="20">
        <f t="shared" si="83"/>
        <v>42248.90042824074</v>
      </c>
    </row>
    <row r="1780" spans="1:19" ht="43.2" hidden="1" x14ac:dyDescent="0.55000000000000004">
      <c r="A1780" s="1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2">
        <f t="shared" si="81"/>
        <v>111</v>
      </c>
      <c r="P1780" s="14">
        <f t="shared" si="82"/>
        <v>110.75</v>
      </c>
      <c r="Q1780" s="16" t="s">
        <v>8323</v>
      </c>
      <c r="R1780" t="s">
        <v>8326</v>
      </c>
      <c r="S1780" s="20">
        <f t="shared" si="83"/>
        <v>42499.629849537043</v>
      </c>
    </row>
    <row r="1781" spans="1:19" ht="43.2" hidden="1" x14ac:dyDescent="0.55000000000000004">
      <c r="A1781" s="10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2">
        <f t="shared" si="81"/>
        <v>126</v>
      </c>
      <c r="P1781" s="14">
        <f t="shared" si="82"/>
        <v>147.33000000000001</v>
      </c>
      <c r="Q1781" s="16" t="s">
        <v>8323</v>
      </c>
      <c r="R1781" t="s">
        <v>8326</v>
      </c>
      <c r="S1781" s="20">
        <f t="shared" si="83"/>
        <v>42489.619525462964</v>
      </c>
    </row>
    <row r="1782" spans="1:19" ht="43.2" hidden="1" x14ac:dyDescent="0.55000000000000004">
      <c r="A1782" s="10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2">
        <f t="shared" si="81"/>
        <v>100</v>
      </c>
      <c r="P1782" s="14">
        <f t="shared" si="82"/>
        <v>110.5</v>
      </c>
      <c r="Q1782" s="16" t="s">
        <v>8323</v>
      </c>
      <c r="R1782" t="s">
        <v>8326</v>
      </c>
      <c r="S1782" s="20">
        <f t="shared" si="83"/>
        <v>41808.649583333332</v>
      </c>
    </row>
    <row r="1783" spans="1:19" ht="43.2" hidden="1" x14ac:dyDescent="0.55000000000000004">
      <c r="A1783" s="10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2">
        <f t="shared" si="81"/>
        <v>110</v>
      </c>
      <c r="P1783" s="14">
        <f t="shared" si="82"/>
        <v>26.55</v>
      </c>
      <c r="Q1783" s="16" t="s">
        <v>8327</v>
      </c>
      <c r="R1783" t="s">
        <v>8338</v>
      </c>
      <c r="S1783" s="20">
        <f t="shared" si="83"/>
        <v>41833.450266203705</v>
      </c>
    </row>
    <row r="1784" spans="1:19" ht="43.2" x14ac:dyDescent="0.55000000000000004">
      <c r="A1784" s="10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2">
        <f t="shared" si="81"/>
        <v>110</v>
      </c>
      <c r="P1784" s="14">
        <f t="shared" si="82"/>
        <v>73.400000000000006</v>
      </c>
      <c r="Q1784" s="16" t="s">
        <v>8323</v>
      </c>
      <c r="R1784" t="s">
        <v>8326</v>
      </c>
      <c r="S1784" s="20">
        <f t="shared" si="83"/>
        <v>41786.761354166665</v>
      </c>
    </row>
    <row r="1785" spans="1:19" hidden="1" x14ac:dyDescent="0.55000000000000004">
      <c r="A1785" s="10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2">
        <f t="shared" si="81"/>
        <v>6</v>
      </c>
      <c r="P1785" s="14">
        <f t="shared" si="82"/>
        <v>220</v>
      </c>
      <c r="Q1785" s="16" t="s">
        <v>8321</v>
      </c>
      <c r="R1785" t="s">
        <v>8325</v>
      </c>
      <c r="S1785" s="20">
        <f t="shared" si="83"/>
        <v>42570.91133101852</v>
      </c>
    </row>
    <row r="1786" spans="1:19" ht="43.2" x14ac:dyDescent="0.55000000000000004">
      <c r="A1786" s="10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2">
        <f t="shared" si="81"/>
        <v>137</v>
      </c>
      <c r="P1786" s="14">
        <f t="shared" si="82"/>
        <v>30.96</v>
      </c>
      <c r="Q1786" s="16" t="s">
        <v>8311</v>
      </c>
      <c r="R1786" t="s">
        <v>8312</v>
      </c>
      <c r="S1786" s="20">
        <f t="shared" si="83"/>
        <v>41754.745243055557</v>
      </c>
    </row>
    <row r="1787" spans="1:19" ht="28.8" hidden="1" x14ac:dyDescent="0.55000000000000004">
      <c r="A1787" s="10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2">
        <f t="shared" si="81"/>
        <v>34</v>
      </c>
      <c r="P1787" s="14">
        <f t="shared" si="82"/>
        <v>137.25</v>
      </c>
      <c r="Q1787" s="16" t="s">
        <v>8327</v>
      </c>
      <c r="R1787" t="s">
        <v>8330</v>
      </c>
      <c r="S1787" s="20">
        <f t="shared" si="83"/>
        <v>41788.919722222221</v>
      </c>
    </row>
    <row r="1788" spans="1:19" ht="43.2" x14ac:dyDescent="0.55000000000000004">
      <c r="A1788" s="10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2">
        <f t="shared" si="81"/>
        <v>220</v>
      </c>
      <c r="P1788" s="14">
        <f t="shared" si="82"/>
        <v>46.7</v>
      </c>
      <c r="Q1788" s="16" t="s">
        <v>8321</v>
      </c>
      <c r="R1788" t="s">
        <v>8343</v>
      </c>
      <c r="S1788" s="20">
        <f t="shared" si="83"/>
        <v>40570.025810185187</v>
      </c>
    </row>
    <row r="1789" spans="1:19" ht="43.2" x14ac:dyDescent="0.55000000000000004">
      <c r="A1789" s="10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2">
        <f t="shared" si="81"/>
        <v>110</v>
      </c>
      <c r="P1789" s="14">
        <f t="shared" si="82"/>
        <v>52.21</v>
      </c>
      <c r="Q1789" s="16" t="s">
        <v>8323</v>
      </c>
      <c r="R1789" t="s">
        <v>8326</v>
      </c>
      <c r="S1789" s="20">
        <f t="shared" si="83"/>
        <v>42380.581180555557</v>
      </c>
    </row>
    <row r="1790" spans="1:19" ht="43.2" hidden="1" x14ac:dyDescent="0.55000000000000004">
      <c r="A1790" s="1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2">
        <f t="shared" si="81"/>
        <v>110</v>
      </c>
      <c r="P1790" s="14">
        <f t="shared" si="82"/>
        <v>43.82</v>
      </c>
      <c r="Q1790" s="16" t="s">
        <v>8327</v>
      </c>
      <c r="R1790" t="s">
        <v>8329</v>
      </c>
      <c r="S1790" s="20">
        <f t="shared" si="83"/>
        <v>42241.85974537037</v>
      </c>
    </row>
    <row r="1791" spans="1:19" ht="43.2" hidden="1" x14ac:dyDescent="0.55000000000000004">
      <c r="A1791" s="10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2">
        <f t="shared" si="81"/>
        <v>110</v>
      </c>
      <c r="P1791" s="14">
        <f t="shared" si="82"/>
        <v>199.18</v>
      </c>
      <c r="Q1791" s="16" t="s">
        <v>8323</v>
      </c>
      <c r="R1791" t="s">
        <v>8326</v>
      </c>
      <c r="S1791" s="20">
        <f t="shared" si="83"/>
        <v>42109.751250000001</v>
      </c>
    </row>
    <row r="1792" spans="1:19" ht="43.2" hidden="1" x14ac:dyDescent="0.55000000000000004">
      <c r="A1792" s="10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2">
        <f t="shared" si="81"/>
        <v>14</v>
      </c>
      <c r="P1792" s="14">
        <f t="shared" si="82"/>
        <v>58.97</v>
      </c>
      <c r="Q1792" s="16" t="s">
        <v>8313</v>
      </c>
      <c r="R1792" t="s">
        <v>8314</v>
      </c>
      <c r="S1792" s="20">
        <f t="shared" si="83"/>
        <v>42344.32677083333</v>
      </c>
    </row>
    <row r="1793" spans="1:19" ht="43.2" x14ac:dyDescent="0.55000000000000004">
      <c r="A1793" s="10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2">
        <f t="shared" si="81"/>
        <v>115</v>
      </c>
      <c r="P1793" s="14">
        <f t="shared" si="82"/>
        <v>39.67</v>
      </c>
      <c r="Q1793" s="16" t="s">
        <v>8323</v>
      </c>
      <c r="R1793" t="s">
        <v>8326</v>
      </c>
      <c r="S1793" s="20">
        <f t="shared" si="83"/>
        <v>41477.930914351848</v>
      </c>
    </row>
    <row r="1794" spans="1:19" ht="43.2" x14ac:dyDescent="0.55000000000000004">
      <c r="A1794" s="10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2">
        <f t="shared" si="81"/>
        <v>145</v>
      </c>
      <c r="P1794" s="14">
        <f t="shared" si="82"/>
        <v>35.74</v>
      </c>
      <c r="Q1794" s="16" t="s">
        <v>8327</v>
      </c>
      <c r="R1794" t="s">
        <v>8329</v>
      </c>
      <c r="S1794" s="20">
        <f t="shared" si="83"/>
        <v>42418.231747685189</v>
      </c>
    </row>
    <row r="1795" spans="1:19" ht="43.2" x14ac:dyDescent="0.55000000000000004">
      <c r="A1795" s="10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2">
        <f t="shared" ref="O1795:O1858" si="84">ROUND(E1795/D1795*100,0)</f>
        <v>109</v>
      </c>
      <c r="P1795" s="14">
        <f t="shared" ref="P1795:P1858" si="85">IFERROR(ROUND(E1795/L1795,2),0)</f>
        <v>63.97</v>
      </c>
      <c r="Q1795" s="16" t="s">
        <v>8313</v>
      </c>
      <c r="R1795" t="s">
        <v>8314</v>
      </c>
      <c r="S1795" s="20">
        <f t="shared" ref="S1795:S1858" si="86">(((J1795/60)/60/24)+DATE(1970,1,1))</f>
        <v>42710.876967592587</v>
      </c>
    </row>
    <row r="1796" spans="1:19" ht="43.2" hidden="1" x14ac:dyDescent="0.55000000000000004">
      <c r="A1796" s="10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2">
        <f t="shared" si="84"/>
        <v>109</v>
      </c>
      <c r="P1796" s="14">
        <f t="shared" si="85"/>
        <v>30.15</v>
      </c>
      <c r="Q1796" s="16" t="s">
        <v>8323</v>
      </c>
      <c r="R1796" t="s">
        <v>8326</v>
      </c>
      <c r="S1796" s="20">
        <f t="shared" si="86"/>
        <v>41820.945613425924</v>
      </c>
    </row>
    <row r="1797" spans="1:19" ht="43.2" hidden="1" x14ac:dyDescent="0.55000000000000004">
      <c r="A1797" s="10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2">
        <f t="shared" si="84"/>
        <v>144</v>
      </c>
      <c r="P1797" s="14">
        <f t="shared" si="85"/>
        <v>45.98</v>
      </c>
      <c r="Q1797" s="16" t="s">
        <v>8323</v>
      </c>
      <c r="R1797" t="s">
        <v>8326</v>
      </c>
      <c r="S1797" s="20">
        <f t="shared" si="86"/>
        <v>42309.756620370375</v>
      </c>
    </row>
    <row r="1798" spans="1:19" ht="43.2" hidden="1" x14ac:dyDescent="0.55000000000000004">
      <c r="A1798" s="10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2">
        <f t="shared" si="84"/>
        <v>108</v>
      </c>
      <c r="P1798" s="14">
        <f t="shared" si="85"/>
        <v>72</v>
      </c>
      <c r="Q1798" s="16" t="s">
        <v>8323</v>
      </c>
      <c r="R1798" t="s">
        <v>8326</v>
      </c>
      <c r="S1798" s="20">
        <f t="shared" si="86"/>
        <v>42479.465833333335</v>
      </c>
    </row>
    <row r="1799" spans="1:19" ht="43.2" hidden="1" x14ac:dyDescent="0.55000000000000004">
      <c r="A1799" s="10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2">
        <f t="shared" si="84"/>
        <v>108</v>
      </c>
      <c r="P1799" s="14">
        <f t="shared" si="85"/>
        <v>56.82</v>
      </c>
      <c r="Q1799" s="16" t="s">
        <v>8321</v>
      </c>
      <c r="R1799" t="s">
        <v>8332</v>
      </c>
      <c r="S1799" s="20">
        <f t="shared" si="86"/>
        <v>42033.516898148147</v>
      </c>
    </row>
    <row r="1800" spans="1:19" ht="43.2" hidden="1" x14ac:dyDescent="0.55000000000000004">
      <c r="A1800" s="1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2">
        <f t="shared" si="84"/>
        <v>20</v>
      </c>
      <c r="P1800" s="14">
        <f t="shared" si="85"/>
        <v>55.28</v>
      </c>
      <c r="Q1800" s="16" t="s">
        <v>8313</v>
      </c>
      <c r="R1800" t="s">
        <v>8314</v>
      </c>
      <c r="S1800" s="20">
        <f t="shared" si="86"/>
        <v>41825.485868055555</v>
      </c>
    </row>
    <row r="1801" spans="1:19" ht="43.2" x14ac:dyDescent="0.55000000000000004">
      <c r="A1801" s="10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2">
        <f t="shared" si="84"/>
        <v>108</v>
      </c>
      <c r="P1801" s="14">
        <f t="shared" si="85"/>
        <v>113.42</v>
      </c>
      <c r="Q1801" s="16" t="s">
        <v>8323</v>
      </c>
      <c r="R1801" t="s">
        <v>8326</v>
      </c>
      <c r="S1801" s="20">
        <f t="shared" si="86"/>
        <v>42171.034861111111</v>
      </c>
    </row>
    <row r="1802" spans="1:19" ht="43.2" x14ac:dyDescent="0.55000000000000004">
      <c r="A1802" s="10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2">
        <f t="shared" si="84"/>
        <v>108</v>
      </c>
      <c r="P1802" s="14">
        <f t="shared" si="85"/>
        <v>37.15</v>
      </c>
      <c r="Q1802" s="16" t="s">
        <v>8327</v>
      </c>
      <c r="R1802" t="s">
        <v>8328</v>
      </c>
      <c r="S1802" s="20">
        <f t="shared" si="86"/>
        <v>41934.71056712963</v>
      </c>
    </row>
    <row r="1803" spans="1:19" ht="43.2" hidden="1" x14ac:dyDescent="0.55000000000000004">
      <c r="A1803" s="10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2">
        <f t="shared" si="84"/>
        <v>18</v>
      </c>
      <c r="P1803" s="14">
        <f t="shared" si="85"/>
        <v>74.209999999999994</v>
      </c>
      <c r="Q1803" s="16" t="s">
        <v>8316</v>
      </c>
      <c r="R1803" t="s">
        <v>8334</v>
      </c>
      <c r="S1803" s="20">
        <f t="shared" si="86"/>
        <v>41885.51798611111</v>
      </c>
    </row>
    <row r="1804" spans="1:19" ht="43.2" x14ac:dyDescent="0.55000000000000004">
      <c r="A1804" s="10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2">
        <f t="shared" si="84"/>
        <v>108</v>
      </c>
      <c r="P1804" s="14">
        <f t="shared" si="85"/>
        <v>89.67</v>
      </c>
      <c r="Q1804" s="16" t="s">
        <v>8323</v>
      </c>
      <c r="R1804" t="s">
        <v>8326</v>
      </c>
      <c r="S1804" s="20">
        <f t="shared" si="86"/>
        <v>42183.231006944443</v>
      </c>
    </row>
    <row r="1805" spans="1:19" ht="43.2" x14ac:dyDescent="0.55000000000000004">
      <c r="A1805" s="10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2">
        <f t="shared" si="84"/>
        <v>134</v>
      </c>
      <c r="P1805" s="14">
        <f t="shared" si="85"/>
        <v>39.82</v>
      </c>
      <c r="Q1805" s="16" t="s">
        <v>8327</v>
      </c>
      <c r="R1805" t="s">
        <v>8331</v>
      </c>
      <c r="S1805" s="20">
        <f t="shared" si="86"/>
        <v>40250.242106481484</v>
      </c>
    </row>
    <row r="1806" spans="1:19" ht="43.2" x14ac:dyDescent="0.55000000000000004">
      <c r="A1806" s="10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2">
        <f t="shared" si="84"/>
        <v>107</v>
      </c>
      <c r="P1806" s="14">
        <f t="shared" si="85"/>
        <v>61.34</v>
      </c>
      <c r="Q1806" s="16" t="s">
        <v>8327</v>
      </c>
      <c r="R1806" t="s">
        <v>8341</v>
      </c>
      <c r="S1806" s="20">
        <f t="shared" si="86"/>
        <v>41026.655011574076</v>
      </c>
    </row>
    <row r="1807" spans="1:19" ht="43.2" x14ac:dyDescent="0.55000000000000004">
      <c r="A1807" s="10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2">
        <f t="shared" si="84"/>
        <v>107</v>
      </c>
      <c r="P1807" s="14">
        <f t="shared" si="85"/>
        <v>46.63</v>
      </c>
      <c r="Q1807" s="16" t="s">
        <v>8327</v>
      </c>
      <c r="R1807" t="s">
        <v>8331</v>
      </c>
      <c r="S1807" s="20">
        <f t="shared" si="86"/>
        <v>40987.697638888887</v>
      </c>
    </row>
    <row r="1808" spans="1:19" ht="43.2" x14ac:dyDescent="0.55000000000000004">
      <c r="A1808" s="10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2">
        <f t="shared" si="84"/>
        <v>107</v>
      </c>
      <c r="P1808" s="14">
        <f t="shared" si="85"/>
        <v>107.25</v>
      </c>
      <c r="Q1808" s="16" t="s">
        <v>8323</v>
      </c>
      <c r="R1808" t="s">
        <v>8326</v>
      </c>
      <c r="S1808" s="20">
        <f t="shared" si="86"/>
        <v>42284.69694444444</v>
      </c>
    </row>
    <row r="1809" spans="1:19" ht="28.8" x14ac:dyDescent="0.55000000000000004">
      <c r="A1809" s="10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2">
        <f t="shared" si="84"/>
        <v>107</v>
      </c>
      <c r="P1809" s="14">
        <f t="shared" si="85"/>
        <v>36.97</v>
      </c>
      <c r="Q1809" s="16" t="s">
        <v>8327</v>
      </c>
      <c r="R1809" t="s">
        <v>8328</v>
      </c>
      <c r="S1809" s="20">
        <f t="shared" si="86"/>
        <v>41174.154178240737</v>
      </c>
    </row>
    <row r="1810" spans="1:19" ht="28.8" x14ac:dyDescent="0.55000000000000004">
      <c r="A1810" s="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2">
        <f t="shared" si="84"/>
        <v>143</v>
      </c>
      <c r="P1810" s="14">
        <f t="shared" si="85"/>
        <v>44.65</v>
      </c>
      <c r="Q1810" s="16" t="s">
        <v>8327</v>
      </c>
      <c r="R1810" t="s">
        <v>8338</v>
      </c>
      <c r="S1810" s="20">
        <f t="shared" si="86"/>
        <v>40974.791898148149</v>
      </c>
    </row>
    <row r="1811" spans="1:19" ht="57.6" hidden="1" x14ac:dyDescent="0.55000000000000004">
      <c r="A1811" s="10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2">
        <f t="shared" si="84"/>
        <v>107</v>
      </c>
      <c r="P1811" s="14">
        <f t="shared" si="85"/>
        <v>31.97</v>
      </c>
      <c r="Q1811" s="16" t="s">
        <v>8323</v>
      </c>
      <c r="R1811" t="s">
        <v>8326</v>
      </c>
      <c r="S1811" s="20">
        <f t="shared" si="86"/>
        <v>41796.422326388885</v>
      </c>
    </row>
    <row r="1812" spans="1:19" ht="43.2" hidden="1" x14ac:dyDescent="0.55000000000000004">
      <c r="A1812" s="10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2">
        <f t="shared" si="84"/>
        <v>107</v>
      </c>
      <c r="P1812" s="14">
        <f t="shared" si="85"/>
        <v>125.94</v>
      </c>
      <c r="Q1812" s="16" t="s">
        <v>8308</v>
      </c>
      <c r="R1812" t="s">
        <v>8310</v>
      </c>
      <c r="S1812" s="20">
        <f t="shared" si="86"/>
        <v>42416.767928240741</v>
      </c>
    </row>
    <row r="1813" spans="1:19" ht="43.2" x14ac:dyDescent="0.55000000000000004">
      <c r="A1813" s="10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2">
        <f t="shared" si="84"/>
        <v>143</v>
      </c>
      <c r="P1813" s="14">
        <f t="shared" si="85"/>
        <v>164.62</v>
      </c>
      <c r="Q1813" s="16" t="s">
        <v>8323</v>
      </c>
      <c r="R1813" t="s">
        <v>8326</v>
      </c>
      <c r="S1813" s="20">
        <f t="shared" si="86"/>
        <v>42171.317442129628</v>
      </c>
    </row>
    <row r="1814" spans="1:19" ht="43.2" x14ac:dyDescent="0.55000000000000004">
      <c r="A1814" s="10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2">
        <f t="shared" si="84"/>
        <v>102</v>
      </c>
      <c r="P1814" s="14">
        <f t="shared" si="85"/>
        <v>164.62</v>
      </c>
      <c r="Q1814" s="16" t="s">
        <v>8323</v>
      </c>
      <c r="R1814" t="s">
        <v>8326</v>
      </c>
      <c r="S1814" s="20">
        <f t="shared" si="86"/>
        <v>42411.942291666666</v>
      </c>
    </row>
    <row r="1815" spans="1:19" ht="43.2" hidden="1" x14ac:dyDescent="0.55000000000000004">
      <c r="A1815" s="10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2">
        <f t="shared" si="84"/>
        <v>107</v>
      </c>
      <c r="P1815" s="14">
        <f t="shared" si="85"/>
        <v>21.76</v>
      </c>
      <c r="Q1815" s="16" t="s">
        <v>8321</v>
      </c>
      <c r="R1815" t="s">
        <v>8332</v>
      </c>
      <c r="S1815" s="20">
        <f t="shared" si="86"/>
        <v>42256.391875000001</v>
      </c>
    </row>
    <row r="1816" spans="1:19" ht="43.2" x14ac:dyDescent="0.55000000000000004">
      <c r="A1816" s="10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2">
        <f t="shared" si="84"/>
        <v>107</v>
      </c>
      <c r="P1816" s="14">
        <f t="shared" si="85"/>
        <v>48.45</v>
      </c>
      <c r="Q1816" s="16" t="s">
        <v>8327</v>
      </c>
      <c r="R1816" t="s">
        <v>8328</v>
      </c>
      <c r="S1816" s="20">
        <f t="shared" si="86"/>
        <v>41299.793356481481</v>
      </c>
    </row>
    <row r="1817" spans="1:19" ht="43.2" hidden="1" x14ac:dyDescent="0.55000000000000004">
      <c r="A1817" s="10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2">
        <f t="shared" si="84"/>
        <v>15</v>
      </c>
      <c r="P1817" s="14">
        <f t="shared" si="85"/>
        <v>163.85</v>
      </c>
      <c r="Q1817" s="16" t="s">
        <v>8321</v>
      </c>
      <c r="R1817" t="s">
        <v>8325</v>
      </c>
      <c r="S1817" s="20">
        <f t="shared" si="86"/>
        <v>41978.197199074071</v>
      </c>
    </row>
    <row r="1818" spans="1:19" ht="43.2" x14ac:dyDescent="0.55000000000000004">
      <c r="A1818" s="10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2">
        <f t="shared" si="84"/>
        <v>107</v>
      </c>
      <c r="P1818" s="14">
        <f t="shared" si="85"/>
        <v>54.62</v>
      </c>
      <c r="Q1818" s="16" t="s">
        <v>8327</v>
      </c>
      <c r="R1818" t="s">
        <v>8328</v>
      </c>
      <c r="S1818" s="20">
        <f t="shared" si="86"/>
        <v>40703.197048611109</v>
      </c>
    </row>
    <row r="1819" spans="1:19" ht="43.2" hidden="1" x14ac:dyDescent="0.55000000000000004">
      <c r="A1819" s="10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2">
        <f t="shared" si="84"/>
        <v>16</v>
      </c>
      <c r="P1819" s="14">
        <f t="shared" si="85"/>
        <v>49.51</v>
      </c>
      <c r="Q1819" s="16" t="s">
        <v>8323</v>
      </c>
      <c r="R1819" t="s">
        <v>8326</v>
      </c>
      <c r="S1819" s="20">
        <f t="shared" si="86"/>
        <v>42265.817002314812</v>
      </c>
    </row>
    <row r="1820" spans="1:19" ht="43.2" hidden="1" x14ac:dyDescent="0.55000000000000004">
      <c r="A1820" s="1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2">
        <f t="shared" si="84"/>
        <v>106</v>
      </c>
      <c r="P1820" s="14">
        <f t="shared" si="85"/>
        <v>51.85</v>
      </c>
      <c r="Q1820" s="16" t="s">
        <v>8323</v>
      </c>
      <c r="R1820" t="s">
        <v>8326</v>
      </c>
      <c r="S1820" s="20">
        <f t="shared" si="86"/>
        <v>42758.559629629628</v>
      </c>
    </row>
    <row r="1821" spans="1:19" ht="43.2" x14ac:dyDescent="0.55000000000000004">
      <c r="A1821" s="10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2">
        <f t="shared" si="84"/>
        <v>101</v>
      </c>
      <c r="P1821" s="14">
        <f t="shared" si="85"/>
        <v>78.52</v>
      </c>
      <c r="Q1821" s="16" t="s">
        <v>8323</v>
      </c>
      <c r="R1821" t="s">
        <v>8326</v>
      </c>
      <c r="S1821" s="20">
        <f t="shared" si="86"/>
        <v>42497.275706018518</v>
      </c>
    </row>
    <row r="1822" spans="1:19" ht="43.2" hidden="1" x14ac:dyDescent="0.55000000000000004">
      <c r="A1822" s="10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2">
        <f t="shared" si="84"/>
        <v>49</v>
      </c>
      <c r="P1822" s="14">
        <f t="shared" si="85"/>
        <v>132.19</v>
      </c>
      <c r="Q1822" s="16" t="s">
        <v>8313</v>
      </c>
      <c r="R1822" t="s">
        <v>8355</v>
      </c>
      <c r="S1822" s="20">
        <f t="shared" si="86"/>
        <v>41892.688750000001</v>
      </c>
    </row>
    <row r="1823" spans="1:19" ht="43.2" hidden="1" x14ac:dyDescent="0.55000000000000004">
      <c r="A1823" s="10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2">
        <f t="shared" si="84"/>
        <v>7</v>
      </c>
      <c r="P1823" s="14">
        <f t="shared" si="85"/>
        <v>75.459999999999994</v>
      </c>
      <c r="Q1823" s="16" t="s">
        <v>8323</v>
      </c>
      <c r="R1823" t="s">
        <v>8326</v>
      </c>
      <c r="S1823" s="20">
        <f t="shared" si="86"/>
        <v>42136.767175925925</v>
      </c>
    </row>
    <row r="1824" spans="1:19" ht="43.2" hidden="1" x14ac:dyDescent="0.55000000000000004">
      <c r="A1824" s="10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2">
        <f t="shared" si="84"/>
        <v>2</v>
      </c>
      <c r="P1824" s="14">
        <f t="shared" si="85"/>
        <v>21.34</v>
      </c>
      <c r="Q1824" s="16" t="s">
        <v>8316</v>
      </c>
      <c r="R1824" t="s">
        <v>8334</v>
      </c>
      <c r="S1824" s="20">
        <f t="shared" si="86"/>
        <v>41643.487175925926</v>
      </c>
    </row>
    <row r="1825" spans="1:19" ht="43.2" x14ac:dyDescent="0.55000000000000004">
      <c r="A1825" s="10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2">
        <f t="shared" si="84"/>
        <v>211</v>
      </c>
      <c r="P1825" s="14">
        <f t="shared" si="85"/>
        <v>95.93</v>
      </c>
      <c r="Q1825" s="16" t="s">
        <v>8327</v>
      </c>
      <c r="R1825" t="s">
        <v>8331</v>
      </c>
      <c r="S1825" s="20">
        <f t="shared" si="86"/>
        <v>41320.717465277776</v>
      </c>
    </row>
    <row r="1826" spans="1:19" ht="43.2" x14ac:dyDescent="0.55000000000000004">
      <c r="A1826" s="10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2">
        <f t="shared" si="84"/>
        <v>106</v>
      </c>
      <c r="P1826" s="14">
        <f t="shared" si="85"/>
        <v>60.29</v>
      </c>
      <c r="Q1826" s="16" t="s">
        <v>8323</v>
      </c>
      <c r="R1826" t="s">
        <v>8326</v>
      </c>
      <c r="S1826" s="20">
        <f t="shared" si="86"/>
        <v>42132.036168981482</v>
      </c>
    </row>
    <row r="1827" spans="1:19" ht="28.8" x14ac:dyDescent="0.55000000000000004">
      <c r="A1827" s="10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2">
        <f t="shared" si="84"/>
        <v>105</v>
      </c>
      <c r="P1827" s="14">
        <f t="shared" si="85"/>
        <v>123.94</v>
      </c>
      <c r="Q1827" s="16" t="s">
        <v>8323</v>
      </c>
      <c r="R1827" t="s">
        <v>8326</v>
      </c>
      <c r="S1827" s="20">
        <f t="shared" si="86"/>
        <v>42694.110185185185</v>
      </c>
    </row>
    <row r="1828" spans="1:19" ht="43.2" hidden="1" x14ac:dyDescent="0.55000000000000004">
      <c r="A1828" s="10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2">
        <f t="shared" si="84"/>
        <v>0</v>
      </c>
      <c r="P1828" s="14">
        <f t="shared" si="85"/>
        <v>420.6</v>
      </c>
      <c r="Q1828" s="16" t="s">
        <v>8323</v>
      </c>
      <c r="R1828" t="s">
        <v>8324</v>
      </c>
      <c r="S1828" s="20">
        <f t="shared" si="86"/>
        <v>42237.181608796294</v>
      </c>
    </row>
    <row r="1829" spans="1:19" ht="43.2" hidden="1" x14ac:dyDescent="0.55000000000000004">
      <c r="A1829" s="10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2">
        <f t="shared" si="84"/>
        <v>105</v>
      </c>
      <c r="P1829" s="14">
        <f t="shared" si="85"/>
        <v>28.41</v>
      </c>
      <c r="Q1829" s="16" t="s">
        <v>8323</v>
      </c>
      <c r="R1829" t="s">
        <v>8326</v>
      </c>
      <c r="S1829" s="20">
        <f t="shared" si="86"/>
        <v>41897.536134259259</v>
      </c>
    </row>
    <row r="1830" spans="1:19" ht="43.2" x14ac:dyDescent="0.55000000000000004">
      <c r="A1830" s="1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2">
        <f t="shared" si="84"/>
        <v>140</v>
      </c>
      <c r="P1830" s="14">
        <f t="shared" si="85"/>
        <v>61.82</v>
      </c>
      <c r="Q1830" s="16" t="s">
        <v>8323</v>
      </c>
      <c r="R1830" t="s">
        <v>8326</v>
      </c>
      <c r="S1830" s="20">
        <f t="shared" si="86"/>
        <v>42058.904074074075</v>
      </c>
    </row>
    <row r="1831" spans="1:19" ht="43.2" x14ac:dyDescent="0.55000000000000004">
      <c r="A1831" s="10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2">
        <f t="shared" si="84"/>
        <v>105</v>
      </c>
      <c r="P1831" s="14">
        <f t="shared" si="85"/>
        <v>42.02</v>
      </c>
      <c r="Q1831" s="16" t="s">
        <v>8327</v>
      </c>
      <c r="R1831" t="s">
        <v>8331</v>
      </c>
      <c r="S1831" s="20">
        <f t="shared" si="86"/>
        <v>41443.83452546296</v>
      </c>
    </row>
    <row r="1832" spans="1:19" ht="57.6" x14ac:dyDescent="0.55000000000000004">
      <c r="A1832" s="10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2">
        <f t="shared" si="84"/>
        <v>105</v>
      </c>
      <c r="P1832" s="14">
        <f t="shared" si="85"/>
        <v>150</v>
      </c>
      <c r="Q1832" s="16" t="s">
        <v>8327</v>
      </c>
      <c r="R1832" t="s">
        <v>8341</v>
      </c>
      <c r="S1832" s="20">
        <f t="shared" si="86"/>
        <v>40127.700370370374</v>
      </c>
    </row>
    <row r="1833" spans="1:19" ht="43.2" hidden="1" x14ac:dyDescent="0.55000000000000004">
      <c r="A1833" s="10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2">
        <f t="shared" si="84"/>
        <v>11</v>
      </c>
      <c r="P1833" s="14">
        <f t="shared" si="85"/>
        <v>91.3</v>
      </c>
      <c r="Q1833" s="16" t="s">
        <v>8308</v>
      </c>
      <c r="R1833" t="s">
        <v>8315</v>
      </c>
      <c r="S1833" s="20">
        <f t="shared" si="86"/>
        <v>41921.842627314814</v>
      </c>
    </row>
    <row r="1834" spans="1:19" ht="43.2" x14ac:dyDescent="0.55000000000000004">
      <c r="A1834" s="10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2">
        <f t="shared" si="84"/>
        <v>105</v>
      </c>
      <c r="P1834" s="14">
        <f t="shared" si="85"/>
        <v>51.22</v>
      </c>
      <c r="Q1834" s="16" t="s">
        <v>8323</v>
      </c>
      <c r="R1834" t="s">
        <v>8326</v>
      </c>
      <c r="S1834" s="20">
        <f t="shared" si="86"/>
        <v>41946.644745370373</v>
      </c>
    </row>
    <row r="1835" spans="1:19" ht="43.2" x14ac:dyDescent="0.55000000000000004">
      <c r="A1835" s="10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2">
        <f t="shared" si="84"/>
        <v>300</v>
      </c>
      <c r="P1835" s="14">
        <f t="shared" si="85"/>
        <v>53.85</v>
      </c>
      <c r="Q1835" s="16" t="s">
        <v>8323</v>
      </c>
      <c r="R1835" t="s">
        <v>8326</v>
      </c>
      <c r="S1835" s="20">
        <f t="shared" si="86"/>
        <v>41810.142199074071</v>
      </c>
    </row>
    <row r="1836" spans="1:19" ht="43.2" x14ac:dyDescent="0.55000000000000004">
      <c r="A1836" s="10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2">
        <f t="shared" si="84"/>
        <v>107</v>
      </c>
      <c r="P1836" s="14">
        <f t="shared" si="85"/>
        <v>27.94</v>
      </c>
      <c r="Q1836" s="16" t="s">
        <v>8327</v>
      </c>
      <c r="R1836" t="s">
        <v>8328</v>
      </c>
      <c r="S1836" s="20">
        <f t="shared" si="86"/>
        <v>41004.802465277775</v>
      </c>
    </row>
    <row r="1837" spans="1:19" ht="43.2" hidden="1" x14ac:dyDescent="0.55000000000000004">
      <c r="A1837" s="10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2">
        <f t="shared" si="84"/>
        <v>105</v>
      </c>
      <c r="P1837" s="14">
        <f t="shared" si="85"/>
        <v>55.13</v>
      </c>
      <c r="Q1837" s="16" t="s">
        <v>8323</v>
      </c>
      <c r="R1837" t="s">
        <v>8326</v>
      </c>
      <c r="S1837" s="20">
        <f t="shared" si="86"/>
        <v>41997.507905092592</v>
      </c>
    </row>
    <row r="1838" spans="1:19" ht="43.2" hidden="1" x14ac:dyDescent="0.55000000000000004">
      <c r="A1838" s="10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2">
        <f t="shared" si="84"/>
        <v>105</v>
      </c>
      <c r="P1838" s="14">
        <f t="shared" si="85"/>
        <v>63.42</v>
      </c>
      <c r="Q1838" s="16" t="s">
        <v>8323</v>
      </c>
      <c r="R1838" t="s">
        <v>8326</v>
      </c>
      <c r="S1838" s="20">
        <f t="shared" si="86"/>
        <v>42458.680925925932</v>
      </c>
    </row>
    <row r="1839" spans="1:19" ht="43.2" hidden="1" x14ac:dyDescent="0.55000000000000004">
      <c r="A1839" s="10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2">
        <f t="shared" si="84"/>
        <v>104</v>
      </c>
      <c r="P1839" s="14">
        <f t="shared" si="85"/>
        <v>39.380000000000003</v>
      </c>
      <c r="Q1839" s="16" t="s">
        <v>8323</v>
      </c>
      <c r="R1839" t="s">
        <v>8326</v>
      </c>
      <c r="S1839" s="20">
        <f t="shared" si="86"/>
        <v>41990.99863425926</v>
      </c>
    </row>
    <row r="1840" spans="1:19" ht="43.2" x14ac:dyDescent="0.55000000000000004">
      <c r="A1840" s="1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2">
        <f t="shared" si="84"/>
        <v>116</v>
      </c>
      <c r="P1840" s="14">
        <f t="shared" si="85"/>
        <v>59.6</v>
      </c>
      <c r="Q1840" s="16" t="s">
        <v>8323</v>
      </c>
      <c r="R1840" t="s">
        <v>8326</v>
      </c>
      <c r="S1840" s="20">
        <f t="shared" si="86"/>
        <v>42056.65143518518</v>
      </c>
    </row>
    <row r="1841" spans="1:19" ht="43.2" hidden="1" x14ac:dyDescent="0.55000000000000004">
      <c r="A1841" s="10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2">
        <f t="shared" si="84"/>
        <v>10</v>
      </c>
      <c r="P1841" s="14">
        <f t="shared" si="85"/>
        <v>63.1</v>
      </c>
      <c r="Q1841" s="16" t="s">
        <v>8311</v>
      </c>
      <c r="R1841" t="s">
        <v>8356</v>
      </c>
      <c r="S1841" s="20">
        <f t="shared" si="86"/>
        <v>41686.705208333333</v>
      </c>
    </row>
    <row r="1842" spans="1:19" ht="43.2" x14ac:dyDescent="0.55000000000000004">
      <c r="A1842" s="10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2">
        <f t="shared" si="84"/>
        <v>173</v>
      </c>
      <c r="P1842" s="14">
        <f t="shared" si="85"/>
        <v>86.67</v>
      </c>
      <c r="Q1842" s="16" t="s">
        <v>8321</v>
      </c>
      <c r="R1842" t="s">
        <v>8343</v>
      </c>
      <c r="S1842" s="20">
        <f t="shared" si="86"/>
        <v>41433.01829861111</v>
      </c>
    </row>
    <row r="1843" spans="1:19" ht="43.2" x14ac:dyDescent="0.55000000000000004">
      <c r="A1843" s="10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2">
        <f t="shared" si="84"/>
        <v>104</v>
      </c>
      <c r="P1843" s="14">
        <f t="shared" si="85"/>
        <v>46.13</v>
      </c>
      <c r="Q1843" s="16" t="s">
        <v>8327</v>
      </c>
      <c r="R1843" t="s">
        <v>8331</v>
      </c>
      <c r="S1843" s="20">
        <f t="shared" si="86"/>
        <v>41355.825497685182</v>
      </c>
    </row>
    <row r="1844" spans="1:19" ht="43.2" x14ac:dyDescent="0.55000000000000004">
      <c r="A1844" s="10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2">
        <f t="shared" si="84"/>
        <v>115</v>
      </c>
      <c r="P1844" s="14">
        <f t="shared" si="85"/>
        <v>53.23</v>
      </c>
      <c r="Q1844" s="16" t="s">
        <v>8323</v>
      </c>
      <c r="R1844" t="s">
        <v>8326</v>
      </c>
      <c r="S1844" s="20">
        <f t="shared" si="86"/>
        <v>42128.736608796295</v>
      </c>
    </row>
    <row r="1845" spans="1:19" ht="43.2" x14ac:dyDescent="0.55000000000000004">
      <c r="A1845" s="10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2">
        <f t="shared" si="84"/>
        <v>104</v>
      </c>
      <c r="P1845" s="14">
        <f t="shared" si="85"/>
        <v>42.35</v>
      </c>
      <c r="Q1845" s="16" t="s">
        <v>8311</v>
      </c>
      <c r="R1845" t="s">
        <v>8333</v>
      </c>
      <c r="S1845" s="20">
        <f t="shared" si="86"/>
        <v>41249.749085648145</v>
      </c>
    </row>
    <row r="1846" spans="1:19" ht="43.2" hidden="1" x14ac:dyDescent="0.55000000000000004">
      <c r="A1846" s="10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2">
        <f t="shared" si="84"/>
        <v>104</v>
      </c>
      <c r="P1846" s="14">
        <f t="shared" si="85"/>
        <v>54.55</v>
      </c>
      <c r="Q1846" s="16" t="s">
        <v>8323</v>
      </c>
      <c r="R1846" t="s">
        <v>8326</v>
      </c>
      <c r="S1846" s="20">
        <f t="shared" si="86"/>
        <v>42225.513888888891</v>
      </c>
    </row>
    <row r="1847" spans="1:19" ht="43.2" hidden="1" x14ac:dyDescent="0.55000000000000004">
      <c r="A1847" s="10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2">
        <f t="shared" si="84"/>
        <v>21</v>
      </c>
      <c r="P1847" s="14">
        <f t="shared" si="85"/>
        <v>82.82</v>
      </c>
      <c r="Q1847" s="16" t="s">
        <v>8319</v>
      </c>
      <c r="R1847" t="s">
        <v>8345</v>
      </c>
      <c r="S1847" s="20">
        <f t="shared" si="86"/>
        <v>41792.214467592588</v>
      </c>
    </row>
    <row r="1848" spans="1:19" ht="43.2" hidden="1" x14ac:dyDescent="0.55000000000000004">
      <c r="A1848" s="10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2">
        <f t="shared" si="84"/>
        <v>28</v>
      </c>
      <c r="P1848" s="14">
        <f t="shared" si="85"/>
        <v>55.95</v>
      </c>
      <c r="Q1848" s="16" t="s">
        <v>8321</v>
      </c>
      <c r="R1848" t="s">
        <v>8337</v>
      </c>
      <c r="S1848" s="20">
        <f t="shared" si="86"/>
        <v>42047.762407407412</v>
      </c>
    </row>
    <row r="1849" spans="1:19" ht="43.2" hidden="1" x14ac:dyDescent="0.55000000000000004">
      <c r="A1849" s="10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2">
        <f t="shared" si="84"/>
        <v>59</v>
      </c>
      <c r="P1849" s="14">
        <f t="shared" si="85"/>
        <v>53.08</v>
      </c>
      <c r="Q1849" s="16" t="s">
        <v>8323</v>
      </c>
      <c r="R1849" t="s">
        <v>8335</v>
      </c>
      <c r="S1849" s="20">
        <f t="shared" si="86"/>
        <v>42017.594236111108</v>
      </c>
    </row>
    <row r="1850" spans="1:19" ht="43.2" x14ac:dyDescent="0.55000000000000004">
      <c r="A1850" s="1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2">
        <f t="shared" si="84"/>
        <v>207</v>
      </c>
      <c r="P1850" s="14">
        <f t="shared" si="85"/>
        <v>43.02</v>
      </c>
      <c r="Q1850" s="16" t="s">
        <v>8321</v>
      </c>
      <c r="R1850" t="s">
        <v>8322</v>
      </c>
      <c r="S1850" s="20">
        <f t="shared" si="86"/>
        <v>41755.117581018516</v>
      </c>
    </row>
    <row r="1851" spans="1:19" ht="43.2" x14ac:dyDescent="0.55000000000000004">
      <c r="A1851" s="10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2">
        <f t="shared" si="84"/>
        <v>103</v>
      </c>
      <c r="P1851" s="14">
        <f t="shared" si="85"/>
        <v>50.37</v>
      </c>
      <c r="Q1851" s="16" t="s">
        <v>8327</v>
      </c>
      <c r="R1851" t="s">
        <v>8328</v>
      </c>
      <c r="S1851" s="20">
        <f t="shared" si="86"/>
        <v>40793.998599537037</v>
      </c>
    </row>
    <row r="1852" spans="1:19" ht="43.2" hidden="1" x14ac:dyDescent="0.55000000000000004">
      <c r="A1852" s="10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2">
        <f t="shared" si="84"/>
        <v>103</v>
      </c>
      <c r="P1852" s="14">
        <f t="shared" si="85"/>
        <v>44.85</v>
      </c>
      <c r="Q1852" s="16" t="s">
        <v>8323</v>
      </c>
      <c r="R1852" t="s">
        <v>8326</v>
      </c>
      <c r="S1852" s="20">
        <f t="shared" si="86"/>
        <v>42248.640162037031</v>
      </c>
    </row>
    <row r="1853" spans="1:19" ht="43.2" x14ac:dyDescent="0.55000000000000004">
      <c r="A1853" s="10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2">
        <f t="shared" si="84"/>
        <v>103</v>
      </c>
      <c r="P1853" s="14">
        <f t="shared" si="85"/>
        <v>68.67</v>
      </c>
      <c r="Q1853" s="16" t="s">
        <v>8323</v>
      </c>
      <c r="R1853" t="s">
        <v>8326</v>
      </c>
      <c r="S1853" s="20">
        <f t="shared" si="86"/>
        <v>42121.756921296299</v>
      </c>
    </row>
    <row r="1854" spans="1:19" ht="43.2" hidden="1" x14ac:dyDescent="0.55000000000000004">
      <c r="A1854" s="10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2">
        <f t="shared" si="84"/>
        <v>103</v>
      </c>
      <c r="P1854" s="14">
        <f t="shared" si="85"/>
        <v>57.22</v>
      </c>
      <c r="Q1854" s="16" t="s">
        <v>8323</v>
      </c>
      <c r="R1854" t="s">
        <v>8326</v>
      </c>
      <c r="S1854" s="20">
        <f t="shared" si="86"/>
        <v>42200.625833333332</v>
      </c>
    </row>
    <row r="1855" spans="1:19" ht="43.2" hidden="1" x14ac:dyDescent="0.55000000000000004">
      <c r="A1855" s="10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2">
        <f t="shared" si="84"/>
        <v>53</v>
      </c>
      <c r="P1855" s="14">
        <f t="shared" si="85"/>
        <v>44.76</v>
      </c>
      <c r="Q1855" s="16" t="s">
        <v>8323</v>
      </c>
      <c r="R1855" t="s">
        <v>8335</v>
      </c>
      <c r="S1855" s="20">
        <f t="shared" si="86"/>
        <v>42372.624166666668</v>
      </c>
    </row>
    <row r="1856" spans="1:19" ht="43.2" x14ac:dyDescent="0.55000000000000004">
      <c r="A1856" s="10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2">
        <f t="shared" si="84"/>
        <v>137</v>
      </c>
      <c r="P1856" s="14">
        <f t="shared" si="85"/>
        <v>89.42</v>
      </c>
      <c r="Q1856" s="16" t="s">
        <v>8327</v>
      </c>
      <c r="R1856" t="s">
        <v>8331</v>
      </c>
      <c r="S1856" s="20">
        <f t="shared" si="86"/>
        <v>40925.599664351852</v>
      </c>
    </row>
    <row r="1857" spans="1:19" ht="43.2" x14ac:dyDescent="0.55000000000000004">
      <c r="A1857" s="10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2">
        <f t="shared" si="84"/>
        <v>103</v>
      </c>
      <c r="P1857" s="14">
        <f t="shared" si="85"/>
        <v>70.86</v>
      </c>
      <c r="Q1857" s="16" t="s">
        <v>8323</v>
      </c>
      <c r="R1857" t="s">
        <v>8326</v>
      </c>
      <c r="S1857" s="20">
        <f t="shared" si="86"/>
        <v>42195.749745370369</v>
      </c>
    </row>
    <row r="1858" spans="1:19" ht="43.2" hidden="1" x14ac:dyDescent="0.55000000000000004">
      <c r="A1858" s="10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2">
        <f t="shared" si="84"/>
        <v>103</v>
      </c>
      <c r="P1858" s="14">
        <f t="shared" si="85"/>
        <v>40.29</v>
      </c>
      <c r="Q1858" s="16" t="s">
        <v>8323</v>
      </c>
      <c r="R1858" t="s">
        <v>8326</v>
      </c>
      <c r="S1858" s="20">
        <f t="shared" si="86"/>
        <v>42038.720451388886</v>
      </c>
    </row>
    <row r="1859" spans="1:19" ht="43.2" x14ac:dyDescent="0.55000000000000004">
      <c r="A1859" s="10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2">
        <f t="shared" ref="O1859:O1922" si="87">ROUND(E1859/D1859*100,0)</f>
        <v>205</v>
      </c>
      <c r="P1859" s="14">
        <f t="shared" ref="P1859:P1922" si="88">IFERROR(ROUND(E1859/L1859,2),0)</f>
        <v>45.62</v>
      </c>
      <c r="Q1859" s="16" t="s">
        <v>8327</v>
      </c>
      <c r="R1859" t="s">
        <v>8331</v>
      </c>
      <c r="S1859" s="20">
        <f t="shared" ref="S1859:S1922" si="89">(((J1859/60)/60/24)+DATE(1970,1,1))</f>
        <v>42614.722013888888</v>
      </c>
    </row>
    <row r="1860" spans="1:19" ht="43.2" hidden="1" x14ac:dyDescent="0.55000000000000004">
      <c r="A1860" s="1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2">
        <f t="shared" si="87"/>
        <v>2</v>
      </c>
      <c r="P1860" s="14">
        <f t="shared" si="88"/>
        <v>39.479999999999997</v>
      </c>
      <c r="Q1860" s="16" t="s">
        <v>8308</v>
      </c>
      <c r="R1860" t="s">
        <v>8315</v>
      </c>
      <c r="S1860" s="20">
        <f t="shared" si="89"/>
        <v>42774.792071759264</v>
      </c>
    </row>
    <row r="1861" spans="1:19" ht="28.8" x14ac:dyDescent="0.55000000000000004">
      <c r="A1861" s="10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2">
        <f t="shared" si="87"/>
        <v>137</v>
      </c>
      <c r="P1861" s="14">
        <f t="shared" si="88"/>
        <v>54</v>
      </c>
      <c r="Q1861" s="16" t="s">
        <v>8327</v>
      </c>
      <c r="R1861" t="s">
        <v>8328</v>
      </c>
      <c r="S1861" s="20">
        <f t="shared" si="89"/>
        <v>41074.221562500003</v>
      </c>
    </row>
    <row r="1862" spans="1:19" ht="28.8" hidden="1" x14ac:dyDescent="0.55000000000000004">
      <c r="A1862" s="10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2">
        <f t="shared" si="87"/>
        <v>103</v>
      </c>
      <c r="P1862" s="14">
        <f t="shared" si="88"/>
        <v>34.75</v>
      </c>
      <c r="Q1862" s="16" t="s">
        <v>8323</v>
      </c>
      <c r="R1862" t="s">
        <v>8326</v>
      </c>
      <c r="S1862" s="20">
        <f t="shared" si="89"/>
        <v>42711.545196759253</v>
      </c>
    </row>
    <row r="1863" spans="1:19" ht="43.2" x14ac:dyDescent="0.55000000000000004">
      <c r="A1863" s="10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2">
        <f t="shared" si="87"/>
        <v>103</v>
      </c>
      <c r="P1863" s="14">
        <f t="shared" si="88"/>
        <v>102.5</v>
      </c>
      <c r="Q1863" s="16" t="s">
        <v>8323</v>
      </c>
      <c r="R1863" t="s">
        <v>8326</v>
      </c>
      <c r="S1863" s="20">
        <f t="shared" si="89"/>
        <v>42550.701886574068</v>
      </c>
    </row>
    <row r="1864" spans="1:19" ht="43.2" x14ac:dyDescent="0.55000000000000004">
      <c r="A1864" s="10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2">
        <f t="shared" si="87"/>
        <v>103</v>
      </c>
      <c r="P1864" s="14">
        <f t="shared" si="88"/>
        <v>73.209999999999994</v>
      </c>
      <c r="Q1864" s="16" t="s">
        <v>8323</v>
      </c>
      <c r="R1864" t="s">
        <v>8326</v>
      </c>
      <c r="S1864" s="20">
        <f t="shared" si="89"/>
        <v>42591.899988425925</v>
      </c>
    </row>
    <row r="1865" spans="1:19" ht="28.8" hidden="1" x14ac:dyDescent="0.55000000000000004">
      <c r="A1865" s="10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2">
        <f t="shared" si="87"/>
        <v>103</v>
      </c>
      <c r="P1865" s="14">
        <f t="shared" si="88"/>
        <v>66.13</v>
      </c>
      <c r="Q1865" s="16" t="s">
        <v>8323</v>
      </c>
      <c r="R1865" t="s">
        <v>8326</v>
      </c>
      <c r="S1865" s="20">
        <f t="shared" si="89"/>
        <v>42120.531226851846</v>
      </c>
    </row>
    <row r="1866" spans="1:19" ht="43.2" x14ac:dyDescent="0.55000000000000004">
      <c r="A1866" s="10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2">
        <f t="shared" si="87"/>
        <v>102</v>
      </c>
      <c r="P1866" s="14">
        <f t="shared" si="88"/>
        <v>52.49</v>
      </c>
      <c r="Q1866" s="16" t="s">
        <v>8323</v>
      </c>
      <c r="R1866" t="s">
        <v>8326</v>
      </c>
      <c r="S1866" s="20">
        <f t="shared" si="89"/>
        <v>42503.559467592597</v>
      </c>
    </row>
    <row r="1867" spans="1:19" ht="28.8" hidden="1" x14ac:dyDescent="0.55000000000000004">
      <c r="A1867" s="10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2">
        <f t="shared" si="87"/>
        <v>102</v>
      </c>
      <c r="P1867" s="14">
        <f t="shared" si="88"/>
        <v>120.12</v>
      </c>
      <c r="Q1867" s="16" t="s">
        <v>8323</v>
      </c>
      <c r="R1867" t="s">
        <v>8326</v>
      </c>
      <c r="S1867" s="20">
        <f t="shared" si="89"/>
        <v>42152.765717592592</v>
      </c>
    </row>
    <row r="1868" spans="1:19" ht="43.2" x14ac:dyDescent="0.55000000000000004">
      <c r="A1868" s="10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2">
        <f t="shared" si="87"/>
        <v>102</v>
      </c>
      <c r="P1868" s="14">
        <f t="shared" si="88"/>
        <v>88.74</v>
      </c>
      <c r="Q1868" s="16" t="s">
        <v>8323</v>
      </c>
      <c r="R1868" t="s">
        <v>8326</v>
      </c>
      <c r="S1868" s="20">
        <f t="shared" si="89"/>
        <v>41928.170497685183</v>
      </c>
    </row>
    <row r="1869" spans="1:19" ht="43.2" x14ac:dyDescent="0.55000000000000004">
      <c r="A1869" s="10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2">
        <f t="shared" si="87"/>
        <v>204</v>
      </c>
      <c r="P1869" s="14">
        <f t="shared" si="88"/>
        <v>59.85</v>
      </c>
      <c r="Q1869" s="16" t="s">
        <v>8327</v>
      </c>
      <c r="R1869" t="s">
        <v>8331</v>
      </c>
      <c r="S1869" s="20">
        <f t="shared" si="89"/>
        <v>41059.006805555553</v>
      </c>
    </row>
    <row r="1870" spans="1:19" ht="28.8" x14ac:dyDescent="0.55000000000000004">
      <c r="A1870" s="1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2">
        <f t="shared" si="87"/>
        <v>102</v>
      </c>
      <c r="P1870" s="14">
        <f t="shared" si="88"/>
        <v>50.88</v>
      </c>
      <c r="Q1870" s="16" t="s">
        <v>8327</v>
      </c>
      <c r="R1870" t="s">
        <v>8331</v>
      </c>
      <c r="S1870" s="20">
        <f t="shared" si="89"/>
        <v>41745.84542824074</v>
      </c>
    </row>
    <row r="1871" spans="1:19" ht="43.2" hidden="1" x14ac:dyDescent="0.55000000000000004">
      <c r="A1871" s="10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2">
        <f t="shared" si="87"/>
        <v>102</v>
      </c>
      <c r="P1871" s="14">
        <f t="shared" si="88"/>
        <v>75.37</v>
      </c>
      <c r="Q1871" s="16" t="s">
        <v>8323</v>
      </c>
      <c r="R1871" t="s">
        <v>8335</v>
      </c>
      <c r="S1871" s="20">
        <f t="shared" si="89"/>
        <v>42546.862233796302</v>
      </c>
    </row>
    <row r="1872" spans="1:19" ht="43.2" hidden="1" x14ac:dyDescent="0.55000000000000004">
      <c r="A1872" s="10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2">
        <f t="shared" si="87"/>
        <v>102</v>
      </c>
      <c r="P1872" s="14">
        <f t="shared" si="88"/>
        <v>32.270000000000003</v>
      </c>
      <c r="Q1872" s="16" t="s">
        <v>8323</v>
      </c>
      <c r="R1872" t="s">
        <v>8326</v>
      </c>
      <c r="S1872" s="20">
        <f t="shared" si="89"/>
        <v>42160.583043981482</v>
      </c>
    </row>
    <row r="1873" spans="1:19" ht="43.2" x14ac:dyDescent="0.55000000000000004">
      <c r="A1873" s="10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2">
        <f t="shared" si="87"/>
        <v>102</v>
      </c>
      <c r="P1873" s="14">
        <f t="shared" si="88"/>
        <v>92.32</v>
      </c>
      <c r="Q1873" s="16" t="s">
        <v>8321</v>
      </c>
      <c r="R1873" t="s">
        <v>8322</v>
      </c>
      <c r="S1873" s="20">
        <f t="shared" si="89"/>
        <v>40806.870949074073</v>
      </c>
    </row>
    <row r="1874" spans="1:19" ht="43.2" hidden="1" x14ac:dyDescent="0.55000000000000004">
      <c r="A1874" s="10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2">
        <f t="shared" si="87"/>
        <v>14</v>
      </c>
      <c r="P1874" s="14">
        <f t="shared" si="88"/>
        <v>78.08</v>
      </c>
      <c r="Q1874" s="16" t="s">
        <v>8323</v>
      </c>
      <c r="R1874" t="s">
        <v>8326</v>
      </c>
      <c r="S1874" s="20">
        <f t="shared" si="89"/>
        <v>42354.131643518514</v>
      </c>
    </row>
    <row r="1875" spans="1:19" ht="43.2" x14ac:dyDescent="0.55000000000000004">
      <c r="A1875" s="10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2">
        <f t="shared" si="87"/>
        <v>102</v>
      </c>
      <c r="P1875" s="14">
        <f t="shared" si="88"/>
        <v>106.84</v>
      </c>
      <c r="Q1875" s="16" t="s">
        <v>8323</v>
      </c>
      <c r="R1875" t="s">
        <v>8326</v>
      </c>
      <c r="S1875" s="20">
        <f t="shared" si="89"/>
        <v>42505.738032407404</v>
      </c>
    </row>
    <row r="1876" spans="1:19" ht="43.2" hidden="1" x14ac:dyDescent="0.55000000000000004">
      <c r="A1876" s="10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2">
        <f t="shared" si="87"/>
        <v>1</v>
      </c>
      <c r="P1876" s="14">
        <f t="shared" si="88"/>
        <v>184.36</v>
      </c>
      <c r="Q1876" s="16" t="s">
        <v>8308</v>
      </c>
      <c r="R1876" t="s">
        <v>8310</v>
      </c>
      <c r="S1876" s="20">
        <f t="shared" si="89"/>
        <v>42604.669675925921</v>
      </c>
    </row>
    <row r="1877" spans="1:19" ht="43.2" x14ac:dyDescent="0.55000000000000004">
      <c r="A1877" s="10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2">
        <f t="shared" si="87"/>
        <v>101</v>
      </c>
      <c r="P1877" s="14">
        <f t="shared" si="88"/>
        <v>126.69</v>
      </c>
      <c r="Q1877" s="16" t="s">
        <v>8321</v>
      </c>
      <c r="R1877" t="s">
        <v>8332</v>
      </c>
      <c r="S1877" s="20">
        <f t="shared" si="89"/>
        <v>41789.21398148148</v>
      </c>
    </row>
    <row r="1878" spans="1:19" ht="43.2" hidden="1" x14ac:dyDescent="0.55000000000000004">
      <c r="A1878" s="10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2">
        <f t="shared" si="87"/>
        <v>101</v>
      </c>
      <c r="P1878" s="14">
        <f t="shared" si="88"/>
        <v>72.39</v>
      </c>
      <c r="Q1878" s="16" t="s">
        <v>8323</v>
      </c>
      <c r="R1878" t="s">
        <v>8326</v>
      </c>
      <c r="S1878" s="20">
        <f t="shared" si="89"/>
        <v>42037.598958333328</v>
      </c>
    </row>
    <row r="1879" spans="1:19" ht="28.8" x14ac:dyDescent="0.55000000000000004">
      <c r="A1879" s="10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2">
        <f t="shared" si="87"/>
        <v>101</v>
      </c>
      <c r="P1879" s="14">
        <f t="shared" si="88"/>
        <v>38.94</v>
      </c>
      <c r="Q1879" s="16" t="s">
        <v>8327</v>
      </c>
      <c r="R1879" t="s">
        <v>8331</v>
      </c>
      <c r="S1879" s="20">
        <f t="shared" si="89"/>
        <v>41638.342905092592</v>
      </c>
    </row>
    <row r="1880" spans="1:19" ht="43.2" x14ac:dyDescent="0.55000000000000004">
      <c r="A1880" s="1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2">
        <f t="shared" si="87"/>
        <v>101</v>
      </c>
      <c r="P1880" s="14">
        <f t="shared" si="88"/>
        <v>53.29</v>
      </c>
      <c r="Q1880" s="16" t="s">
        <v>8327</v>
      </c>
      <c r="R1880" t="s">
        <v>8331</v>
      </c>
      <c r="S1880" s="20">
        <f t="shared" si="89"/>
        <v>41817.854999999996</v>
      </c>
    </row>
    <row r="1881" spans="1:19" ht="43.2" hidden="1" x14ac:dyDescent="0.55000000000000004">
      <c r="A1881" s="10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2">
        <f t="shared" si="87"/>
        <v>101</v>
      </c>
      <c r="P1881" s="14">
        <f t="shared" si="88"/>
        <v>53.29</v>
      </c>
      <c r="Q1881" s="16" t="s">
        <v>8323</v>
      </c>
      <c r="R1881" t="s">
        <v>8326</v>
      </c>
      <c r="S1881" s="20">
        <f t="shared" si="89"/>
        <v>41800.526701388888</v>
      </c>
    </row>
    <row r="1882" spans="1:19" ht="43.2" x14ac:dyDescent="0.55000000000000004">
      <c r="A1882" s="10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2">
        <f t="shared" si="87"/>
        <v>101</v>
      </c>
      <c r="P1882" s="14">
        <f t="shared" si="88"/>
        <v>63.28</v>
      </c>
      <c r="Q1882" s="16" t="s">
        <v>8323</v>
      </c>
      <c r="R1882" t="s">
        <v>8326</v>
      </c>
      <c r="S1882" s="20">
        <f t="shared" si="89"/>
        <v>42155.142638888887</v>
      </c>
    </row>
    <row r="1883" spans="1:19" ht="43.2" x14ac:dyDescent="0.55000000000000004">
      <c r="A1883" s="10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2">
        <f t="shared" si="87"/>
        <v>101</v>
      </c>
      <c r="P1883" s="14">
        <f t="shared" si="88"/>
        <v>65.16</v>
      </c>
      <c r="Q1883" s="16" t="s">
        <v>8323</v>
      </c>
      <c r="R1883" t="s">
        <v>8326</v>
      </c>
      <c r="S1883" s="20">
        <f t="shared" si="89"/>
        <v>42712.23474537037</v>
      </c>
    </row>
    <row r="1884" spans="1:19" ht="43.2" hidden="1" x14ac:dyDescent="0.55000000000000004">
      <c r="A1884" s="10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2">
        <f t="shared" si="87"/>
        <v>1</v>
      </c>
      <c r="P1884" s="14">
        <f t="shared" si="88"/>
        <v>673.33</v>
      </c>
      <c r="Q1884" s="16" t="s">
        <v>8311</v>
      </c>
      <c r="R1884" t="s">
        <v>8348</v>
      </c>
      <c r="S1884" s="20">
        <f t="shared" si="89"/>
        <v>42198.765844907408</v>
      </c>
    </row>
    <row r="1885" spans="1:19" ht="28.8" x14ac:dyDescent="0.55000000000000004">
      <c r="A1885" s="10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2">
        <f t="shared" si="87"/>
        <v>101</v>
      </c>
      <c r="P1885" s="14">
        <f t="shared" si="88"/>
        <v>53.16</v>
      </c>
      <c r="Q1885" s="16" t="s">
        <v>8327</v>
      </c>
      <c r="R1885" t="s">
        <v>8331</v>
      </c>
      <c r="S1885" s="20">
        <f t="shared" si="89"/>
        <v>41657.923807870371</v>
      </c>
    </row>
    <row r="1886" spans="1:19" ht="43.2" hidden="1" x14ac:dyDescent="0.55000000000000004">
      <c r="A1886" s="10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2">
        <f t="shared" si="87"/>
        <v>101</v>
      </c>
      <c r="P1886" s="14">
        <f t="shared" si="88"/>
        <v>96.19</v>
      </c>
      <c r="Q1886" s="16" t="s">
        <v>8323</v>
      </c>
      <c r="R1886" t="s">
        <v>8326</v>
      </c>
      <c r="S1886" s="20">
        <f t="shared" si="89"/>
        <v>41822.417939814812</v>
      </c>
    </row>
    <row r="1887" spans="1:19" ht="43.2" hidden="1" x14ac:dyDescent="0.55000000000000004">
      <c r="A1887" s="10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2">
        <f t="shared" si="87"/>
        <v>101</v>
      </c>
      <c r="P1887" s="14">
        <f t="shared" si="88"/>
        <v>51.79</v>
      </c>
      <c r="Q1887" s="16" t="s">
        <v>8323</v>
      </c>
      <c r="R1887" t="s">
        <v>8326</v>
      </c>
      <c r="S1887" s="20">
        <f t="shared" si="89"/>
        <v>42541.501516203702</v>
      </c>
    </row>
    <row r="1888" spans="1:19" ht="43.2" hidden="1" x14ac:dyDescent="0.55000000000000004">
      <c r="A1888" s="10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2">
        <f t="shared" si="87"/>
        <v>101</v>
      </c>
      <c r="P1888" s="14">
        <f t="shared" si="88"/>
        <v>36.07</v>
      </c>
      <c r="Q1888" s="16" t="s">
        <v>8323</v>
      </c>
      <c r="R1888" t="s">
        <v>8326</v>
      </c>
      <c r="S1888" s="20">
        <f t="shared" si="89"/>
        <v>42128.627893518518</v>
      </c>
    </row>
    <row r="1889" spans="1:19" ht="43.2" x14ac:dyDescent="0.55000000000000004">
      <c r="A1889" s="10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2">
        <f t="shared" si="87"/>
        <v>101</v>
      </c>
      <c r="P1889" s="14">
        <f t="shared" si="88"/>
        <v>100.75</v>
      </c>
      <c r="Q1889" s="16" t="s">
        <v>8327</v>
      </c>
      <c r="R1889" t="s">
        <v>8338</v>
      </c>
      <c r="S1889" s="20">
        <f t="shared" si="89"/>
        <v>40625.900694444441</v>
      </c>
    </row>
    <row r="1890" spans="1:19" ht="43.2" x14ac:dyDescent="0.55000000000000004">
      <c r="A1890" s="1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2">
        <f t="shared" si="87"/>
        <v>101</v>
      </c>
      <c r="P1890" s="14">
        <f t="shared" si="88"/>
        <v>91.59</v>
      </c>
      <c r="Q1890" s="16" t="s">
        <v>8327</v>
      </c>
      <c r="R1890" t="s">
        <v>8328</v>
      </c>
      <c r="S1890" s="20">
        <f t="shared" si="89"/>
        <v>41107.130150462966</v>
      </c>
    </row>
    <row r="1891" spans="1:19" ht="28.8" hidden="1" x14ac:dyDescent="0.55000000000000004">
      <c r="A1891" s="10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2">
        <f t="shared" si="87"/>
        <v>101</v>
      </c>
      <c r="P1891" s="14">
        <f t="shared" si="88"/>
        <v>95.95</v>
      </c>
      <c r="Q1891" s="16" t="s">
        <v>8323</v>
      </c>
      <c r="R1891" t="s">
        <v>8326</v>
      </c>
      <c r="S1891" s="20">
        <f t="shared" si="89"/>
        <v>42227.824212962965</v>
      </c>
    </row>
    <row r="1892" spans="1:19" ht="43.2" x14ac:dyDescent="0.55000000000000004">
      <c r="A1892" s="10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2">
        <f t="shared" si="87"/>
        <v>126</v>
      </c>
      <c r="P1892" s="14">
        <f t="shared" si="88"/>
        <v>55.97</v>
      </c>
      <c r="Q1892" s="16" t="s">
        <v>8323</v>
      </c>
      <c r="R1892" t="s">
        <v>8326</v>
      </c>
      <c r="S1892" s="20">
        <f t="shared" si="89"/>
        <v>42592.066921296297</v>
      </c>
    </row>
    <row r="1893" spans="1:19" ht="43.2" x14ac:dyDescent="0.55000000000000004">
      <c r="A1893" s="10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2">
        <f t="shared" si="87"/>
        <v>101</v>
      </c>
      <c r="P1893" s="14">
        <f t="shared" si="88"/>
        <v>61.06</v>
      </c>
      <c r="Q1893" s="16" t="s">
        <v>8323</v>
      </c>
      <c r="R1893" t="s">
        <v>8326</v>
      </c>
      <c r="S1893" s="20">
        <f t="shared" si="89"/>
        <v>42632.348310185189</v>
      </c>
    </row>
    <row r="1894" spans="1:19" ht="28.8" x14ac:dyDescent="0.55000000000000004">
      <c r="A1894" s="10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2">
        <f t="shared" si="87"/>
        <v>101</v>
      </c>
      <c r="P1894" s="14">
        <f t="shared" si="88"/>
        <v>26.15</v>
      </c>
      <c r="Q1894" s="16" t="s">
        <v>8327</v>
      </c>
      <c r="R1894" t="s">
        <v>8338</v>
      </c>
      <c r="S1894" s="20">
        <f t="shared" si="89"/>
        <v>42553.54414351852</v>
      </c>
    </row>
    <row r="1895" spans="1:19" ht="28.8" x14ac:dyDescent="0.55000000000000004">
      <c r="A1895" s="10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2">
        <f t="shared" si="87"/>
        <v>101</v>
      </c>
      <c r="P1895" s="14">
        <f t="shared" si="88"/>
        <v>62.81</v>
      </c>
      <c r="Q1895" s="16" t="s">
        <v>8327</v>
      </c>
      <c r="R1895" t="s">
        <v>8331</v>
      </c>
      <c r="S1895" s="20">
        <f t="shared" si="89"/>
        <v>40658.189826388887</v>
      </c>
    </row>
    <row r="1896" spans="1:19" ht="43.2" hidden="1" x14ac:dyDescent="0.55000000000000004">
      <c r="A1896" s="10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2">
        <f t="shared" si="87"/>
        <v>101</v>
      </c>
      <c r="P1896" s="14">
        <f t="shared" si="88"/>
        <v>60.91</v>
      </c>
      <c r="Q1896" s="16" t="s">
        <v>8323</v>
      </c>
      <c r="R1896" t="s">
        <v>8326</v>
      </c>
      <c r="S1896" s="20">
        <f t="shared" si="89"/>
        <v>42191.363506944443</v>
      </c>
    </row>
    <row r="1897" spans="1:19" ht="28.8" x14ac:dyDescent="0.55000000000000004">
      <c r="A1897" s="10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2">
        <f t="shared" si="87"/>
        <v>100</v>
      </c>
      <c r="P1897" s="14">
        <f t="shared" si="88"/>
        <v>52.82</v>
      </c>
      <c r="Q1897" s="16" t="s">
        <v>8327</v>
      </c>
      <c r="R1897" t="s">
        <v>8328</v>
      </c>
      <c r="S1897" s="20">
        <f t="shared" si="89"/>
        <v>41759.670937499999</v>
      </c>
    </row>
    <row r="1898" spans="1:19" ht="43.2" x14ac:dyDescent="0.55000000000000004">
      <c r="A1898" s="10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2">
        <f t="shared" si="87"/>
        <v>100</v>
      </c>
      <c r="P1898" s="14">
        <f t="shared" si="88"/>
        <v>45.57</v>
      </c>
      <c r="Q1898" s="16" t="s">
        <v>8311</v>
      </c>
      <c r="R1898" t="s">
        <v>8333</v>
      </c>
      <c r="S1898" s="20">
        <f t="shared" si="89"/>
        <v>41831.846828703703</v>
      </c>
    </row>
    <row r="1899" spans="1:19" ht="43.2" hidden="1" x14ac:dyDescent="0.55000000000000004">
      <c r="A1899" s="10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2">
        <f t="shared" si="87"/>
        <v>1</v>
      </c>
      <c r="P1899" s="14">
        <f t="shared" si="88"/>
        <v>501.25</v>
      </c>
      <c r="Q1899" s="16" t="s">
        <v>8319</v>
      </c>
      <c r="R1899" t="s">
        <v>8345</v>
      </c>
      <c r="S1899" s="20">
        <f t="shared" si="89"/>
        <v>42734.879236111112</v>
      </c>
    </row>
    <row r="1900" spans="1:19" ht="43.2" hidden="1" x14ac:dyDescent="0.55000000000000004">
      <c r="A1900" s="1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2">
        <f t="shared" si="87"/>
        <v>100</v>
      </c>
      <c r="P1900" s="14">
        <f t="shared" si="88"/>
        <v>66.83</v>
      </c>
      <c r="Q1900" s="16" t="s">
        <v>8323</v>
      </c>
      <c r="R1900" t="s">
        <v>8326</v>
      </c>
      <c r="S1900" s="20">
        <f t="shared" si="89"/>
        <v>42179.854629629626</v>
      </c>
    </row>
    <row r="1901" spans="1:19" ht="43.2" x14ac:dyDescent="0.55000000000000004">
      <c r="A1901" s="10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2">
        <f t="shared" si="87"/>
        <v>100</v>
      </c>
      <c r="P1901" s="14">
        <f t="shared" si="88"/>
        <v>143.21</v>
      </c>
      <c r="Q1901" s="16" t="s">
        <v>8323</v>
      </c>
      <c r="R1901" t="s">
        <v>8335</v>
      </c>
      <c r="S1901" s="20">
        <f t="shared" si="89"/>
        <v>42075.942627314813</v>
      </c>
    </row>
    <row r="1902" spans="1:19" ht="43.2" x14ac:dyDescent="0.55000000000000004">
      <c r="A1902" s="10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2">
        <f t="shared" si="87"/>
        <v>100</v>
      </c>
      <c r="P1902" s="14">
        <f t="shared" si="88"/>
        <v>80.16</v>
      </c>
      <c r="Q1902" s="16" t="s">
        <v>8321</v>
      </c>
      <c r="R1902" t="s">
        <v>8332</v>
      </c>
      <c r="S1902" s="20">
        <f t="shared" si="89"/>
        <v>42200.758240740746</v>
      </c>
    </row>
    <row r="1903" spans="1:19" ht="43.2" hidden="1" x14ac:dyDescent="0.55000000000000004">
      <c r="A1903" s="10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2">
        <f t="shared" si="87"/>
        <v>100</v>
      </c>
      <c r="P1903" s="14">
        <f t="shared" si="88"/>
        <v>117.88</v>
      </c>
      <c r="Q1903" s="16" t="s">
        <v>8323</v>
      </c>
      <c r="R1903" t="s">
        <v>8326</v>
      </c>
      <c r="S1903" s="20">
        <f t="shared" si="89"/>
        <v>42482.43478009259</v>
      </c>
    </row>
    <row r="1904" spans="1:19" ht="28.8" x14ac:dyDescent="0.55000000000000004">
      <c r="A1904" s="10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2">
        <f t="shared" si="87"/>
        <v>133</v>
      </c>
      <c r="P1904" s="14">
        <f t="shared" si="88"/>
        <v>38.5</v>
      </c>
      <c r="Q1904" s="16" t="s">
        <v>8323</v>
      </c>
      <c r="R1904" t="s">
        <v>8326</v>
      </c>
      <c r="S1904" s="20">
        <f t="shared" si="89"/>
        <v>40884.066678240742</v>
      </c>
    </row>
    <row r="1905" spans="1:19" ht="43.2" hidden="1" x14ac:dyDescent="0.55000000000000004">
      <c r="A1905" s="10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2">
        <f t="shared" si="87"/>
        <v>40</v>
      </c>
      <c r="P1905" s="14">
        <f t="shared" si="88"/>
        <v>83.38</v>
      </c>
      <c r="Q1905" s="16" t="s">
        <v>8327</v>
      </c>
      <c r="R1905" t="s">
        <v>8328</v>
      </c>
      <c r="S1905" s="20">
        <f t="shared" si="89"/>
        <v>42371.935590277775</v>
      </c>
    </row>
    <row r="1906" spans="1:19" ht="43.2" hidden="1" x14ac:dyDescent="0.55000000000000004">
      <c r="A1906" s="10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2">
        <f t="shared" si="87"/>
        <v>100</v>
      </c>
      <c r="P1906" s="14">
        <f t="shared" si="88"/>
        <v>57.17</v>
      </c>
      <c r="Q1906" s="16" t="s">
        <v>8323</v>
      </c>
      <c r="R1906" t="s">
        <v>8326</v>
      </c>
      <c r="S1906" s="20">
        <f t="shared" si="89"/>
        <v>42165.462627314817</v>
      </c>
    </row>
    <row r="1907" spans="1:19" ht="28.8" x14ac:dyDescent="0.55000000000000004">
      <c r="A1907" s="10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2">
        <f t="shared" si="87"/>
        <v>100</v>
      </c>
      <c r="P1907" s="14">
        <f t="shared" si="88"/>
        <v>66.69</v>
      </c>
      <c r="Q1907" s="16" t="s">
        <v>8327</v>
      </c>
      <c r="R1907" t="s">
        <v>8331</v>
      </c>
      <c r="S1907" s="20">
        <f t="shared" si="89"/>
        <v>40876.169664351852</v>
      </c>
    </row>
    <row r="1908" spans="1:19" ht="43.2" x14ac:dyDescent="0.55000000000000004">
      <c r="A1908" s="10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2">
        <f t="shared" si="87"/>
        <v>100</v>
      </c>
      <c r="P1908" s="14">
        <f t="shared" si="88"/>
        <v>105.26</v>
      </c>
      <c r="Q1908" s="16" t="s">
        <v>8321</v>
      </c>
      <c r="R1908" t="s">
        <v>8332</v>
      </c>
      <c r="S1908" s="20">
        <f t="shared" si="89"/>
        <v>41887.568912037037</v>
      </c>
    </row>
    <row r="1909" spans="1:19" ht="43.2" x14ac:dyDescent="0.55000000000000004">
      <c r="A1909" s="10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2">
        <f t="shared" si="87"/>
        <v>100</v>
      </c>
      <c r="P1909" s="14">
        <f t="shared" si="88"/>
        <v>133.33000000000001</v>
      </c>
      <c r="Q1909" s="16" t="s">
        <v>8321</v>
      </c>
      <c r="R1909" t="s">
        <v>8332</v>
      </c>
      <c r="S1909" s="20">
        <f t="shared" si="89"/>
        <v>41874.098807870374</v>
      </c>
    </row>
    <row r="1910" spans="1:19" ht="43.2" x14ac:dyDescent="0.55000000000000004">
      <c r="A1910" s="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2">
        <f t="shared" si="87"/>
        <v>133</v>
      </c>
      <c r="P1910" s="14">
        <f t="shared" si="88"/>
        <v>86.96</v>
      </c>
      <c r="Q1910" s="16" t="s">
        <v>8327</v>
      </c>
      <c r="R1910" t="s">
        <v>8331</v>
      </c>
      <c r="S1910" s="20">
        <f t="shared" si="89"/>
        <v>41876.18618055556</v>
      </c>
    </row>
    <row r="1911" spans="1:19" ht="43.2" x14ac:dyDescent="0.55000000000000004">
      <c r="A1911" s="10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2">
        <f t="shared" si="87"/>
        <v>100</v>
      </c>
      <c r="P1911" s="14">
        <f t="shared" si="88"/>
        <v>285.70999999999998</v>
      </c>
      <c r="Q1911" s="16" t="s">
        <v>8327</v>
      </c>
      <c r="R1911" t="s">
        <v>8329</v>
      </c>
      <c r="S1911" s="20">
        <f t="shared" si="89"/>
        <v>41564.194131944445</v>
      </c>
    </row>
    <row r="1912" spans="1:19" ht="43.2" x14ac:dyDescent="0.55000000000000004">
      <c r="A1912" s="10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2">
        <f t="shared" si="87"/>
        <v>100</v>
      </c>
      <c r="P1912" s="14">
        <f t="shared" si="88"/>
        <v>42.55</v>
      </c>
      <c r="Q1912" s="16" t="s">
        <v>8327</v>
      </c>
      <c r="R1912" t="s">
        <v>8328</v>
      </c>
      <c r="S1912" s="20">
        <f t="shared" si="89"/>
        <v>41193.748483796298</v>
      </c>
    </row>
    <row r="1913" spans="1:19" ht="43.2" x14ac:dyDescent="0.55000000000000004">
      <c r="A1913" s="10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2">
        <f t="shared" si="87"/>
        <v>100</v>
      </c>
      <c r="P1913" s="14">
        <f t="shared" si="88"/>
        <v>250</v>
      </c>
      <c r="Q1913" s="16" t="s">
        <v>8327</v>
      </c>
      <c r="R1913" t="s">
        <v>8328</v>
      </c>
      <c r="S1913" s="20">
        <f t="shared" si="89"/>
        <v>42227.936157407406</v>
      </c>
    </row>
    <row r="1914" spans="1:19" ht="28.8" hidden="1" x14ac:dyDescent="0.55000000000000004">
      <c r="A1914" s="10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2">
        <f t="shared" si="87"/>
        <v>133</v>
      </c>
      <c r="P1914" s="14">
        <f t="shared" si="88"/>
        <v>36.36</v>
      </c>
      <c r="Q1914" s="16" t="s">
        <v>8323</v>
      </c>
      <c r="R1914" t="s">
        <v>8335</v>
      </c>
      <c r="S1914" s="20">
        <f t="shared" si="89"/>
        <v>41803.457326388889</v>
      </c>
    </row>
    <row r="1915" spans="1:19" ht="43.2" x14ac:dyDescent="0.55000000000000004">
      <c r="A1915" s="10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2">
        <f t="shared" si="87"/>
        <v>100</v>
      </c>
      <c r="P1915" s="14">
        <f t="shared" si="88"/>
        <v>133.33000000000001</v>
      </c>
      <c r="Q1915" s="16" t="s">
        <v>8323</v>
      </c>
      <c r="R1915" t="s">
        <v>8326</v>
      </c>
      <c r="S1915" s="20">
        <f t="shared" si="89"/>
        <v>41953.8675</v>
      </c>
    </row>
    <row r="1916" spans="1:19" ht="43.2" hidden="1" x14ac:dyDescent="0.55000000000000004">
      <c r="A1916" s="10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2">
        <f t="shared" si="87"/>
        <v>100</v>
      </c>
      <c r="P1916" s="14">
        <f t="shared" si="88"/>
        <v>117.65</v>
      </c>
      <c r="Q1916" s="16" t="s">
        <v>8323</v>
      </c>
      <c r="R1916" t="s">
        <v>8326</v>
      </c>
      <c r="S1916" s="20">
        <f t="shared" si="89"/>
        <v>42150.462083333332</v>
      </c>
    </row>
    <row r="1917" spans="1:19" ht="43.2" x14ac:dyDescent="0.55000000000000004">
      <c r="A1917" s="10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2">
        <f t="shared" si="87"/>
        <v>100</v>
      </c>
      <c r="P1917" s="14">
        <f t="shared" si="88"/>
        <v>95.24</v>
      </c>
      <c r="Q1917" s="16" t="s">
        <v>8323</v>
      </c>
      <c r="R1917" t="s">
        <v>8326</v>
      </c>
      <c r="S1917" s="20">
        <f t="shared" si="89"/>
        <v>41839.730937500004</v>
      </c>
    </row>
    <row r="1918" spans="1:19" ht="43.2" hidden="1" x14ac:dyDescent="0.55000000000000004">
      <c r="A1918" s="10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2">
        <f t="shared" si="87"/>
        <v>100</v>
      </c>
      <c r="P1918" s="14">
        <f t="shared" si="88"/>
        <v>64.52</v>
      </c>
      <c r="Q1918" s="16" t="s">
        <v>8323</v>
      </c>
      <c r="R1918" t="s">
        <v>8326</v>
      </c>
      <c r="S1918" s="20">
        <f t="shared" si="89"/>
        <v>42272.530509259261</v>
      </c>
    </row>
    <row r="1919" spans="1:19" ht="43.2" x14ac:dyDescent="0.55000000000000004">
      <c r="A1919" s="10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2">
        <f t="shared" si="87"/>
        <v>100</v>
      </c>
      <c r="P1919" s="14">
        <f t="shared" si="88"/>
        <v>68.97</v>
      </c>
      <c r="Q1919" s="16" t="s">
        <v>8323</v>
      </c>
      <c r="R1919" t="s">
        <v>8326</v>
      </c>
      <c r="S1919" s="20">
        <f t="shared" si="89"/>
        <v>42460.741747685184</v>
      </c>
    </row>
    <row r="1920" spans="1:19" ht="43.2" hidden="1" x14ac:dyDescent="0.55000000000000004">
      <c r="A1920" s="1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2">
        <f t="shared" si="87"/>
        <v>100</v>
      </c>
      <c r="P1920" s="14">
        <f t="shared" si="88"/>
        <v>100</v>
      </c>
      <c r="Q1920" s="16" t="s">
        <v>8323</v>
      </c>
      <c r="R1920" t="s">
        <v>8335</v>
      </c>
      <c r="S1920" s="20">
        <f t="shared" si="89"/>
        <v>42138.930671296301</v>
      </c>
    </row>
    <row r="1921" spans="1:19" ht="43.2" x14ac:dyDescent="0.55000000000000004">
      <c r="A1921" s="10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2">
        <f t="shared" si="87"/>
        <v>133</v>
      </c>
      <c r="P1921" s="14">
        <f t="shared" si="88"/>
        <v>27.3</v>
      </c>
      <c r="Q1921" s="16" t="s">
        <v>8327</v>
      </c>
      <c r="R1921" t="s">
        <v>8329</v>
      </c>
      <c r="S1921" s="20">
        <f t="shared" si="89"/>
        <v>41312.311562499999</v>
      </c>
    </row>
    <row r="1922" spans="1:19" ht="43.2" hidden="1" x14ac:dyDescent="0.55000000000000004">
      <c r="A1922" s="10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2">
        <f t="shared" si="87"/>
        <v>40</v>
      </c>
      <c r="P1922" s="14">
        <f t="shared" si="88"/>
        <v>60.24</v>
      </c>
      <c r="Q1922" s="16" t="s">
        <v>8313</v>
      </c>
      <c r="R1922" t="s">
        <v>8314</v>
      </c>
      <c r="S1922" s="20">
        <f t="shared" si="89"/>
        <v>42003.655555555553</v>
      </c>
    </row>
    <row r="1923" spans="1:19" ht="43.2" hidden="1" x14ac:dyDescent="0.55000000000000004">
      <c r="A1923" s="10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2">
        <f t="shared" ref="O1923:O1986" si="90">ROUND(E1923/D1923*100,0)</f>
        <v>7</v>
      </c>
      <c r="P1923" s="14">
        <f t="shared" ref="P1923:P1986" si="91">IFERROR(ROUND(E1923/L1923,2),0)</f>
        <v>82.58</v>
      </c>
      <c r="Q1923" s="16" t="s">
        <v>8327</v>
      </c>
      <c r="R1923" t="s">
        <v>8350</v>
      </c>
      <c r="S1923" s="20">
        <f t="shared" ref="S1923:S1986" si="92">(((J1923/60)/60/24)+DATE(1970,1,1))</f>
        <v>41004.139108796298</v>
      </c>
    </row>
    <row r="1924" spans="1:19" ht="43.2" hidden="1" x14ac:dyDescent="0.55000000000000004">
      <c r="A1924" s="10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2">
        <f t="shared" si="90"/>
        <v>131</v>
      </c>
      <c r="P1924" s="14">
        <f t="shared" si="91"/>
        <v>26.59</v>
      </c>
      <c r="Q1924" s="16" t="s">
        <v>8308</v>
      </c>
      <c r="R1924" t="s">
        <v>8315</v>
      </c>
      <c r="S1924" s="20">
        <f t="shared" si="92"/>
        <v>42689.74324074074</v>
      </c>
    </row>
    <row r="1925" spans="1:19" ht="43.2" hidden="1" x14ac:dyDescent="0.55000000000000004">
      <c r="A1925" s="10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2">
        <f t="shared" si="90"/>
        <v>8</v>
      </c>
      <c r="P1925" s="14">
        <f t="shared" si="91"/>
        <v>115.71</v>
      </c>
      <c r="Q1925" s="16" t="s">
        <v>8327</v>
      </c>
      <c r="R1925" t="s">
        <v>8330</v>
      </c>
      <c r="S1925" s="20">
        <f t="shared" si="92"/>
        <v>42095.918530092589</v>
      </c>
    </row>
    <row r="1926" spans="1:19" ht="43.2" x14ac:dyDescent="0.55000000000000004">
      <c r="A1926" s="10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2">
        <f t="shared" si="90"/>
        <v>112</v>
      </c>
      <c r="P1926" s="14">
        <f t="shared" si="91"/>
        <v>65.17</v>
      </c>
      <c r="Q1926" s="16" t="s">
        <v>8323</v>
      </c>
      <c r="R1926" t="s">
        <v>8326</v>
      </c>
      <c r="S1926" s="20">
        <f t="shared" si="92"/>
        <v>42524.782638888893</v>
      </c>
    </row>
    <row r="1927" spans="1:19" hidden="1" x14ac:dyDescent="0.55000000000000004">
      <c r="A1927" s="10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2">
        <f t="shared" si="90"/>
        <v>130</v>
      </c>
      <c r="P1927" s="14">
        <f t="shared" si="91"/>
        <v>38.24</v>
      </c>
      <c r="Q1927" s="16" t="s">
        <v>8323</v>
      </c>
      <c r="R1927" t="s">
        <v>8326</v>
      </c>
      <c r="S1927" s="20">
        <f t="shared" si="92"/>
        <v>41915.437210648146</v>
      </c>
    </row>
    <row r="1928" spans="1:19" ht="43.2" x14ac:dyDescent="0.55000000000000004">
      <c r="A1928" s="10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2">
        <f t="shared" si="90"/>
        <v>108</v>
      </c>
      <c r="P1928" s="14">
        <f t="shared" si="91"/>
        <v>60.66</v>
      </c>
      <c r="Q1928" s="16" t="s">
        <v>8327</v>
      </c>
      <c r="R1928" t="s">
        <v>8331</v>
      </c>
      <c r="S1928" s="20">
        <f t="shared" si="92"/>
        <v>41325.525752314818</v>
      </c>
    </row>
    <row r="1929" spans="1:19" ht="43.2" x14ac:dyDescent="0.55000000000000004">
      <c r="A1929" s="10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2">
        <f t="shared" si="90"/>
        <v>155</v>
      </c>
      <c r="P1929" s="14">
        <f t="shared" si="91"/>
        <v>102.11</v>
      </c>
      <c r="Q1929" s="16" t="s">
        <v>8321</v>
      </c>
      <c r="R1929" t="s">
        <v>8332</v>
      </c>
      <c r="S1929" s="20">
        <f t="shared" si="92"/>
        <v>41828.515555555554</v>
      </c>
    </row>
    <row r="1930" spans="1:19" ht="43.2" hidden="1" x14ac:dyDescent="0.55000000000000004">
      <c r="A1930" s="1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2">
        <f t="shared" si="90"/>
        <v>4</v>
      </c>
      <c r="P1930" s="14">
        <f t="shared" si="91"/>
        <v>48.43</v>
      </c>
      <c r="Q1930" s="16" t="s">
        <v>8327</v>
      </c>
      <c r="R1930" t="s">
        <v>8354</v>
      </c>
      <c r="S1930" s="20">
        <f t="shared" si="92"/>
        <v>41715.874780092592</v>
      </c>
    </row>
    <row r="1931" spans="1:19" ht="28.8" x14ac:dyDescent="0.55000000000000004">
      <c r="A1931" s="10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2">
        <f t="shared" si="90"/>
        <v>113</v>
      </c>
      <c r="P1931" s="14">
        <f t="shared" si="91"/>
        <v>39.18</v>
      </c>
      <c r="Q1931" s="16" t="s">
        <v>8327</v>
      </c>
      <c r="R1931" t="s">
        <v>8338</v>
      </c>
      <c r="S1931" s="20">
        <f t="shared" si="92"/>
        <v>41034.656597222223</v>
      </c>
    </row>
    <row r="1932" spans="1:19" ht="43.2" hidden="1" x14ac:dyDescent="0.55000000000000004">
      <c r="A1932" s="10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2">
        <f t="shared" si="90"/>
        <v>128</v>
      </c>
      <c r="P1932" s="14">
        <f t="shared" si="91"/>
        <v>51.89</v>
      </c>
      <c r="Q1932" s="16" t="s">
        <v>8323</v>
      </c>
      <c r="R1932" t="s">
        <v>8324</v>
      </c>
      <c r="S1932" s="20">
        <f t="shared" si="92"/>
        <v>42253.688043981485</v>
      </c>
    </row>
    <row r="1933" spans="1:19" ht="43.2" hidden="1" x14ac:dyDescent="0.55000000000000004">
      <c r="A1933" s="10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2">
        <f t="shared" si="90"/>
        <v>128</v>
      </c>
      <c r="P1933" s="14">
        <f t="shared" si="91"/>
        <v>34.25</v>
      </c>
      <c r="Q1933" s="16" t="s">
        <v>8323</v>
      </c>
      <c r="R1933" t="s">
        <v>8326</v>
      </c>
      <c r="S1933" s="20">
        <f t="shared" si="92"/>
        <v>41781.855092592588</v>
      </c>
    </row>
    <row r="1934" spans="1:19" ht="43.2" x14ac:dyDescent="0.55000000000000004">
      <c r="A1934" s="10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2">
        <f t="shared" si="90"/>
        <v>128</v>
      </c>
      <c r="P1934" s="14">
        <f t="shared" si="91"/>
        <v>45.55</v>
      </c>
      <c r="Q1934" s="16" t="s">
        <v>8327</v>
      </c>
      <c r="R1934" t="s">
        <v>8328</v>
      </c>
      <c r="S1934" s="20">
        <f t="shared" si="92"/>
        <v>41036.946469907409</v>
      </c>
    </row>
    <row r="1935" spans="1:19" ht="57.6" hidden="1" x14ac:dyDescent="0.55000000000000004">
      <c r="A1935" s="10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2">
        <f t="shared" si="90"/>
        <v>10</v>
      </c>
      <c r="P1935" s="14">
        <f t="shared" si="91"/>
        <v>73.459999999999994</v>
      </c>
      <c r="Q1935" s="16" t="s">
        <v>8321</v>
      </c>
      <c r="R1935" t="s">
        <v>8339</v>
      </c>
      <c r="S1935" s="20">
        <f t="shared" si="92"/>
        <v>40043.895462962959</v>
      </c>
    </row>
    <row r="1936" spans="1:19" ht="43.2" hidden="1" x14ac:dyDescent="0.55000000000000004">
      <c r="A1936" s="10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2">
        <f t="shared" si="90"/>
        <v>19</v>
      </c>
      <c r="P1936" s="14">
        <f t="shared" si="91"/>
        <v>381.6</v>
      </c>
      <c r="Q1936" s="16" t="s">
        <v>8323</v>
      </c>
      <c r="R1936" t="s">
        <v>8326</v>
      </c>
      <c r="S1936" s="20">
        <f t="shared" si="92"/>
        <v>42370.90320601852</v>
      </c>
    </row>
    <row r="1937" spans="1:19" ht="43.2" hidden="1" x14ac:dyDescent="0.55000000000000004">
      <c r="A1937" s="10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2">
        <f t="shared" si="90"/>
        <v>8</v>
      </c>
      <c r="P1937" s="14">
        <f t="shared" si="91"/>
        <v>65.41</v>
      </c>
      <c r="Q1937" s="16" t="s">
        <v>8308</v>
      </c>
      <c r="R1937" t="s">
        <v>8340</v>
      </c>
      <c r="S1937" s="20">
        <f t="shared" si="92"/>
        <v>41923.857511574075</v>
      </c>
    </row>
    <row r="1938" spans="1:19" ht="43.2" hidden="1" x14ac:dyDescent="0.55000000000000004">
      <c r="A1938" s="10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2">
        <f t="shared" si="90"/>
        <v>6</v>
      </c>
      <c r="P1938" s="14">
        <f t="shared" si="91"/>
        <v>82.09</v>
      </c>
      <c r="Q1938" s="16" t="s">
        <v>8308</v>
      </c>
      <c r="R1938" t="s">
        <v>8310</v>
      </c>
      <c r="S1938" s="20">
        <f t="shared" si="92"/>
        <v>42339.967708333337</v>
      </c>
    </row>
    <row r="1939" spans="1:19" ht="43.2" x14ac:dyDescent="0.55000000000000004">
      <c r="A1939" s="10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2">
        <f t="shared" si="90"/>
        <v>188</v>
      </c>
      <c r="P1939" s="14">
        <f t="shared" si="91"/>
        <v>35.549999999999997</v>
      </c>
      <c r="Q1939" s="16" t="s">
        <v>8308</v>
      </c>
      <c r="R1939" t="s">
        <v>8315</v>
      </c>
      <c r="S1939" s="20">
        <f t="shared" si="92"/>
        <v>42273.884305555555</v>
      </c>
    </row>
    <row r="1940" spans="1:19" ht="43.2" x14ac:dyDescent="0.55000000000000004">
      <c r="A1940" s="1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2">
        <f t="shared" si="90"/>
        <v>157</v>
      </c>
      <c r="P1940" s="14">
        <f t="shared" si="91"/>
        <v>37.67</v>
      </c>
      <c r="Q1940" s="16" t="s">
        <v>8327</v>
      </c>
      <c r="R1940" t="s">
        <v>8328</v>
      </c>
      <c r="S1940" s="20">
        <f t="shared" si="92"/>
        <v>41037.551585648151</v>
      </c>
    </row>
    <row r="1941" spans="1:19" ht="43.2" x14ac:dyDescent="0.55000000000000004">
      <c r="A1941" s="10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2">
        <f t="shared" si="90"/>
        <v>125</v>
      </c>
      <c r="P1941" s="14">
        <f t="shared" si="91"/>
        <v>23.17</v>
      </c>
      <c r="Q1941" s="16" t="s">
        <v>8311</v>
      </c>
      <c r="R1941" t="s">
        <v>8312</v>
      </c>
      <c r="S1941" s="20">
        <f t="shared" si="92"/>
        <v>41250.827118055553</v>
      </c>
    </row>
    <row r="1942" spans="1:19" ht="43.2" hidden="1" x14ac:dyDescent="0.55000000000000004">
      <c r="A1942" s="10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2">
        <f t="shared" si="90"/>
        <v>6</v>
      </c>
      <c r="P1942" s="14">
        <f t="shared" si="91"/>
        <v>98.79</v>
      </c>
      <c r="Q1942" s="16" t="s">
        <v>8313</v>
      </c>
      <c r="R1942" t="s">
        <v>8314</v>
      </c>
      <c r="S1942" s="20">
        <f t="shared" si="92"/>
        <v>41978.760393518518</v>
      </c>
    </row>
    <row r="1943" spans="1:19" ht="43.2" hidden="1" x14ac:dyDescent="0.55000000000000004">
      <c r="A1943" s="10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2">
        <f t="shared" si="90"/>
        <v>9</v>
      </c>
      <c r="P1943" s="14">
        <f t="shared" si="91"/>
        <v>170.55</v>
      </c>
      <c r="Q1943" s="16" t="s">
        <v>8321</v>
      </c>
      <c r="R1943" t="s">
        <v>8339</v>
      </c>
      <c r="S1943" s="20">
        <f t="shared" si="92"/>
        <v>42296.261087962965</v>
      </c>
    </row>
    <row r="1944" spans="1:19" ht="43.2" x14ac:dyDescent="0.55000000000000004">
      <c r="A1944" s="10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2">
        <f t="shared" si="90"/>
        <v>125</v>
      </c>
      <c r="P1944" s="14">
        <f t="shared" si="91"/>
        <v>36.08</v>
      </c>
      <c r="Q1944" s="16" t="s">
        <v>8323</v>
      </c>
      <c r="R1944" t="s">
        <v>8326</v>
      </c>
      <c r="S1944" s="20">
        <f t="shared" si="92"/>
        <v>42709.134780092587</v>
      </c>
    </row>
    <row r="1945" spans="1:19" ht="43.2" x14ac:dyDescent="0.55000000000000004">
      <c r="A1945" s="10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2">
        <f t="shared" si="90"/>
        <v>187</v>
      </c>
      <c r="P1945" s="14">
        <f t="shared" si="91"/>
        <v>37.46</v>
      </c>
      <c r="Q1945" s="16" t="s">
        <v>8308</v>
      </c>
      <c r="R1945" t="s">
        <v>8315</v>
      </c>
      <c r="S1945" s="20">
        <f t="shared" si="92"/>
        <v>42636.614745370374</v>
      </c>
    </row>
    <row r="1946" spans="1:19" ht="43.2" hidden="1" x14ac:dyDescent="0.55000000000000004">
      <c r="A1946" s="10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2">
        <f t="shared" si="90"/>
        <v>187</v>
      </c>
      <c r="P1946" s="14">
        <f t="shared" si="91"/>
        <v>20.12</v>
      </c>
      <c r="Q1946" s="16" t="s">
        <v>8323</v>
      </c>
      <c r="R1946" t="s">
        <v>8326</v>
      </c>
      <c r="S1946" s="20">
        <f t="shared" si="92"/>
        <v>42313.703900462962</v>
      </c>
    </row>
    <row r="1947" spans="1:19" ht="43.2" hidden="1" x14ac:dyDescent="0.55000000000000004">
      <c r="A1947" s="10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2">
        <f t="shared" si="90"/>
        <v>110</v>
      </c>
      <c r="P1947" s="14">
        <f t="shared" si="91"/>
        <v>35.96</v>
      </c>
      <c r="Q1947" s="16" t="s">
        <v>8323</v>
      </c>
      <c r="R1947" t="s">
        <v>8326</v>
      </c>
      <c r="S1947" s="20">
        <f t="shared" si="92"/>
        <v>42256.764212962968</v>
      </c>
    </row>
    <row r="1948" spans="1:19" ht="28.8" hidden="1" x14ac:dyDescent="0.55000000000000004">
      <c r="A1948" s="10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2">
        <f t="shared" si="90"/>
        <v>2</v>
      </c>
      <c r="P1948" s="14">
        <f t="shared" si="91"/>
        <v>311.17</v>
      </c>
      <c r="Q1948" s="16" t="s">
        <v>8321</v>
      </c>
      <c r="R1948" t="s">
        <v>8337</v>
      </c>
      <c r="S1948" s="20">
        <f t="shared" si="92"/>
        <v>42628.22792824074</v>
      </c>
    </row>
    <row r="1949" spans="1:19" ht="43.2" x14ac:dyDescent="0.55000000000000004">
      <c r="A1949" s="10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2">
        <f t="shared" si="90"/>
        <v>107</v>
      </c>
      <c r="P1949" s="14">
        <f t="shared" si="91"/>
        <v>45.54</v>
      </c>
      <c r="Q1949" s="16" t="s">
        <v>8323</v>
      </c>
      <c r="R1949" t="s">
        <v>8324</v>
      </c>
      <c r="S1949" s="20">
        <f t="shared" si="92"/>
        <v>42233.747349537036</v>
      </c>
    </row>
    <row r="1950" spans="1:19" ht="43.2" hidden="1" x14ac:dyDescent="0.55000000000000004">
      <c r="A1950" s="1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2">
        <f t="shared" si="90"/>
        <v>19</v>
      </c>
      <c r="P1950" s="14">
        <f t="shared" si="91"/>
        <v>155.33000000000001</v>
      </c>
      <c r="Q1950" s="16" t="s">
        <v>8308</v>
      </c>
      <c r="R1950" t="s">
        <v>8310</v>
      </c>
      <c r="S1950" s="20">
        <f t="shared" si="92"/>
        <v>42688.711354166662</v>
      </c>
    </row>
    <row r="1951" spans="1:19" ht="43.2" hidden="1" x14ac:dyDescent="0.55000000000000004">
      <c r="A1951" s="10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2">
        <f t="shared" si="90"/>
        <v>9</v>
      </c>
      <c r="P1951" s="14">
        <f t="shared" si="91"/>
        <v>60.06</v>
      </c>
      <c r="Q1951" s="16" t="s">
        <v>8323</v>
      </c>
      <c r="R1951" t="s">
        <v>8326</v>
      </c>
      <c r="S1951" s="20">
        <f t="shared" si="92"/>
        <v>42205.171018518522</v>
      </c>
    </row>
    <row r="1952" spans="1:19" ht="43.2" x14ac:dyDescent="0.55000000000000004">
      <c r="A1952" s="10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2">
        <f t="shared" si="90"/>
        <v>109</v>
      </c>
      <c r="P1952" s="14">
        <f t="shared" si="91"/>
        <v>132.86000000000001</v>
      </c>
      <c r="Q1952" s="16" t="s">
        <v>8327</v>
      </c>
      <c r="R1952" t="s">
        <v>8331</v>
      </c>
      <c r="S1952" s="20">
        <f t="shared" si="92"/>
        <v>41277.186111111114</v>
      </c>
    </row>
    <row r="1953" spans="1:19" ht="28.8" x14ac:dyDescent="0.55000000000000004">
      <c r="A1953" s="10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2">
        <f t="shared" si="90"/>
        <v>186</v>
      </c>
      <c r="P1953" s="14">
        <f t="shared" si="91"/>
        <v>80.87</v>
      </c>
      <c r="Q1953" s="16" t="s">
        <v>8323</v>
      </c>
      <c r="R1953" t="s">
        <v>8326</v>
      </c>
      <c r="S1953" s="20">
        <f t="shared" si="92"/>
        <v>42552.048356481479</v>
      </c>
    </row>
    <row r="1954" spans="1:19" ht="43.2" x14ac:dyDescent="0.55000000000000004">
      <c r="A1954" s="10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2">
        <f t="shared" si="90"/>
        <v>186</v>
      </c>
      <c r="P1954" s="14">
        <f t="shared" si="91"/>
        <v>41.22</v>
      </c>
      <c r="Q1954" s="16" t="s">
        <v>8323</v>
      </c>
      <c r="R1954" t="s">
        <v>8326</v>
      </c>
      <c r="S1954" s="20">
        <f t="shared" si="92"/>
        <v>41861.524837962963</v>
      </c>
    </row>
    <row r="1955" spans="1:19" ht="43.2" x14ac:dyDescent="0.55000000000000004">
      <c r="A1955" s="10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2">
        <f t="shared" si="90"/>
        <v>307</v>
      </c>
      <c r="P1955" s="14">
        <f t="shared" si="91"/>
        <v>61.37</v>
      </c>
      <c r="Q1955" s="16" t="s">
        <v>8327</v>
      </c>
      <c r="R1955" t="s">
        <v>8331</v>
      </c>
      <c r="S1955" s="20">
        <f t="shared" si="92"/>
        <v>40926.047858796301</v>
      </c>
    </row>
    <row r="1956" spans="1:19" ht="43.2" x14ac:dyDescent="0.55000000000000004">
      <c r="A1956" s="10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2">
        <f t="shared" si="90"/>
        <v>117</v>
      </c>
      <c r="P1956" s="14">
        <f t="shared" si="91"/>
        <v>44.85</v>
      </c>
      <c r="Q1956" s="16" t="s">
        <v>8308</v>
      </c>
      <c r="R1956" t="s">
        <v>8309</v>
      </c>
      <c r="S1956" s="20">
        <f t="shared" si="92"/>
        <v>40761.604421296295</v>
      </c>
    </row>
    <row r="1957" spans="1:19" ht="28.8" x14ac:dyDescent="0.55000000000000004">
      <c r="A1957" s="10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2">
        <f t="shared" si="90"/>
        <v>141</v>
      </c>
      <c r="P1957" s="14">
        <f t="shared" si="91"/>
        <v>67.959999999999994</v>
      </c>
      <c r="Q1957" s="16" t="s">
        <v>8323</v>
      </c>
      <c r="R1957" t="s">
        <v>8326</v>
      </c>
      <c r="S1957" s="20">
        <f t="shared" si="92"/>
        <v>42072.576249999998</v>
      </c>
    </row>
    <row r="1958" spans="1:19" ht="43.2" hidden="1" x14ac:dyDescent="0.55000000000000004">
      <c r="A1958" s="10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2">
        <f t="shared" si="90"/>
        <v>122</v>
      </c>
      <c r="P1958" s="14">
        <f t="shared" si="91"/>
        <v>73.239999999999995</v>
      </c>
      <c r="Q1958" s="16" t="s">
        <v>8323</v>
      </c>
      <c r="R1958" t="s">
        <v>8326</v>
      </c>
      <c r="S1958" s="20">
        <f t="shared" si="92"/>
        <v>41912.858946759261</v>
      </c>
    </row>
    <row r="1959" spans="1:19" ht="43.2" hidden="1" x14ac:dyDescent="0.55000000000000004">
      <c r="A1959" s="10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2">
        <f t="shared" si="90"/>
        <v>6</v>
      </c>
      <c r="P1959" s="14">
        <f t="shared" si="91"/>
        <v>87.14</v>
      </c>
      <c r="Q1959" s="16" t="s">
        <v>8321</v>
      </c>
      <c r="R1959" t="s">
        <v>8339</v>
      </c>
      <c r="S1959" s="20">
        <f t="shared" si="92"/>
        <v>41162.672326388885</v>
      </c>
    </row>
    <row r="1960" spans="1:19" ht="43.2" hidden="1" x14ac:dyDescent="0.55000000000000004">
      <c r="A1960" s="1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2">
        <f t="shared" si="90"/>
        <v>102</v>
      </c>
      <c r="P1960" s="14">
        <f t="shared" si="91"/>
        <v>61</v>
      </c>
      <c r="Q1960" s="16" t="s">
        <v>8323</v>
      </c>
      <c r="R1960" t="s">
        <v>8326</v>
      </c>
      <c r="S1960" s="20">
        <f t="shared" si="92"/>
        <v>42167.533159722225</v>
      </c>
    </row>
    <row r="1961" spans="1:19" ht="43.2" hidden="1" x14ac:dyDescent="0.55000000000000004">
      <c r="A1961" s="10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2">
        <f t="shared" si="90"/>
        <v>15</v>
      </c>
      <c r="P1961" s="14">
        <f t="shared" si="91"/>
        <v>140.54</v>
      </c>
      <c r="Q1961" s="16" t="s">
        <v>8323</v>
      </c>
      <c r="R1961" t="s">
        <v>8324</v>
      </c>
      <c r="S1961" s="20">
        <f t="shared" si="92"/>
        <v>41902.622395833336</v>
      </c>
    </row>
    <row r="1962" spans="1:19" ht="43.2" x14ac:dyDescent="0.55000000000000004">
      <c r="A1962" s="10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2">
        <f t="shared" si="90"/>
        <v>122</v>
      </c>
      <c r="P1962" s="14">
        <f t="shared" si="91"/>
        <v>70.23</v>
      </c>
      <c r="Q1962" s="16" t="s">
        <v>8323</v>
      </c>
      <c r="R1962" t="s">
        <v>8326</v>
      </c>
      <c r="S1962" s="20">
        <f t="shared" si="92"/>
        <v>42054.849050925928</v>
      </c>
    </row>
    <row r="1963" spans="1:19" ht="28.8" hidden="1" x14ac:dyDescent="0.55000000000000004">
      <c r="A1963" s="10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2">
        <f t="shared" si="90"/>
        <v>12</v>
      </c>
      <c r="P1963" s="14">
        <f t="shared" si="91"/>
        <v>96.05</v>
      </c>
      <c r="Q1963" s="16" t="s">
        <v>8319</v>
      </c>
      <c r="R1963" t="s">
        <v>8345</v>
      </c>
      <c r="S1963" s="20">
        <f t="shared" si="92"/>
        <v>42760.244212962964</v>
      </c>
    </row>
    <row r="1964" spans="1:19" ht="43.2" hidden="1" x14ac:dyDescent="0.55000000000000004">
      <c r="A1964" s="10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2">
        <f t="shared" si="90"/>
        <v>9</v>
      </c>
      <c r="P1964" s="14">
        <f t="shared" si="91"/>
        <v>18.579999999999998</v>
      </c>
      <c r="Q1964" s="16" t="s">
        <v>8316</v>
      </c>
      <c r="R1964" t="s">
        <v>8334</v>
      </c>
      <c r="S1964" s="20">
        <f t="shared" si="92"/>
        <v>41740.138113425928</v>
      </c>
    </row>
    <row r="1965" spans="1:19" ht="43.2" x14ac:dyDescent="0.55000000000000004">
      <c r="A1965" s="10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2">
        <f t="shared" si="90"/>
        <v>121</v>
      </c>
      <c r="P1965" s="14">
        <f t="shared" si="91"/>
        <v>140</v>
      </c>
      <c r="Q1965" s="16" t="s">
        <v>8323</v>
      </c>
      <c r="R1965" t="s">
        <v>8326</v>
      </c>
      <c r="S1965" s="20">
        <f t="shared" si="92"/>
        <v>41879.913761574076</v>
      </c>
    </row>
    <row r="1966" spans="1:19" x14ac:dyDescent="0.55000000000000004">
      <c r="A1966" s="10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2">
        <f t="shared" si="90"/>
        <v>121</v>
      </c>
      <c r="P1966" s="14">
        <f t="shared" si="91"/>
        <v>38.46</v>
      </c>
      <c r="Q1966" s="16" t="s">
        <v>8311</v>
      </c>
      <c r="R1966" t="s">
        <v>8312</v>
      </c>
      <c r="S1966" s="20">
        <f t="shared" si="92"/>
        <v>40939.979618055557</v>
      </c>
    </row>
    <row r="1967" spans="1:19" ht="43.2" x14ac:dyDescent="0.55000000000000004">
      <c r="A1967" s="10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2">
        <f t="shared" si="90"/>
        <v>100</v>
      </c>
      <c r="P1967" s="14">
        <f t="shared" si="91"/>
        <v>150.41999999999999</v>
      </c>
      <c r="Q1967" s="16" t="s">
        <v>8323</v>
      </c>
      <c r="R1967" t="s">
        <v>8326</v>
      </c>
      <c r="S1967" s="20">
        <f t="shared" si="92"/>
        <v>42017.88045138889</v>
      </c>
    </row>
    <row r="1968" spans="1:19" ht="28.8" hidden="1" x14ac:dyDescent="0.55000000000000004">
      <c r="A1968" s="10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2">
        <f t="shared" si="90"/>
        <v>7</v>
      </c>
      <c r="P1968" s="14">
        <f t="shared" si="91"/>
        <v>81.95</v>
      </c>
      <c r="Q1968" s="16" t="s">
        <v>8316</v>
      </c>
      <c r="R1968" t="s">
        <v>8334</v>
      </c>
      <c r="S1968" s="20">
        <f t="shared" si="92"/>
        <v>41712.762673611112</v>
      </c>
    </row>
    <row r="1969" spans="1:19" ht="43.2" x14ac:dyDescent="0.55000000000000004">
      <c r="A1969" s="10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2">
        <f t="shared" si="90"/>
        <v>100</v>
      </c>
      <c r="P1969" s="14">
        <f t="shared" si="91"/>
        <v>94.74</v>
      </c>
      <c r="Q1969" s="16" t="s">
        <v>8327</v>
      </c>
      <c r="R1969" t="s">
        <v>8331</v>
      </c>
      <c r="S1969" s="20">
        <f t="shared" si="92"/>
        <v>40941.652372685188</v>
      </c>
    </row>
    <row r="1970" spans="1:19" ht="43.2" hidden="1" x14ac:dyDescent="0.55000000000000004">
      <c r="A1970" s="1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2">
        <f t="shared" si="90"/>
        <v>0</v>
      </c>
      <c r="P1970" s="14">
        <f t="shared" si="91"/>
        <v>300</v>
      </c>
      <c r="Q1970" s="16" t="s">
        <v>8323</v>
      </c>
      <c r="R1970" t="s">
        <v>8335</v>
      </c>
      <c r="S1970" s="20">
        <f t="shared" si="92"/>
        <v>42157.598090277781</v>
      </c>
    </row>
    <row r="1971" spans="1:19" ht="43.2" x14ac:dyDescent="0.55000000000000004">
      <c r="A1971" s="10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2">
        <f t="shared" si="90"/>
        <v>120</v>
      </c>
      <c r="P1971" s="14">
        <f t="shared" si="91"/>
        <v>58.06</v>
      </c>
      <c r="Q1971" s="16" t="s">
        <v>8323</v>
      </c>
      <c r="R1971" t="s">
        <v>8326</v>
      </c>
      <c r="S1971" s="20">
        <f t="shared" si="92"/>
        <v>41940.598182870373</v>
      </c>
    </row>
    <row r="1972" spans="1:19" ht="57.6" x14ac:dyDescent="0.55000000000000004">
      <c r="A1972" s="10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2">
        <f t="shared" si="90"/>
        <v>119</v>
      </c>
      <c r="P1972" s="14">
        <f t="shared" si="91"/>
        <v>48.34</v>
      </c>
      <c r="Q1972" s="16" t="s">
        <v>8323</v>
      </c>
      <c r="R1972" t="s">
        <v>8326</v>
      </c>
      <c r="S1972" s="20">
        <f t="shared" si="92"/>
        <v>41807.690081018518</v>
      </c>
    </row>
    <row r="1973" spans="1:19" ht="28.8" hidden="1" x14ac:dyDescent="0.55000000000000004">
      <c r="A1973" s="10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2">
        <f t="shared" si="90"/>
        <v>16</v>
      </c>
      <c r="P1973" s="14">
        <f t="shared" si="91"/>
        <v>89.4</v>
      </c>
      <c r="Q1973" s="16" t="s">
        <v>8323</v>
      </c>
      <c r="R1973" t="s">
        <v>8326</v>
      </c>
      <c r="S1973" s="20">
        <f t="shared" si="92"/>
        <v>42103.884930555556</v>
      </c>
    </row>
    <row r="1974" spans="1:19" ht="43.2" hidden="1" x14ac:dyDescent="0.55000000000000004">
      <c r="A1974" s="10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2">
        <f t="shared" si="90"/>
        <v>5</v>
      </c>
      <c r="P1974" s="14">
        <f t="shared" si="91"/>
        <v>119</v>
      </c>
      <c r="Q1974" s="16" t="s">
        <v>8321</v>
      </c>
      <c r="R1974" t="s">
        <v>8337</v>
      </c>
      <c r="S1974" s="20">
        <f t="shared" si="92"/>
        <v>41794.124953703707</v>
      </c>
    </row>
    <row r="1975" spans="1:19" ht="28.8" x14ac:dyDescent="0.55000000000000004">
      <c r="A1975" s="10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2">
        <f t="shared" si="90"/>
        <v>119</v>
      </c>
      <c r="P1975" s="14">
        <f t="shared" si="91"/>
        <v>43.54</v>
      </c>
      <c r="Q1975" s="16" t="s">
        <v>8327</v>
      </c>
      <c r="R1975" t="s">
        <v>8331</v>
      </c>
      <c r="S1975" s="20">
        <f t="shared" si="92"/>
        <v>41692.084143518521</v>
      </c>
    </row>
    <row r="1976" spans="1:19" ht="43.2" hidden="1" x14ac:dyDescent="0.55000000000000004">
      <c r="A1976" s="10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2">
        <f t="shared" si="90"/>
        <v>36</v>
      </c>
      <c r="P1976" s="14">
        <f t="shared" si="91"/>
        <v>137.08000000000001</v>
      </c>
      <c r="Q1976" s="16" t="s">
        <v>8323</v>
      </c>
      <c r="R1976" t="s">
        <v>8326</v>
      </c>
      <c r="S1976" s="20">
        <f t="shared" si="92"/>
        <v>42279.778564814813</v>
      </c>
    </row>
    <row r="1977" spans="1:19" ht="43.2" hidden="1" x14ac:dyDescent="0.55000000000000004">
      <c r="A1977" s="10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2">
        <f t="shared" si="90"/>
        <v>15</v>
      </c>
      <c r="P1977" s="14">
        <f t="shared" si="91"/>
        <v>59.2</v>
      </c>
      <c r="Q1977" s="16" t="s">
        <v>8308</v>
      </c>
      <c r="R1977" t="s">
        <v>8310</v>
      </c>
      <c r="S1977" s="20">
        <f t="shared" si="92"/>
        <v>42619.635787037041</v>
      </c>
    </row>
    <row r="1978" spans="1:19" ht="43.2" x14ac:dyDescent="0.55000000000000004">
      <c r="A1978" s="10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2">
        <f t="shared" si="90"/>
        <v>118</v>
      </c>
      <c r="P1978" s="14">
        <f t="shared" si="91"/>
        <v>36.24</v>
      </c>
      <c r="Q1978" s="16" t="s">
        <v>8327</v>
      </c>
      <c r="R1978" t="s">
        <v>8338</v>
      </c>
      <c r="S1978" s="20">
        <f t="shared" si="92"/>
        <v>41662.854988425926</v>
      </c>
    </row>
    <row r="1979" spans="1:19" ht="28.8" x14ac:dyDescent="0.55000000000000004">
      <c r="A1979" s="10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2">
        <f t="shared" si="90"/>
        <v>101</v>
      </c>
      <c r="P1979" s="14">
        <f t="shared" si="91"/>
        <v>35.520000000000003</v>
      </c>
      <c r="Q1979" s="16" t="s">
        <v>8308</v>
      </c>
      <c r="R1979" t="s">
        <v>8315</v>
      </c>
      <c r="S1979" s="20">
        <f t="shared" si="92"/>
        <v>41617.912662037037</v>
      </c>
    </row>
    <row r="1980" spans="1:19" ht="43.2" x14ac:dyDescent="0.55000000000000004">
      <c r="A1980" s="1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2">
        <f t="shared" si="90"/>
        <v>118</v>
      </c>
      <c r="P1980" s="14">
        <f t="shared" si="91"/>
        <v>443.75</v>
      </c>
      <c r="Q1980" s="16" t="s">
        <v>8327</v>
      </c>
      <c r="R1980" t="s">
        <v>8331</v>
      </c>
      <c r="S1980" s="20">
        <f t="shared" si="92"/>
        <v>40796.001261574071</v>
      </c>
    </row>
    <row r="1981" spans="1:19" ht="43.2" x14ac:dyDescent="0.55000000000000004">
      <c r="A1981" s="10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2">
        <f t="shared" si="90"/>
        <v>148</v>
      </c>
      <c r="P1981" s="14">
        <f t="shared" si="91"/>
        <v>50.66</v>
      </c>
      <c r="Q1981" s="16" t="s">
        <v>8327</v>
      </c>
      <c r="R1981" t="s">
        <v>8328</v>
      </c>
      <c r="S1981" s="20">
        <f t="shared" si="92"/>
        <v>42290.059594907405</v>
      </c>
    </row>
    <row r="1982" spans="1:19" ht="57.6" hidden="1" x14ac:dyDescent="0.55000000000000004">
      <c r="A1982" s="10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2">
        <f t="shared" si="90"/>
        <v>44</v>
      </c>
      <c r="P1982" s="14">
        <f t="shared" si="91"/>
        <v>253.14</v>
      </c>
      <c r="Q1982" s="16" t="s">
        <v>8327</v>
      </c>
      <c r="R1982" t="s">
        <v>8330</v>
      </c>
      <c r="S1982" s="20">
        <f t="shared" si="92"/>
        <v>42804.534652777773</v>
      </c>
    </row>
    <row r="1983" spans="1:19" ht="43.2" hidden="1" x14ac:dyDescent="0.55000000000000004">
      <c r="A1983" s="10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2">
        <f t="shared" si="90"/>
        <v>10</v>
      </c>
      <c r="P1983" s="14">
        <f t="shared" si="91"/>
        <v>53.55</v>
      </c>
      <c r="Q1983" s="16" t="s">
        <v>8319</v>
      </c>
      <c r="R1983" t="s">
        <v>8357</v>
      </c>
      <c r="S1983" s="20">
        <f t="shared" si="92"/>
        <v>42052.802430555559</v>
      </c>
    </row>
    <row r="1984" spans="1:19" ht="28.8" x14ac:dyDescent="0.55000000000000004">
      <c r="A1984" s="10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2">
        <f t="shared" si="90"/>
        <v>118</v>
      </c>
      <c r="P1984" s="14">
        <f t="shared" si="91"/>
        <v>67.92</v>
      </c>
      <c r="Q1984" s="16" t="s">
        <v>8323</v>
      </c>
      <c r="R1984" t="s">
        <v>8326</v>
      </c>
      <c r="S1984" s="20">
        <f t="shared" si="92"/>
        <v>42690.334317129629</v>
      </c>
    </row>
    <row r="1985" spans="1:19" ht="43.2" hidden="1" x14ac:dyDescent="0.55000000000000004">
      <c r="A1985" s="10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2">
        <f t="shared" si="90"/>
        <v>35</v>
      </c>
      <c r="P1985" s="14">
        <f t="shared" si="91"/>
        <v>56.84</v>
      </c>
      <c r="Q1985" s="16" t="s">
        <v>8323</v>
      </c>
      <c r="R1985" t="s">
        <v>8335</v>
      </c>
      <c r="S1985" s="20">
        <f t="shared" si="92"/>
        <v>42649.623460648145</v>
      </c>
    </row>
    <row r="1986" spans="1:19" ht="43.2" hidden="1" x14ac:dyDescent="0.55000000000000004">
      <c r="A1986" s="10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2">
        <f t="shared" si="90"/>
        <v>4</v>
      </c>
      <c r="P1986" s="14">
        <f t="shared" si="91"/>
        <v>65.11</v>
      </c>
      <c r="Q1986" s="16" t="s">
        <v>8323</v>
      </c>
      <c r="R1986" t="s">
        <v>8324</v>
      </c>
      <c r="S1986" s="20">
        <f t="shared" si="92"/>
        <v>42359.792233796295</v>
      </c>
    </row>
    <row r="1987" spans="1:19" ht="43.2" x14ac:dyDescent="0.55000000000000004">
      <c r="A1987" s="10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2">
        <f t="shared" ref="O1987:O2050" si="93">ROUND(E1987/D1987*100,0)</f>
        <v>293</v>
      </c>
      <c r="P1987" s="14">
        <f t="shared" ref="P1987:P2050" si="94">IFERROR(ROUND(E1987/L1987,2),0)</f>
        <v>73.13</v>
      </c>
      <c r="Q1987" s="16" t="s">
        <v>8327</v>
      </c>
      <c r="R1987" t="s">
        <v>8329</v>
      </c>
      <c r="S1987" s="20">
        <f t="shared" ref="S1987:S2050" si="95">(((J1987/60)/60/24)+DATE(1970,1,1))</f>
        <v>41646.792222222226</v>
      </c>
    </row>
    <row r="1988" spans="1:19" ht="43.2" hidden="1" x14ac:dyDescent="0.55000000000000004">
      <c r="A1988" s="10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2">
        <f t="shared" si="93"/>
        <v>22</v>
      </c>
      <c r="P1988" s="14">
        <f t="shared" si="94"/>
        <v>35.729999999999997</v>
      </c>
      <c r="Q1988" s="16" t="s">
        <v>8311</v>
      </c>
      <c r="R1988" t="s">
        <v>8356</v>
      </c>
      <c r="S1988" s="20">
        <f t="shared" si="95"/>
        <v>41044.988055555557</v>
      </c>
    </row>
    <row r="1989" spans="1:19" ht="43.2" x14ac:dyDescent="0.55000000000000004">
      <c r="A1989" s="10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2">
        <f t="shared" si="93"/>
        <v>250</v>
      </c>
      <c r="P1989" s="14">
        <f t="shared" si="94"/>
        <v>67.31</v>
      </c>
      <c r="Q1989" s="16" t="s">
        <v>8327</v>
      </c>
      <c r="R1989" t="s">
        <v>8331</v>
      </c>
      <c r="S1989" s="20">
        <f t="shared" si="95"/>
        <v>42565.009097222224</v>
      </c>
    </row>
    <row r="1990" spans="1:19" ht="43.2" hidden="1" x14ac:dyDescent="0.55000000000000004">
      <c r="A1990" s="1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2">
        <f t="shared" si="93"/>
        <v>2</v>
      </c>
      <c r="P1990" s="14">
        <f t="shared" si="94"/>
        <v>116.53</v>
      </c>
      <c r="Q1990" s="16" t="s">
        <v>8308</v>
      </c>
      <c r="R1990" t="s">
        <v>8310</v>
      </c>
      <c r="S1990" s="20">
        <f t="shared" si="95"/>
        <v>42612.642754629633</v>
      </c>
    </row>
    <row r="1991" spans="1:19" ht="43.2" hidden="1" x14ac:dyDescent="0.55000000000000004">
      <c r="A1991" s="10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2">
        <f t="shared" si="93"/>
        <v>24</v>
      </c>
      <c r="P1991" s="14">
        <f t="shared" si="94"/>
        <v>45.84</v>
      </c>
      <c r="Q1991" s="16" t="s">
        <v>8323</v>
      </c>
      <c r="R1991" t="s">
        <v>8326</v>
      </c>
      <c r="S1991" s="20">
        <f t="shared" si="95"/>
        <v>41921.770439814813</v>
      </c>
    </row>
    <row r="1992" spans="1:19" ht="28.8" hidden="1" x14ac:dyDescent="0.55000000000000004">
      <c r="A1992" s="10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2">
        <f t="shared" si="93"/>
        <v>11</v>
      </c>
      <c r="P1992" s="14">
        <f t="shared" si="94"/>
        <v>217.38</v>
      </c>
      <c r="Q1992" s="16" t="s">
        <v>8323</v>
      </c>
      <c r="R1992" t="s">
        <v>8324</v>
      </c>
      <c r="S1992" s="20">
        <f t="shared" si="95"/>
        <v>42773.916180555556</v>
      </c>
    </row>
    <row r="1993" spans="1:19" ht="43.2" hidden="1" x14ac:dyDescent="0.55000000000000004">
      <c r="A1993" s="10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2">
        <f t="shared" si="93"/>
        <v>144</v>
      </c>
      <c r="P1993" s="14">
        <f t="shared" si="94"/>
        <v>22.74</v>
      </c>
      <c r="Q1993" s="16" t="s">
        <v>8327</v>
      </c>
      <c r="R1993" t="s">
        <v>8336</v>
      </c>
      <c r="S1993" s="20">
        <f t="shared" si="95"/>
        <v>42079.745578703703</v>
      </c>
    </row>
    <row r="1994" spans="1:19" ht="43.2" x14ac:dyDescent="0.55000000000000004">
      <c r="A1994" s="10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2">
        <f t="shared" si="93"/>
        <v>115</v>
      </c>
      <c r="P1994" s="14">
        <f t="shared" si="94"/>
        <v>50.59</v>
      </c>
      <c r="Q1994" s="16" t="s">
        <v>8321</v>
      </c>
      <c r="R1994" t="s">
        <v>8343</v>
      </c>
      <c r="S1994" s="20">
        <f t="shared" si="95"/>
        <v>40324.662511574075</v>
      </c>
    </row>
    <row r="1995" spans="1:19" ht="43.2" hidden="1" x14ac:dyDescent="0.55000000000000004">
      <c r="A1995" s="10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2">
        <f t="shared" si="93"/>
        <v>17</v>
      </c>
      <c r="P1995" s="14">
        <f t="shared" si="94"/>
        <v>40.83</v>
      </c>
      <c r="Q1995" s="16" t="s">
        <v>8323</v>
      </c>
      <c r="R1995" t="s">
        <v>8324</v>
      </c>
      <c r="S1995" s="20">
        <f t="shared" si="95"/>
        <v>42629.503483796296</v>
      </c>
    </row>
    <row r="1996" spans="1:19" ht="43.2" hidden="1" x14ac:dyDescent="0.55000000000000004">
      <c r="A1996" s="10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2">
        <f t="shared" si="93"/>
        <v>114</v>
      </c>
      <c r="P1996" s="14">
        <f t="shared" si="94"/>
        <v>74.349999999999994</v>
      </c>
      <c r="Q1996" s="16" t="s">
        <v>8323</v>
      </c>
      <c r="R1996" t="s">
        <v>8326</v>
      </c>
      <c r="S1996" s="20">
        <f t="shared" si="95"/>
        <v>42192.591944444444</v>
      </c>
    </row>
    <row r="1997" spans="1:19" ht="43.2" hidden="1" x14ac:dyDescent="0.55000000000000004">
      <c r="A1997" s="10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2">
        <f t="shared" si="93"/>
        <v>7</v>
      </c>
      <c r="P1997" s="14">
        <f t="shared" si="94"/>
        <v>213.38</v>
      </c>
      <c r="Q1997" s="16" t="s">
        <v>8313</v>
      </c>
      <c r="R1997" t="s">
        <v>8314</v>
      </c>
      <c r="S1997" s="20">
        <f t="shared" si="95"/>
        <v>42065.084375000006</v>
      </c>
    </row>
    <row r="1998" spans="1:19" ht="28.8" hidden="1" x14ac:dyDescent="0.55000000000000004">
      <c r="A1998" s="10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2">
        <f t="shared" si="93"/>
        <v>171</v>
      </c>
      <c r="P1998" s="14">
        <f t="shared" si="94"/>
        <v>60.96</v>
      </c>
      <c r="Q1998" s="16" t="s">
        <v>8308</v>
      </c>
      <c r="R1998" t="s">
        <v>8340</v>
      </c>
      <c r="S1998" s="20">
        <f t="shared" si="95"/>
        <v>42275.588715277772</v>
      </c>
    </row>
    <row r="1999" spans="1:19" ht="43.2" hidden="1" x14ac:dyDescent="0.55000000000000004">
      <c r="A1999" s="10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2">
        <f t="shared" si="93"/>
        <v>4</v>
      </c>
      <c r="P1999" s="14">
        <f t="shared" si="94"/>
        <v>41.59</v>
      </c>
      <c r="Q1999" s="16" t="s">
        <v>8308</v>
      </c>
      <c r="R1999" t="s">
        <v>8310</v>
      </c>
      <c r="S1999" s="20">
        <f t="shared" si="95"/>
        <v>42123.678645833337</v>
      </c>
    </row>
    <row r="2000" spans="1:19" ht="43.2" x14ac:dyDescent="0.55000000000000004">
      <c r="A2000" s="1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2">
        <f t="shared" si="93"/>
        <v>100</v>
      </c>
      <c r="P2000" s="14">
        <f t="shared" si="94"/>
        <v>37.78</v>
      </c>
      <c r="Q2000" s="16" t="s">
        <v>8323</v>
      </c>
      <c r="R2000" t="s">
        <v>8326</v>
      </c>
      <c r="S2000" s="20">
        <f t="shared" si="95"/>
        <v>41894.91375</v>
      </c>
    </row>
    <row r="2001" spans="1:19" ht="43.2" x14ac:dyDescent="0.55000000000000004">
      <c r="A2001" s="10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2">
        <f t="shared" si="93"/>
        <v>131</v>
      </c>
      <c r="P2001" s="14">
        <f t="shared" si="94"/>
        <v>65.38</v>
      </c>
      <c r="Q2001" s="16" t="s">
        <v>8321</v>
      </c>
      <c r="R2001" t="s">
        <v>8343</v>
      </c>
      <c r="S2001" s="20">
        <f t="shared" si="95"/>
        <v>41557.949687500004</v>
      </c>
    </row>
    <row r="2002" spans="1:19" ht="43.2" hidden="1" x14ac:dyDescent="0.55000000000000004">
      <c r="A2002" s="10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2">
        <f t="shared" si="93"/>
        <v>28</v>
      </c>
      <c r="P2002" s="14">
        <f t="shared" si="94"/>
        <v>84.9</v>
      </c>
      <c r="Q2002" s="16" t="s">
        <v>8319</v>
      </c>
      <c r="R2002" t="s">
        <v>8345</v>
      </c>
      <c r="S2002" s="20">
        <f t="shared" si="95"/>
        <v>41932.871990740743</v>
      </c>
    </row>
    <row r="2003" spans="1:19" ht="28.8" hidden="1" x14ac:dyDescent="0.55000000000000004">
      <c r="A2003" s="10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2">
        <f t="shared" si="93"/>
        <v>48</v>
      </c>
      <c r="P2003" s="14">
        <f t="shared" si="94"/>
        <v>94.28</v>
      </c>
      <c r="Q2003" s="16" t="s">
        <v>8313</v>
      </c>
      <c r="R2003" t="s">
        <v>8314</v>
      </c>
      <c r="S2003" s="20">
        <f t="shared" si="95"/>
        <v>42159.47256944445</v>
      </c>
    </row>
    <row r="2004" spans="1:19" ht="43.2" hidden="1" x14ac:dyDescent="0.55000000000000004">
      <c r="A2004" s="10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2">
        <f t="shared" si="93"/>
        <v>16</v>
      </c>
      <c r="P2004" s="14">
        <f t="shared" si="94"/>
        <v>188.56</v>
      </c>
      <c r="Q2004" s="16" t="s">
        <v>8323</v>
      </c>
      <c r="R2004" t="s">
        <v>8326</v>
      </c>
      <c r="S2004" s="20">
        <f t="shared" si="95"/>
        <v>42159.224432870367</v>
      </c>
    </row>
    <row r="2005" spans="1:19" ht="43.2" hidden="1" x14ac:dyDescent="0.55000000000000004">
      <c r="A2005" s="10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2">
        <f t="shared" si="93"/>
        <v>14</v>
      </c>
      <c r="P2005" s="14">
        <f t="shared" si="94"/>
        <v>44.5</v>
      </c>
      <c r="Q2005" s="16" t="s">
        <v>8327</v>
      </c>
      <c r="R2005" t="s">
        <v>8354</v>
      </c>
      <c r="S2005" s="20">
        <f t="shared" si="95"/>
        <v>40671.879293981481</v>
      </c>
    </row>
    <row r="2006" spans="1:19" ht="43.2" hidden="1" x14ac:dyDescent="0.55000000000000004">
      <c r="A2006" s="10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2">
        <f t="shared" si="93"/>
        <v>102</v>
      </c>
      <c r="P2006" s="14">
        <f t="shared" si="94"/>
        <v>40.24</v>
      </c>
      <c r="Q2006" s="16" t="s">
        <v>8323</v>
      </c>
      <c r="R2006" t="s">
        <v>8326</v>
      </c>
      <c r="S2006" s="20">
        <f t="shared" si="95"/>
        <v>42459.15861111111</v>
      </c>
    </row>
    <row r="2007" spans="1:19" ht="43.2" x14ac:dyDescent="0.55000000000000004">
      <c r="A2007" s="10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2">
        <f t="shared" si="93"/>
        <v>112</v>
      </c>
      <c r="P2007" s="14">
        <f t="shared" si="94"/>
        <v>35.130000000000003</v>
      </c>
      <c r="Q2007" s="16" t="s">
        <v>8308</v>
      </c>
      <c r="R2007" t="s">
        <v>8310</v>
      </c>
      <c r="S2007" s="20">
        <f t="shared" si="95"/>
        <v>41932.036851851852</v>
      </c>
    </row>
    <row r="2008" spans="1:19" ht="43.2" hidden="1" x14ac:dyDescent="0.55000000000000004">
      <c r="A2008" s="10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2">
        <f t="shared" si="93"/>
        <v>211</v>
      </c>
      <c r="P2008" s="14">
        <f t="shared" si="94"/>
        <v>29.07</v>
      </c>
      <c r="Q2008" s="16" t="s">
        <v>8323</v>
      </c>
      <c r="R2008" t="s">
        <v>8326</v>
      </c>
      <c r="S2008" s="20">
        <f t="shared" si="95"/>
        <v>42105.267488425925</v>
      </c>
    </row>
    <row r="2009" spans="1:19" ht="43.2" x14ac:dyDescent="0.55000000000000004">
      <c r="A2009" s="10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2">
        <f t="shared" si="93"/>
        <v>109</v>
      </c>
      <c r="P2009" s="14">
        <f t="shared" si="94"/>
        <v>34.409999999999997</v>
      </c>
      <c r="Q2009" s="16" t="s">
        <v>8323</v>
      </c>
      <c r="R2009" t="s">
        <v>8326</v>
      </c>
      <c r="S2009" s="20">
        <f t="shared" si="95"/>
        <v>42511.741944444439</v>
      </c>
    </row>
    <row r="2010" spans="1:19" hidden="1" x14ac:dyDescent="0.55000000000000004">
      <c r="A2010" s="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2">
        <f t="shared" si="93"/>
        <v>17</v>
      </c>
      <c r="P2010" s="14">
        <f t="shared" si="94"/>
        <v>52.41</v>
      </c>
      <c r="Q2010" s="16" t="s">
        <v>8308</v>
      </c>
      <c r="R2010" t="s">
        <v>8310</v>
      </c>
      <c r="S2010" s="20">
        <f t="shared" si="95"/>
        <v>42611.933969907404</v>
      </c>
    </row>
    <row r="2011" spans="1:19" ht="43.2" hidden="1" x14ac:dyDescent="0.55000000000000004">
      <c r="A2011" s="10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2">
        <f t="shared" si="93"/>
        <v>111</v>
      </c>
      <c r="P2011" s="14">
        <f t="shared" si="94"/>
        <v>38.86</v>
      </c>
      <c r="Q2011" s="16" t="s">
        <v>8313</v>
      </c>
      <c r="R2011" t="s">
        <v>8314</v>
      </c>
      <c r="S2011" s="20">
        <f t="shared" si="95"/>
        <v>41814.785925925928</v>
      </c>
    </row>
    <row r="2012" spans="1:19" ht="43.2" hidden="1" x14ac:dyDescent="0.55000000000000004">
      <c r="A2012" s="10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2">
        <f t="shared" si="93"/>
        <v>101</v>
      </c>
      <c r="P2012" s="14">
        <f t="shared" si="94"/>
        <v>45.11</v>
      </c>
      <c r="Q2012" s="16" t="s">
        <v>8323</v>
      </c>
      <c r="R2012" t="s">
        <v>8326</v>
      </c>
      <c r="S2012" s="20">
        <f t="shared" si="95"/>
        <v>42733.50136574074</v>
      </c>
    </row>
    <row r="2013" spans="1:19" ht="57.6" hidden="1" x14ac:dyDescent="0.55000000000000004">
      <c r="A2013" s="10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2">
        <f t="shared" si="93"/>
        <v>111</v>
      </c>
      <c r="P2013" s="14">
        <f t="shared" si="94"/>
        <v>47.66</v>
      </c>
      <c r="Q2013" s="16" t="s">
        <v>8323</v>
      </c>
      <c r="R2013" t="s">
        <v>8326</v>
      </c>
      <c r="S2013" s="20">
        <f t="shared" si="95"/>
        <v>42381.671840277777</v>
      </c>
    </row>
    <row r="2014" spans="1:19" ht="43.2" x14ac:dyDescent="0.55000000000000004">
      <c r="A2014" s="10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2">
        <f t="shared" si="93"/>
        <v>167</v>
      </c>
      <c r="P2014" s="14">
        <f t="shared" si="94"/>
        <v>59.46</v>
      </c>
      <c r="Q2014" s="16" t="s">
        <v>8321</v>
      </c>
      <c r="R2014" t="s">
        <v>8332</v>
      </c>
      <c r="S2014" s="20">
        <f t="shared" si="95"/>
        <v>42098.291828703703</v>
      </c>
    </row>
    <row r="2015" spans="1:19" ht="43.2" x14ac:dyDescent="0.55000000000000004">
      <c r="A2015" s="10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2">
        <f t="shared" si="93"/>
        <v>111</v>
      </c>
      <c r="P2015" s="14">
        <f t="shared" si="94"/>
        <v>43.71</v>
      </c>
      <c r="Q2015" s="16" t="s">
        <v>8327</v>
      </c>
      <c r="R2015" t="s">
        <v>8328</v>
      </c>
      <c r="S2015" s="20">
        <f t="shared" si="95"/>
        <v>40811.120324074072</v>
      </c>
    </row>
    <row r="2016" spans="1:19" ht="43.2" x14ac:dyDescent="0.55000000000000004">
      <c r="A2016" s="10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2">
        <f t="shared" si="93"/>
        <v>111</v>
      </c>
      <c r="P2016" s="14">
        <f t="shared" si="94"/>
        <v>83.05</v>
      </c>
      <c r="Q2016" s="16" t="s">
        <v>8323</v>
      </c>
      <c r="R2016" t="s">
        <v>8326</v>
      </c>
      <c r="S2016" s="20">
        <f t="shared" si="95"/>
        <v>42146.731087962966</v>
      </c>
    </row>
    <row r="2017" spans="1:19" ht="43.2" x14ac:dyDescent="0.55000000000000004">
      <c r="A2017" s="10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2">
        <f t="shared" si="93"/>
        <v>111</v>
      </c>
      <c r="P2017" s="14">
        <f t="shared" si="94"/>
        <v>92.22</v>
      </c>
      <c r="Q2017" s="16" t="s">
        <v>8308</v>
      </c>
      <c r="R2017" t="s">
        <v>8340</v>
      </c>
      <c r="S2017" s="20">
        <f t="shared" si="95"/>
        <v>42380.926111111112</v>
      </c>
    </row>
    <row r="2018" spans="1:19" ht="43.2" x14ac:dyDescent="0.55000000000000004">
      <c r="A2018" s="10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2">
        <f t="shared" si="93"/>
        <v>101</v>
      </c>
      <c r="P2018" s="14">
        <f t="shared" si="94"/>
        <v>55.33</v>
      </c>
      <c r="Q2018" s="16" t="s">
        <v>8323</v>
      </c>
      <c r="R2018" t="s">
        <v>8326</v>
      </c>
      <c r="S2018" s="20">
        <f t="shared" si="95"/>
        <v>42372.693055555559</v>
      </c>
    </row>
    <row r="2019" spans="1:19" ht="43.2" hidden="1" x14ac:dyDescent="0.55000000000000004">
      <c r="A2019" s="10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2">
        <f t="shared" si="93"/>
        <v>41</v>
      </c>
      <c r="P2019" s="14">
        <f t="shared" si="94"/>
        <v>31.85</v>
      </c>
      <c r="Q2019" s="16" t="s">
        <v>8311</v>
      </c>
      <c r="R2019" t="s">
        <v>8352</v>
      </c>
      <c r="S2019" s="20">
        <f t="shared" si="95"/>
        <v>41604.996458333335</v>
      </c>
    </row>
    <row r="2020" spans="1:19" ht="28.8" x14ac:dyDescent="0.55000000000000004">
      <c r="A2020" s="1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2">
        <f t="shared" si="93"/>
        <v>110</v>
      </c>
      <c r="P2020" s="14">
        <f t="shared" si="94"/>
        <v>31.83</v>
      </c>
      <c r="Q2020" s="16" t="s">
        <v>8327</v>
      </c>
      <c r="R2020" t="s">
        <v>8328</v>
      </c>
      <c r="S2020" s="20">
        <f t="shared" si="95"/>
        <v>41535.90148148148</v>
      </c>
    </row>
    <row r="2021" spans="1:19" ht="57.6" hidden="1" x14ac:dyDescent="0.55000000000000004">
      <c r="A2021" s="10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2">
        <f t="shared" si="93"/>
        <v>8</v>
      </c>
      <c r="P2021" s="14">
        <f t="shared" si="94"/>
        <v>45.97</v>
      </c>
      <c r="Q2021" s="16" t="s">
        <v>8311</v>
      </c>
      <c r="R2021" t="s">
        <v>8356</v>
      </c>
      <c r="S2021" s="20">
        <f t="shared" si="95"/>
        <v>42136.297175925924</v>
      </c>
    </row>
    <row r="2022" spans="1:19" ht="43.2" hidden="1" x14ac:dyDescent="0.55000000000000004">
      <c r="A2022" s="10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2">
        <f t="shared" si="93"/>
        <v>127</v>
      </c>
      <c r="P2022" s="14">
        <f t="shared" si="94"/>
        <v>40.270000000000003</v>
      </c>
      <c r="Q2022" s="16" t="s">
        <v>8321</v>
      </c>
      <c r="R2022" t="s">
        <v>8343</v>
      </c>
      <c r="S2022" s="20">
        <f t="shared" si="95"/>
        <v>41724.776539351849</v>
      </c>
    </row>
    <row r="2023" spans="1:19" ht="43.2" x14ac:dyDescent="0.55000000000000004">
      <c r="A2023" s="10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2">
        <f t="shared" si="93"/>
        <v>110</v>
      </c>
      <c r="P2023" s="14">
        <f t="shared" si="94"/>
        <v>50.02</v>
      </c>
      <c r="Q2023" s="16" t="s">
        <v>8323</v>
      </c>
      <c r="R2023" t="s">
        <v>8326</v>
      </c>
      <c r="S2023" s="20">
        <f t="shared" si="95"/>
        <v>41893.783553240741</v>
      </c>
    </row>
    <row r="2024" spans="1:19" ht="43.2" x14ac:dyDescent="0.55000000000000004">
      <c r="A2024" s="10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2">
        <f t="shared" si="93"/>
        <v>110</v>
      </c>
      <c r="P2024" s="14">
        <f t="shared" si="94"/>
        <v>91.67</v>
      </c>
      <c r="Q2024" s="16" t="s">
        <v>8323</v>
      </c>
      <c r="R2024" t="s">
        <v>8326</v>
      </c>
      <c r="S2024" s="20">
        <f t="shared" si="95"/>
        <v>42054.024421296301</v>
      </c>
    </row>
    <row r="2025" spans="1:19" ht="43.2" hidden="1" x14ac:dyDescent="0.55000000000000004">
      <c r="A2025" s="10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2">
        <f t="shared" si="93"/>
        <v>103</v>
      </c>
      <c r="P2025" s="14">
        <f t="shared" si="94"/>
        <v>23.87</v>
      </c>
      <c r="Q2025" s="16" t="s">
        <v>8323</v>
      </c>
      <c r="R2025" t="s">
        <v>8326</v>
      </c>
      <c r="S2025" s="20">
        <f t="shared" si="95"/>
        <v>42675.694236111114</v>
      </c>
    </row>
    <row r="2026" spans="1:19" ht="43.2" hidden="1" x14ac:dyDescent="0.55000000000000004">
      <c r="A2026" s="10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2">
        <f t="shared" si="93"/>
        <v>5</v>
      </c>
      <c r="P2026" s="14">
        <f t="shared" si="94"/>
        <v>109.07</v>
      </c>
      <c r="Q2026" s="16" t="s">
        <v>8313</v>
      </c>
      <c r="R2026" t="s">
        <v>8314</v>
      </c>
      <c r="S2026" s="20">
        <f t="shared" si="95"/>
        <v>42010.674513888895</v>
      </c>
    </row>
    <row r="2027" spans="1:19" ht="43.2" x14ac:dyDescent="0.55000000000000004">
      <c r="A2027" s="10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2">
        <f t="shared" si="93"/>
        <v>109</v>
      </c>
      <c r="P2027" s="14">
        <f t="shared" si="94"/>
        <v>41.92</v>
      </c>
      <c r="Q2027" s="16" t="s">
        <v>8323</v>
      </c>
      <c r="R2027" t="s">
        <v>8326</v>
      </c>
      <c r="S2027" s="20">
        <f t="shared" si="95"/>
        <v>42162.729548611111</v>
      </c>
    </row>
    <row r="2028" spans="1:19" ht="43.2" hidden="1" x14ac:dyDescent="0.55000000000000004">
      <c r="A2028" s="10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2">
        <f t="shared" si="93"/>
        <v>5</v>
      </c>
      <c r="P2028" s="14">
        <f t="shared" si="94"/>
        <v>29.04</v>
      </c>
      <c r="Q2028" s="16" t="s">
        <v>8316</v>
      </c>
      <c r="R2028" t="s">
        <v>8334</v>
      </c>
      <c r="S2028" s="20">
        <f t="shared" si="95"/>
        <v>42647.750092592592</v>
      </c>
    </row>
    <row r="2029" spans="1:19" ht="43.2" hidden="1" x14ac:dyDescent="0.55000000000000004">
      <c r="A2029" s="10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2">
        <f t="shared" si="93"/>
        <v>108</v>
      </c>
      <c r="P2029" s="14">
        <f t="shared" si="94"/>
        <v>81.25</v>
      </c>
      <c r="Q2029" s="16" t="s">
        <v>8323</v>
      </c>
      <c r="R2029" t="s">
        <v>8326</v>
      </c>
      <c r="S2029" s="20">
        <f t="shared" si="95"/>
        <v>42039.384571759263</v>
      </c>
    </row>
    <row r="2030" spans="1:19" ht="43.2" hidden="1" x14ac:dyDescent="0.55000000000000004">
      <c r="A2030" s="1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2">
        <f t="shared" si="93"/>
        <v>163</v>
      </c>
      <c r="P2030" s="14">
        <f t="shared" si="94"/>
        <v>95.59</v>
      </c>
      <c r="Q2030" s="16" t="s">
        <v>8323</v>
      </c>
      <c r="R2030" t="s">
        <v>8326</v>
      </c>
      <c r="S2030" s="20">
        <f t="shared" si="95"/>
        <v>42097.786493055552</v>
      </c>
    </row>
    <row r="2031" spans="1:19" ht="43.2" hidden="1" x14ac:dyDescent="0.55000000000000004">
      <c r="A2031" s="10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2">
        <f t="shared" si="93"/>
        <v>162</v>
      </c>
      <c r="P2031" s="14">
        <f t="shared" si="94"/>
        <v>52.35</v>
      </c>
      <c r="Q2031" s="16" t="s">
        <v>8323</v>
      </c>
      <c r="R2031" t="s">
        <v>8326</v>
      </c>
      <c r="S2031" s="20">
        <f t="shared" si="95"/>
        <v>42203.432129629626</v>
      </c>
    </row>
    <row r="2032" spans="1:19" ht="28.8" x14ac:dyDescent="0.55000000000000004">
      <c r="A2032" s="10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2">
        <f t="shared" si="93"/>
        <v>135</v>
      </c>
      <c r="P2032" s="14">
        <f t="shared" si="94"/>
        <v>89.79</v>
      </c>
      <c r="Q2032" s="16" t="s">
        <v>8323</v>
      </c>
      <c r="R2032" t="s">
        <v>8326</v>
      </c>
      <c r="S2032" s="20">
        <f t="shared" si="95"/>
        <v>42374.911226851851</v>
      </c>
    </row>
    <row r="2033" spans="1:19" ht="43.2" hidden="1" x14ac:dyDescent="0.55000000000000004">
      <c r="A2033" s="10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2">
        <f t="shared" si="93"/>
        <v>108</v>
      </c>
      <c r="P2033" s="14">
        <f t="shared" si="94"/>
        <v>25.25</v>
      </c>
      <c r="Q2033" s="16" t="s">
        <v>8323</v>
      </c>
      <c r="R2033" t="s">
        <v>8326</v>
      </c>
      <c r="S2033" s="20">
        <f t="shared" si="95"/>
        <v>42103.399479166663</v>
      </c>
    </row>
    <row r="2034" spans="1:19" ht="28.8" x14ac:dyDescent="0.55000000000000004">
      <c r="A2034" s="10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2">
        <f t="shared" si="93"/>
        <v>161</v>
      </c>
      <c r="P2034" s="14">
        <f t="shared" si="94"/>
        <v>76.86</v>
      </c>
      <c r="Q2034" s="16" t="s">
        <v>8327</v>
      </c>
      <c r="R2034" t="s">
        <v>8331</v>
      </c>
      <c r="S2034" s="20">
        <f t="shared" si="95"/>
        <v>42075.171203703707</v>
      </c>
    </row>
    <row r="2035" spans="1:19" ht="43.2" hidden="1" x14ac:dyDescent="0.55000000000000004">
      <c r="A2035" s="10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2">
        <f t="shared" si="93"/>
        <v>103</v>
      </c>
      <c r="P2035" s="14">
        <f t="shared" si="94"/>
        <v>43.62</v>
      </c>
      <c r="Q2035" s="16" t="s">
        <v>8327</v>
      </c>
      <c r="R2035" t="s">
        <v>8341</v>
      </c>
      <c r="S2035" s="20">
        <f t="shared" si="95"/>
        <v>41390.757754629631</v>
      </c>
    </row>
    <row r="2036" spans="1:19" ht="43.2" x14ac:dyDescent="0.55000000000000004">
      <c r="A2036" s="10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2">
        <f t="shared" si="93"/>
        <v>107</v>
      </c>
      <c r="P2036" s="14">
        <f t="shared" si="94"/>
        <v>64.44</v>
      </c>
      <c r="Q2036" s="16" t="s">
        <v>8327</v>
      </c>
      <c r="R2036" t="s">
        <v>8331</v>
      </c>
      <c r="S2036" s="20">
        <f t="shared" si="95"/>
        <v>41571.998379629629</v>
      </c>
    </row>
    <row r="2037" spans="1:19" ht="43.2" x14ac:dyDescent="0.55000000000000004">
      <c r="A2037" s="10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2">
        <f t="shared" si="93"/>
        <v>161</v>
      </c>
      <c r="P2037" s="14">
        <f t="shared" si="94"/>
        <v>57.5</v>
      </c>
      <c r="Q2037" s="16" t="s">
        <v>8323</v>
      </c>
      <c r="R2037" t="s">
        <v>8326</v>
      </c>
      <c r="S2037" s="20">
        <f t="shared" si="95"/>
        <v>42446.943831018521</v>
      </c>
    </row>
    <row r="2038" spans="1:19" ht="43.2" hidden="1" x14ac:dyDescent="0.55000000000000004">
      <c r="A2038" s="10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2">
        <f t="shared" si="93"/>
        <v>8</v>
      </c>
      <c r="P2038" s="14">
        <f t="shared" si="94"/>
        <v>200.63</v>
      </c>
      <c r="Q2038" s="16" t="s">
        <v>8323</v>
      </c>
      <c r="R2038" t="s">
        <v>8324</v>
      </c>
      <c r="S2038" s="20">
        <f t="shared" si="95"/>
        <v>42628.690266203703</v>
      </c>
    </row>
    <row r="2039" spans="1:19" ht="43.2" x14ac:dyDescent="0.55000000000000004">
      <c r="A2039" s="10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2">
        <f t="shared" si="93"/>
        <v>119</v>
      </c>
      <c r="P2039" s="14">
        <f t="shared" si="94"/>
        <v>80.25</v>
      </c>
      <c r="Q2039" s="16" t="s">
        <v>8323</v>
      </c>
      <c r="R2039" t="s">
        <v>8324</v>
      </c>
      <c r="S2039" s="20">
        <f t="shared" si="95"/>
        <v>42780.740277777775</v>
      </c>
    </row>
    <row r="2040" spans="1:19" ht="28.8" x14ac:dyDescent="0.55000000000000004">
      <c r="A2040" s="1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2">
        <f t="shared" si="93"/>
        <v>107</v>
      </c>
      <c r="P2040" s="14">
        <f t="shared" si="94"/>
        <v>39.049999999999997</v>
      </c>
      <c r="Q2040" s="16" t="s">
        <v>8311</v>
      </c>
      <c r="R2040" t="s">
        <v>8333</v>
      </c>
      <c r="S2040" s="20">
        <f t="shared" si="95"/>
        <v>41943.604097222218</v>
      </c>
    </row>
    <row r="2041" spans="1:19" ht="43.2" hidden="1" x14ac:dyDescent="0.55000000000000004">
      <c r="A2041" s="10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2">
        <f t="shared" si="93"/>
        <v>106</v>
      </c>
      <c r="P2041" s="14">
        <f t="shared" si="94"/>
        <v>23.1</v>
      </c>
      <c r="Q2041" s="16" t="s">
        <v>8323</v>
      </c>
      <c r="R2041" t="s">
        <v>8326</v>
      </c>
      <c r="S2041" s="20">
        <f t="shared" si="95"/>
        <v>42065.887361111112</v>
      </c>
    </row>
    <row r="2042" spans="1:19" ht="28.8" x14ac:dyDescent="0.55000000000000004">
      <c r="A2042" s="10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2">
        <f t="shared" si="93"/>
        <v>106</v>
      </c>
      <c r="P2042" s="14">
        <f t="shared" si="94"/>
        <v>40.78</v>
      </c>
      <c r="Q2042" s="16" t="s">
        <v>8321</v>
      </c>
      <c r="R2042" t="s">
        <v>8343</v>
      </c>
      <c r="S2042" s="20">
        <f t="shared" si="95"/>
        <v>41631.902766203704</v>
      </c>
    </row>
    <row r="2043" spans="1:19" ht="43.2" x14ac:dyDescent="0.55000000000000004">
      <c r="A2043" s="10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2">
        <f t="shared" si="93"/>
        <v>106</v>
      </c>
      <c r="P2043" s="14">
        <f t="shared" si="94"/>
        <v>36.07</v>
      </c>
      <c r="Q2043" s="16" t="s">
        <v>8323</v>
      </c>
      <c r="R2043" t="s">
        <v>8326</v>
      </c>
      <c r="S2043" s="20">
        <f t="shared" si="95"/>
        <v>41923.921643518523</v>
      </c>
    </row>
    <row r="2044" spans="1:19" ht="43.2" hidden="1" x14ac:dyDescent="0.55000000000000004">
      <c r="A2044" s="10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2">
        <f t="shared" si="93"/>
        <v>79</v>
      </c>
      <c r="P2044" s="14">
        <f t="shared" si="94"/>
        <v>131.66999999999999</v>
      </c>
      <c r="Q2044" s="16" t="s">
        <v>8313</v>
      </c>
      <c r="R2044" t="s">
        <v>8351</v>
      </c>
      <c r="S2044" s="20">
        <f t="shared" si="95"/>
        <v>42707.895462962959</v>
      </c>
    </row>
    <row r="2045" spans="1:19" ht="43.2" hidden="1" x14ac:dyDescent="0.55000000000000004">
      <c r="A2045" s="10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2">
        <f t="shared" si="93"/>
        <v>16</v>
      </c>
      <c r="P2045" s="14">
        <f t="shared" si="94"/>
        <v>49.28</v>
      </c>
      <c r="Q2045" s="16" t="s">
        <v>8323</v>
      </c>
      <c r="R2045" t="s">
        <v>8326</v>
      </c>
      <c r="S2045" s="20">
        <f t="shared" si="95"/>
        <v>42016.120613425926</v>
      </c>
    </row>
    <row r="2046" spans="1:19" ht="28.8" x14ac:dyDescent="0.55000000000000004">
      <c r="A2046" s="10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2">
        <f t="shared" si="93"/>
        <v>105</v>
      </c>
      <c r="P2046" s="14">
        <f t="shared" si="94"/>
        <v>58.37</v>
      </c>
      <c r="Q2046" s="16" t="s">
        <v>8327</v>
      </c>
      <c r="R2046" t="s">
        <v>8331</v>
      </c>
      <c r="S2046" s="20">
        <f t="shared" si="95"/>
        <v>41301.654340277775</v>
      </c>
    </row>
    <row r="2047" spans="1:19" ht="43.2" x14ac:dyDescent="0.55000000000000004">
      <c r="A2047" s="10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2">
        <f t="shared" si="93"/>
        <v>105</v>
      </c>
      <c r="P2047" s="14">
        <f t="shared" si="94"/>
        <v>58.33</v>
      </c>
      <c r="Q2047" s="16" t="s">
        <v>8327</v>
      </c>
      <c r="R2047" t="s">
        <v>8331</v>
      </c>
      <c r="S2047" s="20">
        <f t="shared" si="95"/>
        <v>41123.056273148148</v>
      </c>
    </row>
    <row r="2048" spans="1:19" ht="43.2" hidden="1" x14ac:dyDescent="0.55000000000000004">
      <c r="A2048" s="10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2">
        <f t="shared" si="93"/>
        <v>11</v>
      </c>
      <c r="P2048" s="14">
        <f t="shared" si="94"/>
        <v>56.25</v>
      </c>
      <c r="Q2048" s="16" t="s">
        <v>8327</v>
      </c>
      <c r="R2048" t="s">
        <v>8350</v>
      </c>
      <c r="S2048" s="20">
        <f t="shared" si="95"/>
        <v>41180.86241898148</v>
      </c>
    </row>
    <row r="2049" spans="1:19" ht="43.2" hidden="1" x14ac:dyDescent="0.55000000000000004">
      <c r="A2049" s="10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2">
        <f t="shared" si="93"/>
        <v>11</v>
      </c>
      <c r="P2049" s="14">
        <f t="shared" si="94"/>
        <v>225</v>
      </c>
      <c r="Q2049" s="16" t="s">
        <v>8311</v>
      </c>
      <c r="R2049" t="s">
        <v>8348</v>
      </c>
      <c r="S2049" s="20">
        <f t="shared" si="95"/>
        <v>41832.672685185185</v>
      </c>
    </row>
    <row r="2050" spans="1:19" ht="43.2" hidden="1" x14ac:dyDescent="0.55000000000000004">
      <c r="A2050" s="1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2">
        <f t="shared" si="93"/>
        <v>315</v>
      </c>
      <c r="P2050" s="14">
        <f t="shared" si="94"/>
        <v>35.799999999999997</v>
      </c>
      <c r="Q2050" s="16" t="s">
        <v>8323</v>
      </c>
      <c r="R2050" t="s">
        <v>8326</v>
      </c>
      <c r="S2050" s="20">
        <f t="shared" si="95"/>
        <v>42479.432291666672</v>
      </c>
    </row>
    <row r="2051" spans="1:19" ht="28.8" hidden="1" x14ac:dyDescent="0.55000000000000004">
      <c r="A2051" s="10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2">
        <f t="shared" ref="O2051:O2114" si="96">ROUND(E2051/D2051*100,0)</f>
        <v>26</v>
      </c>
      <c r="P2051" s="14">
        <f t="shared" ref="P2051:P2114" si="97">IFERROR(ROUND(E2051/L2051,2),0)</f>
        <v>87.31</v>
      </c>
      <c r="Q2051" s="16" t="s">
        <v>8321</v>
      </c>
      <c r="R2051" t="s">
        <v>8325</v>
      </c>
      <c r="S2051" s="20">
        <f t="shared" ref="S2051:S2114" si="98">(((J2051/60)/60/24)+DATE(1970,1,1))</f>
        <v>41867.083368055559</v>
      </c>
    </row>
    <row r="2052" spans="1:19" ht="43.2" hidden="1" x14ac:dyDescent="0.55000000000000004">
      <c r="A2052" s="10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2">
        <f t="shared" si="96"/>
        <v>2</v>
      </c>
      <c r="P2052" s="14">
        <f t="shared" si="97"/>
        <v>224.43</v>
      </c>
      <c r="Q2052" s="16" t="s">
        <v>8308</v>
      </c>
      <c r="R2052" t="s">
        <v>8342</v>
      </c>
      <c r="S2052" s="20">
        <f t="shared" si="98"/>
        <v>42074.935740740737</v>
      </c>
    </row>
    <row r="2053" spans="1:19" ht="43.2" x14ac:dyDescent="0.55000000000000004">
      <c r="A2053" s="10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2">
        <f t="shared" si="96"/>
        <v>393</v>
      </c>
      <c r="P2053" s="14">
        <f t="shared" si="97"/>
        <v>60.38</v>
      </c>
      <c r="Q2053" s="16" t="s">
        <v>8321</v>
      </c>
      <c r="R2053" t="s">
        <v>8343</v>
      </c>
      <c r="S2053" s="20">
        <f t="shared" si="98"/>
        <v>40997.144872685189</v>
      </c>
    </row>
    <row r="2054" spans="1:19" ht="43.2" hidden="1" x14ac:dyDescent="0.55000000000000004">
      <c r="A2054" s="10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2">
        <f t="shared" si="96"/>
        <v>46</v>
      </c>
      <c r="P2054" s="14">
        <f t="shared" si="97"/>
        <v>34.130000000000003</v>
      </c>
      <c r="Q2054" s="16" t="s">
        <v>8323</v>
      </c>
      <c r="R2054" t="s">
        <v>8324</v>
      </c>
      <c r="S2054" s="20">
        <f t="shared" si="98"/>
        <v>42801.774699074071</v>
      </c>
    </row>
    <row r="2055" spans="1:19" ht="43.2" hidden="1" x14ac:dyDescent="0.55000000000000004">
      <c r="A2055" s="10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2">
        <f t="shared" si="96"/>
        <v>105</v>
      </c>
      <c r="P2055" s="14">
        <f t="shared" si="97"/>
        <v>54.14</v>
      </c>
      <c r="Q2055" s="16" t="s">
        <v>8323</v>
      </c>
      <c r="R2055" t="s">
        <v>8326</v>
      </c>
      <c r="S2055" s="20">
        <f t="shared" si="98"/>
        <v>42150.755312499998</v>
      </c>
    </row>
    <row r="2056" spans="1:19" ht="43.2" hidden="1" x14ac:dyDescent="0.55000000000000004">
      <c r="A2056" s="10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2">
        <f t="shared" si="96"/>
        <v>130</v>
      </c>
      <c r="P2056" s="14">
        <f t="shared" si="97"/>
        <v>86.94</v>
      </c>
      <c r="Q2056" s="16" t="s">
        <v>8323</v>
      </c>
      <c r="R2056" t="s">
        <v>8326</v>
      </c>
      <c r="S2056" s="20">
        <f t="shared" si="98"/>
        <v>42725.031180555554</v>
      </c>
    </row>
    <row r="2057" spans="1:19" ht="43.2" x14ac:dyDescent="0.55000000000000004">
      <c r="A2057" s="10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2">
        <f t="shared" si="96"/>
        <v>104</v>
      </c>
      <c r="P2057" s="14">
        <f t="shared" si="97"/>
        <v>55.89</v>
      </c>
      <c r="Q2057" s="16" t="s">
        <v>8323</v>
      </c>
      <c r="R2057" t="s">
        <v>8326</v>
      </c>
      <c r="S2057" s="20">
        <f t="shared" si="98"/>
        <v>41764.44663194444</v>
      </c>
    </row>
    <row r="2058" spans="1:19" ht="43.2" hidden="1" x14ac:dyDescent="0.55000000000000004">
      <c r="A2058" s="10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2">
        <f t="shared" si="96"/>
        <v>130</v>
      </c>
      <c r="P2058" s="14">
        <f t="shared" si="97"/>
        <v>24.42</v>
      </c>
      <c r="Q2058" s="16" t="s">
        <v>8311</v>
      </c>
      <c r="R2058" t="s">
        <v>8333</v>
      </c>
      <c r="S2058" s="20">
        <f t="shared" si="98"/>
        <v>42502.807627314818</v>
      </c>
    </row>
    <row r="2059" spans="1:19" ht="43.2" x14ac:dyDescent="0.55000000000000004">
      <c r="A2059" s="10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2">
        <f t="shared" si="96"/>
        <v>104</v>
      </c>
      <c r="P2059" s="14">
        <f t="shared" si="97"/>
        <v>53.83</v>
      </c>
      <c r="Q2059" s="16" t="s">
        <v>8327</v>
      </c>
      <c r="R2059" t="s">
        <v>8331</v>
      </c>
      <c r="S2059" s="20">
        <f t="shared" si="98"/>
        <v>40070.253819444442</v>
      </c>
    </row>
    <row r="2060" spans="1:19" ht="57.6" x14ac:dyDescent="0.55000000000000004">
      <c r="A2060" s="1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2">
        <f t="shared" si="96"/>
        <v>312</v>
      </c>
      <c r="P2060" s="14">
        <f t="shared" si="97"/>
        <v>91.76</v>
      </c>
      <c r="Q2060" s="16" t="s">
        <v>8308</v>
      </c>
      <c r="R2060" t="s">
        <v>8309</v>
      </c>
      <c r="S2060" s="20">
        <f t="shared" si="98"/>
        <v>40347.125601851854</v>
      </c>
    </row>
    <row r="2061" spans="1:19" ht="43.2" hidden="1" x14ac:dyDescent="0.55000000000000004">
      <c r="A2061" s="10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2">
        <f t="shared" si="96"/>
        <v>104</v>
      </c>
      <c r="P2061" s="14">
        <f t="shared" si="97"/>
        <v>34.6</v>
      </c>
      <c r="Q2061" s="16" t="s">
        <v>8323</v>
      </c>
      <c r="R2061" t="s">
        <v>8326</v>
      </c>
      <c r="S2061" s="20">
        <f t="shared" si="98"/>
        <v>42143.461122685185</v>
      </c>
    </row>
    <row r="2062" spans="1:19" ht="28.8" x14ac:dyDescent="0.55000000000000004">
      <c r="A2062" s="10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2">
        <f t="shared" si="96"/>
        <v>104</v>
      </c>
      <c r="P2062" s="14">
        <f t="shared" si="97"/>
        <v>77.75</v>
      </c>
      <c r="Q2062" s="16" t="s">
        <v>8327</v>
      </c>
      <c r="R2062" t="s">
        <v>8331</v>
      </c>
      <c r="S2062" s="20">
        <f t="shared" si="98"/>
        <v>41548.00335648148</v>
      </c>
    </row>
    <row r="2063" spans="1:19" ht="28.8" hidden="1" x14ac:dyDescent="0.55000000000000004">
      <c r="A2063" s="10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2">
        <f t="shared" si="96"/>
        <v>21</v>
      </c>
      <c r="P2063" s="14">
        <f t="shared" si="97"/>
        <v>25.49</v>
      </c>
      <c r="Q2063" s="16" t="s">
        <v>8319</v>
      </c>
      <c r="R2063" t="s">
        <v>8320</v>
      </c>
      <c r="S2063" s="20">
        <f t="shared" si="98"/>
        <v>42790.885243055556</v>
      </c>
    </row>
    <row r="2064" spans="1:19" ht="43.2" x14ac:dyDescent="0.55000000000000004">
      <c r="A2064" s="10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2">
        <f t="shared" si="96"/>
        <v>104</v>
      </c>
      <c r="P2064" s="14">
        <f t="shared" si="97"/>
        <v>62.12</v>
      </c>
      <c r="Q2064" s="16" t="s">
        <v>8327</v>
      </c>
      <c r="R2064" t="s">
        <v>8328</v>
      </c>
      <c r="S2064" s="20">
        <f t="shared" si="98"/>
        <v>40764.204375000001</v>
      </c>
    </row>
    <row r="2065" spans="1:19" ht="43.2" x14ac:dyDescent="0.55000000000000004">
      <c r="A2065" s="10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2">
        <f t="shared" si="96"/>
        <v>111</v>
      </c>
      <c r="P2065" s="14">
        <f t="shared" si="97"/>
        <v>67.39</v>
      </c>
      <c r="Q2065" s="16" t="s">
        <v>8311</v>
      </c>
      <c r="R2065" t="s">
        <v>8333</v>
      </c>
      <c r="S2065" s="20">
        <f t="shared" si="98"/>
        <v>41689.917962962965</v>
      </c>
    </row>
    <row r="2066" spans="1:19" ht="28.8" hidden="1" x14ac:dyDescent="0.55000000000000004">
      <c r="A2066" s="10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2">
        <f t="shared" si="96"/>
        <v>0</v>
      </c>
      <c r="P2066" s="14">
        <f t="shared" si="97"/>
        <v>775</v>
      </c>
      <c r="Q2066" s="16" t="s">
        <v>8323</v>
      </c>
      <c r="R2066" t="s">
        <v>8324</v>
      </c>
      <c r="S2066" s="20">
        <f t="shared" si="98"/>
        <v>42534.649571759262</v>
      </c>
    </row>
    <row r="2067" spans="1:19" ht="43.2" x14ac:dyDescent="0.55000000000000004">
      <c r="A2067" s="10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2">
        <f t="shared" si="96"/>
        <v>129</v>
      </c>
      <c r="P2067" s="14">
        <f t="shared" si="97"/>
        <v>64.459999999999994</v>
      </c>
      <c r="Q2067" s="16" t="s">
        <v>8323</v>
      </c>
      <c r="R2067" t="s">
        <v>8335</v>
      </c>
      <c r="S2067" s="20">
        <f t="shared" si="98"/>
        <v>42420.140277777777</v>
      </c>
    </row>
    <row r="2068" spans="1:19" ht="43.2" hidden="1" x14ac:dyDescent="0.55000000000000004">
      <c r="A2068" s="10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2">
        <f t="shared" si="96"/>
        <v>17</v>
      </c>
      <c r="P2068" s="14">
        <f t="shared" si="97"/>
        <v>110.29</v>
      </c>
      <c r="Q2068" s="16" t="s">
        <v>8308</v>
      </c>
      <c r="R2068" t="s">
        <v>8310</v>
      </c>
      <c r="S2068" s="20">
        <f t="shared" si="98"/>
        <v>42182.008402777778</v>
      </c>
    </row>
    <row r="2069" spans="1:19" ht="43.2" x14ac:dyDescent="0.55000000000000004">
      <c r="A2069" s="10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2">
        <f t="shared" si="96"/>
        <v>154</v>
      </c>
      <c r="P2069" s="14">
        <f t="shared" si="97"/>
        <v>48.06</v>
      </c>
      <c r="Q2069" s="16" t="s">
        <v>8316</v>
      </c>
      <c r="R2069" t="s">
        <v>8317</v>
      </c>
      <c r="S2069" s="20">
        <f t="shared" si="98"/>
        <v>42020.806701388887</v>
      </c>
    </row>
    <row r="2070" spans="1:19" ht="43.2" x14ac:dyDescent="0.55000000000000004">
      <c r="A2070" s="1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2">
        <f t="shared" si="96"/>
        <v>102</v>
      </c>
      <c r="P2070" s="14">
        <f t="shared" si="97"/>
        <v>66.83</v>
      </c>
      <c r="Q2070" s="16" t="s">
        <v>8327</v>
      </c>
      <c r="R2070" t="s">
        <v>8328</v>
      </c>
      <c r="S2070" s="20">
        <f t="shared" si="98"/>
        <v>41205.854537037041</v>
      </c>
    </row>
    <row r="2071" spans="1:19" ht="43.2" x14ac:dyDescent="0.55000000000000004">
      <c r="A2071" s="10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2">
        <f t="shared" si="96"/>
        <v>102</v>
      </c>
      <c r="P2071" s="14">
        <f t="shared" si="97"/>
        <v>69.819999999999993</v>
      </c>
      <c r="Q2071" s="16" t="s">
        <v>8323</v>
      </c>
      <c r="R2071" t="s">
        <v>8326</v>
      </c>
      <c r="S2071" s="20">
        <f t="shared" si="98"/>
        <v>41815.774826388886</v>
      </c>
    </row>
    <row r="2072" spans="1:19" ht="43.2" x14ac:dyDescent="0.55000000000000004">
      <c r="A2072" s="10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2">
        <f t="shared" si="96"/>
        <v>256</v>
      </c>
      <c r="P2072" s="14">
        <f t="shared" si="97"/>
        <v>69.77</v>
      </c>
      <c r="Q2072" s="16" t="s">
        <v>8321</v>
      </c>
      <c r="R2072" t="s">
        <v>8322</v>
      </c>
      <c r="S2072" s="20">
        <f t="shared" si="98"/>
        <v>41144.709490740745</v>
      </c>
    </row>
    <row r="2073" spans="1:19" ht="28.8" x14ac:dyDescent="0.55000000000000004">
      <c r="A2073" s="10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2">
        <f t="shared" si="96"/>
        <v>102</v>
      </c>
      <c r="P2073" s="14">
        <f t="shared" si="97"/>
        <v>59.04</v>
      </c>
      <c r="Q2073" s="16" t="s">
        <v>8323</v>
      </c>
      <c r="R2073" t="s">
        <v>8335</v>
      </c>
      <c r="S2073" s="20">
        <f t="shared" si="98"/>
        <v>41747.471504629626</v>
      </c>
    </row>
    <row r="2074" spans="1:19" ht="43.2" x14ac:dyDescent="0.55000000000000004">
      <c r="A2074" s="10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2">
        <f t="shared" si="96"/>
        <v>153</v>
      </c>
      <c r="P2074" s="14">
        <f t="shared" si="97"/>
        <v>109.57</v>
      </c>
      <c r="Q2074" s="16" t="s">
        <v>8323</v>
      </c>
      <c r="R2074" t="s">
        <v>8326</v>
      </c>
      <c r="S2074" s="20">
        <f t="shared" si="98"/>
        <v>42513.110787037032</v>
      </c>
    </row>
    <row r="2075" spans="1:19" ht="43.2" hidden="1" x14ac:dyDescent="0.55000000000000004">
      <c r="A2075" s="10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2">
        <f t="shared" si="96"/>
        <v>15</v>
      </c>
      <c r="P2075" s="14">
        <f t="shared" si="97"/>
        <v>63.88</v>
      </c>
      <c r="Q2075" s="16" t="s">
        <v>8313</v>
      </c>
      <c r="R2075" t="s">
        <v>8314</v>
      </c>
      <c r="S2075" s="20">
        <f t="shared" si="98"/>
        <v>42068.65552083333</v>
      </c>
    </row>
    <row r="2076" spans="1:19" ht="43.2" x14ac:dyDescent="0.55000000000000004">
      <c r="A2076" s="10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2">
        <f t="shared" si="96"/>
        <v>153</v>
      </c>
      <c r="P2076" s="14">
        <f t="shared" si="97"/>
        <v>41.41</v>
      </c>
      <c r="Q2076" s="16" t="s">
        <v>8323</v>
      </c>
      <c r="R2076" t="s">
        <v>8326</v>
      </c>
      <c r="S2076" s="20">
        <f t="shared" si="98"/>
        <v>41820.639189814814</v>
      </c>
    </row>
    <row r="2077" spans="1:19" ht="43.2" hidden="1" x14ac:dyDescent="0.55000000000000004">
      <c r="A2077" s="10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2">
        <f t="shared" si="96"/>
        <v>3</v>
      </c>
      <c r="P2077" s="14">
        <f t="shared" si="97"/>
        <v>84.94</v>
      </c>
      <c r="Q2077" s="16" t="s">
        <v>8308</v>
      </c>
      <c r="R2077" t="s">
        <v>8310</v>
      </c>
      <c r="S2077" s="20">
        <f t="shared" si="98"/>
        <v>41922.741655092592</v>
      </c>
    </row>
    <row r="2078" spans="1:19" ht="43.2" x14ac:dyDescent="0.55000000000000004">
      <c r="A2078" s="10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2">
        <f t="shared" si="96"/>
        <v>102</v>
      </c>
      <c r="P2078" s="14">
        <f t="shared" si="97"/>
        <v>61.1</v>
      </c>
      <c r="Q2078" s="16" t="s">
        <v>8323</v>
      </c>
      <c r="R2078" t="s">
        <v>8326</v>
      </c>
      <c r="S2078" s="20">
        <f t="shared" si="98"/>
        <v>41753.515856481477</v>
      </c>
    </row>
    <row r="2079" spans="1:19" ht="43.2" hidden="1" x14ac:dyDescent="0.55000000000000004">
      <c r="A2079" s="10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2">
        <f t="shared" si="96"/>
        <v>20</v>
      </c>
      <c r="P2079" s="14">
        <f t="shared" si="97"/>
        <v>109.07</v>
      </c>
      <c r="Q2079" s="16" t="s">
        <v>8311</v>
      </c>
      <c r="R2079" t="s">
        <v>8348</v>
      </c>
      <c r="S2079" s="20">
        <f t="shared" si="98"/>
        <v>42676.717615740738</v>
      </c>
    </row>
    <row r="2080" spans="1:19" ht="28.8" hidden="1" x14ac:dyDescent="0.55000000000000004">
      <c r="A2080" s="1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2">
        <f t="shared" si="96"/>
        <v>102</v>
      </c>
      <c r="P2080" s="14">
        <f t="shared" si="97"/>
        <v>152.5</v>
      </c>
      <c r="Q2080" s="16" t="s">
        <v>8323</v>
      </c>
      <c r="R2080" t="s">
        <v>8326</v>
      </c>
      <c r="S2080" s="20">
        <f t="shared" si="98"/>
        <v>42512.58321759259</v>
      </c>
    </row>
    <row r="2081" spans="1:19" ht="43.2" x14ac:dyDescent="0.55000000000000004">
      <c r="A2081" s="10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2">
        <f t="shared" si="96"/>
        <v>101</v>
      </c>
      <c r="P2081" s="14">
        <f t="shared" si="97"/>
        <v>76.05</v>
      </c>
      <c r="Q2081" s="16" t="s">
        <v>8327</v>
      </c>
      <c r="R2081" t="s">
        <v>8331</v>
      </c>
      <c r="S2081" s="20">
        <f t="shared" si="98"/>
        <v>40666.973541666666</v>
      </c>
    </row>
    <row r="2082" spans="1:19" ht="43.2" hidden="1" x14ac:dyDescent="0.55000000000000004">
      <c r="A2082" s="10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2">
        <f t="shared" si="96"/>
        <v>101</v>
      </c>
      <c r="P2082" s="14">
        <f t="shared" si="97"/>
        <v>56.33</v>
      </c>
      <c r="Q2082" s="16" t="s">
        <v>8323</v>
      </c>
      <c r="R2082" t="s">
        <v>8326</v>
      </c>
      <c r="S2082" s="20">
        <f t="shared" si="98"/>
        <v>42536.815648148149</v>
      </c>
    </row>
    <row r="2083" spans="1:19" ht="43.2" hidden="1" x14ac:dyDescent="0.55000000000000004">
      <c r="A2083" s="10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2">
        <f t="shared" si="96"/>
        <v>30</v>
      </c>
      <c r="P2083" s="14">
        <f t="shared" si="97"/>
        <v>50.67</v>
      </c>
      <c r="Q2083" s="16" t="s">
        <v>8327</v>
      </c>
      <c r="R2083" t="s">
        <v>8350</v>
      </c>
      <c r="S2083" s="20">
        <f t="shared" si="98"/>
        <v>41733.737083333333</v>
      </c>
    </row>
    <row r="2084" spans="1:19" ht="43.2" hidden="1" x14ac:dyDescent="0.55000000000000004">
      <c r="A2084" s="10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2">
        <f t="shared" si="96"/>
        <v>101</v>
      </c>
      <c r="P2084" s="14">
        <f t="shared" si="97"/>
        <v>79.89</v>
      </c>
      <c r="Q2084" s="16" t="s">
        <v>8323</v>
      </c>
      <c r="R2084" t="s">
        <v>8326</v>
      </c>
      <c r="S2084" s="20">
        <f t="shared" si="98"/>
        <v>41927.873784722222</v>
      </c>
    </row>
    <row r="2085" spans="1:19" ht="43.2" x14ac:dyDescent="0.55000000000000004">
      <c r="A2085" s="10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2">
        <f t="shared" si="96"/>
        <v>101</v>
      </c>
      <c r="P2085" s="14">
        <f t="shared" si="97"/>
        <v>38.85</v>
      </c>
      <c r="Q2085" s="16" t="s">
        <v>8327</v>
      </c>
      <c r="R2085" t="s">
        <v>8328</v>
      </c>
      <c r="S2085" s="20">
        <f t="shared" si="98"/>
        <v>41022.645185185182</v>
      </c>
    </row>
    <row r="2086" spans="1:19" ht="43.2" x14ac:dyDescent="0.55000000000000004">
      <c r="A2086" s="10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2">
        <f t="shared" si="96"/>
        <v>101</v>
      </c>
      <c r="P2086" s="14">
        <f t="shared" si="97"/>
        <v>215.86</v>
      </c>
      <c r="Q2086" s="16" t="s">
        <v>8321</v>
      </c>
      <c r="R2086" t="s">
        <v>8322</v>
      </c>
      <c r="S2086" s="20">
        <f t="shared" si="98"/>
        <v>40924.650868055556</v>
      </c>
    </row>
    <row r="2087" spans="1:19" ht="43.2" hidden="1" x14ac:dyDescent="0.55000000000000004">
      <c r="A2087" s="10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2">
        <f t="shared" si="96"/>
        <v>101</v>
      </c>
      <c r="P2087" s="14">
        <f t="shared" si="97"/>
        <v>41.94</v>
      </c>
      <c r="Q2087" s="16" t="s">
        <v>8321</v>
      </c>
      <c r="R2087" t="s">
        <v>8332</v>
      </c>
      <c r="S2087" s="20">
        <f t="shared" si="98"/>
        <v>41917.731736111113</v>
      </c>
    </row>
    <row r="2088" spans="1:19" ht="43.2" x14ac:dyDescent="0.55000000000000004">
      <c r="A2088" s="10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2">
        <f t="shared" si="96"/>
        <v>116</v>
      </c>
      <c r="P2088" s="14">
        <f t="shared" si="97"/>
        <v>48.71</v>
      </c>
      <c r="Q2088" s="16" t="s">
        <v>8327</v>
      </c>
      <c r="R2088" t="s">
        <v>8331</v>
      </c>
      <c r="S2088" s="20">
        <f t="shared" si="98"/>
        <v>42747.219560185185</v>
      </c>
    </row>
    <row r="2089" spans="1:19" ht="43.2" hidden="1" x14ac:dyDescent="0.55000000000000004">
      <c r="A2089" s="10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2">
        <f t="shared" si="96"/>
        <v>101</v>
      </c>
      <c r="P2089" s="14">
        <f t="shared" si="97"/>
        <v>35.950000000000003</v>
      </c>
      <c r="Q2089" s="16" t="s">
        <v>8323</v>
      </c>
      <c r="R2089" t="s">
        <v>8326</v>
      </c>
      <c r="S2089" s="20">
        <f t="shared" si="98"/>
        <v>42233.763831018514</v>
      </c>
    </row>
    <row r="2090" spans="1:19" ht="28.8" x14ac:dyDescent="0.55000000000000004">
      <c r="A2090" s="1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2">
        <f t="shared" si="96"/>
        <v>101</v>
      </c>
      <c r="P2090" s="14">
        <f t="shared" si="97"/>
        <v>75.5</v>
      </c>
      <c r="Q2090" s="16" t="s">
        <v>8323</v>
      </c>
      <c r="R2090" t="s">
        <v>8326</v>
      </c>
      <c r="S2090" s="20">
        <f t="shared" si="98"/>
        <v>41775.858564814815</v>
      </c>
    </row>
    <row r="2091" spans="1:19" ht="43.2" x14ac:dyDescent="0.55000000000000004">
      <c r="A2091" s="10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2">
        <f t="shared" si="96"/>
        <v>126</v>
      </c>
      <c r="P2091" s="14">
        <f t="shared" si="97"/>
        <v>71.709999999999994</v>
      </c>
      <c r="Q2091" s="16" t="s">
        <v>8321</v>
      </c>
      <c r="R2091" t="s">
        <v>8343</v>
      </c>
      <c r="S2091" s="20">
        <f t="shared" si="98"/>
        <v>40779.125428240739</v>
      </c>
    </row>
    <row r="2092" spans="1:19" ht="28.8" hidden="1" x14ac:dyDescent="0.55000000000000004">
      <c r="A2092" s="10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2">
        <f t="shared" si="96"/>
        <v>15</v>
      </c>
      <c r="P2092" s="14">
        <f t="shared" si="97"/>
        <v>30.12</v>
      </c>
      <c r="Q2092" s="16" t="s">
        <v>8323</v>
      </c>
      <c r="R2092" t="s">
        <v>8324</v>
      </c>
      <c r="S2092" s="20">
        <f t="shared" si="98"/>
        <v>42226.651886574073</v>
      </c>
    </row>
    <row r="2093" spans="1:19" ht="43.2" hidden="1" x14ac:dyDescent="0.55000000000000004">
      <c r="A2093" s="10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2">
        <f t="shared" si="96"/>
        <v>100</v>
      </c>
      <c r="P2093" s="14">
        <f t="shared" si="97"/>
        <v>38.590000000000003</v>
      </c>
      <c r="Q2093" s="16" t="s">
        <v>8323</v>
      </c>
      <c r="R2093" t="s">
        <v>8326</v>
      </c>
      <c r="S2093" s="20">
        <f t="shared" si="98"/>
        <v>42129.541585648149</v>
      </c>
    </row>
    <row r="2094" spans="1:19" ht="43.2" x14ac:dyDescent="0.55000000000000004">
      <c r="A2094" s="10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2">
        <f t="shared" si="96"/>
        <v>125</v>
      </c>
      <c r="P2094" s="14">
        <f t="shared" si="97"/>
        <v>44.21</v>
      </c>
      <c r="Q2094" s="16" t="s">
        <v>8327</v>
      </c>
      <c r="R2094" t="s">
        <v>8331</v>
      </c>
      <c r="S2094" s="20">
        <f t="shared" si="98"/>
        <v>41270.954351851848</v>
      </c>
    </row>
    <row r="2095" spans="1:19" ht="43.2" x14ac:dyDescent="0.55000000000000004">
      <c r="A2095" s="10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2">
        <f t="shared" si="96"/>
        <v>100</v>
      </c>
      <c r="P2095" s="14">
        <f t="shared" si="97"/>
        <v>46.95</v>
      </c>
      <c r="Q2095" s="16" t="s">
        <v>8327</v>
      </c>
      <c r="R2095" t="s">
        <v>8331</v>
      </c>
      <c r="S2095" s="20">
        <f t="shared" si="98"/>
        <v>40788.297650462962</v>
      </c>
    </row>
    <row r="2096" spans="1:19" ht="43.2" x14ac:dyDescent="0.55000000000000004">
      <c r="A2096" s="10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2">
        <f t="shared" si="96"/>
        <v>100</v>
      </c>
      <c r="P2096" s="14">
        <f t="shared" si="97"/>
        <v>107.21</v>
      </c>
      <c r="Q2096" s="16" t="s">
        <v>8327</v>
      </c>
      <c r="R2096" t="s">
        <v>8331</v>
      </c>
      <c r="S2096" s="20">
        <f t="shared" si="98"/>
        <v>41494.963587962964</v>
      </c>
    </row>
    <row r="2097" spans="1:19" ht="43.2" x14ac:dyDescent="0.55000000000000004">
      <c r="A2097" s="10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2">
        <f t="shared" si="96"/>
        <v>100</v>
      </c>
      <c r="P2097" s="14">
        <f t="shared" si="97"/>
        <v>39.49</v>
      </c>
      <c r="Q2097" s="16" t="s">
        <v>8327</v>
      </c>
      <c r="R2097" t="s">
        <v>8328</v>
      </c>
      <c r="S2097" s="20">
        <f t="shared" si="98"/>
        <v>41026.083298611113</v>
      </c>
    </row>
    <row r="2098" spans="1:19" ht="43.2" hidden="1" x14ac:dyDescent="0.55000000000000004">
      <c r="A2098" s="10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2">
        <f t="shared" si="96"/>
        <v>100</v>
      </c>
      <c r="P2098" s="14">
        <f t="shared" si="97"/>
        <v>40.549999999999997</v>
      </c>
      <c r="Q2098" s="16" t="s">
        <v>8323</v>
      </c>
      <c r="R2098" t="s">
        <v>8326</v>
      </c>
      <c r="S2098" s="20">
        <f t="shared" si="98"/>
        <v>42460.733530092592</v>
      </c>
    </row>
    <row r="2099" spans="1:19" ht="28.8" x14ac:dyDescent="0.55000000000000004">
      <c r="A2099" s="10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2">
        <f t="shared" si="96"/>
        <v>103</v>
      </c>
      <c r="P2099" s="14">
        <f t="shared" si="97"/>
        <v>31.91</v>
      </c>
      <c r="Q2099" s="16" t="s">
        <v>8327</v>
      </c>
      <c r="R2099" t="s">
        <v>8336</v>
      </c>
      <c r="S2099" s="20">
        <f t="shared" si="98"/>
        <v>42545.125196759262</v>
      </c>
    </row>
    <row r="2100" spans="1:19" ht="72" x14ac:dyDescent="0.55000000000000004">
      <c r="A2100" s="1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2">
        <f t="shared" si="96"/>
        <v>100</v>
      </c>
      <c r="P2100" s="14">
        <f t="shared" si="97"/>
        <v>51.72</v>
      </c>
      <c r="Q2100" s="16" t="s">
        <v>8323</v>
      </c>
      <c r="R2100" t="s">
        <v>8324</v>
      </c>
      <c r="S2100" s="20">
        <f t="shared" si="98"/>
        <v>42597.882488425923</v>
      </c>
    </row>
    <row r="2101" spans="1:19" ht="43.2" hidden="1" x14ac:dyDescent="0.55000000000000004">
      <c r="A2101" s="10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2">
        <f t="shared" si="96"/>
        <v>125</v>
      </c>
      <c r="P2101" s="14">
        <f t="shared" si="97"/>
        <v>50</v>
      </c>
      <c r="Q2101" s="16" t="s">
        <v>8323</v>
      </c>
      <c r="R2101" t="s">
        <v>8326</v>
      </c>
      <c r="S2101" s="20">
        <f t="shared" si="98"/>
        <v>42722.882361111115</v>
      </c>
    </row>
    <row r="2102" spans="1:19" ht="43.2" hidden="1" x14ac:dyDescent="0.55000000000000004">
      <c r="A2102" s="10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2">
        <f t="shared" si="96"/>
        <v>100</v>
      </c>
      <c r="P2102" s="14">
        <f t="shared" si="97"/>
        <v>51.72</v>
      </c>
      <c r="Q2102" s="16" t="s">
        <v>8323</v>
      </c>
      <c r="R2102" t="s">
        <v>8326</v>
      </c>
      <c r="S2102" s="20">
        <f t="shared" si="98"/>
        <v>41792.645277777774</v>
      </c>
    </row>
    <row r="2103" spans="1:19" ht="43.2" x14ac:dyDescent="0.55000000000000004">
      <c r="A2103" s="10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2">
        <f t="shared" si="96"/>
        <v>100</v>
      </c>
      <c r="P2103" s="14">
        <f t="shared" si="97"/>
        <v>51.72</v>
      </c>
      <c r="Q2103" s="16" t="s">
        <v>8323</v>
      </c>
      <c r="R2103" t="s">
        <v>8326</v>
      </c>
      <c r="S2103" s="20">
        <f t="shared" si="98"/>
        <v>41848.866157407407</v>
      </c>
    </row>
    <row r="2104" spans="1:19" ht="43.2" hidden="1" x14ac:dyDescent="0.55000000000000004">
      <c r="A2104" s="10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2">
        <f t="shared" si="96"/>
        <v>100</v>
      </c>
      <c r="P2104" s="14">
        <f t="shared" si="97"/>
        <v>33.33</v>
      </c>
      <c r="Q2104" s="16" t="s">
        <v>8323</v>
      </c>
      <c r="R2104" t="s">
        <v>8326</v>
      </c>
      <c r="S2104" s="20">
        <f t="shared" si="98"/>
        <v>41836.471180555556</v>
      </c>
    </row>
    <row r="2105" spans="1:19" ht="43.2" x14ac:dyDescent="0.55000000000000004">
      <c r="A2105" s="10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2">
        <f t="shared" si="96"/>
        <v>100</v>
      </c>
      <c r="P2105" s="14">
        <f t="shared" si="97"/>
        <v>55.56</v>
      </c>
      <c r="Q2105" s="16" t="s">
        <v>8323</v>
      </c>
      <c r="R2105" t="s">
        <v>8335</v>
      </c>
      <c r="S2105" s="20">
        <f t="shared" si="98"/>
        <v>42499.842962962968</v>
      </c>
    </row>
    <row r="2106" spans="1:19" ht="43.2" hidden="1" x14ac:dyDescent="0.55000000000000004">
      <c r="A2106" s="10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2">
        <f t="shared" si="96"/>
        <v>15</v>
      </c>
      <c r="P2106" s="14">
        <f t="shared" si="97"/>
        <v>150</v>
      </c>
      <c r="Q2106" s="16" t="s">
        <v>8323</v>
      </c>
      <c r="R2106" t="s">
        <v>8335</v>
      </c>
      <c r="S2106" s="20">
        <f t="shared" si="98"/>
        <v>41793.17219907407</v>
      </c>
    </row>
    <row r="2107" spans="1:19" ht="43.2" hidden="1" x14ac:dyDescent="0.55000000000000004">
      <c r="A2107" s="10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2">
        <f t="shared" si="96"/>
        <v>3</v>
      </c>
      <c r="P2107" s="14">
        <f t="shared" si="97"/>
        <v>17.989999999999998</v>
      </c>
      <c r="Q2107" s="16" t="s">
        <v>8316</v>
      </c>
      <c r="R2107" t="s">
        <v>8334</v>
      </c>
      <c r="S2107" s="20">
        <f t="shared" si="98"/>
        <v>41488.85423611111</v>
      </c>
    </row>
    <row r="2108" spans="1:19" ht="43.2" hidden="1" x14ac:dyDescent="0.55000000000000004">
      <c r="A2108" s="10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2">
        <f t="shared" si="96"/>
        <v>15</v>
      </c>
      <c r="P2108" s="14">
        <f t="shared" si="97"/>
        <v>47.94</v>
      </c>
      <c r="Q2108" s="16" t="s">
        <v>8308</v>
      </c>
      <c r="R2108" t="s">
        <v>8310</v>
      </c>
      <c r="S2108" s="20">
        <f t="shared" si="98"/>
        <v>41928.904189814813</v>
      </c>
    </row>
    <row r="2109" spans="1:19" ht="43.2" x14ac:dyDescent="0.55000000000000004">
      <c r="A2109" s="10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2">
        <f t="shared" si="96"/>
        <v>198</v>
      </c>
      <c r="P2109" s="14">
        <f t="shared" si="97"/>
        <v>53.04</v>
      </c>
      <c r="Q2109" s="16" t="s">
        <v>8321</v>
      </c>
      <c r="R2109" t="s">
        <v>8343</v>
      </c>
      <c r="S2109" s="20">
        <f t="shared" si="98"/>
        <v>41100.158877314818</v>
      </c>
    </row>
    <row r="2110" spans="1:19" ht="57.6" hidden="1" x14ac:dyDescent="0.55000000000000004">
      <c r="A2110" s="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2">
        <f t="shared" si="96"/>
        <v>1</v>
      </c>
      <c r="P2110" s="14">
        <f t="shared" si="97"/>
        <v>61.29</v>
      </c>
      <c r="Q2110" s="16" t="s">
        <v>8308</v>
      </c>
      <c r="R2110" t="s">
        <v>8310</v>
      </c>
      <c r="S2110" s="20">
        <f t="shared" si="98"/>
        <v>42012.768298611118</v>
      </c>
    </row>
    <row r="2111" spans="1:19" ht="43.2" x14ac:dyDescent="0.55000000000000004">
      <c r="A2111" s="10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2">
        <f t="shared" si="96"/>
        <v>137</v>
      </c>
      <c r="P2111" s="14">
        <f t="shared" si="97"/>
        <v>34.9</v>
      </c>
      <c r="Q2111" s="16" t="s">
        <v>8308</v>
      </c>
      <c r="R2111" t="s">
        <v>8315</v>
      </c>
      <c r="S2111" s="20">
        <f t="shared" si="98"/>
        <v>42494.061793981484</v>
      </c>
    </row>
    <row r="2112" spans="1:19" ht="43.2" hidden="1" x14ac:dyDescent="0.55000000000000004">
      <c r="A2112" s="10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2">
        <f t="shared" si="96"/>
        <v>42</v>
      </c>
      <c r="P2112" s="14">
        <f t="shared" si="97"/>
        <v>77.11</v>
      </c>
      <c r="Q2112" s="16" t="s">
        <v>8321</v>
      </c>
      <c r="R2112" t="s">
        <v>8325</v>
      </c>
      <c r="S2112" s="20">
        <f t="shared" si="98"/>
        <v>42259.542800925927</v>
      </c>
    </row>
    <row r="2113" spans="1:19" ht="43.2" hidden="1" x14ac:dyDescent="0.55000000000000004">
      <c r="A2113" s="10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2">
        <f t="shared" si="96"/>
        <v>29</v>
      </c>
      <c r="P2113" s="14">
        <f t="shared" si="97"/>
        <v>61.04</v>
      </c>
      <c r="Q2113" s="16" t="s">
        <v>8327</v>
      </c>
      <c r="R2113" t="s">
        <v>8354</v>
      </c>
      <c r="S2113" s="20">
        <f t="shared" si="98"/>
        <v>40754.729259259257</v>
      </c>
    </row>
    <row r="2114" spans="1:19" ht="43.2" hidden="1" x14ac:dyDescent="0.55000000000000004">
      <c r="A2114" s="10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2">
        <f t="shared" si="96"/>
        <v>49</v>
      </c>
      <c r="P2114" s="14">
        <f t="shared" si="97"/>
        <v>47.26</v>
      </c>
      <c r="Q2114" s="16" t="s">
        <v>8323</v>
      </c>
      <c r="R2114" t="s">
        <v>8326</v>
      </c>
      <c r="S2114" s="20">
        <f t="shared" si="98"/>
        <v>42663.468078703707</v>
      </c>
    </row>
    <row r="2115" spans="1:19" ht="43.2" hidden="1" x14ac:dyDescent="0.55000000000000004">
      <c r="A2115" s="10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2">
        <f t="shared" ref="O2115:O2178" si="99">ROUND(E2115/D2115*100,0)</f>
        <v>1</v>
      </c>
      <c r="P2115" s="14">
        <f t="shared" ref="P2115:P2178" si="100">IFERROR(ROUND(E2115/L2115,2),0)</f>
        <v>292.2</v>
      </c>
      <c r="Q2115" s="16" t="s">
        <v>8308</v>
      </c>
      <c r="R2115" t="s">
        <v>8342</v>
      </c>
      <c r="S2115" s="20">
        <f t="shared" ref="S2115:S2178" si="101">(((J2115/60)/60/24)+DATE(1970,1,1))</f>
        <v>42140.921064814815</v>
      </c>
    </row>
    <row r="2116" spans="1:19" ht="28.8" x14ac:dyDescent="0.55000000000000004">
      <c r="A2116" s="10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2">
        <f t="shared" si="99"/>
        <v>146</v>
      </c>
      <c r="P2116" s="14">
        <f t="shared" si="100"/>
        <v>38.42</v>
      </c>
      <c r="Q2116" s="16" t="s">
        <v>8323</v>
      </c>
      <c r="R2116" t="s">
        <v>8335</v>
      </c>
      <c r="S2116" s="20">
        <f t="shared" si="101"/>
        <v>42493.857083333336</v>
      </c>
    </row>
    <row r="2117" spans="1:19" ht="57.6" x14ac:dyDescent="0.55000000000000004">
      <c r="A2117" s="10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2">
        <f t="shared" si="99"/>
        <v>146</v>
      </c>
      <c r="P2117" s="14">
        <f t="shared" si="100"/>
        <v>40.42</v>
      </c>
      <c r="Q2117" s="16" t="s">
        <v>8321</v>
      </c>
      <c r="R2117" t="s">
        <v>8322</v>
      </c>
      <c r="S2117" s="20">
        <f t="shared" si="101"/>
        <v>40205.174849537041</v>
      </c>
    </row>
    <row r="2118" spans="1:19" ht="43.2" hidden="1" x14ac:dyDescent="0.55000000000000004">
      <c r="A2118" s="10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2">
        <f t="shared" si="99"/>
        <v>8</v>
      </c>
      <c r="P2118" s="14">
        <f t="shared" si="100"/>
        <v>90.94</v>
      </c>
      <c r="Q2118" s="16" t="s">
        <v>8316</v>
      </c>
      <c r="R2118" t="s">
        <v>8344</v>
      </c>
      <c r="S2118" s="20">
        <f t="shared" si="101"/>
        <v>42755.492754629624</v>
      </c>
    </row>
    <row r="2119" spans="1:19" ht="43.2" x14ac:dyDescent="0.55000000000000004">
      <c r="A2119" s="10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2">
        <f t="shared" si="99"/>
        <v>145</v>
      </c>
      <c r="P2119" s="14">
        <f t="shared" si="100"/>
        <v>68.81</v>
      </c>
      <c r="Q2119" s="16" t="s">
        <v>8327</v>
      </c>
      <c r="R2119" t="s">
        <v>8328</v>
      </c>
      <c r="S2119" s="20">
        <f t="shared" si="101"/>
        <v>42366.192974537036</v>
      </c>
    </row>
    <row r="2120" spans="1:19" ht="43.2" hidden="1" x14ac:dyDescent="0.55000000000000004">
      <c r="A2120" s="1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2">
        <f t="shared" si="99"/>
        <v>14</v>
      </c>
      <c r="P2120" s="14">
        <f t="shared" si="100"/>
        <v>110.62</v>
      </c>
      <c r="Q2120" s="16" t="s">
        <v>8316</v>
      </c>
      <c r="R2120" t="s">
        <v>8344</v>
      </c>
      <c r="S2120" s="20">
        <f t="shared" si="101"/>
        <v>42706.115405092598</v>
      </c>
    </row>
    <row r="2121" spans="1:19" ht="43.2" hidden="1" x14ac:dyDescent="0.55000000000000004">
      <c r="A2121" s="10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2">
        <f t="shared" si="99"/>
        <v>120</v>
      </c>
      <c r="P2121" s="14">
        <f t="shared" si="100"/>
        <v>31.93</v>
      </c>
      <c r="Q2121" s="16" t="s">
        <v>8323</v>
      </c>
      <c r="R2121" t="s">
        <v>8326</v>
      </c>
      <c r="S2121" s="20">
        <f t="shared" si="101"/>
        <v>41780.412604166668</v>
      </c>
    </row>
    <row r="2122" spans="1:19" ht="43.2" x14ac:dyDescent="0.55000000000000004">
      <c r="A2122" s="10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2">
        <f t="shared" si="99"/>
        <v>180</v>
      </c>
      <c r="P2122" s="14">
        <f t="shared" si="100"/>
        <v>43.52</v>
      </c>
      <c r="Q2122" s="16" t="s">
        <v>8327</v>
      </c>
      <c r="R2122" t="s">
        <v>8331</v>
      </c>
      <c r="S2122" s="20">
        <f t="shared" si="101"/>
        <v>42055.972824074073</v>
      </c>
    </row>
    <row r="2123" spans="1:19" ht="43.2" hidden="1" x14ac:dyDescent="0.55000000000000004">
      <c r="A2123" s="10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2">
        <f t="shared" si="99"/>
        <v>956</v>
      </c>
      <c r="P2123" s="14">
        <f t="shared" si="100"/>
        <v>27.58</v>
      </c>
      <c r="Q2123" s="16" t="s">
        <v>8308</v>
      </c>
      <c r="R2123" t="s">
        <v>8315</v>
      </c>
      <c r="S2123" s="20">
        <f t="shared" si="101"/>
        <v>42658.810277777782</v>
      </c>
    </row>
    <row r="2124" spans="1:19" ht="43.2" hidden="1" x14ac:dyDescent="0.55000000000000004">
      <c r="A2124" s="10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2">
        <f t="shared" si="99"/>
        <v>0</v>
      </c>
      <c r="P2124" s="14">
        <f t="shared" si="100"/>
        <v>71.55</v>
      </c>
      <c r="Q2124" s="16" t="s">
        <v>8316</v>
      </c>
      <c r="R2124" t="s">
        <v>8334</v>
      </c>
      <c r="S2124" s="20">
        <f t="shared" si="101"/>
        <v>41692.135729166665</v>
      </c>
    </row>
    <row r="2125" spans="1:19" ht="57.6" hidden="1" x14ac:dyDescent="0.55000000000000004">
      <c r="A2125" s="10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2">
        <f t="shared" si="99"/>
        <v>102</v>
      </c>
      <c r="P2125" s="14">
        <f t="shared" si="100"/>
        <v>68.099999999999994</v>
      </c>
      <c r="Q2125" s="16" t="s">
        <v>8321</v>
      </c>
      <c r="R2125" t="s">
        <v>8322</v>
      </c>
      <c r="S2125" s="20">
        <f t="shared" si="101"/>
        <v>41904.851875</v>
      </c>
    </row>
    <row r="2126" spans="1:19" ht="43.2" hidden="1" x14ac:dyDescent="0.55000000000000004">
      <c r="A2126" s="10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2">
        <f t="shared" si="99"/>
        <v>4</v>
      </c>
      <c r="P2126" s="14">
        <f t="shared" si="100"/>
        <v>88.69</v>
      </c>
      <c r="Q2126" s="16" t="s">
        <v>8313</v>
      </c>
      <c r="R2126" t="s">
        <v>8353</v>
      </c>
      <c r="S2126" s="20">
        <f t="shared" si="101"/>
        <v>42593.011782407411</v>
      </c>
    </row>
    <row r="2127" spans="1:19" ht="43.2" hidden="1" x14ac:dyDescent="0.55000000000000004">
      <c r="A2127" s="10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2">
        <f t="shared" si="99"/>
        <v>26</v>
      </c>
      <c r="P2127" s="14">
        <f t="shared" si="100"/>
        <v>59.04</v>
      </c>
      <c r="Q2127" s="16" t="s">
        <v>8313</v>
      </c>
      <c r="R2127" t="s">
        <v>8314</v>
      </c>
      <c r="S2127" s="20">
        <f t="shared" si="101"/>
        <v>42597.617418981477</v>
      </c>
    </row>
    <row r="2128" spans="1:19" ht="43.2" hidden="1" x14ac:dyDescent="0.55000000000000004">
      <c r="A2128" s="10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2">
        <f t="shared" si="99"/>
        <v>37</v>
      </c>
      <c r="P2128" s="14">
        <f t="shared" si="100"/>
        <v>64.36</v>
      </c>
      <c r="Q2128" s="16" t="s">
        <v>8308</v>
      </c>
      <c r="R2128" t="s">
        <v>8342</v>
      </c>
      <c r="S2128" s="20">
        <f t="shared" si="101"/>
        <v>41901.684861111113</v>
      </c>
    </row>
    <row r="2129" spans="1:19" ht="43.2" x14ac:dyDescent="0.55000000000000004">
      <c r="A2129" s="10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2">
        <f t="shared" si="99"/>
        <v>156</v>
      </c>
      <c r="P2129" s="14">
        <f t="shared" si="100"/>
        <v>54.15</v>
      </c>
      <c r="Q2129" s="16" t="s">
        <v>8327</v>
      </c>
      <c r="R2129" t="s">
        <v>8341</v>
      </c>
      <c r="S2129" s="20">
        <f t="shared" si="101"/>
        <v>41930.975601851853</v>
      </c>
    </row>
    <row r="2130" spans="1:19" ht="43.2" hidden="1" x14ac:dyDescent="0.55000000000000004">
      <c r="A2130" s="1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2">
        <f t="shared" si="99"/>
        <v>12</v>
      </c>
      <c r="P2130" s="14">
        <f t="shared" si="100"/>
        <v>61.09</v>
      </c>
      <c r="Q2130" s="16" t="s">
        <v>8327</v>
      </c>
      <c r="R2130" t="s">
        <v>8330</v>
      </c>
      <c r="S2130" s="20">
        <f t="shared" si="101"/>
        <v>42801.031412037039</v>
      </c>
    </row>
    <row r="2131" spans="1:19" ht="57.6" hidden="1" x14ac:dyDescent="0.55000000000000004">
      <c r="A2131" s="10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2">
        <f t="shared" si="99"/>
        <v>26</v>
      </c>
      <c r="P2131" s="14">
        <f t="shared" si="100"/>
        <v>93.67</v>
      </c>
      <c r="Q2131" s="16" t="s">
        <v>8311</v>
      </c>
      <c r="R2131" t="s">
        <v>8356</v>
      </c>
      <c r="S2131" s="20">
        <f t="shared" si="101"/>
        <v>41846.978078703702</v>
      </c>
    </row>
    <row r="2132" spans="1:19" ht="43.2" hidden="1" x14ac:dyDescent="0.55000000000000004">
      <c r="A2132" s="10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2">
        <f t="shared" si="99"/>
        <v>28</v>
      </c>
      <c r="P2132" s="14">
        <f t="shared" si="100"/>
        <v>58.42</v>
      </c>
      <c r="Q2132" s="16" t="s">
        <v>8308</v>
      </c>
      <c r="R2132" t="s">
        <v>8310</v>
      </c>
      <c r="S2132" s="20">
        <f t="shared" si="101"/>
        <v>42356.750706018516</v>
      </c>
    </row>
    <row r="2133" spans="1:19" ht="43.2" hidden="1" x14ac:dyDescent="0.55000000000000004">
      <c r="A2133" s="10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2">
        <f t="shared" si="99"/>
        <v>117</v>
      </c>
      <c r="P2133" s="14">
        <f t="shared" si="100"/>
        <v>70</v>
      </c>
      <c r="Q2133" s="16" t="s">
        <v>8323</v>
      </c>
      <c r="R2133" t="s">
        <v>8326</v>
      </c>
      <c r="S2133" s="20">
        <f t="shared" si="101"/>
        <v>41963.872361111105</v>
      </c>
    </row>
    <row r="2134" spans="1:19" ht="43.2" hidden="1" x14ac:dyDescent="0.55000000000000004">
      <c r="A2134" s="10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2">
        <f t="shared" si="99"/>
        <v>47</v>
      </c>
      <c r="P2134" s="14">
        <f t="shared" si="100"/>
        <v>34.1</v>
      </c>
      <c r="Q2134" s="16" t="s">
        <v>8308</v>
      </c>
      <c r="R2134" t="s">
        <v>8318</v>
      </c>
      <c r="S2134" s="20">
        <f t="shared" si="101"/>
        <v>42702.770729166667</v>
      </c>
    </row>
    <row r="2135" spans="1:19" ht="43.2" hidden="1" x14ac:dyDescent="0.55000000000000004">
      <c r="A2135" s="10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2">
        <f t="shared" si="99"/>
        <v>43</v>
      </c>
      <c r="P2135" s="14">
        <f t="shared" si="100"/>
        <v>34.020000000000003</v>
      </c>
      <c r="Q2135" s="16" t="s">
        <v>8327</v>
      </c>
      <c r="R2135" t="s">
        <v>8330</v>
      </c>
      <c r="S2135" s="20">
        <f t="shared" si="101"/>
        <v>42460.98192129629</v>
      </c>
    </row>
    <row r="2136" spans="1:19" ht="43.2" hidden="1" x14ac:dyDescent="0.55000000000000004">
      <c r="A2136" s="10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2">
        <f t="shared" si="99"/>
        <v>100</v>
      </c>
      <c r="P2136" s="14">
        <f t="shared" si="100"/>
        <v>41.03</v>
      </c>
      <c r="Q2136" s="16" t="s">
        <v>8323</v>
      </c>
      <c r="R2136" t="s">
        <v>8326</v>
      </c>
      <c r="S2136" s="20">
        <f t="shared" si="101"/>
        <v>42234.789884259255</v>
      </c>
    </row>
    <row r="2137" spans="1:19" ht="43.2" x14ac:dyDescent="0.55000000000000004">
      <c r="A2137" s="10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2">
        <f t="shared" si="99"/>
        <v>107</v>
      </c>
      <c r="P2137" s="14">
        <f t="shared" si="100"/>
        <v>36.61</v>
      </c>
      <c r="Q2137" s="16" t="s">
        <v>8327</v>
      </c>
      <c r="R2137" t="s">
        <v>8331</v>
      </c>
      <c r="S2137" s="20">
        <f t="shared" si="101"/>
        <v>41073.050717592596</v>
      </c>
    </row>
    <row r="2138" spans="1:19" ht="28.8" x14ac:dyDescent="0.55000000000000004">
      <c r="A2138" s="10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2">
        <f t="shared" si="99"/>
        <v>185</v>
      </c>
      <c r="P2138" s="14">
        <f t="shared" si="100"/>
        <v>115.83</v>
      </c>
      <c r="Q2138" s="16" t="s">
        <v>8327</v>
      </c>
      <c r="R2138" t="s">
        <v>8331</v>
      </c>
      <c r="S2138" s="20">
        <f t="shared" si="101"/>
        <v>42323.17460648148</v>
      </c>
    </row>
    <row r="2139" spans="1:19" ht="43.2" hidden="1" x14ac:dyDescent="0.55000000000000004">
      <c r="A2139" s="10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2">
        <f t="shared" si="99"/>
        <v>5</v>
      </c>
      <c r="P2139" s="14">
        <f t="shared" si="100"/>
        <v>115.75</v>
      </c>
      <c r="Q2139" s="16" t="s">
        <v>8308</v>
      </c>
      <c r="R2139" t="s">
        <v>8310</v>
      </c>
      <c r="S2139" s="20">
        <f t="shared" si="101"/>
        <v>42273.090740740736</v>
      </c>
    </row>
    <row r="2140" spans="1:19" ht="43.2" hidden="1" x14ac:dyDescent="0.55000000000000004">
      <c r="A2140" s="1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2">
        <f t="shared" si="99"/>
        <v>6</v>
      </c>
      <c r="P2140" s="14">
        <f t="shared" si="100"/>
        <v>106.69</v>
      </c>
      <c r="Q2140" s="16" t="s">
        <v>8321</v>
      </c>
      <c r="R2140" t="s">
        <v>8337</v>
      </c>
      <c r="S2140" s="20">
        <f t="shared" si="101"/>
        <v>42135.589548611111</v>
      </c>
    </row>
    <row r="2141" spans="1:19" ht="43.2" hidden="1" x14ac:dyDescent="0.55000000000000004">
      <c r="A2141" s="10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2">
        <f t="shared" si="99"/>
        <v>12</v>
      </c>
      <c r="P2141" s="14">
        <f t="shared" si="100"/>
        <v>81.41</v>
      </c>
      <c r="Q2141" s="16" t="s">
        <v>8323</v>
      </c>
      <c r="R2141" t="s">
        <v>8326</v>
      </c>
      <c r="S2141" s="20">
        <f t="shared" si="101"/>
        <v>42075.979988425926</v>
      </c>
    </row>
    <row r="2142" spans="1:19" ht="43.2" hidden="1" x14ac:dyDescent="0.55000000000000004">
      <c r="A2142" s="10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2">
        <f t="shared" si="99"/>
        <v>138</v>
      </c>
      <c r="P2142" s="14">
        <f t="shared" si="100"/>
        <v>81.290000000000006</v>
      </c>
      <c r="Q2142" s="16" t="s">
        <v>8323</v>
      </c>
      <c r="R2142" t="s">
        <v>8326</v>
      </c>
      <c r="S2142" s="20">
        <f t="shared" si="101"/>
        <v>42136.675196759257</v>
      </c>
    </row>
    <row r="2143" spans="1:19" ht="28.8" hidden="1" x14ac:dyDescent="0.55000000000000004">
      <c r="A2143" s="10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2">
        <f t="shared" si="99"/>
        <v>15</v>
      </c>
      <c r="P2143" s="14">
        <f t="shared" si="100"/>
        <v>46.03</v>
      </c>
      <c r="Q2143" s="16" t="s">
        <v>8327</v>
      </c>
      <c r="R2143" t="s">
        <v>8350</v>
      </c>
      <c r="S2143" s="20">
        <f t="shared" si="101"/>
        <v>41310.969270833331</v>
      </c>
    </row>
    <row r="2144" spans="1:19" ht="28.8" x14ac:dyDescent="0.55000000000000004">
      <c r="A2144" s="10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2">
        <f t="shared" si="99"/>
        <v>137</v>
      </c>
      <c r="P2144" s="14">
        <f t="shared" si="100"/>
        <v>40.42</v>
      </c>
      <c r="Q2144" s="16" t="s">
        <v>8327</v>
      </c>
      <c r="R2144" t="s">
        <v>8338</v>
      </c>
      <c r="S2144" s="20">
        <f t="shared" si="101"/>
        <v>40802.733101851853</v>
      </c>
    </row>
    <row r="2145" spans="1:19" ht="43.2" hidden="1" x14ac:dyDescent="0.55000000000000004">
      <c r="A2145" s="10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2">
        <f t="shared" si="99"/>
        <v>458</v>
      </c>
      <c r="P2145" s="14">
        <f t="shared" si="100"/>
        <v>23.28</v>
      </c>
      <c r="Q2145" s="16" t="s">
        <v>8323</v>
      </c>
      <c r="R2145" t="s">
        <v>8324</v>
      </c>
      <c r="S2145" s="20">
        <f t="shared" si="101"/>
        <v>41885.478842592594</v>
      </c>
    </row>
    <row r="2146" spans="1:19" ht="43.2" x14ac:dyDescent="0.55000000000000004">
      <c r="A2146" s="10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2">
        <f t="shared" si="99"/>
        <v>114</v>
      </c>
      <c r="P2146" s="14">
        <f t="shared" si="100"/>
        <v>80.59</v>
      </c>
      <c r="Q2146" s="16" t="s">
        <v>8327</v>
      </c>
      <c r="R2146" t="s">
        <v>8331</v>
      </c>
      <c r="S2146" s="20">
        <f t="shared" si="101"/>
        <v>41549.627615740741</v>
      </c>
    </row>
    <row r="2147" spans="1:19" ht="28.8" hidden="1" x14ac:dyDescent="0.55000000000000004">
      <c r="A2147" s="10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2">
        <f t="shared" si="99"/>
        <v>105</v>
      </c>
      <c r="P2147" s="14">
        <f t="shared" si="100"/>
        <v>27.9</v>
      </c>
      <c r="Q2147" s="16" t="s">
        <v>8321</v>
      </c>
      <c r="R2147" t="s">
        <v>8343</v>
      </c>
      <c r="S2147" s="20">
        <f t="shared" si="101"/>
        <v>41682.805902777778</v>
      </c>
    </row>
    <row r="2148" spans="1:19" ht="43.2" hidden="1" x14ac:dyDescent="0.55000000000000004">
      <c r="A2148" s="10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2">
        <f t="shared" si="99"/>
        <v>1</v>
      </c>
      <c r="P2148" s="14">
        <f t="shared" si="100"/>
        <v>68.3</v>
      </c>
      <c r="Q2148" s="16" t="s">
        <v>8308</v>
      </c>
      <c r="R2148" t="s">
        <v>8342</v>
      </c>
      <c r="S2148" s="20">
        <f t="shared" si="101"/>
        <v>42676.942164351851</v>
      </c>
    </row>
    <row r="2149" spans="1:19" ht="43.2" hidden="1" x14ac:dyDescent="0.55000000000000004">
      <c r="A2149" s="10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2">
        <f t="shared" si="99"/>
        <v>103</v>
      </c>
      <c r="P2149" s="14">
        <f t="shared" si="100"/>
        <v>50.59</v>
      </c>
      <c r="Q2149" s="16" t="s">
        <v>8327</v>
      </c>
      <c r="R2149" t="s">
        <v>8329</v>
      </c>
      <c r="S2149" s="20">
        <f t="shared" si="101"/>
        <v>42688.732407407413</v>
      </c>
    </row>
    <row r="2150" spans="1:19" ht="43.2" x14ac:dyDescent="0.55000000000000004">
      <c r="A2150" s="1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2">
        <f t="shared" si="99"/>
        <v>171</v>
      </c>
      <c r="P2150" s="14">
        <f t="shared" si="100"/>
        <v>68.25</v>
      </c>
      <c r="Q2150" s="16" t="s">
        <v>8323</v>
      </c>
      <c r="R2150" t="s">
        <v>8326</v>
      </c>
      <c r="S2150" s="20">
        <f t="shared" si="101"/>
        <v>42532.052523148144</v>
      </c>
    </row>
    <row r="2151" spans="1:19" ht="43.2" x14ac:dyDescent="0.55000000000000004">
      <c r="A2151" s="10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2">
        <f t="shared" si="99"/>
        <v>114</v>
      </c>
      <c r="P2151" s="14">
        <f t="shared" si="100"/>
        <v>29.02</v>
      </c>
      <c r="Q2151" s="16" t="s">
        <v>8327</v>
      </c>
      <c r="R2151" t="s">
        <v>8328</v>
      </c>
      <c r="S2151" s="20">
        <f t="shared" si="101"/>
        <v>40557.429733796293</v>
      </c>
    </row>
    <row r="2152" spans="1:19" ht="43.2" hidden="1" x14ac:dyDescent="0.55000000000000004">
      <c r="A2152" s="10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2">
        <f t="shared" si="99"/>
        <v>27</v>
      </c>
      <c r="P2152" s="14">
        <f t="shared" si="100"/>
        <v>68.099999999999994</v>
      </c>
      <c r="Q2152" s="16" t="s">
        <v>8323</v>
      </c>
      <c r="R2152" t="s">
        <v>8326</v>
      </c>
      <c r="S2152" s="20">
        <f t="shared" si="101"/>
        <v>42278.629710648151</v>
      </c>
    </row>
    <row r="2153" spans="1:19" ht="28.8" hidden="1" x14ac:dyDescent="0.55000000000000004">
      <c r="A2153" s="10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2">
        <f t="shared" si="99"/>
        <v>109</v>
      </c>
      <c r="P2153" s="14">
        <f t="shared" si="100"/>
        <v>75.61</v>
      </c>
      <c r="Q2153" s="16" t="s">
        <v>8327</v>
      </c>
      <c r="R2153" t="s">
        <v>8341</v>
      </c>
      <c r="S2153" s="20">
        <f t="shared" si="101"/>
        <v>42093.860023148154</v>
      </c>
    </row>
    <row r="2154" spans="1:19" ht="43.2" x14ac:dyDescent="0.55000000000000004">
      <c r="A2154" s="10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2">
        <f t="shared" si="99"/>
        <v>136</v>
      </c>
      <c r="P2154" s="14">
        <f t="shared" si="100"/>
        <v>35.79</v>
      </c>
      <c r="Q2154" s="16" t="s">
        <v>8327</v>
      </c>
      <c r="R2154" t="s">
        <v>8328</v>
      </c>
      <c r="S2154" s="20">
        <f t="shared" si="101"/>
        <v>40638.868611111109</v>
      </c>
    </row>
    <row r="2155" spans="1:19" ht="43.2" hidden="1" x14ac:dyDescent="0.55000000000000004">
      <c r="A2155" s="10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2">
        <f t="shared" si="99"/>
        <v>170</v>
      </c>
      <c r="P2155" s="14">
        <f t="shared" si="100"/>
        <v>64.760000000000005</v>
      </c>
      <c r="Q2155" s="16" t="s">
        <v>8323</v>
      </c>
      <c r="R2155" t="s">
        <v>8326</v>
      </c>
      <c r="S2155" s="20">
        <f t="shared" si="101"/>
        <v>42019.959837962961</v>
      </c>
    </row>
    <row r="2156" spans="1:19" ht="86.4" hidden="1" x14ac:dyDescent="0.55000000000000004">
      <c r="A2156" s="10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2">
        <f t="shared" si="99"/>
        <v>2702</v>
      </c>
      <c r="P2156" s="14">
        <f t="shared" si="100"/>
        <v>38.6</v>
      </c>
      <c r="Q2156" s="16" t="s">
        <v>8321</v>
      </c>
      <c r="R2156" t="s">
        <v>8343</v>
      </c>
      <c r="S2156" s="20">
        <f t="shared" si="101"/>
        <v>42604.730567129634</v>
      </c>
    </row>
    <row r="2157" spans="1:19" ht="43.2" hidden="1" x14ac:dyDescent="0.55000000000000004">
      <c r="A2157" s="10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2">
        <f t="shared" si="99"/>
        <v>68</v>
      </c>
      <c r="P2157" s="14">
        <f t="shared" si="100"/>
        <v>46.59</v>
      </c>
      <c r="Q2157" s="16" t="s">
        <v>8327</v>
      </c>
      <c r="R2157" t="s">
        <v>8350</v>
      </c>
      <c r="S2157" s="20">
        <f t="shared" si="101"/>
        <v>41597.788888888892</v>
      </c>
    </row>
    <row r="2158" spans="1:19" ht="43.2" x14ac:dyDescent="0.55000000000000004">
      <c r="A2158" s="10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2">
        <f t="shared" si="99"/>
        <v>135</v>
      </c>
      <c r="P2158" s="14">
        <f t="shared" si="100"/>
        <v>51.96</v>
      </c>
      <c r="Q2158" s="16" t="s">
        <v>8327</v>
      </c>
      <c r="R2158" t="s">
        <v>8328</v>
      </c>
      <c r="S2158" s="20">
        <f t="shared" si="101"/>
        <v>41205.198321759257</v>
      </c>
    </row>
    <row r="2159" spans="1:19" ht="28.8" x14ac:dyDescent="0.55000000000000004">
      <c r="A2159" s="10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2">
        <f t="shared" si="99"/>
        <v>135</v>
      </c>
      <c r="P2159" s="14">
        <f t="shared" si="100"/>
        <v>79.180000000000007</v>
      </c>
      <c r="Q2159" s="16" t="s">
        <v>8327</v>
      </c>
      <c r="R2159" t="s">
        <v>8328</v>
      </c>
      <c r="S2159" s="20">
        <f t="shared" si="101"/>
        <v>40718.839537037034</v>
      </c>
    </row>
    <row r="2160" spans="1:19" ht="43.2" hidden="1" x14ac:dyDescent="0.55000000000000004">
      <c r="A2160" s="1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2">
        <f t="shared" si="99"/>
        <v>41</v>
      </c>
      <c r="P2160" s="14">
        <f t="shared" si="100"/>
        <v>84.06</v>
      </c>
      <c r="Q2160" s="16" t="s">
        <v>8319</v>
      </c>
      <c r="R2160" t="s">
        <v>8345</v>
      </c>
      <c r="S2160" s="20">
        <f t="shared" si="101"/>
        <v>41983.110995370371</v>
      </c>
    </row>
    <row r="2161" spans="1:19" ht="43.2" hidden="1" x14ac:dyDescent="0.55000000000000004">
      <c r="A2161" s="10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2">
        <f t="shared" si="99"/>
        <v>122</v>
      </c>
      <c r="P2161" s="14">
        <f t="shared" si="100"/>
        <v>28.55</v>
      </c>
      <c r="Q2161" s="16" t="s">
        <v>8327</v>
      </c>
      <c r="R2161" t="s">
        <v>8336</v>
      </c>
      <c r="S2161" s="20">
        <f t="shared" si="101"/>
        <v>41694.391840277778</v>
      </c>
    </row>
    <row r="2162" spans="1:19" ht="28.8" x14ac:dyDescent="0.55000000000000004">
      <c r="A2162" s="10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2">
        <f t="shared" si="99"/>
        <v>134</v>
      </c>
      <c r="P2162" s="14">
        <f t="shared" si="100"/>
        <v>31.81</v>
      </c>
      <c r="Q2162" s="16" t="s">
        <v>8311</v>
      </c>
      <c r="R2162" t="s">
        <v>8333</v>
      </c>
      <c r="S2162" s="20">
        <f t="shared" si="101"/>
        <v>41309.11791666667</v>
      </c>
    </row>
    <row r="2163" spans="1:19" ht="43.2" hidden="1" x14ac:dyDescent="0.55000000000000004">
      <c r="A2163" s="10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2">
        <f t="shared" si="99"/>
        <v>9</v>
      </c>
      <c r="P2163" s="14">
        <f t="shared" si="100"/>
        <v>222.5</v>
      </c>
      <c r="Q2163" s="16" t="s">
        <v>8323</v>
      </c>
      <c r="R2163" t="s">
        <v>8326</v>
      </c>
      <c r="S2163" s="20">
        <f t="shared" si="101"/>
        <v>42695.7105787037</v>
      </c>
    </row>
    <row r="2164" spans="1:19" hidden="1" x14ac:dyDescent="0.55000000000000004">
      <c r="A2164" s="10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2">
        <f t="shared" si="99"/>
        <v>3</v>
      </c>
      <c r="P2164" s="14">
        <f t="shared" si="100"/>
        <v>133.30000000000001</v>
      </c>
      <c r="Q2164" s="16" t="s">
        <v>8308</v>
      </c>
      <c r="R2164" t="s">
        <v>8315</v>
      </c>
      <c r="S2164" s="20">
        <f t="shared" si="101"/>
        <v>42082.069560185191</v>
      </c>
    </row>
    <row r="2165" spans="1:19" ht="43.2" hidden="1" x14ac:dyDescent="0.55000000000000004">
      <c r="A2165" s="10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2">
        <f t="shared" si="99"/>
        <v>9</v>
      </c>
      <c r="P2165" s="14">
        <f t="shared" si="100"/>
        <v>30.27</v>
      </c>
      <c r="Q2165" s="16" t="s">
        <v>8308</v>
      </c>
      <c r="R2165" t="s">
        <v>8310</v>
      </c>
      <c r="S2165" s="20">
        <f t="shared" si="101"/>
        <v>42451.698449074072</v>
      </c>
    </row>
    <row r="2166" spans="1:19" x14ac:dyDescent="0.55000000000000004">
      <c r="A2166" s="10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2">
        <f t="shared" si="99"/>
        <v>116</v>
      </c>
      <c r="P2166" s="14">
        <f t="shared" si="100"/>
        <v>44.33</v>
      </c>
      <c r="Q2166" s="16" t="s">
        <v>8323</v>
      </c>
      <c r="R2166" t="s">
        <v>8326</v>
      </c>
      <c r="S2166" s="20">
        <f t="shared" si="101"/>
        <v>42155.920219907406</v>
      </c>
    </row>
    <row r="2167" spans="1:19" ht="28.8" hidden="1" x14ac:dyDescent="0.55000000000000004">
      <c r="A2167" s="10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2">
        <f t="shared" si="99"/>
        <v>111</v>
      </c>
      <c r="P2167" s="14">
        <f t="shared" si="100"/>
        <v>25.58</v>
      </c>
      <c r="Q2167" s="16" t="s">
        <v>8313</v>
      </c>
      <c r="R2167" t="s">
        <v>8314</v>
      </c>
      <c r="S2167" s="20">
        <f t="shared" si="101"/>
        <v>42120.628136574072</v>
      </c>
    </row>
    <row r="2168" spans="1:19" ht="43.2" hidden="1" x14ac:dyDescent="0.55000000000000004">
      <c r="A2168" s="10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2">
        <f t="shared" si="99"/>
        <v>133</v>
      </c>
      <c r="P2168" s="14">
        <f t="shared" si="100"/>
        <v>42.9</v>
      </c>
      <c r="Q2168" s="16" t="s">
        <v>8323</v>
      </c>
      <c r="R2168" t="s">
        <v>8326</v>
      </c>
      <c r="S2168" s="20">
        <f t="shared" si="101"/>
        <v>41948.552847222221</v>
      </c>
    </row>
    <row r="2169" spans="1:19" ht="43.2" hidden="1" x14ac:dyDescent="0.55000000000000004">
      <c r="A2169" s="10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2">
        <f t="shared" si="99"/>
        <v>106</v>
      </c>
      <c r="P2169" s="14">
        <f t="shared" si="100"/>
        <v>47.43</v>
      </c>
      <c r="Q2169" s="16" t="s">
        <v>8323</v>
      </c>
      <c r="R2169" t="s">
        <v>8335</v>
      </c>
      <c r="S2169" s="20">
        <f t="shared" si="101"/>
        <v>42193.813530092593</v>
      </c>
    </row>
    <row r="2170" spans="1:19" ht="43.2" x14ac:dyDescent="0.55000000000000004">
      <c r="A2170" s="1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2">
        <f t="shared" si="99"/>
        <v>133</v>
      </c>
      <c r="P2170" s="14">
        <f t="shared" si="100"/>
        <v>120.55</v>
      </c>
      <c r="Q2170" s="16" t="s">
        <v>8323</v>
      </c>
      <c r="R2170" t="s">
        <v>8335</v>
      </c>
      <c r="S2170" s="20">
        <f t="shared" si="101"/>
        <v>42403.035567129627</v>
      </c>
    </row>
    <row r="2171" spans="1:19" ht="43.2" hidden="1" x14ac:dyDescent="0.55000000000000004">
      <c r="A2171" s="10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2">
        <f t="shared" si="99"/>
        <v>17</v>
      </c>
      <c r="P2171" s="14">
        <f t="shared" si="100"/>
        <v>66.099999999999994</v>
      </c>
      <c r="Q2171" s="16" t="s">
        <v>8323</v>
      </c>
      <c r="R2171" t="s">
        <v>8324</v>
      </c>
      <c r="S2171" s="20">
        <f t="shared" si="101"/>
        <v>42464.958912037036</v>
      </c>
    </row>
    <row r="2172" spans="1:19" ht="43.2" x14ac:dyDescent="0.55000000000000004">
      <c r="A2172" s="10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2">
        <f t="shared" si="99"/>
        <v>120</v>
      </c>
      <c r="P2172" s="14">
        <f t="shared" si="100"/>
        <v>38.79</v>
      </c>
      <c r="Q2172" s="16" t="s">
        <v>8327</v>
      </c>
      <c r="R2172" t="s">
        <v>8338</v>
      </c>
      <c r="S2172" s="20">
        <f t="shared" si="101"/>
        <v>40987.890740740739</v>
      </c>
    </row>
    <row r="2173" spans="1:19" ht="28.8" x14ac:dyDescent="0.55000000000000004">
      <c r="A2173" s="10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2">
        <f t="shared" si="99"/>
        <v>105</v>
      </c>
      <c r="P2173" s="14">
        <f t="shared" si="100"/>
        <v>47</v>
      </c>
      <c r="Q2173" s="16" t="s">
        <v>8323</v>
      </c>
      <c r="R2173" t="s">
        <v>8326</v>
      </c>
      <c r="S2173" s="20">
        <f t="shared" si="101"/>
        <v>42018.94159722222</v>
      </c>
    </row>
    <row r="2174" spans="1:19" ht="57.6" hidden="1" x14ac:dyDescent="0.55000000000000004">
      <c r="A2174" s="10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2">
        <f t="shared" si="99"/>
        <v>44</v>
      </c>
      <c r="P2174" s="14">
        <f t="shared" si="100"/>
        <v>57.17</v>
      </c>
      <c r="Q2174" s="16" t="s">
        <v>8323</v>
      </c>
      <c r="R2174" t="s">
        <v>8326</v>
      </c>
      <c r="S2174" s="20">
        <f t="shared" si="101"/>
        <v>42221.656782407401</v>
      </c>
    </row>
    <row r="2175" spans="1:19" ht="43.2" x14ac:dyDescent="0.55000000000000004">
      <c r="A2175" s="10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2">
        <f t="shared" si="99"/>
        <v>131</v>
      </c>
      <c r="P2175" s="14">
        <f t="shared" si="100"/>
        <v>50.46</v>
      </c>
      <c r="Q2175" s="16" t="s">
        <v>8323</v>
      </c>
      <c r="R2175" t="s">
        <v>8326</v>
      </c>
      <c r="S2175" s="20">
        <f t="shared" si="101"/>
        <v>42463.81385416667</v>
      </c>
    </row>
    <row r="2176" spans="1:19" ht="43.2" hidden="1" x14ac:dyDescent="0.55000000000000004">
      <c r="A2176" s="10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2">
        <f t="shared" si="99"/>
        <v>7</v>
      </c>
      <c r="P2176" s="14">
        <f t="shared" si="100"/>
        <v>6.5</v>
      </c>
      <c r="Q2176" s="16" t="s">
        <v>8308</v>
      </c>
      <c r="R2176" t="s">
        <v>8310</v>
      </c>
      <c r="S2176" s="20">
        <f t="shared" si="101"/>
        <v>42696.37572916667</v>
      </c>
    </row>
    <row r="2177" spans="1:19" ht="43.2" hidden="1" x14ac:dyDescent="0.55000000000000004">
      <c r="A2177" s="10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2">
        <f t="shared" si="99"/>
        <v>1</v>
      </c>
      <c r="P2177" s="14">
        <f t="shared" si="100"/>
        <v>217.5</v>
      </c>
      <c r="Q2177" s="16" t="s">
        <v>8323</v>
      </c>
      <c r="R2177" t="s">
        <v>8326</v>
      </c>
      <c r="S2177" s="20">
        <f t="shared" si="101"/>
        <v>42543.788564814815</v>
      </c>
    </row>
    <row r="2178" spans="1:19" ht="28.8" hidden="1" x14ac:dyDescent="0.55000000000000004">
      <c r="A2178" s="10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2">
        <f t="shared" si="99"/>
        <v>65</v>
      </c>
      <c r="P2178" s="14">
        <f t="shared" si="100"/>
        <v>118.36</v>
      </c>
      <c r="Q2178" s="16" t="s">
        <v>8327</v>
      </c>
      <c r="R2178" t="s">
        <v>8330</v>
      </c>
      <c r="S2178" s="20">
        <f t="shared" si="101"/>
        <v>42021.139733796299</v>
      </c>
    </row>
    <row r="2179" spans="1:19" ht="43.2" x14ac:dyDescent="0.55000000000000004">
      <c r="A2179" s="10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2">
        <f t="shared" ref="O2179:O2242" si="102">ROUND(E2179/D2179*100,0)</f>
        <v>100</v>
      </c>
      <c r="P2179" s="14">
        <f t="shared" ref="P2179:P2242" si="103">IFERROR(ROUND(E2179/L2179,2),0)</f>
        <v>50.04</v>
      </c>
      <c r="Q2179" s="16" t="s">
        <v>8327</v>
      </c>
      <c r="R2179" t="s">
        <v>8331</v>
      </c>
      <c r="S2179" s="20">
        <f t="shared" ref="S2179:S2242" si="104">(((J2179/60)/60/24)+DATE(1970,1,1))</f>
        <v>41827.906689814816</v>
      </c>
    </row>
    <row r="2180" spans="1:19" ht="43.2" hidden="1" x14ac:dyDescent="0.55000000000000004">
      <c r="A2180" s="1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2">
        <f t="shared" si="102"/>
        <v>16</v>
      </c>
      <c r="P2180" s="14">
        <f t="shared" si="103"/>
        <v>76.47</v>
      </c>
      <c r="Q2180" s="16" t="s">
        <v>8321</v>
      </c>
      <c r="R2180" t="s">
        <v>8325</v>
      </c>
      <c r="S2180" s="20">
        <f t="shared" si="104"/>
        <v>42248.632199074069</v>
      </c>
    </row>
    <row r="2181" spans="1:19" ht="43.2" x14ac:dyDescent="0.55000000000000004">
      <c r="A2181" s="10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2">
        <f t="shared" si="102"/>
        <v>104</v>
      </c>
      <c r="P2181" s="14">
        <f t="shared" si="103"/>
        <v>52</v>
      </c>
      <c r="Q2181" s="16" t="s">
        <v>8323</v>
      </c>
      <c r="R2181" t="s">
        <v>8326</v>
      </c>
      <c r="S2181" s="20">
        <f t="shared" si="104"/>
        <v>41226.017361111109</v>
      </c>
    </row>
    <row r="2182" spans="1:19" ht="43.2" hidden="1" x14ac:dyDescent="0.55000000000000004">
      <c r="A2182" s="10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2">
        <f t="shared" si="102"/>
        <v>6</v>
      </c>
      <c r="P2182" s="14">
        <f t="shared" si="103"/>
        <v>49.88</v>
      </c>
      <c r="Q2182" s="16" t="s">
        <v>8321</v>
      </c>
      <c r="R2182" t="s">
        <v>8325</v>
      </c>
      <c r="S2182" s="20">
        <f t="shared" si="104"/>
        <v>41855.777905092589</v>
      </c>
    </row>
    <row r="2183" spans="1:19" ht="43.2" hidden="1" x14ac:dyDescent="0.55000000000000004">
      <c r="A2183" s="10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2">
        <f t="shared" si="102"/>
        <v>9</v>
      </c>
      <c r="P2183" s="14">
        <f t="shared" si="103"/>
        <v>64.8</v>
      </c>
      <c r="Q2183" s="16" t="s">
        <v>8323</v>
      </c>
      <c r="R2183" t="s">
        <v>8324</v>
      </c>
      <c r="S2183" s="20">
        <f t="shared" si="104"/>
        <v>42551.102314814809</v>
      </c>
    </row>
    <row r="2184" spans="1:19" ht="43.2" x14ac:dyDescent="0.55000000000000004">
      <c r="A2184" s="10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2">
        <f t="shared" si="102"/>
        <v>123</v>
      </c>
      <c r="P2184" s="14">
        <f t="shared" si="103"/>
        <v>43.2</v>
      </c>
      <c r="Q2184" s="16" t="s">
        <v>8323</v>
      </c>
      <c r="R2184" t="s">
        <v>8326</v>
      </c>
      <c r="S2184" s="20">
        <f t="shared" si="104"/>
        <v>42556.504490740743</v>
      </c>
    </row>
    <row r="2185" spans="1:19" ht="43.2" hidden="1" x14ac:dyDescent="0.55000000000000004">
      <c r="A2185" s="10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2">
        <f t="shared" si="102"/>
        <v>11</v>
      </c>
      <c r="P2185" s="14">
        <f t="shared" si="103"/>
        <v>46.18</v>
      </c>
      <c r="Q2185" s="16" t="s">
        <v>8321</v>
      </c>
      <c r="R2185" t="s">
        <v>8337</v>
      </c>
      <c r="S2185" s="20">
        <f t="shared" si="104"/>
        <v>42110.153043981481</v>
      </c>
    </row>
    <row r="2186" spans="1:19" ht="43.2" hidden="1" x14ac:dyDescent="0.55000000000000004">
      <c r="A2186" s="10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2">
        <f t="shared" si="102"/>
        <v>143</v>
      </c>
      <c r="P2186" s="14">
        <f t="shared" si="103"/>
        <v>51.6</v>
      </c>
      <c r="Q2186" s="16" t="s">
        <v>8323</v>
      </c>
      <c r="R2186" t="s">
        <v>8324</v>
      </c>
      <c r="S2186" s="20">
        <f t="shared" si="104"/>
        <v>42783.459398148145</v>
      </c>
    </row>
    <row r="2187" spans="1:19" ht="28.8" hidden="1" x14ac:dyDescent="0.55000000000000004">
      <c r="A2187" s="10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2">
        <f t="shared" si="102"/>
        <v>41</v>
      </c>
      <c r="P2187" s="14">
        <f t="shared" si="103"/>
        <v>28.58</v>
      </c>
      <c r="Q2187" s="16" t="s">
        <v>8327</v>
      </c>
      <c r="R2187" t="s">
        <v>8350</v>
      </c>
      <c r="S2187" s="20">
        <f t="shared" si="104"/>
        <v>41276.496840277774</v>
      </c>
    </row>
    <row r="2188" spans="1:19" ht="28.8" x14ac:dyDescent="0.55000000000000004">
      <c r="A2188" s="10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2">
        <f t="shared" si="102"/>
        <v>171</v>
      </c>
      <c r="P2188" s="14">
        <f t="shared" si="103"/>
        <v>31.34</v>
      </c>
      <c r="Q2188" s="16" t="s">
        <v>8327</v>
      </c>
      <c r="R2188" t="s">
        <v>8328</v>
      </c>
      <c r="S2188" s="20">
        <f t="shared" si="104"/>
        <v>41088.691493055558</v>
      </c>
    </row>
    <row r="2189" spans="1:19" ht="43.2" hidden="1" x14ac:dyDescent="0.55000000000000004">
      <c r="A2189" s="10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2">
        <f t="shared" si="102"/>
        <v>128</v>
      </c>
      <c r="P2189" s="14">
        <f t="shared" si="103"/>
        <v>183.29</v>
      </c>
      <c r="Q2189" s="16" t="s">
        <v>8321</v>
      </c>
      <c r="R2189" t="s">
        <v>8322</v>
      </c>
      <c r="S2189" s="20">
        <f t="shared" si="104"/>
        <v>42113.981446759266</v>
      </c>
    </row>
    <row r="2190" spans="1:19" ht="43.2" x14ac:dyDescent="0.55000000000000004">
      <c r="A2190" s="1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2">
        <f t="shared" si="102"/>
        <v>128</v>
      </c>
      <c r="P2190" s="14">
        <f t="shared" si="103"/>
        <v>37.65</v>
      </c>
      <c r="Q2190" s="16" t="s">
        <v>8323</v>
      </c>
      <c r="R2190" t="s">
        <v>8335</v>
      </c>
      <c r="S2190" s="20">
        <f t="shared" si="104"/>
        <v>41912.650729166664</v>
      </c>
    </row>
    <row r="2191" spans="1:19" x14ac:dyDescent="0.55000000000000004">
      <c r="A2191" s="10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2">
        <f t="shared" si="102"/>
        <v>128</v>
      </c>
      <c r="P2191" s="14">
        <f t="shared" si="103"/>
        <v>49.23</v>
      </c>
      <c r="Q2191" s="16" t="s">
        <v>8323</v>
      </c>
      <c r="R2191" t="s">
        <v>8326</v>
      </c>
      <c r="S2191" s="20">
        <f t="shared" si="104"/>
        <v>42521.654328703706</v>
      </c>
    </row>
    <row r="2192" spans="1:19" ht="28.8" hidden="1" x14ac:dyDescent="0.55000000000000004">
      <c r="A2192" s="10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2">
        <f t="shared" si="102"/>
        <v>36</v>
      </c>
      <c r="P2192" s="14">
        <f t="shared" si="103"/>
        <v>127.6</v>
      </c>
      <c r="Q2192" s="16" t="s">
        <v>8323</v>
      </c>
      <c r="R2192" t="s">
        <v>8335</v>
      </c>
      <c r="S2192" s="20">
        <f t="shared" si="104"/>
        <v>42450.88282407407</v>
      </c>
    </row>
    <row r="2193" spans="1:19" ht="43.2" x14ac:dyDescent="0.55000000000000004">
      <c r="A2193" s="10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2">
        <f t="shared" si="102"/>
        <v>128</v>
      </c>
      <c r="P2193" s="14">
        <f t="shared" si="103"/>
        <v>47.22</v>
      </c>
      <c r="Q2193" s="16" t="s">
        <v>8323</v>
      </c>
      <c r="R2193" t="s">
        <v>8326</v>
      </c>
      <c r="S2193" s="20">
        <f t="shared" si="104"/>
        <v>42443.802361111113</v>
      </c>
    </row>
    <row r="2194" spans="1:19" ht="43.2" x14ac:dyDescent="0.55000000000000004">
      <c r="A2194" s="10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2">
        <f t="shared" si="102"/>
        <v>127</v>
      </c>
      <c r="P2194" s="14">
        <f t="shared" si="103"/>
        <v>45.46</v>
      </c>
      <c r="Q2194" s="16" t="s">
        <v>8327</v>
      </c>
      <c r="R2194" t="s">
        <v>8331</v>
      </c>
      <c r="S2194" s="20">
        <f t="shared" si="104"/>
        <v>40679.743067129632</v>
      </c>
    </row>
    <row r="2195" spans="1:19" ht="43.2" x14ac:dyDescent="0.55000000000000004">
      <c r="A2195" s="10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2">
        <f t="shared" si="102"/>
        <v>212</v>
      </c>
      <c r="P2195" s="14">
        <f t="shared" si="103"/>
        <v>13.54</v>
      </c>
      <c r="Q2195" s="16" t="s">
        <v>8319</v>
      </c>
      <c r="R2195" t="s">
        <v>8320</v>
      </c>
      <c r="S2195" s="20">
        <f t="shared" si="104"/>
        <v>41767.650347222225</v>
      </c>
    </row>
    <row r="2196" spans="1:19" ht="43.2" x14ac:dyDescent="0.55000000000000004">
      <c r="A2196" s="10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2">
        <f t="shared" si="102"/>
        <v>127</v>
      </c>
      <c r="P2196" s="14">
        <f t="shared" si="103"/>
        <v>50.88</v>
      </c>
      <c r="Q2196" s="16" t="s">
        <v>8323</v>
      </c>
      <c r="R2196" t="s">
        <v>8324</v>
      </c>
      <c r="S2196" s="20">
        <f t="shared" si="104"/>
        <v>42228.044664351852</v>
      </c>
    </row>
    <row r="2197" spans="1:19" ht="28.8" x14ac:dyDescent="0.55000000000000004">
      <c r="A2197" s="10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2">
        <f t="shared" si="102"/>
        <v>127</v>
      </c>
      <c r="P2197" s="14">
        <f t="shared" si="103"/>
        <v>48.85</v>
      </c>
      <c r="Q2197" s="16" t="s">
        <v>8327</v>
      </c>
      <c r="R2197" t="s">
        <v>8328</v>
      </c>
      <c r="S2197" s="20">
        <f t="shared" si="104"/>
        <v>41402.558819444443</v>
      </c>
    </row>
    <row r="2198" spans="1:19" ht="28.8" x14ac:dyDescent="0.55000000000000004">
      <c r="A2198" s="10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2">
        <f t="shared" si="102"/>
        <v>180</v>
      </c>
      <c r="P2198" s="14">
        <f t="shared" si="103"/>
        <v>26.27</v>
      </c>
      <c r="Q2198" s="16" t="s">
        <v>8327</v>
      </c>
      <c r="R2198" t="s">
        <v>8328</v>
      </c>
      <c r="S2198" s="20">
        <f t="shared" si="104"/>
        <v>41145.719305555554</v>
      </c>
    </row>
    <row r="2199" spans="1:19" ht="43.2" hidden="1" x14ac:dyDescent="0.55000000000000004">
      <c r="A2199" s="10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2">
        <f t="shared" si="102"/>
        <v>105</v>
      </c>
      <c r="P2199" s="14">
        <f t="shared" si="103"/>
        <v>39.380000000000003</v>
      </c>
      <c r="Q2199" s="16" t="s">
        <v>8323</v>
      </c>
      <c r="R2199" t="s">
        <v>8326</v>
      </c>
      <c r="S2199" s="20">
        <f t="shared" si="104"/>
        <v>42222.730034722219</v>
      </c>
    </row>
    <row r="2200" spans="1:19" ht="28.8" x14ac:dyDescent="0.55000000000000004">
      <c r="A2200" s="1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2">
        <f t="shared" si="102"/>
        <v>126</v>
      </c>
      <c r="P2200" s="14">
        <f t="shared" si="103"/>
        <v>74.12</v>
      </c>
      <c r="Q2200" s="16" t="s">
        <v>8323</v>
      </c>
      <c r="R2200" t="s">
        <v>8326</v>
      </c>
      <c r="S2200" s="20">
        <f t="shared" si="104"/>
        <v>41891.96503472222</v>
      </c>
    </row>
    <row r="2201" spans="1:19" ht="43.2" hidden="1" x14ac:dyDescent="0.55000000000000004">
      <c r="A2201" s="10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2">
        <f t="shared" si="102"/>
        <v>126</v>
      </c>
      <c r="P2201" s="14">
        <f t="shared" si="103"/>
        <v>25.69</v>
      </c>
      <c r="Q2201" s="16" t="s">
        <v>8323</v>
      </c>
      <c r="R2201" t="s">
        <v>8326</v>
      </c>
      <c r="S2201" s="20">
        <f t="shared" si="104"/>
        <v>42608.36583333333</v>
      </c>
    </row>
    <row r="2202" spans="1:19" ht="43.2" x14ac:dyDescent="0.55000000000000004">
      <c r="A2202" s="10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2">
        <f t="shared" si="102"/>
        <v>105</v>
      </c>
      <c r="P2202" s="14">
        <f t="shared" si="103"/>
        <v>139.56</v>
      </c>
      <c r="Q2202" s="16" t="s">
        <v>8323</v>
      </c>
      <c r="R2202" t="s">
        <v>8326</v>
      </c>
      <c r="S2202" s="20">
        <f t="shared" si="104"/>
        <v>42375.114988425921</v>
      </c>
    </row>
    <row r="2203" spans="1:19" ht="28.8" x14ac:dyDescent="0.55000000000000004">
      <c r="A2203" s="10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2">
        <f t="shared" si="102"/>
        <v>114</v>
      </c>
      <c r="P2203" s="14">
        <f t="shared" si="103"/>
        <v>65.84</v>
      </c>
      <c r="Q2203" s="16" t="s">
        <v>8327</v>
      </c>
      <c r="R2203" t="s">
        <v>8328</v>
      </c>
      <c r="S2203" s="20">
        <f t="shared" si="104"/>
        <v>40970.750034722223</v>
      </c>
    </row>
    <row r="2204" spans="1:19" ht="43.2" hidden="1" x14ac:dyDescent="0.55000000000000004">
      <c r="A2204" s="10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2">
        <f t="shared" si="102"/>
        <v>2</v>
      </c>
      <c r="P2204" s="14">
        <f t="shared" si="103"/>
        <v>113.64</v>
      </c>
      <c r="Q2204" s="16" t="s">
        <v>8321</v>
      </c>
      <c r="R2204" t="s">
        <v>8339</v>
      </c>
      <c r="S2204" s="20">
        <f t="shared" si="104"/>
        <v>40750.710104166668</v>
      </c>
    </row>
    <row r="2205" spans="1:19" ht="43.2" hidden="1" x14ac:dyDescent="0.55000000000000004">
      <c r="A2205" s="10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2">
        <f t="shared" si="102"/>
        <v>104</v>
      </c>
      <c r="P2205" s="14">
        <f t="shared" si="103"/>
        <v>59.52</v>
      </c>
      <c r="Q2205" s="16" t="s">
        <v>8323</v>
      </c>
      <c r="R2205" t="s">
        <v>8326</v>
      </c>
      <c r="S2205" s="20">
        <f t="shared" si="104"/>
        <v>42277.583472222221</v>
      </c>
    </row>
    <row r="2206" spans="1:19" ht="28.8" x14ac:dyDescent="0.55000000000000004">
      <c r="A2206" s="10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2">
        <f t="shared" si="102"/>
        <v>100</v>
      </c>
      <c r="P2206" s="14">
        <f t="shared" si="103"/>
        <v>62.5</v>
      </c>
      <c r="Q2206" s="16" t="s">
        <v>8323</v>
      </c>
      <c r="R2206" t="s">
        <v>8326</v>
      </c>
      <c r="S2206" s="20">
        <f t="shared" si="104"/>
        <v>41788.58997685185</v>
      </c>
    </row>
    <row r="2207" spans="1:19" ht="43.2" x14ac:dyDescent="0.55000000000000004">
      <c r="A2207" s="10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2">
        <f t="shared" si="102"/>
        <v>156</v>
      </c>
      <c r="P2207" s="14">
        <f t="shared" si="103"/>
        <v>51.92</v>
      </c>
      <c r="Q2207" s="16" t="s">
        <v>8323</v>
      </c>
      <c r="R2207" t="s">
        <v>8326</v>
      </c>
      <c r="S2207" s="20">
        <f t="shared" si="104"/>
        <v>42360.887835648144</v>
      </c>
    </row>
    <row r="2208" spans="1:19" ht="43.2" hidden="1" x14ac:dyDescent="0.55000000000000004">
      <c r="A2208" s="10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2">
        <f t="shared" si="102"/>
        <v>12</v>
      </c>
      <c r="P2208" s="14">
        <f t="shared" si="103"/>
        <v>49.8</v>
      </c>
      <c r="Q2208" s="16" t="s">
        <v>8308</v>
      </c>
      <c r="R2208" t="s">
        <v>8342</v>
      </c>
      <c r="S2208" s="20">
        <f t="shared" si="104"/>
        <v>42507.29932870371</v>
      </c>
    </row>
    <row r="2209" spans="1:19" ht="43.2" hidden="1" x14ac:dyDescent="0.55000000000000004">
      <c r="A2209" s="10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2">
        <f t="shared" si="102"/>
        <v>104</v>
      </c>
      <c r="P2209" s="14">
        <f t="shared" si="103"/>
        <v>27.07</v>
      </c>
      <c r="Q2209" s="16" t="s">
        <v>8323</v>
      </c>
      <c r="R2209" t="s">
        <v>8326</v>
      </c>
      <c r="S2209" s="20">
        <f t="shared" si="104"/>
        <v>42026.920428240745</v>
      </c>
    </row>
    <row r="2210" spans="1:19" ht="43.2" hidden="1" x14ac:dyDescent="0.55000000000000004">
      <c r="A2210" s="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2">
        <f t="shared" si="102"/>
        <v>5</v>
      </c>
      <c r="P2210" s="14">
        <f t="shared" si="103"/>
        <v>88.64</v>
      </c>
      <c r="Q2210" s="16" t="s">
        <v>8323</v>
      </c>
      <c r="R2210" t="s">
        <v>8335</v>
      </c>
      <c r="S2210" s="20">
        <f t="shared" si="104"/>
        <v>42682.67768518519</v>
      </c>
    </row>
    <row r="2211" spans="1:19" ht="43.2" x14ac:dyDescent="0.55000000000000004">
      <c r="A2211" s="10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2">
        <f t="shared" si="102"/>
        <v>145</v>
      </c>
      <c r="P2211" s="14">
        <f t="shared" si="103"/>
        <v>56.14</v>
      </c>
      <c r="Q2211" s="16" t="s">
        <v>8321</v>
      </c>
      <c r="R2211" t="s">
        <v>8332</v>
      </c>
      <c r="S2211" s="20">
        <f t="shared" si="104"/>
        <v>42175.816365740742</v>
      </c>
    </row>
    <row r="2212" spans="1:19" ht="43.2" x14ac:dyDescent="0.55000000000000004">
      <c r="A2212" s="10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2">
        <f t="shared" si="102"/>
        <v>102</v>
      </c>
      <c r="P2212" s="14">
        <f t="shared" si="103"/>
        <v>42.24</v>
      </c>
      <c r="Q2212" s="16" t="s">
        <v>8327</v>
      </c>
      <c r="R2212" t="s">
        <v>8328</v>
      </c>
      <c r="S2212" s="20">
        <f t="shared" si="104"/>
        <v>41925.906689814816</v>
      </c>
    </row>
    <row r="2213" spans="1:19" ht="43.2" x14ac:dyDescent="0.55000000000000004">
      <c r="A2213" s="10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2">
        <f t="shared" si="102"/>
        <v>175</v>
      </c>
      <c r="P2213" s="14">
        <f t="shared" si="103"/>
        <v>68.06</v>
      </c>
      <c r="Q2213" s="16" t="s">
        <v>8323</v>
      </c>
      <c r="R2213" t="s">
        <v>8326</v>
      </c>
      <c r="S2213" s="20">
        <f t="shared" si="104"/>
        <v>42003.948425925926</v>
      </c>
    </row>
    <row r="2214" spans="1:19" ht="28.8" hidden="1" x14ac:dyDescent="0.55000000000000004">
      <c r="A2214" s="10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2">
        <f t="shared" si="102"/>
        <v>4</v>
      </c>
      <c r="P2214" s="14">
        <f t="shared" si="103"/>
        <v>175</v>
      </c>
      <c r="Q2214" s="16" t="s">
        <v>8323</v>
      </c>
      <c r="R2214" t="s">
        <v>8326</v>
      </c>
      <c r="S2214" s="20">
        <f t="shared" si="104"/>
        <v>42508.179965277777</v>
      </c>
    </row>
    <row r="2215" spans="1:19" ht="43.2" hidden="1" x14ac:dyDescent="0.55000000000000004">
      <c r="A2215" s="10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2">
        <f t="shared" si="102"/>
        <v>0</v>
      </c>
      <c r="P2215" s="14">
        <f t="shared" si="103"/>
        <v>306</v>
      </c>
      <c r="Q2215" s="16" t="s">
        <v>8319</v>
      </c>
      <c r="R2215" t="s">
        <v>8345</v>
      </c>
      <c r="S2215" s="20">
        <f t="shared" si="104"/>
        <v>42252.277615740735</v>
      </c>
    </row>
    <row r="2216" spans="1:19" ht="43.2" x14ac:dyDescent="0.55000000000000004">
      <c r="A2216" s="10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2">
        <f t="shared" si="102"/>
        <v>163</v>
      </c>
      <c r="P2216" s="14">
        <f t="shared" si="103"/>
        <v>58.1</v>
      </c>
      <c r="Q2216" s="16" t="s">
        <v>8323</v>
      </c>
      <c r="R2216" t="s">
        <v>8326</v>
      </c>
      <c r="S2216" s="20">
        <f t="shared" si="104"/>
        <v>40644.159259259257</v>
      </c>
    </row>
    <row r="2217" spans="1:19" ht="43.2" x14ac:dyDescent="0.55000000000000004">
      <c r="A2217" s="10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2">
        <f t="shared" si="102"/>
        <v>122</v>
      </c>
      <c r="P2217" s="14">
        <f t="shared" si="103"/>
        <v>60.9</v>
      </c>
      <c r="Q2217" s="16" t="s">
        <v>8323</v>
      </c>
      <c r="R2217" t="s">
        <v>8326</v>
      </c>
      <c r="S2217" s="20">
        <f t="shared" si="104"/>
        <v>42036.24428240741</v>
      </c>
    </row>
    <row r="2218" spans="1:19" ht="43.2" hidden="1" x14ac:dyDescent="0.55000000000000004">
      <c r="A2218" s="10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2">
        <f t="shared" si="102"/>
        <v>180</v>
      </c>
      <c r="P2218" s="14">
        <f t="shared" si="103"/>
        <v>43.5</v>
      </c>
      <c r="Q2218" s="16" t="s">
        <v>8323</v>
      </c>
      <c r="R2218" t="s">
        <v>8326</v>
      </c>
      <c r="S2218" s="20">
        <f t="shared" si="104"/>
        <v>41923.354351851849</v>
      </c>
    </row>
    <row r="2219" spans="1:19" ht="43.2" hidden="1" x14ac:dyDescent="0.55000000000000004">
      <c r="A2219" s="10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2">
        <f t="shared" si="102"/>
        <v>5</v>
      </c>
      <c r="P2219" s="14">
        <f t="shared" si="103"/>
        <v>71.59</v>
      </c>
      <c r="Q2219" s="16" t="s">
        <v>8316</v>
      </c>
      <c r="R2219" t="s">
        <v>8344</v>
      </c>
      <c r="S2219" s="20">
        <f t="shared" si="104"/>
        <v>42328.779224537036</v>
      </c>
    </row>
    <row r="2220" spans="1:19" ht="43.2" hidden="1" x14ac:dyDescent="0.55000000000000004">
      <c r="A2220" s="1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2">
        <f t="shared" si="102"/>
        <v>2</v>
      </c>
      <c r="P2220" s="14">
        <f t="shared" si="103"/>
        <v>202.83</v>
      </c>
      <c r="Q2220" s="16" t="s">
        <v>8319</v>
      </c>
      <c r="R2220" t="s">
        <v>8345</v>
      </c>
      <c r="S2220" s="20">
        <f t="shared" si="104"/>
        <v>42338.675381944442</v>
      </c>
    </row>
    <row r="2221" spans="1:19" ht="43.2" x14ac:dyDescent="0.55000000000000004">
      <c r="A2221" s="10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2">
        <f t="shared" si="102"/>
        <v>124</v>
      </c>
      <c r="P2221" s="14">
        <f t="shared" si="103"/>
        <v>45.04</v>
      </c>
      <c r="Q2221" s="16" t="s">
        <v>8323</v>
      </c>
      <c r="R2221" t="s">
        <v>8326</v>
      </c>
      <c r="S2221" s="20">
        <f t="shared" si="104"/>
        <v>42011.202581018515</v>
      </c>
    </row>
    <row r="2222" spans="1:19" ht="28.8" x14ac:dyDescent="0.55000000000000004">
      <c r="A2222" s="10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2">
        <f t="shared" si="102"/>
        <v>101</v>
      </c>
      <c r="P2222" s="14">
        <f t="shared" si="103"/>
        <v>52.83</v>
      </c>
      <c r="Q2222" s="16" t="s">
        <v>8327</v>
      </c>
      <c r="R2222" t="s">
        <v>8331</v>
      </c>
      <c r="S2222" s="20">
        <f t="shared" si="104"/>
        <v>41607.83085648148</v>
      </c>
    </row>
    <row r="2223" spans="1:19" ht="43.2" x14ac:dyDescent="0.55000000000000004">
      <c r="A2223" s="10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2">
        <f t="shared" si="102"/>
        <v>120</v>
      </c>
      <c r="P2223" s="14">
        <f t="shared" si="103"/>
        <v>48.09</v>
      </c>
      <c r="Q2223" s="16" t="s">
        <v>8321</v>
      </c>
      <c r="R2223" t="s">
        <v>8322</v>
      </c>
      <c r="S2223" s="20">
        <f t="shared" si="104"/>
        <v>41648.396192129629</v>
      </c>
    </row>
    <row r="2224" spans="1:19" ht="43.2" hidden="1" x14ac:dyDescent="0.55000000000000004">
      <c r="A2224" s="10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2">
        <f t="shared" si="102"/>
        <v>24</v>
      </c>
      <c r="P2224" s="14">
        <f t="shared" si="103"/>
        <v>109.18</v>
      </c>
      <c r="Q2224" s="16" t="s">
        <v>8327</v>
      </c>
      <c r="R2224" t="s">
        <v>8350</v>
      </c>
      <c r="S2224" s="20">
        <f t="shared" si="104"/>
        <v>40088.105393518519</v>
      </c>
    </row>
    <row r="2225" spans="1:19" ht="28.8" hidden="1" x14ac:dyDescent="0.55000000000000004">
      <c r="A2225" s="10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2">
        <f t="shared" si="102"/>
        <v>100</v>
      </c>
      <c r="P2225" s="14">
        <f t="shared" si="103"/>
        <v>50</v>
      </c>
      <c r="Q2225" s="16" t="s">
        <v>8327</v>
      </c>
      <c r="R2225" t="s">
        <v>8336</v>
      </c>
      <c r="S2225" s="20">
        <f t="shared" si="104"/>
        <v>42291.581377314811</v>
      </c>
    </row>
    <row r="2226" spans="1:19" ht="57.6" hidden="1" x14ac:dyDescent="0.55000000000000004">
      <c r="A2226" s="10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2">
        <f t="shared" si="102"/>
        <v>141</v>
      </c>
      <c r="P2226" s="14">
        <f t="shared" si="103"/>
        <v>52.17</v>
      </c>
      <c r="Q2226" s="16" t="s">
        <v>8323</v>
      </c>
      <c r="R2226" t="s">
        <v>8326</v>
      </c>
      <c r="S2226" s="20">
        <f t="shared" si="104"/>
        <v>42423.050613425927</v>
      </c>
    </row>
    <row r="2227" spans="1:19" ht="43.2" x14ac:dyDescent="0.55000000000000004">
      <c r="A2227" s="10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2">
        <f t="shared" si="102"/>
        <v>100</v>
      </c>
      <c r="P2227" s="14">
        <f t="shared" si="103"/>
        <v>42.86</v>
      </c>
      <c r="Q2227" s="16" t="s">
        <v>8327</v>
      </c>
      <c r="R2227" t="s">
        <v>8338</v>
      </c>
      <c r="S2227" s="20">
        <f t="shared" si="104"/>
        <v>40688.024618055555</v>
      </c>
    </row>
    <row r="2228" spans="1:19" ht="43.2" x14ac:dyDescent="0.55000000000000004">
      <c r="A2228" s="10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2">
        <f t="shared" si="102"/>
        <v>133</v>
      </c>
      <c r="P2228" s="14">
        <f t="shared" si="103"/>
        <v>28.57</v>
      </c>
      <c r="Q2228" s="16" t="s">
        <v>8327</v>
      </c>
      <c r="R2228" t="s">
        <v>8328</v>
      </c>
      <c r="S2228" s="20">
        <f t="shared" si="104"/>
        <v>42058.941736111112</v>
      </c>
    </row>
    <row r="2229" spans="1:19" ht="28.8" x14ac:dyDescent="0.55000000000000004">
      <c r="A2229" s="10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2">
        <f t="shared" si="102"/>
        <v>120</v>
      </c>
      <c r="P2229" s="14">
        <f t="shared" si="103"/>
        <v>66.67</v>
      </c>
      <c r="Q2229" s="16" t="s">
        <v>8323</v>
      </c>
      <c r="R2229" t="s">
        <v>8326</v>
      </c>
      <c r="S2229" s="20">
        <f t="shared" si="104"/>
        <v>42026.924976851849</v>
      </c>
    </row>
    <row r="2230" spans="1:19" ht="43.2" hidden="1" x14ac:dyDescent="0.55000000000000004">
      <c r="A2230" s="1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2">
        <f t="shared" si="102"/>
        <v>171</v>
      </c>
      <c r="P2230" s="14">
        <f t="shared" si="103"/>
        <v>52.17</v>
      </c>
      <c r="Q2230" s="16" t="s">
        <v>8323</v>
      </c>
      <c r="R2230" t="s">
        <v>8326</v>
      </c>
      <c r="S2230" s="20">
        <f t="shared" si="104"/>
        <v>42452.916481481487</v>
      </c>
    </row>
    <row r="2231" spans="1:19" x14ac:dyDescent="0.55000000000000004">
      <c r="A2231" s="10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2">
        <f t="shared" si="102"/>
        <v>100</v>
      </c>
      <c r="P2231" s="14">
        <f t="shared" si="103"/>
        <v>31.58</v>
      </c>
      <c r="Q2231" s="16" t="s">
        <v>8323</v>
      </c>
      <c r="R2231" t="s">
        <v>8326</v>
      </c>
      <c r="S2231" s="20">
        <f t="shared" si="104"/>
        <v>41822.90488425926</v>
      </c>
    </row>
    <row r="2232" spans="1:19" ht="43.2" x14ac:dyDescent="0.55000000000000004">
      <c r="A2232" s="10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2">
        <f t="shared" si="102"/>
        <v>120</v>
      </c>
      <c r="P2232" s="14">
        <f t="shared" si="103"/>
        <v>31.5</v>
      </c>
      <c r="Q2232" s="16" t="s">
        <v>8323</v>
      </c>
      <c r="R2232" t="s">
        <v>8326</v>
      </c>
      <c r="S2232" s="20">
        <f t="shared" si="104"/>
        <v>41808.198518518519</v>
      </c>
    </row>
    <row r="2233" spans="1:19" ht="43.2" hidden="1" x14ac:dyDescent="0.55000000000000004">
      <c r="A2233" s="10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2">
        <f t="shared" si="102"/>
        <v>239</v>
      </c>
      <c r="P2233" s="14">
        <f t="shared" si="103"/>
        <v>26.02</v>
      </c>
      <c r="Q2233" s="16" t="s">
        <v>8323</v>
      </c>
      <c r="R2233" t="s">
        <v>8326</v>
      </c>
      <c r="S2233" s="20">
        <f t="shared" si="104"/>
        <v>42032.716145833328</v>
      </c>
    </row>
    <row r="2234" spans="1:19" ht="43.2" x14ac:dyDescent="0.55000000000000004">
      <c r="A2234" s="10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2">
        <f t="shared" si="102"/>
        <v>119</v>
      </c>
      <c r="P2234" s="14">
        <f t="shared" si="103"/>
        <v>27.56</v>
      </c>
      <c r="Q2234" s="16" t="s">
        <v>8327</v>
      </c>
      <c r="R2234" t="s">
        <v>8328</v>
      </c>
      <c r="S2234" s="20">
        <f t="shared" si="104"/>
        <v>41025.874201388891</v>
      </c>
    </row>
    <row r="2235" spans="1:19" ht="43.2" hidden="1" x14ac:dyDescent="0.55000000000000004">
      <c r="A2235" s="10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2">
        <f t="shared" si="102"/>
        <v>30</v>
      </c>
      <c r="P2235" s="14">
        <f t="shared" si="103"/>
        <v>237</v>
      </c>
      <c r="Q2235" s="16" t="s">
        <v>8323</v>
      </c>
      <c r="R2235" t="s">
        <v>8324</v>
      </c>
      <c r="S2235" s="20">
        <f t="shared" si="104"/>
        <v>42006.908692129626</v>
      </c>
    </row>
    <row r="2236" spans="1:19" ht="43.2" hidden="1" x14ac:dyDescent="0.55000000000000004">
      <c r="A2236" s="10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2">
        <f t="shared" si="102"/>
        <v>108</v>
      </c>
      <c r="P2236" s="14">
        <f t="shared" si="103"/>
        <v>79</v>
      </c>
      <c r="Q2236" s="16" t="s">
        <v>8323</v>
      </c>
      <c r="R2236" t="s">
        <v>8326</v>
      </c>
      <c r="S2236" s="20">
        <f t="shared" si="104"/>
        <v>41856.715069444443</v>
      </c>
    </row>
    <row r="2237" spans="1:19" ht="43.2" hidden="1" x14ac:dyDescent="0.55000000000000004">
      <c r="A2237" s="10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2">
        <f t="shared" si="102"/>
        <v>1</v>
      </c>
      <c r="P2237" s="14">
        <f t="shared" si="103"/>
        <v>56.34</v>
      </c>
      <c r="Q2237" s="16" t="s">
        <v>8323</v>
      </c>
      <c r="R2237" t="s">
        <v>8324</v>
      </c>
      <c r="S2237" s="20">
        <f t="shared" si="104"/>
        <v>42255.619351851856</v>
      </c>
    </row>
    <row r="2238" spans="1:19" ht="28.8" x14ac:dyDescent="0.55000000000000004">
      <c r="A2238" s="10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2">
        <f t="shared" si="102"/>
        <v>118</v>
      </c>
      <c r="P2238" s="14">
        <f t="shared" si="103"/>
        <v>47.2</v>
      </c>
      <c r="Q2238" s="16" t="s">
        <v>8327</v>
      </c>
      <c r="R2238" t="s">
        <v>8331</v>
      </c>
      <c r="S2238" s="20">
        <f t="shared" si="104"/>
        <v>41243.367303240739</v>
      </c>
    </row>
    <row r="2239" spans="1:19" ht="28.8" x14ac:dyDescent="0.55000000000000004">
      <c r="A2239" s="10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2">
        <f t="shared" si="102"/>
        <v>118</v>
      </c>
      <c r="P2239" s="14">
        <f t="shared" si="103"/>
        <v>47</v>
      </c>
      <c r="Q2239" s="16" t="s">
        <v>8327</v>
      </c>
      <c r="R2239" t="s">
        <v>8338</v>
      </c>
      <c r="S2239" s="20">
        <f t="shared" si="104"/>
        <v>41802.757719907408</v>
      </c>
    </row>
    <row r="2240" spans="1:19" ht="43.2" x14ac:dyDescent="0.55000000000000004">
      <c r="A2240" s="1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2">
        <f t="shared" si="102"/>
        <v>131</v>
      </c>
      <c r="P2240" s="14">
        <f t="shared" si="103"/>
        <v>97.92</v>
      </c>
      <c r="Q2240" s="16" t="s">
        <v>8323</v>
      </c>
      <c r="R2240" t="s">
        <v>8326</v>
      </c>
      <c r="S2240" s="20">
        <f t="shared" si="104"/>
        <v>41974.743148148147</v>
      </c>
    </row>
    <row r="2241" spans="1:19" ht="28.8" hidden="1" x14ac:dyDescent="0.55000000000000004">
      <c r="A2241" s="10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2">
        <f t="shared" si="102"/>
        <v>8</v>
      </c>
      <c r="P2241" s="14">
        <f t="shared" si="103"/>
        <v>23.96</v>
      </c>
      <c r="Q2241" s="16" t="s">
        <v>8316</v>
      </c>
      <c r="R2241" t="s">
        <v>8334</v>
      </c>
      <c r="S2241" s="20">
        <f t="shared" si="104"/>
        <v>42151.189525462964</v>
      </c>
    </row>
    <row r="2242" spans="1:19" ht="43.2" hidden="1" x14ac:dyDescent="0.55000000000000004">
      <c r="A2242" s="10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2">
        <f t="shared" si="102"/>
        <v>39</v>
      </c>
      <c r="P2242" s="14">
        <f t="shared" si="103"/>
        <v>83.57</v>
      </c>
      <c r="Q2242" s="16" t="s">
        <v>8319</v>
      </c>
      <c r="R2242" t="s">
        <v>8345</v>
      </c>
      <c r="S2242" s="20">
        <f t="shared" si="104"/>
        <v>42240.840289351851</v>
      </c>
    </row>
    <row r="2243" spans="1:19" ht="43.2" hidden="1" x14ac:dyDescent="0.55000000000000004">
      <c r="A2243" s="10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2">
        <f t="shared" ref="O2243:O2306" si="105">ROUND(E2243/D2243*100,0)</f>
        <v>117</v>
      </c>
      <c r="P2243" s="14">
        <f t="shared" ref="P2243:P2306" si="106">IFERROR(ROUND(E2243/L2243,2),0)</f>
        <v>44.92</v>
      </c>
      <c r="Q2243" s="16" t="s">
        <v>8323</v>
      </c>
      <c r="R2243" t="s">
        <v>8326</v>
      </c>
      <c r="S2243" s="20">
        <f t="shared" ref="S2243:S2306" si="107">(((J2243/60)/60/24)+DATE(1970,1,1))</f>
        <v>41837.323009259257</v>
      </c>
    </row>
    <row r="2244" spans="1:19" ht="43.2" x14ac:dyDescent="0.55000000000000004">
      <c r="A2244" s="10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2">
        <f t="shared" si="105"/>
        <v>1165</v>
      </c>
      <c r="P2244" s="14">
        <f t="shared" si="106"/>
        <v>41.61</v>
      </c>
      <c r="Q2244" s="16" t="s">
        <v>8316</v>
      </c>
      <c r="R2244" t="s">
        <v>8317</v>
      </c>
      <c r="S2244" s="20">
        <f t="shared" si="107"/>
        <v>42710.824618055558</v>
      </c>
    </row>
    <row r="2245" spans="1:19" ht="57.6" hidden="1" x14ac:dyDescent="0.55000000000000004">
      <c r="A2245" s="10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2">
        <f t="shared" si="105"/>
        <v>2</v>
      </c>
      <c r="P2245" s="14">
        <f t="shared" si="106"/>
        <v>37.450000000000003</v>
      </c>
      <c r="Q2245" s="16" t="s">
        <v>8308</v>
      </c>
      <c r="R2245" t="s">
        <v>8310</v>
      </c>
      <c r="S2245" s="20">
        <f t="shared" si="107"/>
        <v>42746.096585648149</v>
      </c>
    </row>
    <row r="2246" spans="1:19" ht="43.2" hidden="1" x14ac:dyDescent="0.55000000000000004">
      <c r="A2246" s="10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2">
        <f t="shared" si="105"/>
        <v>17</v>
      </c>
      <c r="P2246" s="14">
        <f t="shared" si="106"/>
        <v>82.57</v>
      </c>
      <c r="Q2246" s="16" t="s">
        <v>8323</v>
      </c>
      <c r="R2246" t="s">
        <v>8326</v>
      </c>
      <c r="S2246" s="20">
        <f t="shared" si="107"/>
        <v>41842.828680555554</v>
      </c>
    </row>
    <row r="2247" spans="1:19" ht="43.2" hidden="1" x14ac:dyDescent="0.55000000000000004">
      <c r="A2247" s="10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2">
        <f t="shared" si="105"/>
        <v>4</v>
      </c>
      <c r="P2247" s="14">
        <f t="shared" si="106"/>
        <v>60.79</v>
      </c>
      <c r="Q2247" s="16" t="s">
        <v>8319</v>
      </c>
      <c r="R2247" t="s">
        <v>8345</v>
      </c>
      <c r="S2247" s="20">
        <f t="shared" si="107"/>
        <v>42061.154930555553</v>
      </c>
    </row>
    <row r="2248" spans="1:19" ht="43.2" hidden="1" x14ac:dyDescent="0.55000000000000004">
      <c r="A2248" s="10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2">
        <f t="shared" si="105"/>
        <v>115</v>
      </c>
      <c r="P2248" s="14">
        <f t="shared" si="106"/>
        <v>50</v>
      </c>
      <c r="Q2248" s="16" t="s">
        <v>8323</v>
      </c>
      <c r="R2248" t="s">
        <v>8326</v>
      </c>
      <c r="S2248" s="20">
        <f t="shared" si="107"/>
        <v>41881.453587962962</v>
      </c>
    </row>
    <row r="2249" spans="1:19" ht="43.2" hidden="1" x14ac:dyDescent="0.55000000000000004">
      <c r="A2249" s="10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2">
        <f t="shared" si="105"/>
        <v>115</v>
      </c>
      <c r="P2249" s="14">
        <f t="shared" si="106"/>
        <v>115</v>
      </c>
      <c r="Q2249" s="16" t="s">
        <v>8323</v>
      </c>
      <c r="R2249" t="s">
        <v>8335</v>
      </c>
      <c r="S2249" s="20">
        <f t="shared" si="107"/>
        <v>42531.980694444443</v>
      </c>
    </row>
    <row r="2250" spans="1:19" ht="43.2" hidden="1" x14ac:dyDescent="0.55000000000000004">
      <c r="A2250" s="1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2">
        <f t="shared" si="105"/>
        <v>46</v>
      </c>
      <c r="P2250" s="14">
        <f t="shared" si="106"/>
        <v>88.31</v>
      </c>
      <c r="Q2250" s="16" t="s">
        <v>8313</v>
      </c>
      <c r="R2250" t="s">
        <v>8314</v>
      </c>
      <c r="S2250" s="20">
        <f t="shared" si="107"/>
        <v>41930.218657407408</v>
      </c>
    </row>
    <row r="2251" spans="1:19" ht="43.2" x14ac:dyDescent="0.55000000000000004">
      <c r="A2251" s="10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2">
        <f t="shared" si="105"/>
        <v>115</v>
      </c>
      <c r="P2251" s="14">
        <f t="shared" si="106"/>
        <v>42.48</v>
      </c>
      <c r="Q2251" s="16" t="s">
        <v>8313</v>
      </c>
      <c r="R2251" t="s">
        <v>8314</v>
      </c>
      <c r="S2251" s="20">
        <f t="shared" si="107"/>
        <v>42505.955925925926</v>
      </c>
    </row>
    <row r="2252" spans="1:19" ht="28.8" x14ac:dyDescent="0.55000000000000004">
      <c r="A2252" s="10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2">
        <f t="shared" si="105"/>
        <v>115</v>
      </c>
      <c r="P2252" s="14">
        <f t="shared" si="106"/>
        <v>57.25</v>
      </c>
      <c r="Q2252" s="16" t="s">
        <v>8327</v>
      </c>
      <c r="R2252" t="s">
        <v>8328</v>
      </c>
      <c r="S2252" s="20">
        <f t="shared" si="107"/>
        <v>40920.904895833337</v>
      </c>
    </row>
    <row r="2253" spans="1:19" ht="43.2" hidden="1" x14ac:dyDescent="0.55000000000000004">
      <c r="A2253" s="10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2">
        <f t="shared" si="105"/>
        <v>6</v>
      </c>
      <c r="P2253" s="14">
        <f t="shared" si="106"/>
        <v>163.57</v>
      </c>
      <c r="Q2253" s="16" t="s">
        <v>8323</v>
      </c>
      <c r="R2253" t="s">
        <v>8324</v>
      </c>
      <c r="S2253" s="20">
        <f t="shared" si="107"/>
        <v>42787.862430555557</v>
      </c>
    </row>
    <row r="2254" spans="1:19" ht="43.2" hidden="1" x14ac:dyDescent="0.55000000000000004">
      <c r="A2254" s="10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2">
        <f t="shared" si="105"/>
        <v>115</v>
      </c>
      <c r="P2254" s="14">
        <f t="shared" si="106"/>
        <v>18.77</v>
      </c>
      <c r="Q2254" s="16" t="s">
        <v>8323</v>
      </c>
      <c r="R2254" t="s">
        <v>8326</v>
      </c>
      <c r="S2254" s="20">
        <f t="shared" si="107"/>
        <v>42103.535254629634</v>
      </c>
    </row>
    <row r="2255" spans="1:19" ht="28.8" hidden="1" x14ac:dyDescent="0.55000000000000004">
      <c r="A2255" s="10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2">
        <f t="shared" si="105"/>
        <v>11</v>
      </c>
      <c r="P2255" s="14">
        <f t="shared" si="106"/>
        <v>286.25</v>
      </c>
      <c r="Q2255" s="16" t="s">
        <v>8323</v>
      </c>
      <c r="R2255" t="s">
        <v>8335</v>
      </c>
      <c r="S2255" s="20">
        <f t="shared" si="107"/>
        <v>42009.493263888886</v>
      </c>
    </row>
    <row r="2256" spans="1:19" ht="43.2" hidden="1" x14ac:dyDescent="0.55000000000000004">
      <c r="A2256" s="10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2">
        <f t="shared" si="105"/>
        <v>38</v>
      </c>
      <c r="P2256" s="14">
        <f t="shared" si="106"/>
        <v>81.569999999999993</v>
      </c>
      <c r="Q2256" s="16" t="s">
        <v>8323</v>
      </c>
      <c r="R2256" t="s">
        <v>8326</v>
      </c>
      <c r="S2256" s="20">
        <f t="shared" si="107"/>
        <v>41850.863252314812</v>
      </c>
    </row>
    <row r="2257" spans="1:19" ht="43.2" x14ac:dyDescent="0.55000000000000004">
      <c r="A2257" s="10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2">
        <f t="shared" si="105"/>
        <v>119</v>
      </c>
      <c r="P2257" s="14">
        <f t="shared" si="106"/>
        <v>42.3</v>
      </c>
      <c r="Q2257" s="16" t="s">
        <v>8323</v>
      </c>
      <c r="R2257" t="s">
        <v>8326</v>
      </c>
      <c r="S2257" s="20">
        <f t="shared" si="107"/>
        <v>41884.599849537037</v>
      </c>
    </row>
    <row r="2258" spans="1:19" ht="43.2" x14ac:dyDescent="0.55000000000000004">
      <c r="A2258" s="10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2">
        <f t="shared" si="105"/>
        <v>152</v>
      </c>
      <c r="P2258" s="14">
        <f t="shared" si="106"/>
        <v>42.22</v>
      </c>
      <c r="Q2258" s="16" t="s">
        <v>8327</v>
      </c>
      <c r="R2258" t="s">
        <v>8329</v>
      </c>
      <c r="S2258" s="20">
        <f t="shared" si="107"/>
        <v>41031.82163194444</v>
      </c>
    </row>
    <row r="2259" spans="1:19" ht="28.8" hidden="1" x14ac:dyDescent="0.55000000000000004">
      <c r="A2259" s="10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2">
        <f t="shared" si="105"/>
        <v>11</v>
      </c>
      <c r="P2259" s="14">
        <f t="shared" si="106"/>
        <v>29.89</v>
      </c>
      <c r="Q2259" s="16" t="s">
        <v>8308</v>
      </c>
      <c r="R2259" t="s">
        <v>8310</v>
      </c>
      <c r="S2259" s="20">
        <f t="shared" si="107"/>
        <v>42611.613564814819</v>
      </c>
    </row>
    <row r="2260" spans="1:19" ht="43.2" hidden="1" x14ac:dyDescent="0.55000000000000004">
      <c r="A2260" s="1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2">
        <f t="shared" si="105"/>
        <v>1</v>
      </c>
      <c r="P2260" s="14">
        <f t="shared" si="106"/>
        <v>102.73</v>
      </c>
      <c r="Q2260" s="16" t="s">
        <v>8308</v>
      </c>
      <c r="R2260" t="s">
        <v>8310</v>
      </c>
      <c r="S2260" s="20">
        <f t="shared" si="107"/>
        <v>41974.791990740734</v>
      </c>
    </row>
    <row r="2261" spans="1:19" ht="28.8" x14ac:dyDescent="0.55000000000000004">
      <c r="A2261" s="10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2">
        <f t="shared" si="105"/>
        <v>113</v>
      </c>
      <c r="P2261" s="14">
        <f t="shared" si="106"/>
        <v>66.47</v>
      </c>
      <c r="Q2261" s="16" t="s">
        <v>8327</v>
      </c>
      <c r="R2261" t="s">
        <v>8331</v>
      </c>
      <c r="S2261" s="20">
        <f t="shared" si="107"/>
        <v>41321.339583333334</v>
      </c>
    </row>
    <row r="2262" spans="1:19" ht="43.2" x14ac:dyDescent="0.55000000000000004">
      <c r="A2262" s="10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2">
        <f t="shared" si="105"/>
        <v>103</v>
      </c>
      <c r="P2262" s="14">
        <f t="shared" si="106"/>
        <v>33.24</v>
      </c>
      <c r="Q2262" s="16" t="s">
        <v>8327</v>
      </c>
      <c r="R2262" t="s">
        <v>8329</v>
      </c>
      <c r="S2262" s="20">
        <f t="shared" si="107"/>
        <v>40997.257222222222</v>
      </c>
    </row>
    <row r="2263" spans="1:19" ht="43.2" x14ac:dyDescent="0.55000000000000004">
      <c r="A2263" s="10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2">
        <f t="shared" si="105"/>
        <v>113</v>
      </c>
      <c r="P2263" s="14">
        <f t="shared" si="106"/>
        <v>66.47</v>
      </c>
      <c r="Q2263" s="16" t="s">
        <v>8323</v>
      </c>
      <c r="R2263" t="s">
        <v>8326</v>
      </c>
      <c r="S2263" s="20">
        <f t="shared" si="107"/>
        <v>42661.132245370376</v>
      </c>
    </row>
    <row r="2264" spans="1:19" ht="43.2" hidden="1" x14ac:dyDescent="0.55000000000000004">
      <c r="A2264" s="10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2">
        <f t="shared" si="105"/>
        <v>23</v>
      </c>
      <c r="P2264" s="14">
        <f t="shared" si="106"/>
        <v>56.3</v>
      </c>
      <c r="Q2264" s="16" t="s">
        <v>8319</v>
      </c>
      <c r="R2264" t="s">
        <v>8345</v>
      </c>
      <c r="S2264" s="20">
        <f t="shared" si="107"/>
        <v>42595.585358796292</v>
      </c>
    </row>
    <row r="2265" spans="1:19" ht="57.6" hidden="1" x14ac:dyDescent="0.55000000000000004">
      <c r="A2265" s="10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2">
        <f t="shared" si="105"/>
        <v>38</v>
      </c>
      <c r="P2265" s="14">
        <f t="shared" si="106"/>
        <v>86.62</v>
      </c>
      <c r="Q2265" s="16" t="s">
        <v>8323</v>
      </c>
      <c r="R2265" t="s">
        <v>8326</v>
      </c>
      <c r="S2265" s="20">
        <f t="shared" si="107"/>
        <v>41865.878657407404</v>
      </c>
    </row>
    <row r="2266" spans="1:19" ht="43.2" x14ac:dyDescent="0.55000000000000004">
      <c r="A2266" s="10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2">
        <f t="shared" si="105"/>
        <v>102</v>
      </c>
      <c r="P2266" s="14">
        <f t="shared" si="106"/>
        <v>59.21</v>
      </c>
      <c r="Q2266" s="16" t="s">
        <v>8323</v>
      </c>
      <c r="R2266" t="s">
        <v>8326</v>
      </c>
      <c r="S2266" s="20">
        <f t="shared" si="107"/>
        <v>42073.660694444443</v>
      </c>
    </row>
    <row r="2267" spans="1:19" ht="43.2" x14ac:dyDescent="0.55000000000000004">
      <c r="A2267" s="10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2">
        <f t="shared" si="105"/>
        <v>187</v>
      </c>
      <c r="P2267" s="14">
        <f t="shared" si="106"/>
        <v>38.74</v>
      </c>
      <c r="Q2267" s="16" t="s">
        <v>8327</v>
      </c>
      <c r="R2267" t="s">
        <v>8328</v>
      </c>
      <c r="S2267" s="20">
        <f t="shared" si="107"/>
        <v>41059.118993055556</v>
      </c>
    </row>
    <row r="2268" spans="1:19" ht="43.2" x14ac:dyDescent="0.55000000000000004">
      <c r="A2268" s="10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2">
        <f t="shared" si="105"/>
        <v>112</v>
      </c>
      <c r="P2268" s="14">
        <f t="shared" si="106"/>
        <v>58.95</v>
      </c>
      <c r="Q2268" s="16" t="s">
        <v>8323</v>
      </c>
      <c r="R2268" t="s">
        <v>8326</v>
      </c>
      <c r="S2268" s="20">
        <f t="shared" si="107"/>
        <v>42572.61681712963</v>
      </c>
    </row>
    <row r="2269" spans="1:19" ht="57.6" x14ac:dyDescent="0.55000000000000004">
      <c r="A2269" s="10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2">
        <f t="shared" si="105"/>
        <v>112</v>
      </c>
      <c r="P2269" s="14">
        <f t="shared" si="106"/>
        <v>62.17</v>
      </c>
      <c r="Q2269" s="16" t="s">
        <v>8323</v>
      </c>
      <c r="R2269" t="s">
        <v>8326</v>
      </c>
      <c r="S2269" s="20">
        <f t="shared" si="107"/>
        <v>42374.651504629626</v>
      </c>
    </row>
    <row r="2270" spans="1:19" ht="43.2" x14ac:dyDescent="0.55000000000000004">
      <c r="A2270" s="1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2">
        <f t="shared" si="105"/>
        <v>106</v>
      </c>
      <c r="P2270" s="14">
        <f t="shared" si="106"/>
        <v>61.94</v>
      </c>
      <c r="Q2270" s="16" t="s">
        <v>8323</v>
      </c>
      <c r="R2270" t="s">
        <v>8326</v>
      </c>
      <c r="S2270" s="20">
        <f t="shared" si="107"/>
        <v>42499.039629629624</v>
      </c>
    </row>
    <row r="2271" spans="1:19" ht="43.2" x14ac:dyDescent="0.55000000000000004">
      <c r="A2271" s="10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2">
        <f t="shared" si="105"/>
        <v>223</v>
      </c>
      <c r="P2271" s="14">
        <f t="shared" si="106"/>
        <v>61.94</v>
      </c>
      <c r="Q2271" s="16" t="s">
        <v>8323</v>
      </c>
      <c r="R2271" t="s">
        <v>8326</v>
      </c>
      <c r="S2271" s="20">
        <f t="shared" si="107"/>
        <v>41830.545694444445</v>
      </c>
    </row>
    <row r="2272" spans="1:19" ht="43.2" x14ac:dyDescent="0.55000000000000004">
      <c r="A2272" s="10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2">
        <f t="shared" si="105"/>
        <v>171</v>
      </c>
      <c r="P2272" s="14">
        <f t="shared" si="106"/>
        <v>35.840000000000003</v>
      </c>
      <c r="Q2272" s="16" t="s">
        <v>8327</v>
      </c>
      <c r="R2272" t="s">
        <v>8328</v>
      </c>
      <c r="S2272" s="20">
        <f t="shared" si="107"/>
        <v>40670.507326388892</v>
      </c>
    </row>
    <row r="2273" spans="1:19" ht="43.2" x14ac:dyDescent="0.55000000000000004">
      <c r="A2273" s="10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2">
        <f t="shared" si="105"/>
        <v>111</v>
      </c>
      <c r="P2273" s="14">
        <f t="shared" si="106"/>
        <v>58.42</v>
      </c>
      <c r="Q2273" s="16" t="s">
        <v>8323</v>
      </c>
      <c r="R2273" t="s">
        <v>8326</v>
      </c>
      <c r="S2273" s="20">
        <f t="shared" si="107"/>
        <v>41869.740671296298</v>
      </c>
    </row>
    <row r="2274" spans="1:19" ht="43.2" hidden="1" x14ac:dyDescent="0.55000000000000004">
      <c r="A2274" s="10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2">
        <f t="shared" si="105"/>
        <v>4</v>
      </c>
      <c r="P2274" s="14">
        <f t="shared" si="106"/>
        <v>65.180000000000007</v>
      </c>
      <c r="Q2274" s="16" t="s">
        <v>8308</v>
      </c>
      <c r="R2274" t="s">
        <v>8310</v>
      </c>
      <c r="S2274" s="20">
        <f t="shared" si="107"/>
        <v>42481.376597222217</v>
      </c>
    </row>
    <row r="2275" spans="1:19" ht="43.2" x14ac:dyDescent="0.55000000000000004">
      <c r="A2275" s="10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2">
        <f t="shared" si="105"/>
        <v>111</v>
      </c>
      <c r="P2275" s="14">
        <f t="shared" si="106"/>
        <v>73.73</v>
      </c>
      <c r="Q2275" s="16" t="s">
        <v>8321</v>
      </c>
      <c r="R2275" t="s">
        <v>8343</v>
      </c>
      <c r="S2275" s="20">
        <f t="shared" si="107"/>
        <v>41065.858067129629</v>
      </c>
    </row>
    <row r="2276" spans="1:19" ht="43.2" x14ac:dyDescent="0.55000000000000004">
      <c r="A2276" s="10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2">
        <f t="shared" si="105"/>
        <v>221</v>
      </c>
      <c r="P2276" s="14">
        <f t="shared" si="106"/>
        <v>61.39</v>
      </c>
      <c r="Q2276" s="16" t="s">
        <v>8323</v>
      </c>
      <c r="R2276" t="s">
        <v>8326</v>
      </c>
      <c r="S2276" s="20">
        <f t="shared" si="107"/>
        <v>42107.067557870367</v>
      </c>
    </row>
    <row r="2277" spans="1:19" ht="43.2" hidden="1" x14ac:dyDescent="0.55000000000000004">
      <c r="A2277" s="10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2">
        <f t="shared" si="105"/>
        <v>16</v>
      </c>
      <c r="P2277" s="14">
        <f t="shared" si="106"/>
        <v>91.83</v>
      </c>
      <c r="Q2277" s="16" t="s">
        <v>8323</v>
      </c>
      <c r="R2277" t="s">
        <v>8326</v>
      </c>
      <c r="S2277" s="20">
        <f t="shared" si="107"/>
        <v>42538.968310185184</v>
      </c>
    </row>
    <row r="2278" spans="1:19" ht="43.2" hidden="1" x14ac:dyDescent="0.55000000000000004">
      <c r="A2278" s="10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2">
        <f t="shared" si="105"/>
        <v>15</v>
      </c>
      <c r="P2278" s="14">
        <f t="shared" si="106"/>
        <v>367</v>
      </c>
      <c r="Q2278" s="16" t="s">
        <v>8308</v>
      </c>
      <c r="R2278" t="s">
        <v>8342</v>
      </c>
      <c r="S2278" s="20">
        <f t="shared" si="107"/>
        <v>42159.649583333332</v>
      </c>
    </row>
    <row r="2279" spans="1:19" ht="43.2" x14ac:dyDescent="0.55000000000000004">
      <c r="A2279" s="10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2">
        <f t="shared" si="105"/>
        <v>110</v>
      </c>
      <c r="P2279" s="14">
        <f t="shared" si="106"/>
        <v>40.78</v>
      </c>
      <c r="Q2279" s="16" t="s">
        <v>8323</v>
      </c>
      <c r="R2279" t="s">
        <v>8326</v>
      </c>
      <c r="S2279" s="20">
        <f t="shared" si="107"/>
        <v>41866.79886574074</v>
      </c>
    </row>
    <row r="2280" spans="1:19" ht="43.2" x14ac:dyDescent="0.55000000000000004">
      <c r="A2280" s="1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2">
        <f t="shared" si="105"/>
        <v>110</v>
      </c>
      <c r="P2280" s="14">
        <f t="shared" si="106"/>
        <v>100</v>
      </c>
      <c r="Q2280" s="16" t="s">
        <v>8327</v>
      </c>
      <c r="R2280" t="s">
        <v>8341</v>
      </c>
      <c r="S2280" s="20">
        <f t="shared" si="107"/>
        <v>40696.648784722223</v>
      </c>
    </row>
    <row r="2281" spans="1:19" ht="43.2" hidden="1" x14ac:dyDescent="0.55000000000000004">
      <c r="A2281" s="10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2">
        <f t="shared" si="105"/>
        <v>0</v>
      </c>
      <c r="P2281" s="14">
        <f t="shared" si="106"/>
        <v>550</v>
      </c>
      <c r="Q2281" s="16" t="s">
        <v>8308</v>
      </c>
      <c r="R2281" t="s">
        <v>8340</v>
      </c>
      <c r="S2281" s="20">
        <f t="shared" si="107"/>
        <v>42241.798206018517</v>
      </c>
    </row>
    <row r="2282" spans="1:19" ht="43.2" x14ac:dyDescent="0.55000000000000004">
      <c r="A2282" s="10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2">
        <f t="shared" si="105"/>
        <v>100</v>
      </c>
      <c r="P2282" s="14">
        <f t="shared" si="106"/>
        <v>73.33</v>
      </c>
      <c r="Q2282" s="16" t="s">
        <v>8323</v>
      </c>
      <c r="R2282" t="s">
        <v>8335</v>
      </c>
      <c r="S2282" s="20">
        <f t="shared" si="107"/>
        <v>42445.598136574074</v>
      </c>
    </row>
    <row r="2283" spans="1:19" ht="43.2" hidden="1" x14ac:dyDescent="0.55000000000000004">
      <c r="A2283" s="10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2">
        <f t="shared" si="105"/>
        <v>22</v>
      </c>
      <c r="P2283" s="14">
        <f t="shared" si="106"/>
        <v>47.7</v>
      </c>
      <c r="Q2283" s="16" t="s">
        <v>8323</v>
      </c>
      <c r="R2283" t="s">
        <v>8326</v>
      </c>
      <c r="S2283" s="20">
        <f t="shared" si="107"/>
        <v>41740.493657407409</v>
      </c>
    </row>
    <row r="2284" spans="1:19" ht="57.6" hidden="1" x14ac:dyDescent="0.55000000000000004">
      <c r="A2284" s="10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2">
        <f t="shared" si="105"/>
        <v>2</v>
      </c>
      <c r="P2284" s="14">
        <f t="shared" si="106"/>
        <v>18.899999999999999</v>
      </c>
      <c r="Q2284" s="16" t="s">
        <v>8323</v>
      </c>
      <c r="R2284" t="s">
        <v>8324</v>
      </c>
      <c r="S2284" s="20">
        <f t="shared" si="107"/>
        <v>41872.802928240737</v>
      </c>
    </row>
    <row r="2285" spans="1:19" ht="28.8" x14ac:dyDescent="0.55000000000000004">
      <c r="A2285" s="10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2">
        <f t="shared" si="105"/>
        <v>109</v>
      </c>
      <c r="P2285" s="14">
        <f t="shared" si="106"/>
        <v>43.64</v>
      </c>
      <c r="Q2285" s="16" t="s">
        <v>8311</v>
      </c>
      <c r="R2285" t="s">
        <v>8333</v>
      </c>
      <c r="S2285" s="20">
        <f t="shared" si="107"/>
        <v>41464.934386574074</v>
      </c>
    </row>
    <row r="2286" spans="1:19" ht="43.2" x14ac:dyDescent="0.55000000000000004">
      <c r="A2286" s="10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2">
        <f t="shared" si="105"/>
        <v>218</v>
      </c>
      <c r="P2286" s="14">
        <f t="shared" si="106"/>
        <v>54.5</v>
      </c>
      <c r="Q2286" s="16" t="s">
        <v>8323</v>
      </c>
      <c r="R2286" t="s">
        <v>8326</v>
      </c>
      <c r="S2286" s="20">
        <f t="shared" si="107"/>
        <v>42056.091631944444</v>
      </c>
    </row>
    <row r="2287" spans="1:19" ht="43.2" hidden="1" x14ac:dyDescent="0.55000000000000004">
      <c r="A2287" s="10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2">
        <f t="shared" si="105"/>
        <v>109</v>
      </c>
      <c r="P2287" s="14">
        <f t="shared" si="106"/>
        <v>26.54</v>
      </c>
      <c r="Q2287" s="16" t="s">
        <v>8323</v>
      </c>
      <c r="R2287" t="s">
        <v>8326</v>
      </c>
      <c r="S2287" s="20">
        <f t="shared" si="107"/>
        <v>42135.810694444444</v>
      </c>
    </row>
    <row r="2288" spans="1:19" ht="43.2" hidden="1" x14ac:dyDescent="0.55000000000000004">
      <c r="A2288" s="10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2">
        <f t="shared" si="105"/>
        <v>108</v>
      </c>
      <c r="P2288" s="14">
        <f t="shared" si="106"/>
        <v>30.93</v>
      </c>
      <c r="Q2288" s="16" t="s">
        <v>8323</v>
      </c>
      <c r="R2288" t="s">
        <v>8326</v>
      </c>
      <c r="S2288" s="20">
        <f t="shared" si="107"/>
        <v>41785.707708333335</v>
      </c>
    </row>
    <row r="2289" spans="1:19" ht="43.2" x14ac:dyDescent="0.55000000000000004">
      <c r="A2289" s="10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2">
        <f t="shared" si="105"/>
        <v>166</v>
      </c>
      <c r="P2289" s="14">
        <f t="shared" si="106"/>
        <v>31.82</v>
      </c>
      <c r="Q2289" s="16" t="s">
        <v>8327</v>
      </c>
      <c r="R2289" t="s">
        <v>8331</v>
      </c>
      <c r="S2289" s="20">
        <f t="shared" si="107"/>
        <v>41547.662997685184</v>
      </c>
    </row>
    <row r="2290" spans="1:19" ht="43.2" hidden="1" x14ac:dyDescent="0.55000000000000004">
      <c r="A2290" s="1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2">
        <f t="shared" si="105"/>
        <v>108</v>
      </c>
      <c r="P2290" s="14">
        <f t="shared" si="106"/>
        <v>43.28</v>
      </c>
      <c r="Q2290" s="16" t="s">
        <v>8323</v>
      </c>
      <c r="R2290" t="s">
        <v>8326</v>
      </c>
      <c r="S2290" s="20">
        <f t="shared" si="107"/>
        <v>42016.832465277781</v>
      </c>
    </row>
    <row r="2291" spans="1:19" ht="43.2" hidden="1" x14ac:dyDescent="0.55000000000000004">
      <c r="A2291" s="10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2">
        <f t="shared" si="105"/>
        <v>3</v>
      </c>
      <c r="P2291" s="14">
        <f t="shared" si="106"/>
        <v>49.14</v>
      </c>
      <c r="Q2291" s="16" t="s">
        <v>8313</v>
      </c>
      <c r="R2291" t="s">
        <v>8314</v>
      </c>
      <c r="S2291" s="20">
        <f t="shared" si="107"/>
        <v>41987.818969907406</v>
      </c>
    </row>
    <row r="2292" spans="1:19" ht="28.8" x14ac:dyDescent="0.55000000000000004">
      <c r="A2292" s="10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2">
        <f t="shared" si="105"/>
        <v>108</v>
      </c>
      <c r="P2292" s="14">
        <f t="shared" si="106"/>
        <v>33.75</v>
      </c>
      <c r="Q2292" s="16" t="s">
        <v>8327</v>
      </c>
      <c r="R2292" t="s">
        <v>8338</v>
      </c>
      <c r="S2292" s="20">
        <f t="shared" si="107"/>
        <v>42006.02207175926</v>
      </c>
    </row>
    <row r="2293" spans="1:19" ht="28.8" x14ac:dyDescent="0.55000000000000004">
      <c r="A2293" s="10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2">
        <f t="shared" si="105"/>
        <v>180</v>
      </c>
      <c r="P2293" s="14">
        <f t="shared" si="106"/>
        <v>54</v>
      </c>
      <c r="Q2293" s="16" t="s">
        <v>8323</v>
      </c>
      <c r="R2293" t="s">
        <v>8324</v>
      </c>
      <c r="S2293" s="20">
        <f t="shared" si="107"/>
        <v>42098.216238425928</v>
      </c>
    </row>
    <row r="2294" spans="1:19" ht="28.8" x14ac:dyDescent="0.55000000000000004">
      <c r="A2294" s="10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2">
        <f t="shared" si="105"/>
        <v>108</v>
      </c>
      <c r="P2294" s="14">
        <f t="shared" si="106"/>
        <v>77</v>
      </c>
      <c r="Q2294" s="16" t="s">
        <v>8323</v>
      </c>
      <c r="R2294" t="s">
        <v>8326</v>
      </c>
      <c r="S2294" s="20">
        <f t="shared" si="107"/>
        <v>42402.889027777783</v>
      </c>
    </row>
    <row r="2295" spans="1:19" ht="43.2" hidden="1" x14ac:dyDescent="0.55000000000000004">
      <c r="A2295" s="10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2">
        <f t="shared" si="105"/>
        <v>215</v>
      </c>
      <c r="P2295" s="14">
        <f t="shared" si="106"/>
        <v>35.770000000000003</v>
      </c>
      <c r="Q2295" s="16" t="s">
        <v>8323</v>
      </c>
      <c r="R2295" t="s">
        <v>8326</v>
      </c>
      <c r="S2295" s="20">
        <f t="shared" si="107"/>
        <v>41841.820486111108</v>
      </c>
    </row>
    <row r="2296" spans="1:19" ht="43.2" hidden="1" x14ac:dyDescent="0.55000000000000004">
      <c r="A2296" s="10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2">
        <f t="shared" si="105"/>
        <v>4</v>
      </c>
      <c r="P2296" s="14">
        <f t="shared" si="106"/>
        <v>82.46</v>
      </c>
      <c r="Q2296" s="16" t="s">
        <v>8323</v>
      </c>
      <c r="R2296" t="s">
        <v>8324</v>
      </c>
      <c r="S2296" s="20">
        <f t="shared" si="107"/>
        <v>42649.562118055561</v>
      </c>
    </row>
    <row r="2297" spans="1:19" ht="43.2" hidden="1" x14ac:dyDescent="0.55000000000000004">
      <c r="A2297" s="10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2">
        <f t="shared" si="105"/>
        <v>223</v>
      </c>
      <c r="P2297" s="14">
        <f t="shared" si="106"/>
        <v>21.38</v>
      </c>
      <c r="Q2297" s="16" t="s">
        <v>8316</v>
      </c>
      <c r="R2297" t="s">
        <v>8317</v>
      </c>
      <c r="S2297" s="20">
        <f t="shared" si="107"/>
        <v>42682.451921296291</v>
      </c>
    </row>
    <row r="2298" spans="1:19" ht="43.2" x14ac:dyDescent="0.55000000000000004">
      <c r="A2298" s="10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2">
        <f t="shared" si="105"/>
        <v>107</v>
      </c>
      <c r="P2298" s="14">
        <f t="shared" si="106"/>
        <v>53.34</v>
      </c>
      <c r="Q2298" s="16" t="s">
        <v>8323</v>
      </c>
      <c r="R2298" t="s">
        <v>8326</v>
      </c>
      <c r="S2298" s="20">
        <f t="shared" si="107"/>
        <v>42475.057164351849</v>
      </c>
    </row>
    <row r="2299" spans="1:19" ht="28.8" hidden="1" x14ac:dyDescent="0.55000000000000004">
      <c r="A2299" s="10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2">
        <f t="shared" si="105"/>
        <v>118</v>
      </c>
      <c r="P2299" s="14">
        <f t="shared" si="106"/>
        <v>29.61</v>
      </c>
      <c r="Q2299" s="16" t="s">
        <v>8327</v>
      </c>
      <c r="R2299" t="s">
        <v>8341</v>
      </c>
      <c r="S2299" s="20">
        <f t="shared" si="107"/>
        <v>41744.745208333334</v>
      </c>
    </row>
    <row r="2300" spans="1:19" ht="57.6" x14ac:dyDescent="0.55000000000000004">
      <c r="A2300" s="1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2">
        <f t="shared" si="105"/>
        <v>213</v>
      </c>
      <c r="P2300" s="14">
        <f t="shared" si="106"/>
        <v>33.31</v>
      </c>
      <c r="Q2300" s="16" t="s">
        <v>8323</v>
      </c>
      <c r="R2300" t="s">
        <v>8324</v>
      </c>
      <c r="S2300" s="20">
        <f t="shared" si="107"/>
        <v>40378.893206018518</v>
      </c>
    </row>
    <row r="2301" spans="1:19" ht="43.2" x14ac:dyDescent="0.55000000000000004">
      <c r="A2301" s="10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2">
        <f t="shared" si="105"/>
        <v>133</v>
      </c>
      <c r="P2301" s="14">
        <f t="shared" si="106"/>
        <v>42.61</v>
      </c>
      <c r="Q2301" s="16" t="s">
        <v>8327</v>
      </c>
      <c r="R2301" t="s">
        <v>8331</v>
      </c>
      <c r="S2301" s="20">
        <f t="shared" si="107"/>
        <v>41403.000856481485</v>
      </c>
    </row>
    <row r="2302" spans="1:19" ht="43.2" hidden="1" x14ac:dyDescent="0.55000000000000004">
      <c r="A2302" s="10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2">
        <f t="shared" si="105"/>
        <v>21</v>
      </c>
      <c r="P2302" s="14">
        <f t="shared" si="106"/>
        <v>56.05</v>
      </c>
      <c r="Q2302" s="16" t="s">
        <v>8323</v>
      </c>
      <c r="R2302" t="s">
        <v>8326</v>
      </c>
      <c r="S2302" s="20">
        <f t="shared" si="107"/>
        <v>41766.072500000002</v>
      </c>
    </row>
    <row r="2303" spans="1:19" ht="28.8" x14ac:dyDescent="0.55000000000000004">
      <c r="A2303" s="10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2">
        <f t="shared" si="105"/>
        <v>106</v>
      </c>
      <c r="P2303" s="14">
        <f t="shared" si="106"/>
        <v>40.92</v>
      </c>
      <c r="Q2303" s="16" t="s">
        <v>8323</v>
      </c>
      <c r="R2303" t="s">
        <v>8326</v>
      </c>
      <c r="S2303" s="20">
        <f t="shared" si="107"/>
        <v>42184.209537037037</v>
      </c>
    </row>
    <row r="2304" spans="1:19" ht="43.2" x14ac:dyDescent="0.55000000000000004">
      <c r="A2304" s="10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2">
        <f t="shared" si="105"/>
        <v>106</v>
      </c>
      <c r="P2304" s="14">
        <f t="shared" si="106"/>
        <v>25.31</v>
      </c>
      <c r="Q2304" s="16" t="s">
        <v>8323</v>
      </c>
      <c r="R2304" t="s">
        <v>8326</v>
      </c>
      <c r="S2304" s="20">
        <f t="shared" si="107"/>
        <v>42419.91942129629</v>
      </c>
    </row>
    <row r="2305" spans="1:19" ht="28.8" hidden="1" x14ac:dyDescent="0.55000000000000004">
      <c r="A2305" s="10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2">
        <f t="shared" si="105"/>
        <v>7</v>
      </c>
      <c r="P2305" s="14">
        <f t="shared" si="106"/>
        <v>58.89</v>
      </c>
      <c r="Q2305" s="16" t="s">
        <v>8327</v>
      </c>
      <c r="R2305" t="s">
        <v>8354</v>
      </c>
      <c r="S2305" s="20">
        <f t="shared" si="107"/>
        <v>41736.549791666665</v>
      </c>
    </row>
    <row r="2306" spans="1:19" ht="43.2" hidden="1" x14ac:dyDescent="0.55000000000000004">
      <c r="A2306" s="10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2">
        <f t="shared" si="105"/>
        <v>18</v>
      </c>
      <c r="P2306" s="14">
        <f t="shared" si="106"/>
        <v>81.540000000000006</v>
      </c>
      <c r="Q2306" s="16" t="s">
        <v>8323</v>
      </c>
      <c r="R2306" t="s">
        <v>8326</v>
      </c>
      <c r="S2306" s="20">
        <f t="shared" si="107"/>
        <v>41833.660995370366</v>
      </c>
    </row>
    <row r="2307" spans="1:19" ht="43.2" hidden="1" x14ac:dyDescent="0.55000000000000004">
      <c r="A2307" s="10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2">
        <f t="shared" ref="O2307:O2370" si="108">ROUND(E2307/D2307*100,0)</f>
        <v>50</v>
      </c>
      <c r="P2307" s="14">
        <f t="shared" ref="P2307:P2370" si="109">IFERROR(ROUND(E2307/L2307,2),0)</f>
        <v>117.56</v>
      </c>
      <c r="Q2307" s="16" t="s">
        <v>8308</v>
      </c>
      <c r="R2307" t="s">
        <v>8340</v>
      </c>
      <c r="S2307" s="20">
        <f t="shared" ref="S2307:S2370" si="110">(((J2307/60)/60/24)+DATE(1970,1,1))</f>
        <v>42482.624699074076</v>
      </c>
    </row>
    <row r="2308" spans="1:19" ht="43.2" x14ac:dyDescent="0.55000000000000004">
      <c r="A2308" s="10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2">
        <f t="shared" si="108"/>
        <v>106</v>
      </c>
      <c r="P2308" s="14">
        <f t="shared" si="109"/>
        <v>52.8</v>
      </c>
      <c r="Q2308" s="16" t="s">
        <v>8327</v>
      </c>
      <c r="R2308" t="s">
        <v>8328</v>
      </c>
      <c r="S2308" s="20">
        <f t="shared" si="110"/>
        <v>42017.967442129629</v>
      </c>
    </row>
    <row r="2309" spans="1:19" ht="43.2" x14ac:dyDescent="0.55000000000000004">
      <c r="A2309" s="10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2">
        <f t="shared" si="108"/>
        <v>132</v>
      </c>
      <c r="P2309" s="14">
        <f t="shared" si="109"/>
        <v>39.07</v>
      </c>
      <c r="Q2309" s="16" t="s">
        <v>8308</v>
      </c>
      <c r="R2309" t="s">
        <v>8310</v>
      </c>
      <c r="S2309" s="20">
        <f t="shared" si="110"/>
        <v>41832.852627314816</v>
      </c>
    </row>
    <row r="2310" spans="1:19" ht="43.2" x14ac:dyDescent="0.55000000000000004">
      <c r="A2310" s="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2">
        <f t="shared" si="108"/>
        <v>211</v>
      </c>
      <c r="P2310" s="14">
        <f t="shared" si="109"/>
        <v>58.61</v>
      </c>
      <c r="Q2310" s="16" t="s">
        <v>8323</v>
      </c>
      <c r="R2310" t="s">
        <v>8326</v>
      </c>
      <c r="S2310" s="20">
        <f t="shared" si="110"/>
        <v>41808.991944444446</v>
      </c>
    </row>
    <row r="2311" spans="1:19" ht="43.2" x14ac:dyDescent="0.55000000000000004">
      <c r="A2311" s="10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2">
        <f t="shared" si="108"/>
        <v>350</v>
      </c>
      <c r="P2311" s="14">
        <f t="shared" si="109"/>
        <v>75.040000000000006</v>
      </c>
      <c r="Q2311" s="16" t="s">
        <v>8327</v>
      </c>
      <c r="R2311" t="s">
        <v>8331</v>
      </c>
      <c r="S2311" s="20">
        <f t="shared" si="110"/>
        <v>40565.032511574071</v>
      </c>
    </row>
    <row r="2312" spans="1:19" ht="28.8" x14ac:dyDescent="0.55000000000000004">
      <c r="A2312" s="10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2">
        <f t="shared" si="108"/>
        <v>105</v>
      </c>
      <c r="P2312" s="14">
        <f t="shared" si="109"/>
        <v>38.89</v>
      </c>
      <c r="Q2312" s="16" t="s">
        <v>8327</v>
      </c>
      <c r="R2312" t="s">
        <v>8331</v>
      </c>
      <c r="S2312" s="20">
        <f t="shared" si="110"/>
        <v>41288.68712962963</v>
      </c>
    </row>
    <row r="2313" spans="1:19" ht="43.2" hidden="1" x14ac:dyDescent="0.55000000000000004">
      <c r="A2313" s="10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2">
        <f t="shared" si="108"/>
        <v>11</v>
      </c>
      <c r="P2313" s="14">
        <f t="shared" si="109"/>
        <v>525</v>
      </c>
      <c r="Q2313" s="16" t="s">
        <v>8327</v>
      </c>
      <c r="R2313" t="s">
        <v>8330</v>
      </c>
      <c r="S2313" s="20">
        <f t="shared" si="110"/>
        <v>41852.646226851852</v>
      </c>
    </row>
    <row r="2314" spans="1:19" ht="43.2" x14ac:dyDescent="0.55000000000000004">
      <c r="A2314" s="10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2">
        <f t="shared" si="108"/>
        <v>263</v>
      </c>
      <c r="P2314" s="14">
        <f t="shared" si="109"/>
        <v>42</v>
      </c>
      <c r="Q2314" s="16" t="s">
        <v>8327</v>
      </c>
      <c r="R2314" t="s">
        <v>8331</v>
      </c>
      <c r="S2314" s="20">
        <f t="shared" si="110"/>
        <v>41303.044016203705</v>
      </c>
    </row>
    <row r="2315" spans="1:19" ht="43.2" hidden="1" x14ac:dyDescent="0.55000000000000004">
      <c r="A2315" s="10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2">
        <f t="shared" si="108"/>
        <v>10</v>
      </c>
      <c r="P2315" s="14">
        <f t="shared" si="109"/>
        <v>31.76</v>
      </c>
      <c r="Q2315" s="16" t="s">
        <v>8311</v>
      </c>
      <c r="R2315" t="s">
        <v>8356</v>
      </c>
      <c r="S2315" s="20">
        <f t="shared" si="110"/>
        <v>41620.90047453704</v>
      </c>
    </row>
    <row r="2316" spans="1:19" ht="43.2" x14ac:dyDescent="0.55000000000000004">
      <c r="A2316" s="10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2">
        <f t="shared" si="108"/>
        <v>105</v>
      </c>
      <c r="P2316" s="14">
        <f t="shared" si="109"/>
        <v>32.72</v>
      </c>
      <c r="Q2316" s="16" t="s">
        <v>8327</v>
      </c>
      <c r="R2316" t="s">
        <v>8328</v>
      </c>
      <c r="S2316" s="20">
        <f t="shared" si="110"/>
        <v>40977.948009259257</v>
      </c>
    </row>
    <row r="2317" spans="1:19" ht="43.2" x14ac:dyDescent="0.55000000000000004">
      <c r="A2317" s="10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2">
        <f t="shared" si="108"/>
        <v>105</v>
      </c>
      <c r="P2317" s="14">
        <f t="shared" si="109"/>
        <v>45.48</v>
      </c>
      <c r="Q2317" s="16" t="s">
        <v>8323</v>
      </c>
      <c r="R2317" t="s">
        <v>8326</v>
      </c>
      <c r="S2317" s="20">
        <f t="shared" si="110"/>
        <v>41969.199756944443</v>
      </c>
    </row>
    <row r="2318" spans="1:19" ht="43.2" x14ac:dyDescent="0.55000000000000004">
      <c r="A2318" s="10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2">
        <f t="shared" si="108"/>
        <v>139</v>
      </c>
      <c r="P2318" s="14">
        <f t="shared" si="109"/>
        <v>45.35</v>
      </c>
      <c r="Q2318" s="16" t="s">
        <v>8323</v>
      </c>
      <c r="R2318" t="s">
        <v>8326</v>
      </c>
      <c r="S2318" s="20">
        <f t="shared" si="110"/>
        <v>42219.180393518516</v>
      </c>
    </row>
    <row r="2319" spans="1:19" ht="43.2" x14ac:dyDescent="0.55000000000000004">
      <c r="A2319" s="10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2">
        <f t="shared" si="108"/>
        <v>104</v>
      </c>
      <c r="P2319" s="14">
        <f t="shared" si="109"/>
        <v>28.92</v>
      </c>
      <c r="Q2319" s="16" t="s">
        <v>8321</v>
      </c>
      <c r="R2319" t="s">
        <v>8322</v>
      </c>
      <c r="S2319" s="20">
        <f t="shared" si="110"/>
        <v>40821.183136574073</v>
      </c>
    </row>
    <row r="2320" spans="1:19" ht="28.8" x14ac:dyDescent="0.55000000000000004">
      <c r="A2320" s="1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2">
        <f t="shared" si="108"/>
        <v>104</v>
      </c>
      <c r="P2320" s="14">
        <f t="shared" si="109"/>
        <v>38.520000000000003</v>
      </c>
      <c r="Q2320" s="16" t="s">
        <v>8327</v>
      </c>
      <c r="R2320" t="s">
        <v>8331</v>
      </c>
      <c r="S2320" s="20">
        <f t="shared" si="110"/>
        <v>40636.673900462964</v>
      </c>
    </row>
    <row r="2321" spans="1:19" ht="28.8" x14ac:dyDescent="0.55000000000000004">
      <c r="A2321" s="10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2">
        <f t="shared" si="108"/>
        <v>104</v>
      </c>
      <c r="P2321" s="14">
        <f t="shared" si="109"/>
        <v>86.67</v>
      </c>
      <c r="Q2321" s="16" t="s">
        <v>8327</v>
      </c>
      <c r="R2321" t="s">
        <v>8331</v>
      </c>
      <c r="S2321" s="20">
        <f t="shared" si="110"/>
        <v>41443.643541666665</v>
      </c>
    </row>
    <row r="2322" spans="1:19" ht="57.6" hidden="1" x14ac:dyDescent="0.55000000000000004">
      <c r="A2322" s="10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2">
        <f t="shared" si="108"/>
        <v>12</v>
      </c>
      <c r="P2322" s="14">
        <f t="shared" si="109"/>
        <v>346.67</v>
      </c>
      <c r="Q2322" s="16" t="s">
        <v>8327</v>
      </c>
      <c r="R2322" t="s">
        <v>8350</v>
      </c>
      <c r="S2322" s="20">
        <f t="shared" si="110"/>
        <v>41342.845567129632</v>
      </c>
    </row>
    <row r="2323" spans="1:19" ht="72" hidden="1" x14ac:dyDescent="0.55000000000000004">
      <c r="A2323" s="10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2">
        <f t="shared" si="108"/>
        <v>4</v>
      </c>
      <c r="P2323" s="14">
        <f t="shared" si="109"/>
        <v>61.18</v>
      </c>
      <c r="Q2323" s="16" t="s">
        <v>8323</v>
      </c>
      <c r="R2323" t="s">
        <v>8324</v>
      </c>
      <c r="S2323" s="20">
        <f t="shared" si="110"/>
        <v>42427.01807870371</v>
      </c>
    </row>
    <row r="2324" spans="1:19" ht="43.2" x14ac:dyDescent="0.55000000000000004">
      <c r="A2324" s="10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2">
        <f t="shared" si="108"/>
        <v>130</v>
      </c>
      <c r="P2324" s="14">
        <f t="shared" si="109"/>
        <v>28</v>
      </c>
      <c r="Q2324" s="16" t="s">
        <v>8327</v>
      </c>
      <c r="R2324" t="s">
        <v>8328</v>
      </c>
      <c r="S2324" s="20">
        <f t="shared" si="110"/>
        <v>41394.074467592596</v>
      </c>
    </row>
    <row r="2325" spans="1:19" ht="43.2" hidden="1" x14ac:dyDescent="0.55000000000000004">
      <c r="A2325" s="10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2">
        <f t="shared" si="108"/>
        <v>115</v>
      </c>
      <c r="P2325" s="14">
        <f t="shared" si="109"/>
        <v>32.340000000000003</v>
      </c>
      <c r="Q2325" s="16" t="s">
        <v>8313</v>
      </c>
      <c r="R2325" t="s">
        <v>8314</v>
      </c>
      <c r="S2325" s="20">
        <f t="shared" si="110"/>
        <v>42772.776076388895</v>
      </c>
    </row>
    <row r="2326" spans="1:19" ht="43.2" x14ac:dyDescent="0.55000000000000004">
      <c r="A2326" s="10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2">
        <f t="shared" si="108"/>
        <v>104</v>
      </c>
      <c r="P2326" s="14">
        <f t="shared" si="109"/>
        <v>38.33</v>
      </c>
      <c r="Q2326" s="16" t="s">
        <v>8323</v>
      </c>
      <c r="R2326" t="s">
        <v>8326</v>
      </c>
      <c r="S2326" s="20">
        <f t="shared" si="110"/>
        <v>41855.548101851848</v>
      </c>
    </row>
    <row r="2327" spans="1:19" ht="43.2" hidden="1" x14ac:dyDescent="0.55000000000000004">
      <c r="A2327" s="10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2">
        <f t="shared" si="108"/>
        <v>104</v>
      </c>
      <c r="P2327" s="14">
        <f t="shared" si="109"/>
        <v>43.13</v>
      </c>
      <c r="Q2327" s="16" t="s">
        <v>8323</v>
      </c>
      <c r="R2327" t="s">
        <v>8326</v>
      </c>
      <c r="S2327" s="20">
        <f t="shared" si="110"/>
        <v>42194.096157407403</v>
      </c>
    </row>
    <row r="2328" spans="1:19" ht="43.2" x14ac:dyDescent="0.55000000000000004">
      <c r="A2328" s="10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2">
        <f t="shared" si="108"/>
        <v>104</v>
      </c>
      <c r="P2328" s="14">
        <f t="shared" si="109"/>
        <v>36.96</v>
      </c>
      <c r="Q2328" s="16" t="s">
        <v>8323</v>
      </c>
      <c r="R2328" t="s">
        <v>8326</v>
      </c>
      <c r="S2328" s="20">
        <f t="shared" si="110"/>
        <v>42185.556157407409</v>
      </c>
    </row>
    <row r="2329" spans="1:19" ht="43.2" x14ac:dyDescent="0.55000000000000004">
      <c r="A2329" s="10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2">
        <f t="shared" si="108"/>
        <v>103</v>
      </c>
      <c r="P2329" s="14">
        <f t="shared" si="109"/>
        <v>28.66</v>
      </c>
      <c r="Q2329" s="16" t="s">
        <v>8327</v>
      </c>
      <c r="R2329" t="s">
        <v>8328</v>
      </c>
      <c r="S2329" s="20">
        <f t="shared" si="110"/>
        <v>41023.07471064815</v>
      </c>
    </row>
    <row r="2330" spans="1:19" ht="43.2" x14ac:dyDescent="0.55000000000000004">
      <c r="A2330" s="1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2">
        <f t="shared" si="108"/>
        <v>103</v>
      </c>
      <c r="P2330" s="14">
        <f t="shared" si="109"/>
        <v>73.569999999999993</v>
      </c>
      <c r="Q2330" s="16" t="s">
        <v>8327</v>
      </c>
      <c r="R2330" t="s">
        <v>8331</v>
      </c>
      <c r="S2330" s="20">
        <f t="shared" si="110"/>
        <v>41026.996099537035</v>
      </c>
    </row>
    <row r="2331" spans="1:19" ht="43.2" x14ac:dyDescent="0.55000000000000004">
      <c r="A2331" s="10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2">
        <f t="shared" si="108"/>
        <v>129</v>
      </c>
      <c r="P2331" s="14">
        <f t="shared" si="109"/>
        <v>64.38</v>
      </c>
      <c r="Q2331" s="16" t="s">
        <v>8323</v>
      </c>
      <c r="R2331" t="s">
        <v>8326</v>
      </c>
      <c r="S2331" s="20">
        <f t="shared" si="110"/>
        <v>41876.815787037034</v>
      </c>
    </row>
    <row r="2332" spans="1:19" ht="28.8" hidden="1" x14ac:dyDescent="0.55000000000000004">
      <c r="A2332" s="10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2">
        <f t="shared" si="108"/>
        <v>3</v>
      </c>
      <c r="P2332" s="14">
        <f t="shared" si="109"/>
        <v>114</v>
      </c>
      <c r="Q2332" s="16" t="s">
        <v>8316</v>
      </c>
      <c r="R2332" t="s">
        <v>8334</v>
      </c>
      <c r="S2332" s="20">
        <f t="shared" si="110"/>
        <v>42413.671006944445</v>
      </c>
    </row>
    <row r="2333" spans="1:19" ht="57.6" x14ac:dyDescent="0.55000000000000004">
      <c r="A2333" s="10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2">
        <f t="shared" si="108"/>
        <v>103</v>
      </c>
      <c r="P2333" s="14">
        <f t="shared" si="109"/>
        <v>44.61</v>
      </c>
      <c r="Q2333" s="16" t="s">
        <v>8327</v>
      </c>
      <c r="R2333" t="s">
        <v>8338</v>
      </c>
      <c r="S2333" s="20">
        <f t="shared" si="110"/>
        <v>40313.930543981485</v>
      </c>
    </row>
    <row r="2334" spans="1:19" ht="43.2" hidden="1" x14ac:dyDescent="0.55000000000000004">
      <c r="A2334" s="10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2">
        <f t="shared" si="108"/>
        <v>1</v>
      </c>
      <c r="P2334" s="14">
        <f t="shared" si="109"/>
        <v>342</v>
      </c>
      <c r="Q2334" s="16" t="s">
        <v>8308</v>
      </c>
      <c r="R2334" t="s">
        <v>8342</v>
      </c>
      <c r="S2334" s="20">
        <f t="shared" si="110"/>
        <v>42528.626620370371</v>
      </c>
    </row>
    <row r="2335" spans="1:19" ht="43.2" x14ac:dyDescent="0.55000000000000004">
      <c r="A2335" s="10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2">
        <f t="shared" si="108"/>
        <v>103</v>
      </c>
      <c r="P2335" s="14">
        <f t="shared" si="109"/>
        <v>102.5</v>
      </c>
      <c r="Q2335" s="16" t="s">
        <v>8327</v>
      </c>
      <c r="R2335" t="s">
        <v>8331</v>
      </c>
      <c r="S2335" s="20">
        <f t="shared" si="110"/>
        <v>41675.149525462963</v>
      </c>
    </row>
    <row r="2336" spans="1:19" ht="43.2" x14ac:dyDescent="0.55000000000000004">
      <c r="A2336" s="10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2">
        <f t="shared" si="108"/>
        <v>114</v>
      </c>
      <c r="P2336" s="14">
        <f t="shared" si="109"/>
        <v>37.96</v>
      </c>
      <c r="Q2336" s="16" t="s">
        <v>8323</v>
      </c>
      <c r="R2336" t="s">
        <v>8326</v>
      </c>
      <c r="S2336" s="20">
        <f t="shared" si="110"/>
        <v>42026.176180555558</v>
      </c>
    </row>
    <row r="2337" spans="1:19" ht="43.2" hidden="1" x14ac:dyDescent="0.55000000000000004">
      <c r="A2337" s="10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2">
        <f t="shared" si="108"/>
        <v>1</v>
      </c>
      <c r="P2337" s="14">
        <f t="shared" si="109"/>
        <v>205</v>
      </c>
      <c r="Q2337" s="16" t="s">
        <v>8323</v>
      </c>
      <c r="R2337" t="s">
        <v>8335</v>
      </c>
      <c r="S2337" s="20">
        <f t="shared" si="110"/>
        <v>41831.722777777781</v>
      </c>
    </row>
    <row r="2338" spans="1:19" ht="43.2" x14ac:dyDescent="0.55000000000000004">
      <c r="A2338" s="10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2">
        <f t="shared" si="108"/>
        <v>102</v>
      </c>
      <c r="P2338" s="14">
        <f t="shared" si="109"/>
        <v>48.62</v>
      </c>
      <c r="Q2338" s="16" t="s">
        <v>8327</v>
      </c>
      <c r="R2338" t="s">
        <v>8329</v>
      </c>
      <c r="S2338" s="20">
        <f t="shared" si="110"/>
        <v>42119.822476851856</v>
      </c>
    </row>
    <row r="2339" spans="1:19" ht="43.2" hidden="1" x14ac:dyDescent="0.55000000000000004">
      <c r="A2339" s="10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2">
        <f t="shared" si="108"/>
        <v>6</v>
      </c>
      <c r="P2339" s="14">
        <f t="shared" si="109"/>
        <v>340</v>
      </c>
      <c r="Q2339" s="16" t="s">
        <v>8319</v>
      </c>
      <c r="R2339" t="s">
        <v>8345</v>
      </c>
      <c r="S2339" s="20">
        <f t="shared" si="110"/>
        <v>42605.053993055553</v>
      </c>
    </row>
    <row r="2340" spans="1:19" hidden="1" x14ac:dyDescent="0.55000000000000004">
      <c r="A2340" s="1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2">
        <f t="shared" si="108"/>
        <v>2</v>
      </c>
      <c r="P2340" s="14">
        <f t="shared" si="109"/>
        <v>510</v>
      </c>
      <c r="Q2340" s="16" t="s">
        <v>8313</v>
      </c>
      <c r="R2340" t="s">
        <v>8351</v>
      </c>
      <c r="S2340" s="20">
        <f t="shared" si="110"/>
        <v>42240.857222222221</v>
      </c>
    </row>
    <row r="2341" spans="1:19" ht="43.2" hidden="1" x14ac:dyDescent="0.55000000000000004">
      <c r="A2341" s="10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2">
        <f t="shared" si="108"/>
        <v>102</v>
      </c>
      <c r="P2341" s="14">
        <f t="shared" si="109"/>
        <v>24.29</v>
      </c>
      <c r="Q2341" s="16" t="s">
        <v>8323</v>
      </c>
      <c r="R2341" t="s">
        <v>8326</v>
      </c>
      <c r="S2341" s="20">
        <f t="shared" si="110"/>
        <v>42223.394363425927</v>
      </c>
    </row>
    <row r="2342" spans="1:19" ht="43.2" x14ac:dyDescent="0.55000000000000004">
      <c r="A2342" s="10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2">
        <f t="shared" si="108"/>
        <v>102</v>
      </c>
      <c r="P2342" s="14">
        <f t="shared" si="109"/>
        <v>42.33</v>
      </c>
      <c r="Q2342" s="16" t="s">
        <v>8327</v>
      </c>
      <c r="R2342" t="s">
        <v>8329</v>
      </c>
      <c r="S2342" s="20">
        <f t="shared" si="110"/>
        <v>40946.882245370369</v>
      </c>
    </row>
    <row r="2343" spans="1:19" ht="43.2" x14ac:dyDescent="0.55000000000000004">
      <c r="A2343" s="10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2">
        <f t="shared" si="108"/>
        <v>102</v>
      </c>
      <c r="P2343" s="14">
        <f t="shared" si="109"/>
        <v>39.04</v>
      </c>
      <c r="Q2343" s="16" t="s">
        <v>8327</v>
      </c>
      <c r="R2343" t="s">
        <v>8331</v>
      </c>
      <c r="S2343" s="20">
        <f t="shared" si="110"/>
        <v>41082.069467592592</v>
      </c>
    </row>
    <row r="2344" spans="1:19" ht="43.2" x14ac:dyDescent="0.55000000000000004">
      <c r="A2344" s="10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2">
        <f t="shared" si="108"/>
        <v>102</v>
      </c>
      <c r="P2344" s="14">
        <f t="shared" si="109"/>
        <v>53.42</v>
      </c>
      <c r="Q2344" s="16" t="s">
        <v>8327</v>
      </c>
      <c r="R2344" t="s">
        <v>8329</v>
      </c>
      <c r="S2344" s="20">
        <f t="shared" si="110"/>
        <v>42205.718888888892</v>
      </c>
    </row>
    <row r="2345" spans="1:19" ht="43.2" hidden="1" x14ac:dyDescent="0.55000000000000004">
      <c r="A2345" s="10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2">
        <f t="shared" si="108"/>
        <v>101</v>
      </c>
      <c r="P2345" s="14">
        <f t="shared" si="109"/>
        <v>168.5</v>
      </c>
      <c r="Q2345" s="16" t="s">
        <v>8313</v>
      </c>
      <c r="R2345" t="s">
        <v>8314</v>
      </c>
      <c r="S2345" s="20">
        <f t="shared" si="110"/>
        <v>42515.866446759261</v>
      </c>
    </row>
    <row r="2346" spans="1:19" ht="43.2" x14ac:dyDescent="0.55000000000000004">
      <c r="A2346" s="10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2">
        <f t="shared" si="108"/>
        <v>202</v>
      </c>
      <c r="P2346" s="14">
        <f t="shared" si="109"/>
        <v>59.41</v>
      </c>
      <c r="Q2346" s="16" t="s">
        <v>8323</v>
      </c>
      <c r="R2346" t="s">
        <v>8326</v>
      </c>
      <c r="S2346" s="20">
        <f t="shared" si="110"/>
        <v>42220.79487268519</v>
      </c>
    </row>
    <row r="2347" spans="1:19" ht="43.2" hidden="1" x14ac:dyDescent="0.55000000000000004">
      <c r="A2347" s="10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2">
        <f t="shared" si="108"/>
        <v>67</v>
      </c>
      <c r="P2347" s="14">
        <f t="shared" si="109"/>
        <v>63.13</v>
      </c>
      <c r="Q2347" s="16" t="s">
        <v>8323</v>
      </c>
      <c r="R2347" t="s">
        <v>8326</v>
      </c>
      <c r="S2347" s="20">
        <f t="shared" si="110"/>
        <v>42143.917743055557</v>
      </c>
    </row>
    <row r="2348" spans="1:19" ht="28.8" x14ac:dyDescent="0.55000000000000004">
      <c r="A2348" s="10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2">
        <f t="shared" si="108"/>
        <v>101</v>
      </c>
      <c r="P2348" s="14">
        <f t="shared" si="109"/>
        <v>52.95</v>
      </c>
      <c r="Q2348" s="16" t="s">
        <v>8327</v>
      </c>
      <c r="R2348" t="s">
        <v>8331</v>
      </c>
      <c r="S2348" s="20">
        <f t="shared" si="110"/>
        <v>40948.042233796295</v>
      </c>
    </row>
    <row r="2349" spans="1:19" ht="43.2" x14ac:dyDescent="0.55000000000000004">
      <c r="A2349" s="10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2">
        <f t="shared" si="108"/>
        <v>101</v>
      </c>
      <c r="P2349" s="14">
        <f t="shared" si="109"/>
        <v>37.22</v>
      </c>
      <c r="Q2349" s="16" t="s">
        <v>8323</v>
      </c>
      <c r="R2349" t="s">
        <v>8324</v>
      </c>
      <c r="S2349" s="20">
        <f t="shared" si="110"/>
        <v>42373.252280092594</v>
      </c>
    </row>
    <row r="2350" spans="1:19" ht="28.8" hidden="1" x14ac:dyDescent="0.55000000000000004">
      <c r="A2350" s="1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2">
        <f t="shared" si="108"/>
        <v>101</v>
      </c>
      <c r="P2350" s="14">
        <f t="shared" si="109"/>
        <v>59.12</v>
      </c>
      <c r="Q2350" s="16" t="s">
        <v>8323</v>
      </c>
      <c r="R2350" t="s">
        <v>8326</v>
      </c>
      <c r="S2350" s="20">
        <f t="shared" si="110"/>
        <v>42236.623252314821</v>
      </c>
    </row>
    <row r="2351" spans="1:19" ht="28.8" hidden="1" x14ac:dyDescent="0.55000000000000004">
      <c r="A2351" s="10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2">
        <f t="shared" si="108"/>
        <v>20</v>
      </c>
      <c r="P2351" s="14">
        <f t="shared" si="109"/>
        <v>41.83</v>
      </c>
      <c r="Q2351" s="16" t="s">
        <v>8316</v>
      </c>
      <c r="R2351" t="s">
        <v>8344</v>
      </c>
      <c r="S2351" s="20">
        <f t="shared" si="110"/>
        <v>42430.566898148143</v>
      </c>
    </row>
    <row r="2352" spans="1:19" ht="43.2" hidden="1" x14ac:dyDescent="0.55000000000000004">
      <c r="A2352" s="10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2">
        <f t="shared" si="108"/>
        <v>1254</v>
      </c>
      <c r="P2352" s="14">
        <f t="shared" si="109"/>
        <v>27.86</v>
      </c>
      <c r="Q2352" s="16" t="s">
        <v>8327</v>
      </c>
      <c r="R2352" t="s">
        <v>8338</v>
      </c>
      <c r="S2352" s="20">
        <f t="shared" si="110"/>
        <v>42459.693865740745</v>
      </c>
    </row>
    <row r="2353" spans="1:19" x14ac:dyDescent="0.55000000000000004">
      <c r="A2353" s="10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2">
        <f t="shared" si="108"/>
        <v>100</v>
      </c>
      <c r="P2353" s="14">
        <f t="shared" si="109"/>
        <v>45.59</v>
      </c>
      <c r="Q2353" s="16" t="s">
        <v>8323</v>
      </c>
      <c r="R2353" t="s">
        <v>8324</v>
      </c>
      <c r="S2353" s="20">
        <f t="shared" si="110"/>
        <v>42390.838738425926</v>
      </c>
    </row>
    <row r="2354" spans="1:19" ht="43.2" hidden="1" x14ac:dyDescent="0.55000000000000004">
      <c r="A2354" s="10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2">
        <f t="shared" si="108"/>
        <v>14</v>
      </c>
      <c r="P2354" s="14">
        <f t="shared" si="109"/>
        <v>29.47</v>
      </c>
      <c r="Q2354" s="16" t="s">
        <v>8311</v>
      </c>
      <c r="R2354" t="s">
        <v>8356</v>
      </c>
      <c r="S2354" s="20">
        <f t="shared" si="110"/>
        <v>40967.614849537036</v>
      </c>
    </row>
    <row r="2355" spans="1:19" ht="43.2" x14ac:dyDescent="0.55000000000000004">
      <c r="A2355" s="10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2">
        <f t="shared" si="108"/>
        <v>100</v>
      </c>
      <c r="P2355" s="14">
        <f t="shared" si="109"/>
        <v>35.770000000000003</v>
      </c>
      <c r="Q2355" s="16" t="s">
        <v>8327</v>
      </c>
      <c r="R2355" t="s">
        <v>8331</v>
      </c>
      <c r="S2355" s="20">
        <f t="shared" si="110"/>
        <v>40788.786539351851</v>
      </c>
    </row>
    <row r="2356" spans="1:19" x14ac:dyDescent="0.55000000000000004">
      <c r="A2356" s="10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2">
        <f t="shared" si="108"/>
        <v>125</v>
      </c>
      <c r="P2356" s="14">
        <f t="shared" si="109"/>
        <v>37.07</v>
      </c>
      <c r="Q2356" s="16" t="s">
        <v>8327</v>
      </c>
      <c r="R2356" t="s">
        <v>8331</v>
      </c>
      <c r="S2356" s="20">
        <f t="shared" si="110"/>
        <v>41409.00037037037</v>
      </c>
    </row>
    <row r="2357" spans="1:19" ht="43.2" x14ac:dyDescent="0.55000000000000004">
      <c r="A2357" s="10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2">
        <f t="shared" si="108"/>
        <v>133</v>
      </c>
      <c r="P2357" s="14">
        <f t="shared" si="109"/>
        <v>52.68</v>
      </c>
      <c r="Q2357" s="16" t="s">
        <v>8327</v>
      </c>
      <c r="R2357" t="s">
        <v>8331</v>
      </c>
      <c r="S2357" s="20">
        <f t="shared" si="110"/>
        <v>41655.709305555552</v>
      </c>
    </row>
    <row r="2358" spans="1:19" ht="43.2" x14ac:dyDescent="0.55000000000000004">
      <c r="A2358" s="10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2">
        <f t="shared" si="108"/>
        <v>100</v>
      </c>
      <c r="P2358" s="14">
        <f t="shared" si="109"/>
        <v>40.04</v>
      </c>
      <c r="Q2358" s="16" t="s">
        <v>8327</v>
      </c>
      <c r="R2358" t="s">
        <v>8331</v>
      </c>
      <c r="S2358" s="20">
        <f t="shared" si="110"/>
        <v>41067.827418981484</v>
      </c>
    </row>
    <row r="2359" spans="1:19" ht="43.2" x14ac:dyDescent="0.55000000000000004">
      <c r="A2359" s="10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2">
        <f t="shared" si="108"/>
        <v>100</v>
      </c>
      <c r="P2359" s="14">
        <f t="shared" si="109"/>
        <v>40.04</v>
      </c>
      <c r="Q2359" s="16" t="s">
        <v>8327</v>
      </c>
      <c r="R2359" t="s">
        <v>8328</v>
      </c>
      <c r="S2359" s="20">
        <f t="shared" si="110"/>
        <v>40711.782210648147</v>
      </c>
    </row>
    <row r="2360" spans="1:19" ht="43.2" x14ac:dyDescent="0.55000000000000004">
      <c r="A2360" s="1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2">
        <f t="shared" si="108"/>
        <v>125</v>
      </c>
      <c r="P2360" s="14">
        <f t="shared" si="109"/>
        <v>91</v>
      </c>
      <c r="Q2360" s="16" t="s">
        <v>8308</v>
      </c>
      <c r="R2360" t="s">
        <v>8340</v>
      </c>
      <c r="S2360" s="20">
        <f t="shared" si="110"/>
        <v>42319.035833333335</v>
      </c>
    </row>
    <row r="2361" spans="1:19" ht="28.8" x14ac:dyDescent="0.55000000000000004">
      <c r="A2361" s="10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2">
        <f t="shared" si="108"/>
        <v>100</v>
      </c>
      <c r="P2361" s="14">
        <f t="shared" si="109"/>
        <v>47.67</v>
      </c>
      <c r="Q2361" s="16" t="s">
        <v>8323</v>
      </c>
      <c r="R2361" t="s">
        <v>8326</v>
      </c>
      <c r="S2361" s="20">
        <f t="shared" si="110"/>
        <v>41877.221886574072</v>
      </c>
    </row>
    <row r="2362" spans="1:19" ht="28.8" hidden="1" x14ac:dyDescent="0.55000000000000004">
      <c r="A2362" s="10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2">
        <f t="shared" si="108"/>
        <v>100</v>
      </c>
      <c r="P2362" s="14">
        <f t="shared" si="109"/>
        <v>50</v>
      </c>
      <c r="Q2362" s="16" t="s">
        <v>8323</v>
      </c>
      <c r="R2362" t="s">
        <v>8326</v>
      </c>
      <c r="S2362" s="20">
        <f t="shared" si="110"/>
        <v>42207.259918981479</v>
      </c>
    </row>
    <row r="2363" spans="1:19" ht="43.2" x14ac:dyDescent="0.55000000000000004">
      <c r="A2363" s="10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2">
        <f t="shared" si="108"/>
        <v>100</v>
      </c>
      <c r="P2363" s="14">
        <f t="shared" si="109"/>
        <v>71.430000000000007</v>
      </c>
      <c r="Q2363" s="16" t="s">
        <v>8321</v>
      </c>
      <c r="R2363" t="s">
        <v>8322</v>
      </c>
      <c r="S2363" s="20">
        <f t="shared" si="110"/>
        <v>42112.036712962959</v>
      </c>
    </row>
    <row r="2364" spans="1:19" ht="86.4" x14ac:dyDescent="0.55000000000000004">
      <c r="A2364" s="10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2">
        <f t="shared" si="108"/>
        <v>100</v>
      </c>
      <c r="P2364" s="14">
        <f t="shared" si="109"/>
        <v>52.63</v>
      </c>
      <c r="Q2364" s="16" t="s">
        <v>8327</v>
      </c>
      <c r="R2364" t="s">
        <v>8331</v>
      </c>
      <c r="S2364" s="20">
        <f t="shared" si="110"/>
        <v>42523.333310185189</v>
      </c>
    </row>
    <row r="2365" spans="1:19" ht="43.2" x14ac:dyDescent="0.55000000000000004">
      <c r="A2365" s="10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2">
        <f t="shared" si="108"/>
        <v>100</v>
      </c>
      <c r="P2365" s="14">
        <f t="shared" si="109"/>
        <v>76.92</v>
      </c>
      <c r="Q2365" s="16" t="s">
        <v>8327</v>
      </c>
      <c r="R2365" t="s">
        <v>8331</v>
      </c>
      <c r="S2365" s="20">
        <f t="shared" si="110"/>
        <v>42082.580092592587</v>
      </c>
    </row>
    <row r="2366" spans="1:19" ht="43.2" hidden="1" x14ac:dyDescent="0.55000000000000004">
      <c r="A2366" s="10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2">
        <f t="shared" si="108"/>
        <v>1</v>
      </c>
      <c r="P2366" s="14">
        <f t="shared" si="109"/>
        <v>35.71</v>
      </c>
      <c r="Q2366" s="16" t="s">
        <v>8319</v>
      </c>
      <c r="R2366" t="s">
        <v>8357</v>
      </c>
      <c r="S2366" s="20">
        <f t="shared" si="110"/>
        <v>42058.809594907405</v>
      </c>
    </row>
    <row r="2367" spans="1:19" ht="43.2" hidden="1" x14ac:dyDescent="0.55000000000000004">
      <c r="A2367" s="10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2">
        <f t="shared" si="108"/>
        <v>100</v>
      </c>
      <c r="P2367" s="14">
        <f t="shared" si="109"/>
        <v>28.57</v>
      </c>
      <c r="Q2367" s="16" t="s">
        <v>8323</v>
      </c>
      <c r="R2367" t="s">
        <v>8326</v>
      </c>
      <c r="S2367" s="20">
        <f t="shared" si="110"/>
        <v>41875.922858796301</v>
      </c>
    </row>
    <row r="2368" spans="1:19" ht="28.8" x14ac:dyDescent="0.55000000000000004">
      <c r="A2368" s="10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2">
        <f t="shared" si="108"/>
        <v>100</v>
      </c>
      <c r="P2368" s="14">
        <f t="shared" si="109"/>
        <v>41.67</v>
      </c>
      <c r="Q2368" s="16" t="s">
        <v>8323</v>
      </c>
      <c r="R2368" t="s">
        <v>8335</v>
      </c>
      <c r="S2368" s="20">
        <f t="shared" si="110"/>
        <v>42403.998217592598</v>
      </c>
    </row>
    <row r="2369" spans="1:19" ht="43.2" hidden="1" x14ac:dyDescent="0.55000000000000004">
      <c r="A2369" s="10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2">
        <f t="shared" si="108"/>
        <v>100</v>
      </c>
      <c r="P2369" s="14">
        <f t="shared" si="109"/>
        <v>35.71</v>
      </c>
      <c r="Q2369" s="16" t="s">
        <v>8323</v>
      </c>
      <c r="R2369" t="s">
        <v>8324</v>
      </c>
      <c r="S2369" s="20">
        <f t="shared" si="110"/>
        <v>42511.362048611118</v>
      </c>
    </row>
    <row r="2370" spans="1:19" ht="43.2" hidden="1" x14ac:dyDescent="0.55000000000000004">
      <c r="A2370" s="1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2">
        <f t="shared" si="108"/>
        <v>100</v>
      </c>
      <c r="P2370" s="14">
        <f t="shared" si="109"/>
        <v>41.67</v>
      </c>
      <c r="Q2370" s="16" t="s">
        <v>8323</v>
      </c>
      <c r="R2370" t="s">
        <v>8326</v>
      </c>
      <c r="S2370" s="20">
        <f t="shared" si="110"/>
        <v>41829.977326388893</v>
      </c>
    </row>
    <row r="2371" spans="1:19" ht="43.2" x14ac:dyDescent="0.55000000000000004">
      <c r="A2371" s="10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2">
        <f t="shared" ref="O2371:O2434" si="111">ROUND(E2371/D2371*100,0)</f>
        <v>100</v>
      </c>
      <c r="P2371" s="14">
        <f t="shared" ref="P2371:P2434" si="112">IFERROR(ROUND(E2371/L2371,2),0)</f>
        <v>125</v>
      </c>
      <c r="Q2371" s="16" t="s">
        <v>8323</v>
      </c>
      <c r="R2371" t="s">
        <v>8326</v>
      </c>
      <c r="S2371" s="20">
        <f t="shared" ref="S2371:S2434" si="113">(((J2371/60)/60/24)+DATE(1970,1,1))</f>
        <v>42297.748738425929</v>
      </c>
    </row>
    <row r="2372" spans="1:19" ht="43.2" hidden="1" x14ac:dyDescent="0.55000000000000004">
      <c r="A2372" s="10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2">
        <f t="shared" si="111"/>
        <v>100</v>
      </c>
      <c r="P2372" s="14">
        <f t="shared" si="112"/>
        <v>58.82</v>
      </c>
      <c r="Q2372" s="16" t="s">
        <v>8323</v>
      </c>
      <c r="R2372" t="s">
        <v>8326</v>
      </c>
      <c r="S2372" s="20">
        <f t="shared" si="113"/>
        <v>42057.536944444444</v>
      </c>
    </row>
    <row r="2373" spans="1:19" ht="43.2" hidden="1" x14ac:dyDescent="0.55000000000000004">
      <c r="A2373" s="10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2">
        <f t="shared" si="111"/>
        <v>100</v>
      </c>
      <c r="P2373" s="14">
        <f t="shared" si="112"/>
        <v>41.67</v>
      </c>
      <c r="Q2373" s="16" t="s">
        <v>8323</v>
      </c>
      <c r="R2373" t="s">
        <v>8326</v>
      </c>
      <c r="S2373" s="20">
        <f t="shared" si="113"/>
        <v>42059.453923611116</v>
      </c>
    </row>
    <row r="2374" spans="1:19" ht="43.2" hidden="1" x14ac:dyDescent="0.55000000000000004">
      <c r="A2374" s="10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2">
        <f t="shared" si="111"/>
        <v>10</v>
      </c>
      <c r="P2374" s="14">
        <f t="shared" si="112"/>
        <v>142.86000000000001</v>
      </c>
      <c r="Q2374" s="16" t="s">
        <v>8323</v>
      </c>
      <c r="R2374" t="s">
        <v>8326</v>
      </c>
      <c r="S2374" s="20">
        <f t="shared" si="113"/>
        <v>42308.211215277777</v>
      </c>
    </row>
    <row r="2375" spans="1:19" ht="43.2" hidden="1" x14ac:dyDescent="0.55000000000000004">
      <c r="A2375" s="10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2">
        <f t="shared" si="111"/>
        <v>11</v>
      </c>
      <c r="P2375" s="14">
        <f t="shared" si="112"/>
        <v>55.39</v>
      </c>
      <c r="Q2375" s="16" t="s">
        <v>8313</v>
      </c>
      <c r="R2375" t="s">
        <v>8314</v>
      </c>
      <c r="S2375" s="20">
        <f t="shared" si="113"/>
        <v>42011.551180555558</v>
      </c>
    </row>
    <row r="2376" spans="1:19" ht="43.2" hidden="1" x14ac:dyDescent="0.55000000000000004">
      <c r="A2376" s="10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2">
        <f t="shared" si="111"/>
        <v>2</v>
      </c>
      <c r="P2376" s="14">
        <f t="shared" si="112"/>
        <v>66.33</v>
      </c>
      <c r="Q2376" s="16" t="s">
        <v>8313</v>
      </c>
      <c r="R2376" t="s">
        <v>8314</v>
      </c>
      <c r="S2376" s="20">
        <f t="shared" si="113"/>
        <v>42045.86336805555</v>
      </c>
    </row>
    <row r="2377" spans="1:19" ht="43.2" hidden="1" x14ac:dyDescent="0.55000000000000004">
      <c r="A2377" s="10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2">
        <f t="shared" si="111"/>
        <v>3</v>
      </c>
      <c r="P2377" s="14">
        <f t="shared" si="112"/>
        <v>66.069999999999993</v>
      </c>
      <c r="Q2377" s="16" t="s">
        <v>8308</v>
      </c>
      <c r="R2377" t="s">
        <v>8310</v>
      </c>
      <c r="S2377" s="20">
        <f t="shared" si="113"/>
        <v>42188.803622685184</v>
      </c>
    </row>
    <row r="2378" spans="1:19" ht="43.2" x14ac:dyDescent="0.55000000000000004">
      <c r="A2378" s="10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2">
        <f t="shared" si="111"/>
        <v>106</v>
      </c>
      <c r="P2378" s="14">
        <f t="shared" si="112"/>
        <v>39.44</v>
      </c>
      <c r="Q2378" s="16" t="s">
        <v>8308</v>
      </c>
      <c r="R2378" t="s">
        <v>8315</v>
      </c>
      <c r="S2378" s="20">
        <f t="shared" si="113"/>
        <v>42612.656493055561</v>
      </c>
    </row>
    <row r="2379" spans="1:19" ht="43.2" x14ac:dyDescent="0.55000000000000004">
      <c r="A2379" s="10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2">
        <f t="shared" si="111"/>
        <v>109</v>
      </c>
      <c r="P2379" s="14">
        <f t="shared" si="112"/>
        <v>75.38</v>
      </c>
      <c r="Q2379" s="16" t="s">
        <v>8327</v>
      </c>
      <c r="R2379" t="s">
        <v>8331</v>
      </c>
      <c r="S2379" s="20">
        <f t="shared" si="113"/>
        <v>41382.096180555556</v>
      </c>
    </row>
    <row r="2380" spans="1:19" ht="43.2" hidden="1" x14ac:dyDescent="0.55000000000000004">
      <c r="A2380" s="1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2">
        <f t="shared" si="111"/>
        <v>13</v>
      </c>
      <c r="P2380" s="14">
        <f t="shared" si="112"/>
        <v>57.65</v>
      </c>
      <c r="Q2380" s="16" t="s">
        <v>8323</v>
      </c>
      <c r="R2380" t="s">
        <v>8335</v>
      </c>
      <c r="S2380" s="20">
        <f t="shared" si="113"/>
        <v>41815.815046296295</v>
      </c>
    </row>
    <row r="2381" spans="1:19" ht="43.2" hidden="1" x14ac:dyDescent="0.55000000000000004">
      <c r="A2381" s="10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2">
        <f t="shared" si="111"/>
        <v>2</v>
      </c>
      <c r="P2381" s="14">
        <f t="shared" si="112"/>
        <v>61.19</v>
      </c>
      <c r="Q2381" s="16" t="s">
        <v>8319</v>
      </c>
      <c r="R2381" t="s">
        <v>8345</v>
      </c>
      <c r="S2381" s="20">
        <f t="shared" si="113"/>
        <v>41863.734895833331</v>
      </c>
    </row>
    <row r="2382" spans="1:19" ht="28.8" hidden="1" x14ac:dyDescent="0.55000000000000004">
      <c r="A2382" s="10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2">
        <f t="shared" si="111"/>
        <v>1</v>
      </c>
      <c r="P2382" s="14">
        <f t="shared" si="112"/>
        <v>195.4</v>
      </c>
      <c r="Q2382" s="16" t="s">
        <v>8308</v>
      </c>
      <c r="R2382" t="s">
        <v>8310</v>
      </c>
      <c r="S2382" s="20">
        <f t="shared" si="113"/>
        <v>42726.491643518515</v>
      </c>
    </row>
    <row r="2383" spans="1:19" ht="43.2" x14ac:dyDescent="0.55000000000000004">
      <c r="A2383" s="10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2">
        <f t="shared" si="111"/>
        <v>129</v>
      </c>
      <c r="P2383" s="14">
        <f t="shared" si="112"/>
        <v>60.69</v>
      </c>
      <c r="Q2383" s="16" t="s">
        <v>8323</v>
      </c>
      <c r="R2383" t="s">
        <v>8326</v>
      </c>
      <c r="S2383" s="20">
        <f t="shared" si="113"/>
        <v>41922.640590277777</v>
      </c>
    </row>
    <row r="2384" spans="1:19" ht="43.2" x14ac:dyDescent="0.55000000000000004">
      <c r="A2384" s="10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2">
        <f t="shared" si="111"/>
        <v>647</v>
      </c>
      <c r="P2384" s="14">
        <f t="shared" si="112"/>
        <v>21.56</v>
      </c>
      <c r="Q2384" s="16" t="s">
        <v>8308</v>
      </c>
      <c r="R2384" t="s">
        <v>8315</v>
      </c>
      <c r="S2384" s="20">
        <f t="shared" si="113"/>
        <v>42304.829409722224</v>
      </c>
    </row>
    <row r="2385" spans="1:19" ht="43.2" hidden="1" x14ac:dyDescent="0.55000000000000004">
      <c r="A2385" s="10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2">
        <f t="shared" si="111"/>
        <v>138</v>
      </c>
      <c r="P2385" s="14">
        <f t="shared" si="112"/>
        <v>28.41</v>
      </c>
      <c r="Q2385" s="16" t="s">
        <v>8323</v>
      </c>
      <c r="R2385" t="s">
        <v>8326</v>
      </c>
      <c r="S2385" s="20">
        <f t="shared" si="113"/>
        <v>42405.090300925927</v>
      </c>
    </row>
    <row r="2386" spans="1:19" ht="43.2" hidden="1" x14ac:dyDescent="0.55000000000000004">
      <c r="A2386" s="10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2">
        <f t="shared" si="111"/>
        <v>38</v>
      </c>
      <c r="P2386" s="14">
        <f t="shared" si="112"/>
        <v>119.13</v>
      </c>
      <c r="Q2386" s="16" t="s">
        <v>8323</v>
      </c>
      <c r="R2386" t="s">
        <v>8326</v>
      </c>
      <c r="S2386" s="20">
        <f t="shared" si="113"/>
        <v>42002.817488425921</v>
      </c>
    </row>
    <row r="2387" spans="1:19" ht="43.2" hidden="1" x14ac:dyDescent="0.55000000000000004">
      <c r="A2387" s="10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2">
        <f t="shared" si="111"/>
        <v>190</v>
      </c>
      <c r="P2387" s="14">
        <f t="shared" si="112"/>
        <v>50</v>
      </c>
      <c r="Q2387" s="16" t="s">
        <v>8323</v>
      </c>
      <c r="R2387" t="s">
        <v>8326</v>
      </c>
      <c r="S2387" s="20">
        <f t="shared" si="113"/>
        <v>41852.527222222219</v>
      </c>
    </row>
    <row r="2388" spans="1:19" ht="43.2" hidden="1" x14ac:dyDescent="0.55000000000000004">
      <c r="A2388" s="10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2">
        <f t="shared" si="111"/>
        <v>19</v>
      </c>
      <c r="P2388" s="14">
        <f t="shared" si="112"/>
        <v>77.5</v>
      </c>
      <c r="Q2388" s="16" t="s">
        <v>8319</v>
      </c>
      <c r="R2388" t="s">
        <v>8357</v>
      </c>
      <c r="S2388" s="20">
        <f t="shared" si="113"/>
        <v>42027.839733796296</v>
      </c>
    </row>
    <row r="2389" spans="1:19" ht="28.8" x14ac:dyDescent="0.55000000000000004">
      <c r="A2389" s="10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2">
        <f t="shared" si="111"/>
        <v>110</v>
      </c>
      <c r="P2389" s="14">
        <f t="shared" si="112"/>
        <v>44.1</v>
      </c>
      <c r="Q2389" s="16" t="s">
        <v>8308</v>
      </c>
      <c r="R2389" t="s">
        <v>8315</v>
      </c>
      <c r="S2389" s="20">
        <f t="shared" si="113"/>
        <v>41953.966053240743</v>
      </c>
    </row>
    <row r="2390" spans="1:19" ht="57.6" hidden="1" x14ac:dyDescent="0.55000000000000004">
      <c r="A2390" s="1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2">
        <f t="shared" si="111"/>
        <v>31</v>
      </c>
      <c r="P2390" s="14">
        <f t="shared" si="112"/>
        <v>66.14</v>
      </c>
      <c r="Q2390" s="16" t="s">
        <v>8323</v>
      </c>
      <c r="R2390" t="s">
        <v>8335</v>
      </c>
      <c r="S2390" s="20">
        <f t="shared" si="113"/>
        <v>41975.700636574074</v>
      </c>
    </row>
    <row r="2391" spans="1:19" ht="43.2" hidden="1" x14ac:dyDescent="0.55000000000000004">
      <c r="A2391" s="10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2">
        <f t="shared" si="111"/>
        <v>116</v>
      </c>
      <c r="P2391" s="14">
        <f t="shared" si="112"/>
        <v>44</v>
      </c>
      <c r="Q2391" s="16" t="s">
        <v>8323</v>
      </c>
      <c r="R2391" t="s">
        <v>8326</v>
      </c>
      <c r="S2391" s="20">
        <f t="shared" si="113"/>
        <v>41795.528101851851</v>
      </c>
    </row>
    <row r="2392" spans="1:19" ht="28.8" x14ac:dyDescent="0.55000000000000004">
      <c r="A2392" s="10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2">
        <f t="shared" si="111"/>
        <v>108</v>
      </c>
      <c r="P2392" s="14">
        <f t="shared" si="112"/>
        <v>34.07</v>
      </c>
      <c r="Q2392" s="16" t="s">
        <v>8327</v>
      </c>
      <c r="R2392" t="s">
        <v>8331</v>
      </c>
      <c r="S2392" s="20">
        <f t="shared" si="113"/>
        <v>41151.708321759259</v>
      </c>
    </row>
    <row r="2393" spans="1:19" ht="28.8" hidden="1" x14ac:dyDescent="0.55000000000000004">
      <c r="A2393" s="10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2">
        <f t="shared" si="111"/>
        <v>184</v>
      </c>
      <c r="P2393" s="14">
        <f t="shared" si="112"/>
        <v>24.21</v>
      </c>
      <c r="Q2393" s="16" t="s">
        <v>8323</v>
      </c>
      <c r="R2393" t="s">
        <v>8326</v>
      </c>
      <c r="S2393" s="20">
        <f t="shared" si="113"/>
        <v>42140.712314814817</v>
      </c>
    </row>
    <row r="2394" spans="1:19" ht="43.2" x14ac:dyDescent="0.55000000000000004">
      <c r="A2394" s="10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2">
        <f t="shared" si="111"/>
        <v>122</v>
      </c>
      <c r="P2394" s="14">
        <f t="shared" si="112"/>
        <v>53.88</v>
      </c>
      <c r="Q2394" s="16" t="s">
        <v>8327</v>
      </c>
      <c r="R2394" t="s">
        <v>8331</v>
      </c>
      <c r="S2394" s="20">
        <f t="shared" si="113"/>
        <v>42752.144976851851</v>
      </c>
    </row>
    <row r="2395" spans="1:19" ht="43.2" x14ac:dyDescent="0.55000000000000004">
      <c r="A2395" s="10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2">
        <f t="shared" si="111"/>
        <v>152</v>
      </c>
      <c r="P2395" s="14">
        <f t="shared" si="112"/>
        <v>27.61</v>
      </c>
      <c r="Q2395" s="16" t="s">
        <v>8327</v>
      </c>
      <c r="R2395" t="s">
        <v>8331</v>
      </c>
      <c r="S2395" s="20">
        <f t="shared" si="113"/>
        <v>41282.017962962964</v>
      </c>
    </row>
    <row r="2396" spans="1:19" hidden="1" x14ac:dyDescent="0.55000000000000004">
      <c r="A2396" s="10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2">
        <f t="shared" si="111"/>
        <v>6</v>
      </c>
      <c r="P2396" s="14">
        <f t="shared" si="112"/>
        <v>60.73</v>
      </c>
      <c r="Q2396" s="16" t="s">
        <v>8319</v>
      </c>
      <c r="R2396" t="s">
        <v>8345</v>
      </c>
      <c r="S2396" s="20">
        <f t="shared" si="113"/>
        <v>42109.709629629629</v>
      </c>
    </row>
    <row r="2397" spans="1:19" ht="43.2" hidden="1" x14ac:dyDescent="0.55000000000000004">
      <c r="A2397" s="10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2">
        <f t="shared" si="111"/>
        <v>23</v>
      </c>
      <c r="P2397" s="14">
        <f t="shared" si="112"/>
        <v>53.53</v>
      </c>
      <c r="Q2397" s="16" t="s">
        <v>8323</v>
      </c>
      <c r="R2397" t="s">
        <v>8324</v>
      </c>
      <c r="S2397" s="20">
        <f t="shared" si="113"/>
        <v>41760.909039351849</v>
      </c>
    </row>
    <row r="2398" spans="1:19" ht="43.2" hidden="1" x14ac:dyDescent="0.55000000000000004">
      <c r="A2398" s="10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2">
        <f t="shared" si="111"/>
        <v>34</v>
      </c>
      <c r="P2398" s="14">
        <f t="shared" si="112"/>
        <v>75.75</v>
      </c>
      <c r="Q2398" s="16" t="s">
        <v>8308</v>
      </c>
      <c r="R2398" t="s">
        <v>8310</v>
      </c>
      <c r="S2398" s="20">
        <f t="shared" si="113"/>
        <v>42391.942094907412</v>
      </c>
    </row>
    <row r="2399" spans="1:19" ht="43.2" hidden="1" x14ac:dyDescent="0.55000000000000004">
      <c r="A2399" s="10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2">
        <f t="shared" si="111"/>
        <v>36</v>
      </c>
      <c r="P2399" s="14">
        <f t="shared" si="112"/>
        <v>33.67</v>
      </c>
      <c r="Q2399" s="16" t="s">
        <v>8323</v>
      </c>
      <c r="R2399" t="s">
        <v>8326</v>
      </c>
      <c r="S2399" s="20">
        <f t="shared" si="113"/>
        <v>42114.818935185183</v>
      </c>
    </row>
    <row r="2400" spans="1:19" ht="43.2" hidden="1" x14ac:dyDescent="0.55000000000000004">
      <c r="A2400" s="1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2">
        <f t="shared" si="111"/>
        <v>48</v>
      </c>
      <c r="P2400" s="14">
        <f t="shared" si="112"/>
        <v>31.21</v>
      </c>
      <c r="Q2400" s="16" t="s">
        <v>8313</v>
      </c>
      <c r="R2400" t="s">
        <v>8314</v>
      </c>
      <c r="S2400" s="20">
        <f t="shared" si="113"/>
        <v>41958.550659722227</v>
      </c>
    </row>
    <row r="2401" spans="1:19" ht="43.2" x14ac:dyDescent="0.55000000000000004">
      <c r="A2401" s="10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2">
        <f t="shared" si="111"/>
        <v>101</v>
      </c>
      <c r="P2401" s="14">
        <f t="shared" si="112"/>
        <v>60.33</v>
      </c>
      <c r="Q2401" s="16" t="s">
        <v>8323</v>
      </c>
      <c r="R2401" t="s">
        <v>8326</v>
      </c>
      <c r="S2401" s="20">
        <f t="shared" si="113"/>
        <v>41802.62090277778</v>
      </c>
    </row>
    <row r="2402" spans="1:19" ht="43.2" hidden="1" x14ac:dyDescent="0.55000000000000004">
      <c r="A2402" s="10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2">
        <f t="shared" si="111"/>
        <v>8</v>
      </c>
      <c r="P2402" s="14">
        <f t="shared" si="112"/>
        <v>31.17</v>
      </c>
      <c r="Q2402" s="16" t="s">
        <v>8308</v>
      </c>
      <c r="R2402" t="s">
        <v>8310</v>
      </c>
      <c r="S2402" s="20">
        <f t="shared" si="113"/>
        <v>42077.666377314818</v>
      </c>
    </row>
    <row r="2403" spans="1:19" ht="43.2" x14ac:dyDescent="0.55000000000000004">
      <c r="A2403" s="10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2">
        <f t="shared" si="111"/>
        <v>181</v>
      </c>
      <c r="P2403" s="14">
        <f t="shared" si="112"/>
        <v>31.14</v>
      </c>
      <c r="Q2403" s="16" t="s">
        <v>8327</v>
      </c>
      <c r="R2403" t="s">
        <v>8331</v>
      </c>
      <c r="S2403" s="20">
        <f t="shared" si="113"/>
        <v>41303.593923611108</v>
      </c>
    </row>
    <row r="2404" spans="1:19" ht="43.2" x14ac:dyDescent="0.55000000000000004">
      <c r="A2404" s="10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2">
        <f t="shared" si="111"/>
        <v>100</v>
      </c>
      <c r="P2404" s="14">
        <f t="shared" si="112"/>
        <v>50</v>
      </c>
      <c r="Q2404" s="16" t="s">
        <v>8321</v>
      </c>
      <c r="R2404" t="s">
        <v>8343</v>
      </c>
      <c r="S2404" s="20">
        <f t="shared" si="113"/>
        <v>40587.75675925926</v>
      </c>
    </row>
    <row r="2405" spans="1:19" ht="43.2" x14ac:dyDescent="0.55000000000000004">
      <c r="A2405" s="10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2">
        <f t="shared" si="111"/>
        <v>113</v>
      </c>
      <c r="P2405" s="14">
        <f t="shared" si="112"/>
        <v>64.290000000000006</v>
      </c>
      <c r="Q2405" s="16" t="s">
        <v>8323</v>
      </c>
      <c r="R2405" t="s">
        <v>8326</v>
      </c>
      <c r="S2405" s="20">
        <f t="shared" si="113"/>
        <v>42553.926527777774</v>
      </c>
    </row>
    <row r="2406" spans="1:19" ht="43.2" hidden="1" x14ac:dyDescent="0.55000000000000004">
      <c r="A2406" s="10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2">
        <f t="shared" si="111"/>
        <v>120</v>
      </c>
      <c r="P2406" s="14">
        <f t="shared" si="112"/>
        <v>35.92</v>
      </c>
      <c r="Q2406" s="16" t="s">
        <v>8316</v>
      </c>
      <c r="R2406" t="s">
        <v>8317</v>
      </c>
      <c r="S2406" s="20">
        <f t="shared" si="113"/>
        <v>42768.833645833336</v>
      </c>
    </row>
    <row r="2407" spans="1:19" ht="43.2" hidden="1" x14ac:dyDescent="0.55000000000000004">
      <c r="A2407" s="10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2">
        <f t="shared" si="111"/>
        <v>31</v>
      </c>
      <c r="P2407" s="14">
        <f t="shared" si="112"/>
        <v>47.11</v>
      </c>
      <c r="Q2407" s="16" t="s">
        <v>8311</v>
      </c>
      <c r="R2407" t="s">
        <v>8352</v>
      </c>
      <c r="S2407" s="20">
        <f t="shared" si="113"/>
        <v>41520.561041666668</v>
      </c>
    </row>
    <row r="2408" spans="1:19" ht="43.2" hidden="1" x14ac:dyDescent="0.55000000000000004">
      <c r="A2408" s="10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2">
        <f t="shared" si="111"/>
        <v>21</v>
      </c>
      <c r="P2408" s="14">
        <f t="shared" si="112"/>
        <v>35.799999999999997</v>
      </c>
      <c r="Q2408" s="16" t="s">
        <v>8313</v>
      </c>
      <c r="R2408" t="s">
        <v>8314</v>
      </c>
      <c r="S2408" s="20">
        <f t="shared" si="113"/>
        <v>41905.979629629634</v>
      </c>
    </row>
    <row r="2409" spans="1:19" ht="43.2" hidden="1" x14ac:dyDescent="0.55000000000000004">
      <c r="A2409" s="10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2">
        <f t="shared" si="111"/>
        <v>15</v>
      </c>
      <c r="P2409" s="14">
        <f t="shared" si="112"/>
        <v>34.270000000000003</v>
      </c>
      <c r="Q2409" s="16" t="s">
        <v>8308</v>
      </c>
      <c r="R2409" t="s">
        <v>8310</v>
      </c>
      <c r="S2409" s="20">
        <f t="shared" si="113"/>
        <v>41975.930601851855</v>
      </c>
    </row>
    <row r="2410" spans="1:19" ht="43.2" x14ac:dyDescent="0.55000000000000004">
      <c r="A2410" s="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2">
        <f t="shared" si="111"/>
        <v>111</v>
      </c>
      <c r="P2410" s="14">
        <f t="shared" si="112"/>
        <v>35.6</v>
      </c>
      <c r="Q2410" s="16" t="s">
        <v>8327</v>
      </c>
      <c r="R2410" t="s">
        <v>8341</v>
      </c>
      <c r="S2410" s="20">
        <f t="shared" si="113"/>
        <v>40829.873657407406</v>
      </c>
    </row>
    <row r="2411" spans="1:19" ht="43.2" hidden="1" x14ac:dyDescent="0.55000000000000004">
      <c r="A2411" s="10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2">
        <f t="shared" si="111"/>
        <v>119</v>
      </c>
      <c r="P2411" s="14">
        <f t="shared" si="112"/>
        <v>29.67</v>
      </c>
      <c r="Q2411" s="16" t="s">
        <v>8323</v>
      </c>
      <c r="R2411" t="s">
        <v>8326</v>
      </c>
      <c r="S2411" s="20">
        <f t="shared" si="113"/>
        <v>42192.933958333335</v>
      </c>
    </row>
    <row r="2412" spans="1:19" ht="43.2" hidden="1" x14ac:dyDescent="0.55000000000000004">
      <c r="A2412" s="10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2">
        <f t="shared" si="111"/>
        <v>6</v>
      </c>
      <c r="P2412" s="14">
        <f t="shared" si="112"/>
        <v>46.63</v>
      </c>
      <c r="Q2412" s="16" t="s">
        <v>8319</v>
      </c>
      <c r="R2412" t="s">
        <v>8345</v>
      </c>
      <c r="S2412" s="20">
        <f t="shared" si="113"/>
        <v>42468.84174768519</v>
      </c>
    </row>
    <row r="2413" spans="1:19" ht="43.2" x14ac:dyDescent="0.55000000000000004">
      <c r="A2413" s="10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2">
        <f t="shared" si="111"/>
        <v>148</v>
      </c>
      <c r="P2413" s="14">
        <f t="shared" si="112"/>
        <v>35.44</v>
      </c>
      <c r="Q2413" s="16" t="s">
        <v>8311</v>
      </c>
      <c r="R2413" t="s">
        <v>8312</v>
      </c>
      <c r="S2413" s="20">
        <f t="shared" si="113"/>
        <v>41326.911319444444</v>
      </c>
    </row>
    <row r="2414" spans="1:19" x14ac:dyDescent="0.55000000000000004">
      <c r="A2414" s="10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2">
        <f t="shared" si="111"/>
        <v>885</v>
      </c>
      <c r="P2414" s="14">
        <f t="shared" si="112"/>
        <v>35.4</v>
      </c>
      <c r="Q2414" s="16" t="s">
        <v>8313</v>
      </c>
      <c r="R2414" t="s">
        <v>8314</v>
      </c>
      <c r="S2414" s="20">
        <f t="shared" si="113"/>
        <v>42410.982002314813</v>
      </c>
    </row>
    <row r="2415" spans="1:19" ht="43.2" hidden="1" x14ac:dyDescent="0.55000000000000004">
      <c r="A2415" s="10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2">
        <f t="shared" si="111"/>
        <v>1</v>
      </c>
      <c r="P2415" s="14">
        <f t="shared" si="112"/>
        <v>80.45</v>
      </c>
      <c r="Q2415" s="16" t="s">
        <v>8308</v>
      </c>
      <c r="R2415" t="s">
        <v>8315</v>
      </c>
      <c r="S2415" s="20">
        <f t="shared" si="113"/>
        <v>41953.158854166672</v>
      </c>
    </row>
    <row r="2416" spans="1:19" ht="43.2" hidden="1" x14ac:dyDescent="0.55000000000000004">
      <c r="A2416" s="10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2">
        <f t="shared" si="111"/>
        <v>11</v>
      </c>
      <c r="P2416" s="14">
        <f t="shared" si="112"/>
        <v>51.82</v>
      </c>
      <c r="Q2416" s="16" t="s">
        <v>8308</v>
      </c>
      <c r="R2416" t="s">
        <v>8310</v>
      </c>
      <c r="S2416" s="20">
        <f t="shared" si="113"/>
        <v>42082.802812499998</v>
      </c>
    </row>
    <row r="2417" spans="1:19" ht="43.2" hidden="1" x14ac:dyDescent="0.55000000000000004">
      <c r="A2417" s="10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2">
        <f t="shared" si="111"/>
        <v>4</v>
      </c>
      <c r="P2417" s="14">
        <f t="shared" si="112"/>
        <v>55.06</v>
      </c>
      <c r="Q2417" s="16" t="s">
        <v>8323</v>
      </c>
      <c r="R2417" t="s">
        <v>8335</v>
      </c>
      <c r="S2417" s="20">
        <f t="shared" si="113"/>
        <v>41982.737071759257</v>
      </c>
    </row>
    <row r="2418" spans="1:19" ht="43.2" hidden="1" x14ac:dyDescent="0.55000000000000004">
      <c r="A2418" s="10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2">
        <f t="shared" si="111"/>
        <v>18</v>
      </c>
      <c r="P2418" s="14">
        <f t="shared" si="112"/>
        <v>41.95</v>
      </c>
      <c r="Q2418" s="16" t="s">
        <v>8323</v>
      </c>
      <c r="R2418" t="s">
        <v>8326</v>
      </c>
      <c r="S2418" s="20">
        <f t="shared" si="113"/>
        <v>41779.648506944446</v>
      </c>
    </row>
    <row r="2419" spans="1:19" ht="43.2" hidden="1" x14ac:dyDescent="0.55000000000000004">
      <c r="A2419" s="10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2">
        <f t="shared" si="111"/>
        <v>119</v>
      </c>
      <c r="P2419" s="14">
        <f t="shared" si="112"/>
        <v>17.25</v>
      </c>
      <c r="Q2419" s="16" t="s">
        <v>8323</v>
      </c>
      <c r="R2419" t="s">
        <v>8326</v>
      </c>
      <c r="S2419" s="20">
        <f t="shared" si="113"/>
        <v>42779.610289351855</v>
      </c>
    </row>
    <row r="2420" spans="1:19" ht="43.2" hidden="1" x14ac:dyDescent="0.55000000000000004">
      <c r="A2420" s="1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2">
        <f t="shared" si="111"/>
        <v>1</v>
      </c>
      <c r="P2420" s="14">
        <f t="shared" si="112"/>
        <v>30.31</v>
      </c>
      <c r="Q2420" s="16" t="s">
        <v>8308</v>
      </c>
      <c r="R2420" t="s">
        <v>8310</v>
      </c>
      <c r="S2420" s="20">
        <f t="shared" si="113"/>
        <v>42208.628692129627</v>
      </c>
    </row>
    <row r="2421" spans="1:19" ht="43.2" hidden="1" x14ac:dyDescent="0.55000000000000004">
      <c r="A2421" s="10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2">
        <f t="shared" si="111"/>
        <v>15</v>
      </c>
      <c r="P2421" s="14">
        <f t="shared" si="112"/>
        <v>97.33</v>
      </c>
      <c r="Q2421" s="16" t="s">
        <v>8308</v>
      </c>
      <c r="R2421" t="s">
        <v>8310</v>
      </c>
      <c r="S2421" s="20">
        <f t="shared" si="113"/>
        <v>41816.812094907407</v>
      </c>
    </row>
    <row r="2422" spans="1:19" ht="28.8" x14ac:dyDescent="0.55000000000000004">
      <c r="A2422" s="10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2">
        <f t="shared" si="111"/>
        <v>219</v>
      </c>
      <c r="P2422" s="14">
        <f t="shared" si="112"/>
        <v>62.5</v>
      </c>
      <c r="Q2422" s="16" t="s">
        <v>8327</v>
      </c>
      <c r="R2422" t="s">
        <v>8331</v>
      </c>
      <c r="S2422" s="20">
        <f t="shared" si="113"/>
        <v>42184.646863425922</v>
      </c>
    </row>
    <row r="2423" spans="1:19" ht="43.2" x14ac:dyDescent="0.55000000000000004">
      <c r="A2423" s="10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2">
        <f t="shared" si="111"/>
        <v>109</v>
      </c>
      <c r="P2423" s="14">
        <f t="shared" si="112"/>
        <v>46.05</v>
      </c>
      <c r="Q2423" s="16" t="s">
        <v>8323</v>
      </c>
      <c r="R2423" t="s">
        <v>8326</v>
      </c>
      <c r="S2423" s="20">
        <f t="shared" si="113"/>
        <v>42523.248715277776</v>
      </c>
    </row>
    <row r="2424" spans="1:19" ht="43.2" hidden="1" x14ac:dyDescent="0.55000000000000004">
      <c r="A2424" s="10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2">
        <f t="shared" si="111"/>
        <v>9</v>
      </c>
      <c r="P2424" s="14">
        <f t="shared" si="112"/>
        <v>25.65</v>
      </c>
      <c r="Q2424" s="16" t="s">
        <v>8323</v>
      </c>
      <c r="R2424" t="s">
        <v>8326</v>
      </c>
      <c r="S2424" s="20">
        <f t="shared" si="113"/>
        <v>41780.785729166666</v>
      </c>
    </row>
    <row r="2425" spans="1:19" ht="43.2" hidden="1" x14ac:dyDescent="0.55000000000000004">
      <c r="A2425" s="10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2">
        <f t="shared" si="111"/>
        <v>289</v>
      </c>
      <c r="P2425" s="14">
        <f t="shared" si="112"/>
        <v>43.35</v>
      </c>
      <c r="Q2425" s="16" t="s">
        <v>8323</v>
      </c>
      <c r="R2425" t="s">
        <v>8326</v>
      </c>
      <c r="S2425" s="20">
        <f t="shared" si="113"/>
        <v>42521.291504629626</v>
      </c>
    </row>
    <row r="2426" spans="1:19" ht="43.2" hidden="1" x14ac:dyDescent="0.55000000000000004">
      <c r="A2426" s="10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2">
        <f t="shared" si="111"/>
        <v>13</v>
      </c>
      <c r="P2426" s="14">
        <f t="shared" si="112"/>
        <v>37.61</v>
      </c>
      <c r="Q2426" s="16" t="s">
        <v>8313</v>
      </c>
      <c r="R2426" t="s">
        <v>8314</v>
      </c>
      <c r="S2426" s="20">
        <f t="shared" si="113"/>
        <v>42524.318703703699</v>
      </c>
    </row>
    <row r="2427" spans="1:19" ht="43.2" hidden="1" x14ac:dyDescent="0.55000000000000004">
      <c r="A2427" s="10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2">
        <f t="shared" si="111"/>
        <v>3</v>
      </c>
      <c r="P2427" s="14">
        <f t="shared" si="112"/>
        <v>61.5</v>
      </c>
      <c r="Q2427" s="16" t="s">
        <v>8321</v>
      </c>
      <c r="R2427" t="s">
        <v>8339</v>
      </c>
      <c r="S2427" s="20">
        <f t="shared" si="113"/>
        <v>41869.698136574072</v>
      </c>
    </row>
    <row r="2428" spans="1:19" ht="57.6" hidden="1" x14ac:dyDescent="0.55000000000000004">
      <c r="A2428" s="10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2">
        <f t="shared" si="111"/>
        <v>2</v>
      </c>
      <c r="P2428" s="14">
        <f t="shared" si="112"/>
        <v>50.65</v>
      </c>
      <c r="Q2428" s="16" t="s">
        <v>8308</v>
      </c>
      <c r="R2428" t="s">
        <v>8310</v>
      </c>
      <c r="S2428" s="20">
        <f t="shared" si="113"/>
        <v>42060.913877314815</v>
      </c>
    </row>
    <row r="2429" spans="1:19" ht="28.8" x14ac:dyDescent="0.55000000000000004">
      <c r="A2429" s="10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2">
        <f t="shared" si="111"/>
        <v>156</v>
      </c>
      <c r="P2429" s="14">
        <f t="shared" si="112"/>
        <v>26.06</v>
      </c>
      <c r="Q2429" s="16" t="s">
        <v>8327</v>
      </c>
      <c r="R2429" t="s">
        <v>8329</v>
      </c>
      <c r="S2429" s="20">
        <f t="shared" si="113"/>
        <v>40958.717268518521</v>
      </c>
    </row>
    <row r="2430" spans="1:19" ht="28.8" hidden="1" x14ac:dyDescent="0.55000000000000004">
      <c r="A2430" s="1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2">
        <f t="shared" si="111"/>
        <v>16</v>
      </c>
      <c r="P2430" s="14">
        <f t="shared" si="112"/>
        <v>45.16</v>
      </c>
      <c r="Q2430" s="16" t="s">
        <v>8313</v>
      </c>
      <c r="R2430" t="s">
        <v>8314</v>
      </c>
      <c r="S2430" s="20">
        <f t="shared" si="113"/>
        <v>41766.718009259261</v>
      </c>
    </row>
    <row r="2431" spans="1:19" ht="43.2" hidden="1" x14ac:dyDescent="0.55000000000000004">
      <c r="A2431" s="10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2">
        <f t="shared" si="111"/>
        <v>68</v>
      </c>
      <c r="P2431" s="14">
        <f t="shared" si="112"/>
        <v>122.14</v>
      </c>
      <c r="Q2431" s="16" t="s">
        <v>8327</v>
      </c>
      <c r="R2431" t="s">
        <v>8330</v>
      </c>
      <c r="S2431" s="20">
        <f t="shared" si="113"/>
        <v>42268.625856481478</v>
      </c>
    </row>
    <row r="2432" spans="1:19" ht="43.2" hidden="1" x14ac:dyDescent="0.55000000000000004">
      <c r="A2432" s="10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2">
        <f t="shared" si="111"/>
        <v>1</v>
      </c>
      <c r="P2432" s="14">
        <f t="shared" si="112"/>
        <v>31.56</v>
      </c>
      <c r="Q2432" s="16" t="s">
        <v>8316</v>
      </c>
      <c r="R2432" t="s">
        <v>8334</v>
      </c>
      <c r="S2432" s="20">
        <f t="shared" si="113"/>
        <v>42191.023530092592</v>
      </c>
    </row>
    <row r="2433" spans="1:19" ht="43.2" hidden="1" x14ac:dyDescent="0.55000000000000004">
      <c r="A2433" s="10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2">
        <f t="shared" si="111"/>
        <v>34</v>
      </c>
      <c r="P2433" s="14">
        <f t="shared" si="112"/>
        <v>35.5</v>
      </c>
      <c r="Q2433" s="16" t="s">
        <v>8323</v>
      </c>
      <c r="R2433" t="s">
        <v>8326</v>
      </c>
      <c r="S2433" s="20">
        <f t="shared" si="113"/>
        <v>42172.439571759256</v>
      </c>
    </row>
    <row r="2434" spans="1:19" ht="28.8" hidden="1" x14ac:dyDescent="0.55000000000000004">
      <c r="A2434" s="10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2">
        <f t="shared" si="111"/>
        <v>34</v>
      </c>
      <c r="P2434" s="14">
        <f t="shared" si="112"/>
        <v>121.43</v>
      </c>
      <c r="Q2434" s="16" t="s">
        <v>8308</v>
      </c>
      <c r="R2434" t="s">
        <v>8342</v>
      </c>
      <c r="S2434" s="20">
        <f t="shared" si="113"/>
        <v>41948.00209490741</v>
      </c>
    </row>
    <row r="2435" spans="1:19" ht="43.2" hidden="1" x14ac:dyDescent="0.55000000000000004">
      <c r="A2435" s="10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2">
        <f t="shared" ref="O2435:O2498" si="114">ROUND(E2435/D2435*100,0)</f>
        <v>39</v>
      </c>
      <c r="P2435" s="14">
        <f t="shared" ref="P2435:P2498" si="115">IFERROR(ROUND(E2435/L2435,2),0)</f>
        <v>40.479999999999997</v>
      </c>
      <c r="Q2435" s="16" t="s">
        <v>8316</v>
      </c>
      <c r="R2435" t="s">
        <v>8334</v>
      </c>
      <c r="S2435" s="20">
        <f t="shared" ref="S2435:S2498" si="116">(((J2435/60)/60/24)+DATE(1970,1,1))</f>
        <v>41572.229849537034</v>
      </c>
    </row>
    <row r="2436" spans="1:19" ht="43.2" hidden="1" x14ac:dyDescent="0.55000000000000004">
      <c r="A2436" s="10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2">
        <f t="shared" si="114"/>
        <v>21</v>
      </c>
      <c r="P2436" s="14">
        <f t="shared" si="115"/>
        <v>56.67</v>
      </c>
      <c r="Q2436" s="16" t="s">
        <v>8327</v>
      </c>
      <c r="R2436" t="s">
        <v>8330</v>
      </c>
      <c r="S2436" s="20">
        <f t="shared" si="116"/>
        <v>42175.948981481488</v>
      </c>
    </row>
    <row r="2437" spans="1:19" ht="43.2" x14ac:dyDescent="0.55000000000000004">
      <c r="A2437" s="10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2">
        <f t="shared" si="114"/>
        <v>113</v>
      </c>
      <c r="P2437" s="14">
        <f t="shared" si="115"/>
        <v>34</v>
      </c>
      <c r="Q2437" s="16" t="s">
        <v>8327</v>
      </c>
      <c r="R2437" t="s">
        <v>8328</v>
      </c>
      <c r="S2437" s="20">
        <f t="shared" si="116"/>
        <v>41034.72216435185</v>
      </c>
    </row>
    <row r="2438" spans="1:19" ht="57.6" hidden="1" x14ac:dyDescent="0.55000000000000004">
      <c r="A2438" s="10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2">
        <f t="shared" si="114"/>
        <v>100</v>
      </c>
      <c r="P2438" s="14">
        <f t="shared" si="115"/>
        <v>40.479999999999997</v>
      </c>
      <c r="Q2438" s="16" t="s">
        <v>8323</v>
      </c>
      <c r="R2438" t="s">
        <v>8326</v>
      </c>
      <c r="S2438" s="20">
        <f t="shared" si="116"/>
        <v>42307.908379629633</v>
      </c>
    </row>
    <row r="2439" spans="1:19" ht="57.6" hidden="1" x14ac:dyDescent="0.55000000000000004">
      <c r="A2439" s="10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2">
        <f t="shared" si="114"/>
        <v>2</v>
      </c>
      <c r="P2439" s="14">
        <f t="shared" si="115"/>
        <v>70.17</v>
      </c>
      <c r="Q2439" s="16" t="s">
        <v>8323</v>
      </c>
      <c r="R2439" t="s">
        <v>8326</v>
      </c>
      <c r="S2439" s="20">
        <f t="shared" si="116"/>
        <v>42248.627013888887</v>
      </c>
    </row>
    <row r="2440" spans="1:19" ht="43.2" hidden="1" x14ac:dyDescent="0.55000000000000004">
      <c r="A2440" s="1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2">
        <f t="shared" si="114"/>
        <v>105</v>
      </c>
      <c r="P2440" s="14">
        <f t="shared" si="115"/>
        <v>17.829999999999998</v>
      </c>
      <c r="Q2440" s="16" t="s">
        <v>8323</v>
      </c>
      <c r="R2440" t="s">
        <v>8326</v>
      </c>
      <c r="S2440" s="20">
        <f t="shared" si="116"/>
        <v>42379.74418981481</v>
      </c>
    </row>
    <row r="2441" spans="1:19" ht="43.2" hidden="1" x14ac:dyDescent="0.55000000000000004">
      <c r="A2441" s="10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2">
        <f t="shared" si="114"/>
        <v>6</v>
      </c>
      <c r="P2441" s="14">
        <f t="shared" si="115"/>
        <v>119.57</v>
      </c>
      <c r="Q2441" s="16" t="s">
        <v>8308</v>
      </c>
      <c r="R2441" t="s">
        <v>8310</v>
      </c>
      <c r="S2441" s="20">
        <f t="shared" si="116"/>
        <v>42711.950798611113</v>
      </c>
    </row>
    <row r="2442" spans="1:19" ht="43.2" hidden="1" x14ac:dyDescent="0.55000000000000004">
      <c r="A2442" s="10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2">
        <f t="shared" si="114"/>
        <v>5</v>
      </c>
      <c r="P2442" s="14">
        <f t="shared" si="115"/>
        <v>37.950000000000003</v>
      </c>
      <c r="Q2442" s="16" t="s">
        <v>8311</v>
      </c>
      <c r="R2442" t="s">
        <v>8356</v>
      </c>
      <c r="S2442" s="20">
        <f t="shared" si="116"/>
        <v>40938.062476851854</v>
      </c>
    </row>
    <row r="2443" spans="1:19" ht="28.8" x14ac:dyDescent="0.55000000000000004">
      <c r="A2443" s="10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2">
        <f t="shared" si="114"/>
        <v>166</v>
      </c>
      <c r="P2443" s="14">
        <f t="shared" si="115"/>
        <v>31.96</v>
      </c>
      <c r="Q2443" s="16" t="s">
        <v>8308</v>
      </c>
      <c r="R2443" t="s">
        <v>8315</v>
      </c>
      <c r="S2443" s="20">
        <f t="shared" si="116"/>
        <v>42639.549479166672</v>
      </c>
    </row>
    <row r="2444" spans="1:19" ht="43.2" hidden="1" x14ac:dyDescent="0.55000000000000004">
      <c r="A2444" s="10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2">
        <f t="shared" si="114"/>
        <v>24</v>
      </c>
      <c r="P2444" s="14">
        <f t="shared" si="115"/>
        <v>23.63</v>
      </c>
      <c r="Q2444" s="16" t="s">
        <v>8323</v>
      </c>
      <c r="R2444" t="s">
        <v>8324</v>
      </c>
      <c r="S2444" s="20">
        <f t="shared" si="116"/>
        <v>42744.416030092587</v>
      </c>
    </row>
    <row r="2445" spans="1:19" ht="43.2" hidden="1" x14ac:dyDescent="0.55000000000000004">
      <c r="A2445" s="10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2">
        <f t="shared" si="114"/>
        <v>330</v>
      </c>
      <c r="P2445" s="14">
        <f t="shared" si="115"/>
        <v>43.42</v>
      </c>
      <c r="Q2445" s="16" t="s">
        <v>8323</v>
      </c>
      <c r="R2445" t="s">
        <v>8326</v>
      </c>
      <c r="S2445" s="20">
        <f t="shared" si="116"/>
        <v>42487.62700231481</v>
      </c>
    </row>
    <row r="2446" spans="1:19" ht="43.2" x14ac:dyDescent="0.55000000000000004">
      <c r="A2446" s="10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2">
        <f t="shared" si="114"/>
        <v>118</v>
      </c>
      <c r="P2446" s="14">
        <f t="shared" si="115"/>
        <v>37.450000000000003</v>
      </c>
      <c r="Q2446" s="16" t="s">
        <v>8311</v>
      </c>
      <c r="R2446" t="s">
        <v>8333</v>
      </c>
      <c r="S2446" s="20">
        <f t="shared" si="116"/>
        <v>40590.766886574071</v>
      </c>
    </row>
    <row r="2447" spans="1:19" ht="43.2" hidden="1" x14ac:dyDescent="0.55000000000000004">
      <c r="A2447" s="10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2">
        <f t="shared" si="114"/>
        <v>8</v>
      </c>
      <c r="P2447" s="14">
        <f t="shared" si="115"/>
        <v>16.760000000000002</v>
      </c>
      <c r="Q2447" s="16" t="s">
        <v>8321</v>
      </c>
      <c r="R2447" t="s">
        <v>8339</v>
      </c>
      <c r="S2447" s="20">
        <f t="shared" si="116"/>
        <v>41378.69976851852</v>
      </c>
    </row>
    <row r="2448" spans="1:19" ht="43.2" hidden="1" x14ac:dyDescent="0.55000000000000004">
      <c r="A2448" s="10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2">
        <f t="shared" si="114"/>
        <v>16</v>
      </c>
      <c r="P2448" s="14">
        <f t="shared" si="115"/>
        <v>68.42</v>
      </c>
      <c r="Q2448" s="16" t="s">
        <v>8323</v>
      </c>
      <c r="R2448" t="s">
        <v>8335</v>
      </c>
      <c r="S2448" s="20">
        <f t="shared" si="116"/>
        <v>42409.241747685184</v>
      </c>
    </row>
    <row r="2449" spans="1:19" ht="43.2" x14ac:dyDescent="0.55000000000000004">
      <c r="A2449" s="10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2">
        <f t="shared" si="114"/>
        <v>137</v>
      </c>
      <c r="P2449" s="14">
        <f t="shared" si="115"/>
        <v>30.37</v>
      </c>
      <c r="Q2449" s="16" t="s">
        <v>8327</v>
      </c>
      <c r="R2449" t="s">
        <v>8328</v>
      </c>
      <c r="S2449" s="20">
        <f t="shared" si="116"/>
        <v>41074.834965277776</v>
      </c>
    </row>
    <row r="2450" spans="1:19" ht="43.2" x14ac:dyDescent="0.55000000000000004">
      <c r="A2450" s="1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2">
        <f t="shared" si="114"/>
        <v>102</v>
      </c>
      <c r="P2450" s="14">
        <f t="shared" si="115"/>
        <v>58.21</v>
      </c>
      <c r="Q2450" s="16" t="s">
        <v>8327</v>
      </c>
      <c r="R2450" t="s">
        <v>8331</v>
      </c>
      <c r="S2450" s="20">
        <f t="shared" si="116"/>
        <v>41177.060381944444</v>
      </c>
    </row>
    <row r="2451" spans="1:19" ht="43.2" x14ac:dyDescent="0.55000000000000004">
      <c r="A2451" s="10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2">
        <f t="shared" si="114"/>
        <v>148</v>
      </c>
      <c r="P2451" s="14">
        <f t="shared" si="115"/>
        <v>54.27</v>
      </c>
      <c r="Q2451" s="16" t="s">
        <v>8311</v>
      </c>
      <c r="R2451" t="s">
        <v>8333</v>
      </c>
      <c r="S2451" s="20">
        <f t="shared" si="116"/>
        <v>40990.709317129629</v>
      </c>
    </row>
    <row r="2452" spans="1:19" ht="57.6" hidden="1" x14ac:dyDescent="0.55000000000000004">
      <c r="A2452" s="10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2">
        <f t="shared" si="114"/>
        <v>33</v>
      </c>
      <c r="P2452" s="14">
        <f t="shared" si="115"/>
        <v>50.88</v>
      </c>
      <c r="Q2452" s="16" t="s">
        <v>8323</v>
      </c>
      <c r="R2452" t="s">
        <v>8326</v>
      </c>
      <c r="S2452" s="20">
        <f t="shared" si="116"/>
        <v>42193.482291666667</v>
      </c>
    </row>
    <row r="2453" spans="1:19" ht="43.2" x14ac:dyDescent="0.55000000000000004">
      <c r="A2453" s="10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2">
        <f t="shared" si="114"/>
        <v>163</v>
      </c>
      <c r="P2453" s="14">
        <f t="shared" si="115"/>
        <v>27.1</v>
      </c>
      <c r="Q2453" s="16" t="s">
        <v>8316</v>
      </c>
      <c r="R2453" t="s">
        <v>8317</v>
      </c>
      <c r="S2453" s="20">
        <f t="shared" si="116"/>
        <v>40906.787581018521</v>
      </c>
    </row>
    <row r="2454" spans="1:19" ht="43.2" x14ac:dyDescent="0.55000000000000004">
      <c r="A2454" s="10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2">
        <f t="shared" si="114"/>
        <v>116</v>
      </c>
      <c r="P2454" s="14">
        <f t="shared" si="115"/>
        <v>24.58</v>
      </c>
      <c r="Q2454" s="16" t="s">
        <v>8327</v>
      </c>
      <c r="R2454" t="s">
        <v>8331</v>
      </c>
      <c r="S2454" s="20">
        <f t="shared" si="116"/>
        <v>41176.684907407405</v>
      </c>
    </row>
    <row r="2455" spans="1:19" ht="43.2" x14ac:dyDescent="0.55000000000000004">
      <c r="A2455" s="10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2">
        <f t="shared" si="114"/>
        <v>101</v>
      </c>
      <c r="P2455" s="14">
        <f t="shared" si="115"/>
        <v>115.71</v>
      </c>
      <c r="Q2455" s="16" t="s">
        <v>8327</v>
      </c>
      <c r="R2455" t="s">
        <v>8331</v>
      </c>
      <c r="S2455" s="20">
        <f t="shared" si="116"/>
        <v>41074.727037037039</v>
      </c>
    </row>
    <row r="2456" spans="1:19" ht="43.2" hidden="1" x14ac:dyDescent="0.55000000000000004">
      <c r="A2456" s="10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2">
        <f t="shared" si="114"/>
        <v>101</v>
      </c>
      <c r="P2456" s="14">
        <f t="shared" si="115"/>
        <v>24.55</v>
      </c>
      <c r="Q2456" s="16" t="s">
        <v>8323</v>
      </c>
      <c r="R2456" t="s">
        <v>8326</v>
      </c>
      <c r="S2456" s="20">
        <f t="shared" si="116"/>
        <v>42468.374606481477</v>
      </c>
    </row>
    <row r="2457" spans="1:19" ht="57.6" hidden="1" x14ac:dyDescent="0.55000000000000004">
      <c r="A2457" s="10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2">
        <f t="shared" si="114"/>
        <v>27</v>
      </c>
      <c r="P2457" s="14">
        <f t="shared" si="115"/>
        <v>36.68</v>
      </c>
      <c r="Q2457" s="16" t="s">
        <v>8311</v>
      </c>
      <c r="R2457" t="s">
        <v>8348</v>
      </c>
      <c r="S2457" s="20">
        <f t="shared" si="116"/>
        <v>41796.531701388885</v>
      </c>
    </row>
    <row r="2458" spans="1:19" ht="57.6" x14ac:dyDescent="0.55000000000000004">
      <c r="A2458" s="10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2">
        <f t="shared" si="114"/>
        <v>101</v>
      </c>
      <c r="P2458" s="14">
        <f t="shared" si="115"/>
        <v>35</v>
      </c>
      <c r="Q2458" s="16" t="s">
        <v>8308</v>
      </c>
      <c r="R2458" t="s">
        <v>8309</v>
      </c>
      <c r="S2458" s="20">
        <f t="shared" si="116"/>
        <v>40102.918055555558</v>
      </c>
    </row>
    <row r="2459" spans="1:19" ht="43.2" hidden="1" x14ac:dyDescent="0.55000000000000004">
      <c r="A2459" s="10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2">
        <f t="shared" si="114"/>
        <v>7</v>
      </c>
      <c r="P2459" s="14">
        <f t="shared" si="115"/>
        <v>80.5</v>
      </c>
      <c r="Q2459" s="16" t="s">
        <v>8311</v>
      </c>
      <c r="R2459" t="s">
        <v>8348</v>
      </c>
      <c r="S2459" s="20">
        <f t="shared" si="116"/>
        <v>42673.625868055555</v>
      </c>
    </row>
    <row r="2460" spans="1:19" ht="43.2" hidden="1" x14ac:dyDescent="0.55000000000000004">
      <c r="A2460" s="1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2">
        <f t="shared" si="114"/>
        <v>20</v>
      </c>
      <c r="P2460" s="14">
        <f t="shared" si="115"/>
        <v>100.63</v>
      </c>
      <c r="Q2460" s="16" t="s">
        <v>8323</v>
      </c>
      <c r="R2460" t="s">
        <v>8326</v>
      </c>
      <c r="S2460" s="20">
        <f t="shared" si="116"/>
        <v>42548.449861111112</v>
      </c>
    </row>
    <row r="2461" spans="1:19" ht="43.2" x14ac:dyDescent="0.55000000000000004">
      <c r="A2461" s="10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2">
        <f t="shared" si="114"/>
        <v>134</v>
      </c>
      <c r="P2461" s="14">
        <f t="shared" si="115"/>
        <v>53.4</v>
      </c>
      <c r="Q2461" s="16" t="s">
        <v>8319</v>
      </c>
      <c r="R2461" t="s">
        <v>8320</v>
      </c>
      <c r="S2461" s="20">
        <f t="shared" si="116"/>
        <v>42338.84375</v>
      </c>
    </row>
    <row r="2462" spans="1:19" ht="43.2" hidden="1" x14ac:dyDescent="0.55000000000000004">
      <c r="A2462" s="10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2">
        <f t="shared" si="114"/>
        <v>27</v>
      </c>
      <c r="P2462" s="14">
        <f t="shared" si="115"/>
        <v>42.16</v>
      </c>
      <c r="Q2462" s="16" t="s">
        <v>8311</v>
      </c>
      <c r="R2462" t="s">
        <v>8356</v>
      </c>
      <c r="S2462" s="20">
        <f t="shared" si="116"/>
        <v>41850.781377314815</v>
      </c>
    </row>
    <row r="2463" spans="1:19" ht="43.2" x14ac:dyDescent="0.55000000000000004">
      <c r="A2463" s="10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2">
        <f t="shared" si="114"/>
        <v>133</v>
      </c>
      <c r="P2463" s="14">
        <f t="shared" si="115"/>
        <v>57.14</v>
      </c>
      <c r="Q2463" s="16" t="s">
        <v>8321</v>
      </c>
      <c r="R2463" t="s">
        <v>8332</v>
      </c>
      <c r="S2463" s="20">
        <f t="shared" si="116"/>
        <v>42318.025011574078</v>
      </c>
    </row>
    <row r="2464" spans="1:19" ht="28.8" hidden="1" x14ac:dyDescent="0.55000000000000004">
      <c r="A2464" s="10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2">
        <f t="shared" si="114"/>
        <v>16</v>
      </c>
      <c r="P2464" s="14">
        <f t="shared" si="115"/>
        <v>160</v>
      </c>
      <c r="Q2464" s="16" t="s">
        <v>8321</v>
      </c>
      <c r="R2464" t="s">
        <v>8325</v>
      </c>
      <c r="S2464" s="20">
        <f t="shared" si="116"/>
        <v>42182.234456018516</v>
      </c>
    </row>
    <row r="2465" spans="1:19" ht="43.2" hidden="1" x14ac:dyDescent="0.55000000000000004">
      <c r="A2465" s="10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2">
        <f t="shared" si="114"/>
        <v>18</v>
      </c>
      <c r="P2465" s="14">
        <f t="shared" si="115"/>
        <v>88.89</v>
      </c>
      <c r="Q2465" s="16" t="s">
        <v>8311</v>
      </c>
      <c r="R2465" t="s">
        <v>8348</v>
      </c>
      <c r="S2465" s="20">
        <f t="shared" si="116"/>
        <v>42192.675821759258</v>
      </c>
    </row>
    <row r="2466" spans="1:19" ht="43.2" hidden="1" x14ac:dyDescent="0.55000000000000004">
      <c r="A2466" s="10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2">
        <f t="shared" si="114"/>
        <v>1</v>
      </c>
      <c r="P2466" s="14">
        <f t="shared" si="115"/>
        <v>200</v>
      </c>
      <c r="Q2466" s="16" t="s">
        <v>8319</v>
      </c>
      <c r="R2466" t="s">
        <v>8345</v>
      </c>
      <c r="S2466" s="20">
        <f t="shared" si="116"/>
        <v>41820.914641203701</v>
      </c>
    </row>
    <row r="2467" spans="1:19" ht="43.2" hidden="1" x14ac:dyDescent="0.55000000000000004">
      <c r="A2467" s="10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2">
        <f t="shared" si="114"/>
        <v>100</v>
      </c>
      <c r="P2467" s="14">
        <f t="shared" si="115"/>
        <v>29.63</v>
      </c>
      <c r="Q2467" s="16" t="s">
        <v>8323</v>
      </c>
      <c r="R2467" t="s">
        <v>8326</v>
      </c>
      <c r="S2467" s="20">
        <f t="shared" si="116"/>
        <v>42506.709375000006</v>
      </c>
    </row>
    <row r="2468" spans="1:19" ht="28.8" hidden="1" x14ac:dyDescent="0.55000000000000004">
      <c r="A2468" s="10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2">
        <f t="shared" si="114"/>
        <v>3</v>
      </c>
      <c r="P2468" s="14">
        <f t="shared" si="115"/>
        <v>800</v>
      </c>
      <c r="Q2468" s="16" t="s">
        <v>8323</v>
      </c>
      <c r="R2468" t="s">
        <v>8326</v>
      </c>
      <c r="S2468" s="20">
        <f t="shared" si="116"/>
        <v>42693.031828703708</v>
      </c>
    </row>
    <row r="2469" spans="1:19" ht="43.2" x14ac:dyDescent="0.55000000000000004">
      <c r="A2469" s="10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2">
        <f t="shared" si="114"/>
        <v>266</v>
      </c>
      <c r="P2469" s="14">
        <f t="shared" si="115"/>
        <v>26.57</v>
      </c>
      <c r="Q2469" s="16" t="s">
        <v>8327</v>
      </c>
      <c r="R2469" t="s">
        <v>8328</v>
      </c>
      <c r="S2469" s="20">
        <f t="shared" si="116"/>
        <v>40991.708055555559</v>
      </c>
    </row>
    <row r="2470" spans="1:19" ht="43.2" hidden="1" x14ac:dyDescent="0.55000000000000004">
      <c r="A2470" s="1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2">
        <f t="shared" si="114"/>
        <v>16</v>
      </c>
      <c r="P2470" s="14">
        <f t="shared" si="115"/>
        <v>88.44</v>
      </c>
      <c r="Q2470" s="16" t="s">
        <v>8323</v>
      </c>
      <c r="R2470" t="s">
        <v>8324</v>
      </c>
      <c r="S2470" s="20">
        <f t="shared" si="116"/>
        <v>42566.948414351849</v>
      </c>
    </row>
    <row r="2471" spans="1:19" ht="43.2" hidden="1" x14ac:dyDescent="0.55000000000000004">
      <c r="A2471" s="10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2">
        <f t="shared" si="114"/>
        <v>106</v>
      </c>
      <c r="P2471" s="14">
        <f t="shared" si="115"/>
        <v>88.33</v>
      </c>
      <c r="Q2471" s="16" t="s">
        <v>8323</v>
      </c>
      <c r="R2471" t="s">
        <v>8335</v>
      </c>
      <c r="S2471" s="20">
        <f t="shared" si="116"/>
        <v>41872.291238425925</v>
      </c>
    </row>
    <row r="2472" spans="1:19" ht="43.2" hidden="1" x14ac:dyDescent="0.55000000000000004">
      <c r="A2472" s="10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2">
        <f t="shared" si="114"/>
        <v>4</v>
      </c>
      <c r="P2472" s="14">
        <f t="shared" si="115"/>
        <v>56.79</v>
      </c>
      <c r="Q2472" s="16" t="s">
        <v>8323</v>
      </c>
      <c r="R2472" t="s">
        <v>8324</v>
      </c>
      <c r="S2472" s="20">
        <f t="shared" si="116"/>
        <v>42114.825532407413</v>
      </c>
    </row>
    <row r="2473" spans="1:19" ht="43.2" hidden="1" x14ac:dyDescent="0.55000000000000004">
      <c r="A2473" s="10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2">
        <f t="shared" si="114"/>
        <v>53</v>
      </c>
      <c r="P2473" s="14">
        <f t="shared" si="115"/>
        <v>88.33</v>
      </c>
      <c r="Q2473" s="16" t="s">
        <v>8323</v>
      </c>
      <c r="R2473" t="s">
        <v>8326</v>
      </c>
      <c r="S2473" s="20">
        <f t="shared" si="116"/>
        <v>42534.933321759265</v>
      </c>
    </row>
    <row r="2474" spans="1:19" ht="43.2" x14ac:dyDescent="0.55000000000000004">
      <c r="A2474" s="10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2">
        <f t="shared" si="114"/>
        <v>158</v>
      </c>
      <c r="P2474" s="14">
        <f t="shared" si="115"/>
        <v>79.099999999999994</v>
      </c>
      <c r="Q2474" s="16" t="s">
        <v>8323</v>
      </c>
      <c r="R2474" t="s">
        <v>8326</v>
      </c>
      <c r="S2474" s="20">
        <f t="shared" si="116"/>
        <v>42121.249814814815</v>
      </c>
    </row>
    <row r="2475" spans="1:19" ht="43.2" hidden="1" x14ac:dyDescent="0.55000000000000004">
      <c r="A2475" s="10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2">
        <f t="shared" si="114"/>
        <v>1</v>
      </c>
      <c r="P2475" s="14">
        <f t="shared" si="115"/>
        <v>112.57</v>
      </c>
      <c r="Q2475" s="16" t="s">
        <v>8308</v>
      </c>
      <c r="R2475" t="s">
        <v>8342</v>
      </c>
      <c r="S2475" s="20">
        <f t="shared" si="116"/>
        <v>42191.70175925926</v>
      </c>
    </row>
    <row r="2476" spans="1:19" ht="43.2" x14ac:dyDescent="0.55000000000000004">
      <c r="A2476" s="10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2">
        <f t="shared" si="114"/>
        <v>106</v>
      </c>
      <c r="P2476" s="14">
        <f t="shared" si="115"/>
        <v>23.12</v>
      </c>
      <c r="Q2476" s="16" t="s">
        <v>8327</v>
      </c>
      <c r="R2476" t="s">
        <v>8341</v>
      </c>
      <c r="S2476" s="20">
        <f t="shared" si="116"/>
        <v>41222.991400462961</v>
      </c>
    </row>
    <row r="2477" spans="1:19" ht="43.2" hidden="1" x14ac:dyDescent="0.55000000000000004">
      <c r="A2477" s="10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2">
        <f t="shared" si="114"/>
        <v>142</v>
      </c>
      <c r="P2477" s="14">
        <f t="shared" si="115"/>
        <v>29</v>
      </c>
      <c r="Q2477" s="16" t="s">
        <v>8323</v>
      </c>
      <c r="R2477" t="s">
        <v>8326</v>
      </c>
      <c r="S2477" s="20">
        <f t="shared" si="116"/>
        <v>41817.59542824074</v>
      </c>
    </row>
    <row r="2478" spans="1:19" ht="43.2" hidden="1" x14ac:dyDescent="0.55000000000000004">
      <c r="A2478" s="10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2">
        <f t="shared" si="114"/>
        <v>130</v>
      </c>
      <c r="P2478" s="14">
        <f t="shared" si="115"/>
        <v>23.64</v>
      </c>
      <c r="Q2478" s="16" t="s">
        <v>8323</v>
      </c>
      <c r="R2478" t="s">
        <v>8326</v>
      </c>
      <c r="S2478" s="20">
        <f t="shared" si="116"/>
        <v>42023.634976851856</v>
      </c>
    </row>
    <row r="2479" spans="1:19" ht="43.2" x14ac:dyDescent="0.55000000000000004">
      <c r="A2479" s="10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2">
        <f t="shared" si="114"/>
        <v>130</v>
      </c>
      <c r="P2479" s="14">
        <f t="shared" si="115"/>
        <v>28.89</v>
      </c>
      <c r="Q2479" s="16" t="s">
        <v>8323</v>
      </c>
      <c r="R2479" t="s">
        <v>8326</v>
      </c>
      <c r="S2479" s="20">
        <f t="shared" si="116"/>
        <v>42093.786840277782</v>
      </c>
    </row>
    <row r="2480" spans="1:19" ht="43.2" hidden="1" x14ac:dyDescent="0.55000000000000004">
      <c r="A2480" s="1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2">
        <f t="shared" si="114"/>
        <v>104</v>
      </c>
      <c r="P2480" s="14">
        <f t="shared" si="115"/>
        <v>97.5</v>
      </c>
      <c r="Q2480" s="16" t="s">
        <v>8323</v>
      </c>
      <c r="R2480" t="s">
        <v>8326</v>
      </c>
      <c r="S2480" s="20">
        <f t="shared" si="116"/>
        <v>41780.712893518517</v>
      </c>
    </row>
    <row r="2481" spans="1:19" ht="43.2" hidden="1" x14ac:dyDescent="0.55000000000000004">
      <c r="A2481" s="10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2">
        <f t="shared" si="114"/>
        <v>22</v>
      </c>
      <c r="P2481" s="14">
        <f t="shared" si="115"/>
        <v>129.16999999999999</v>
      </c>
      <c r="Q2481" s="16" t="s">
        <v>8323</v>
      </c>
      <c r="R2481" t="s">
        <v>8326</v>
      </c>
      <c r="S2481" s="20">
        <f t="shared" si="116"/>
        <v>42310.968518518523</v>
      </c>
    </row>
    <row r="2482" spans="1:19" ht="43.2" hidden="1" x14ac:dyDescent="0.55000000000000004">
      <c r="A2482" s="10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2">
        <f t="shared" si="114"/>
        <v>100</v>
      </c>
      <c r="P2482" s="14">
        <f t="shared" si="115"/>
        <v>38.65</v>
      </c>
      <c r="Q2482" s="16" t="s">
        <v>8323</v>
      </c>
      <c r="R2482" t="s">
        <v>8326</v>
      </c>
      <c r="S2482" s="20">
        <f t="shared" si="116"/>
        <v>41788.587083333332</v>
      </c>
    </row>
    <row r="2483" spans="1:19" ht="43.2" hidden="1" x14ac:dyDescent="0.55000000000000004">
      <c r="A2483" s="10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2">
        <f t="shared" si="114"/>
        <v>7</v>
      </c>
      <c r="P2483" s="14">
        <f t="shared" si="115"/>
        <v>47.88</v>
      </c>
      <c r="Q2483" s="16" t="s">
        <v>8321</v>
      </c>
      <c r="R2483" t="s">
        <v>8339</v>
      </c>
      <c r="S2483" s="20">
        <f t="shared" si="116"/>
        <v>42037.083564814813</v>
      </c>
    </row>
    <row r="2484" spans="1:19" ht="43.2" x14ac:dyDescent="0.55000000000000004">
      <c r="A2484" s="10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2">
        <f t="shared" si="114"/>
        <v>116</v>
      </c>
      <c r="P2484" s="14">
        <f t="shared" si="115"/>
        <v>40.21</v>
      </c>
      <c r="Q2484" s="16" t="s">
        <v>8311</v>
      </c>
      <c r="R2484" t="s">
        <v>8333</v>
      </c>
      <c r="S2484" s="20">
        <f t="shared" si="116"/>
        <v>40668.814699074072</v>
      </c>
    </row>
    <row r="2485" spans="1:19" ht="57.6" hidden="1" x14ac:dyDescent="0.55000000000000004">
      <c r="A2485" s="10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2">
        <f t="shared" si="114"/>
        <v>127</v>
      </c>
      <c r="P2485" s="14">
        <f t="shared" si="115"/>
        <v>21.19</v>
      </c>
      <c r="Q2485" s="16" t="s">
        <v>8321</v>
      </c>
      <c r="R2485" t="s">
        <v>8343</v>
      </c>
      <c r="S2485" s="20">
        <f t="shared" si="116"/>
        <v>41663.569340277776</v>
      </c>
    </row>
    <row r="2486" spans="1:19" ht="43.2" hidden="1" x14ac:dyDescent="0.55000000000000004">
      <c r="A2486" s="10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2">
        <f t="shared" si="114"/>
        <v>22</v>
      </c>
      <c r="P2486" s="14">
        <f t="shared" si="115"/>
        <v>76</v>
      </c>
      <c r="Q2486" s="16" t="s">
        <v>8327</v>
      </c>
      <c r="R2486" t="s">
        <v>8330</v>
      </c>
      <c r="S2486" s="20">
        <f t="shared" si="116"/>
        <v>42808.781689814816</v>
      </c>
    </row>
    <row r="2487" spans="1:19" ht="28.8" x14ac:dyDescent="0.55000000000000004">
      <c r="A2487" s="10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2">
        <f t="shared" si="114"/>
        <v>117</v>
      </c>
      <c r="P2487" s="14">
        <f t="shared" si="115"/>
        <v>50.67</v>
      </c>
      <c r="Q2487" s="16" t="s">
        <v>8323</v>
      </c>
      <c r="R2487" t="s">
        <v>8326</v>
      </c>
      <c r="S2487" s="20">
        <f t="shared" si="116"/>
        <v>42136.270787037036</v>
      </c>
    </row>
    <row r="2488" spans="1:19" ht="43.2" hidden="1" x14ac:dyDescent="0.55000000000000004">
      <c r="A2488" s="10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2">
        <f t="shared" si="114"/>
        <v>152</v>
      </c>
      <c r="P2488" s="14">
        <f t="shared" si="115"/>
        <v>19.489999999999998</v>
      </c>
      <c r="Q2488" s="16" t="s">
        <v>8323</v>
      </c>
      <c r="R2488" t="s">
        <v>8326</v>
      </c>
      <c r="S2488" s="20">
        <f t="shared" si="116"/>
        <v>42036.704525462963</v>
      </c>
    </row>
    <row r="2489" spans="1:19" ht="43.2" hidden="1" x14ac:dyDescent="0.55000000000000004">
      <c r="A2489" s="10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2">
        <f t="shared" si="114"/>
        <v>22</v>
      </c>
      <c r="P2489" s="14">
        <f t="shared" si="115"/>
        <v>126.5</v>
      </c>
      <c r="Q2489" s="16" t="s">
        <v>8323</v>
      </c>
      <c r="R2489" t="s">
        <v>8326</v>
      </c>
      <c r="S2489" s="20">
        <f t="shared" si="116"/>
        <v>42353.761759259258</v>
      </c>
    </row>
    <row r="2490" spans="1:19" ht="43.2" hidden="1" x14ac:dyDescent="0.55000000000000004">
      <c r="A2490" s="1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2">
        <f t="shared" si="114"/>
        <v>101</v>
      </c>
      <c r="P2490" s="14">
        <f t="shared" si="115"/>
        <v>42.11</v>
      </c>
      <c r="Q2490" s="16" t="s">
        <v>8327</v>
      </c>
      <c r="R2490" t="s">
        <v>8331</v>
      </c>
      <c r="S2490" s="20">
        <f t="shared" si="116"/>
        <v>41453.688530092593</v>
      </c>
    </row>
    <row r="2491" spans="1:19" ht="28.8" hidden="1" x14ac:dyDescent="0.55000000000000004">
      <c r="A2491" s="10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2">
        <f t="shared" si="114"/>
        <v>151</v>
      </c>
      <c r="P2491" s="14">
        <f t="shared" si="115"/>
        <v>50.27</v>
      </c>
      <c r="Q2491" s="16" t="s">
        <v>8327</v>
      </c>
      <c r="R2491" t="s">
        <v>8329</v>
      </c>
      <c r="S2491" s="20">
        <f t="shared" si="116"/>
        <v>41732.479675925926</v>
      </c>
    </row>
    <row r="2492" spans="1:19" ht="43.2" hidden="1" x14ac:dyDescent="0.55000000000000004">
      <c r="A2492" s="10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2">
        <f t="shared" si="114"/>
        <v>251</v>
      </c>
      <c r="P2492" s="14">
        <f t="shared" si="115"/>
        <v>44.24</v>
      </c>
      <c r="Q2492" s="16" t="s">
        <v>8323</v>
      </c>
      <c r="R2492" t="s">
        <v>8326</v>
      </c>
      <c r="S2492" s="20">
        <f t="shared" si="116"/>
        <v>42596.644699074073</v>
      </c>
    </row>
    <row r="2493" spans="1:19" ht="43.2" hidden="1" x14ac:dyDescent="0.55000000000000004">
      <c r="A2493" s="10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2">
        <f t="shared" si="114"/>
        <v>75</v>
      </c>
      <c r="P2493" s="14">
        <f t="shared" si="115"/>
        <v>35.71</v>
      </c>
      <c r="Q2493" s="16" t="s">
        <v>8327</v>
      </c>
      <c r="R2493" t="s">
        <v>8328</v>
      </c>
      <c r="S2493" s="20">
        <f t="shared" si="116"/>
        <v>42713.941099537042</v>
      </c>
    </row>
    <row r="2494" spans="1:19" ht="28.8" x14ac:dyDescent="0.55000000000000004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14"/>
        <v>125</v>
      </c>
      <c r="P2494" s="14">
        <f t="shared" si="115"/>
        <v>27.78</v>
      </c>
      <c r="Q2494" s="16" t="s">
        <v>8327</v>
      </c>
      <c r="R2494" t="s">
        <v>8328</v>
      </c>
      <c r="S2494" s="20">
        <f t="shared" si="116"/>
        <v>41024.985972222225</v>
      </c>
    </row>
    <row r="2495" spans="1:19" ht="43.2" hidden="1" x14ac:dyDescent="0.55000000000000004">
      <c r="A2495" s="10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2">
        <f t="shared" si="114"/>
        <v>15</v>
      </c>
      <c r="P2495" s="14">
        <f t="shared" si="115"/>
        <v>83.33</v>
      </c>
      <c r="Q2495" s="16" t="s">
        <v>8323</v>
      </c>
      <c r="R2495" t="s">
        <v>8326</v>
      </c>
      <c r="S2495" s="20">
        <f t="shared" si="116"/>
        <v>41746.189409722225</v>
      </c>
    </row>
    <row r="2496" spans="1:19" ht="43.2" hidden="1" x14ac:dyDescent="0.55000000000000004">
      <c r="A2496" s="10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2">
        <f t="shared" si="114"/>
        <v>30</v>
      </c>
      <c r="P2496" s="14">
        <f t="shared" si="115"/>
        <v>93.25</v>
      </c>
      <c r="Q2496" s="16" t="s">
        <v>8321</v>
      </c>
      <c r="R2496" t="s">
        <v>8325</v>
      </c>
      <c r="S2496" s="20">
        <f t="shared" si="116"/>
        <v>41973.847962962958</v>
      </c>
    </row>
    <row r="2497" spans="1:19" ht="43.2" x14ac:dyDescent="0.55000000000000004">
      <c r="A2497" s="10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2">
        <f t="shared" si="114"/>
        <v>149</v>
      </c>
      <c r="P2497" s="14">
        <f t="shared" si="115"/>
        <v>37.25</v>
      </c>
      <c r="Q2497" s="16" t="s">
        <v>8323</v>
      </c>
      <c r="R2497" t="s">
        <v>8324</v>
      </c>
      <c r="S2497" s="20">
        <f t="shared" si="116"/>
        <v>42443.989050925928</v>
      </c>
    </row>
    <row r="2498" spans="1:19" ht="43.2" hidden="1" x14ac:dyDescent="0.55000000000000004">
      <c r="A2498" s="10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2">
        <f t="shared" si="114"/>
        <v>27</v>
      </c>
      <c r="P2498" s="14">
        <f t="shared" si="115"/>
        <v>35</v>
      </c>
      <c r="Q2498" s="16" t="s">
        <v>8323</v>
      </c>
      <c r="R2498" t="s">
        <v>8326</v>
      </c>
      <c r="S2498" s="20">
        <f t="shared" si="116"/>
        <v>42283.552951388891</v>
      </c>
    </row>
    <row r="2499" spans="1:19" ht="43.2" hidden="1" x14ac:dyDescent="0.55000000000000004">
      <c r="A2499" s="10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2">
        <f t="shared" ref="O2499:O2562" si="117">ROUND(E2499/D2499*100,0)</f>
        <v>3</v>
      </c>
      <c r="P2499" s="14">
        <f t="shared" ref="P2499:P2562" si="118">IFERROR(ROUND(E2499/L2499,2),0)</f>
        <v>34.880000000000003</v>
      </c>
      <c r="Q2499" s="16" t="s">
        <v>8316</v>
      </c>
      <c r="R2499" t="s">
        <v>8334</v>
      </c>
      <c r="S2499" s="20">
        <f t="shared" ref="S2499:S2562" si="119">(((J2499/60)/60/24)+DATE(1970,1,1))</f>
        <v>40952.636979166666</v>
      </c>
    </row>
    <row r="2500" spans="1:19" ht="43.2" hidden="1" x14ac:dyDescent="0.55000000000000004">
      <c r="A2500" s="1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2">
        <f t="shared" si="117"/>
        <v>29</v>
      </c>
      <c r="P2500" s="14">
        <f t="shared" si="118"/>
        <v>40.61</v>
      </c>
      <c r="Q2500" s="16" t="s">
        <v>8311</v>
      </c>
      <c r="R2500" t="s">
        <v>8356</v>
      </c>
      <c r="S2500" s="20">
        <f t="shared" si="119"/>
        <v>41030.719756944447</v>
      </c>
    </row>
    <row r="2501" spans="1:19" ht="43.2" hidden="1" x14ac:dyDescent="0.55000000000000004">
      <c r="A2501" s="10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2">
        <f t="shared" si="117"/>
        <v>24</v>
      </c>
      <c r="P2501" s="14">
        <f t="shared" si="118"/>
        <v>34.76</v>
      </c>
      <c r="Q2501" s="16" t="s">
        <v>8327</v>
      </c>
      <c r="R2501" t="s">
        <v>8350</v>
      </c>
      <c r="S2501" s="20">
        <f t="shared" si="119"/>
        <v>41368.583726851852</v>
      </c>
    </row>
    <row r="2502" spans="1:19" ht="43.2" x14ac:dyDescent="0.55000000000000004">
      <c r="A2502" s="10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2">
        <f t="shared" si="117"/>
        <v>104</v>
      </c>
      <c r="P2502" s="14">
        <f t="shared" si="118"/>
        <v>36.5</v>
      </c>
      <c r="Q2502" s="16" t="s">
        <v>8323</v>
      </c>
      <c r="R2502" t="s">
        <v>8326</v>
      </c>
      <c r="S2502" s="20">
        <f t="shared" si="119"/>
        <v>41780.525937500002</v>
      </c>
    </row>
    <row r="2503" spans="1:19" ht="43.2" hidden="1" x14ac:dyDescent="0.55000000000000004">
      <c r="A2503" s="10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2">
        <f t="shared" si="117"/>
        <v>37</v>
      </c>
      <c r="P2503" s="14">
        <f t="shared" si="118"/>
        <v>91.25</v>
      </c>
      <c r="Q2503" s="16" t="s">
        <v>8323</v>
      </c>
      <c r="R2503" t="s">
        <v>8326</v>
      </c>
      <c r="S2503" s="20">
        <f t="shared" si="119"/>
        <v>41890.086805555555</v>
      </c>
    </row>
    <row r="2504" spans="1:19" ht="28.8" hidden="1" x14ac:dyDescent="0.55000000000000004">
      <c r="A2504" s="10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2">
        <f t="shared" si="117"/>
        <v>145</v>
      </c>
      <c r="P2504" s="14">
        <f t="shared" si="118"/>
        <v>21.38</v>
      </c>
      <c r="Q2504" s="16" t="s">
        <v>8327</v>
      </c>
      <c r="R2504" t="s">
        <v>8331</v>
      </c>
      <c r="S2504" s="20">
        <f t="shared" si="119"/>
        <v>42565.480983796297</v>
      </c>
    </row>
    <row r="2505" spans="1:19" ht="43.2" hidden="1" x14ac:dyDescent="0.55000000000000004">
      <c r="A2505" s="10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2">
        <f t="shared" si="117"/>
        <v>7</v>
      </c>
      <c r="P2505" s="14">
        <f t="shared" si="118"/>
        <v>80.67</v>
      </c>
      <c r="Q2505" s="16" t="s">
        <v>8308</v>
      </c>
      <c r="R2505" t="s">
        <v>8310</v>
      </c>
      <c r="S2505" s="20">
        <f t="shared" si="119"/>
        <v>41947.940740740742</v>
      </c>
    </row>
    <row r="2506" spans="1:19" ht="43.2" x14ac:dyDescent="0.55000000000000004">
      <c r="A2506" s="10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2">
        <f t="shared" si="117"/>
        <v>104</v>
      </c>
      <c r="P2506" s="14">
        <f t="shared" si="118"/>
        <v>55.77</v>
      </c>
      <c r="Q2506" s="16" t="s">
        <v>8327</v>
      </c>
      <c r="R2506" t="s">
        <v>8341</v>
      </c>
      <c r="S2506" s="20">
        <f t="shared" si="119"/>
        <v>41509.426585648151</v>
      </c>
    </row>
    <row r="2507" spans="1:19" ht="43.2" hidden="1" x14ac:dyDescent="0.55000000000000004">
      <c r="A2507" s="10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2">
        <f t="shared" si="117"/>
        <v>21</v>
      </c>
      <c r="P2507" s="14">
        <f t="shared" si="118"/>
        <v>180.5</v>
      </c>
      <c r="Q2507" s="16" t="s">
        <v>8321</v>
      </c>
      <c r="R2507" t="s">
        <v>8325</v>
      </c>
      <c r="S2507" s="20">
        <f t="shared" si="119"/>
        <v>42147.741840277777</v>
      </c>
    </row>
    <row r="2508" spans="1:19" ht="43.2" hidden="1" x14ac:dyDescent="0.55000000000000004">
      <c r="A2508" s="10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2">
        <f t="shared" si="117"/>
        <v>103</v>
      </c>
      <c r="P2508" s="14">
        <f t="shared" si="118"/>
        <v>120.17</v>
      </c>
      <c r="Q2508" s="16" t="s">
        <v>8323</v>
      </c>
      <c r="R2508" t="s">
        <v>8324</v>
      </c>
      <c r="S2508" s="20">
        <f t="shared" si="119"/>
        <v>42121.675763888896</v>
      </c>
    </row>
    <row r="2509" spans="1:19" ht="43.2" hidden="1" x14ac:dyDescent="0.55000000000000004">
      <c r="A2509" s="10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2">
        <f t="shared" si="117"/>
        <v>103</v>
      </c>
      <c r="P2509" s="14">
        <f t="shared" si="118"/>
        <v>26.67</v>
      </c>
      <c r="Q2509" s="16" t="s">
        <v>8323</v>
      </c>
      <c r="R2509" t="s">
        <v>8326</v>
      </c>
      <c r="S2509" s="20">
        <f t="shared" si="119"/>
        <v>42609.442465277782</v>
      </c>
    </row>
    <row r="2510" spans="1:19" ht="43.2" x14ac:dyDescent="0.55000000000000004">
      <c r="A2510" s="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2">
        <f t="shared" si="117"/>
        <v>120</v>
      </c>
      <c r="P2510" s="14">
        <f t="shared" si="118"/>
        <v>55.23</v>
      </c>
      <c r="Q2510" s="16" t="s">
        <v>8323</v>
      </c>
      <c r="R2510" t="s">
        <v>8326</v>
      </c>
      <c r="S2510" s="20">
        <f t="shared" si="119"/>
        <v>42600.756041666667</v>
      </c>
    </row>
    <row r="2511" spans="1:19" ht="43.2" hidden="1" x14ac:dyDescent="0.55000000000000004">
      <c r="A2511" s="10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2">
        <f t="shared" si="117"/>
        <v>10</v>
      </c>
      <c r="P2511" s="14">
        <f t="shared" si="118"/>
        <v>44.69</v>
      </c>
      <c r="Q2511" s="16" t="s">
        <v>8308</v>
      </c>
      <c r="R2511" t="s">
        <v>8310</v>
      </c>
      <c r="S2511" s="20">
        <f t="shared" si="119"/>
        <v>41940.658645833333</v>
      </c>
    </row>
    <row r="2512" spans="1:19" ht="28.8" hidden="1" x14ac:dyDescent="0.55000000000000004">
      <c r="A2512" s="10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2">
        <f t="shared" si="117"/>
        <v>60</v>
      </c>
      <c r="P2512" s="14">
        <f t="shared" si="118"/>
        <v>65</v>
      </c>
      <c r="Q2512" s="16" t="s">
        <v>8323</v>
      </c>
      <c r="R2512" t="s">
        <v>8324</v>
      </c>
      <c r="S2512" s="20">
        <f t="shared" si="119"/>
        <v>42141.741307870368</v>
      </c>
    </row>
    <row r="2513" spans="1:19" ht="28.8" hidden="1" x14ac:dyDescent="0.55000000000000004">
      <c r="A2513" s="10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2">
        <f t="shared" si="117"/>
        <v>119</v>
      </c>
      <c r="P2513" s="14">
        <f t="shared" si="118"/>
        <v>27.5</v>
      </c>
      <c r="Q2513" s="16" t="s">
        <v>8323</v>
      </c>
      <c r="R2513" t="s">
        <v>8326</v>
      </c>
      <c r="S2513" s="20">
        <f t="shared" si="119"/>
        <v>42101.423541666663</v>
      </c>
    </row>
    <row r="2514" spans="1:19" ht="43.2" hidden="1" x14ac:dyDescent="0.55000000000000004">
      <c r="A2514" s="10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2">
        <f t="shared" si="117"/>
        <v>57</v>
      </c>
      <c r="P2514" s="14">
        <f t="shared" si="118"/>
        <v>59.58</v>
      </c>
      <c r="Q2514" s="16" t="s">
        <v>8323</v>
      </c>
      <c r="R2514" t="s">
        <v>8326</v>
      </c>
      <c r="S2514" s="20">
        <f t="shared" si="119"/>
        <v>42061.963263888887</v>
      </c>
    </row>
    <row r="2515" spans="1:19" ht="43.2" hidden="1" x14ac:dyDescent="0.55000000000000004">
      <c r="A2515" s="10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2">
        <f t="shared" si="117"/>
        <v>115</v>
      </c>
      <c r="P2515" s="14">
        <f t="shared" si="118"/>
        <v>51</v>
      </c>
      <c r="Q2515" s="16" t="s">
        <v>8323</v>
      </c>
      <c r="R2515" t="s">
        <v>8326</v>
      </c>
      <c r="S2515" s="20">
        <f t="shared" si="119"/>
        <v>42294.808124999996</v>
      </c>
    </row>
    <row r="2516" spans="1:19" ht="43.2" hidden="1" x14ac:dyDescent="0.55000000000000004">
      <c r="A2516" s="10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2">
        <f t="shared" si="117"/>
        <v>130</v>
      </c>
      <c r="P2516" s="14">
        <f t="shared" si="118"/>
        <v>25.46</v>
      </c>
      <c r="Q2516" s="16" t="s">
        <v>8323</v>
      </c>
      <c r="R2516" t="s">
        <v>8335</v>
      </c>
      <c r="S2516" s="20">
        <f t="shared" si="119"/>
        <v>42445.866979166662</v>
      </c>
    </row>
    <row r="2517" spans="1:19" ht="43.2" hidden="1" x14ac:dyDescent="0.55000000000000004">
      <c r="A2517" s="10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2">
        <f t="shared" si="117"/>
        <v>28</v>
      </c>
      <c r="P2517" s="14">
        <f t="shared" si="118"/>
        <v>19.239999999999998</v>
      </c>
      <c r="Q2517" s="16" t="s">
        <v>8308</v>
      </c>
      <c r="R2517" t="s">
        <v>8310</v>
      </c>
      <c r="S2517" s="20">
        <f t="shared" si="119"/>
        <v>42373.712418981479</v>
      </c>
    </row>
    <row r="2518" spans="1:19" ht="43.2" hidden="1" x14ac:dyDescent="0.55000000000000004">
      <c r="A2518" s="10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2">
        <f t="shared" si="117"/>
        <v>118</v>
      </c>
      <c r="P2518" s="14">
        <f t="shared" si="118"/>
        <v>29.58</v>
      </c>
      <c r="Q2518" s="16" t="s">
        <v>8323</v>
      </c>
      <c r="R2518" t="s">
        <v>8326</v>
      </c>
      <c r="S2518" s="20">
        <f t="shared" si="119"/>
        <v>42141.541134259256</v>
      </c>
    </row>
    <row r="2519" spans="1:19" ht="43.2" hidden="1" x14ac:dyDescent="0.55000000000000004">
      <c r="A2519" s="10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2">
        <f t="shared" si="117"/>
        <v>101</v>
      </c>
      <c r="P2519" s="14">
        <f t="shared" si="118"/>
        <v>33.57</v>
      </c>
      <c r="Q2519" s="16" t="s">
        <v>8323</v>
      </c>
      <c r="R2519" t="s">
        <v>8326</v>
      </c>
      <c r="S2519" s="20">
        <f t="shared" si="119"/>
        <v>41821.698599537034</v>
      </c>
    </row>
    <row r="2520" spans="1:19" ht="43.2" hidden="1" x14ac:dyDescent="0.55000000000000004">
      <c r="A2520" s="1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2">
        <f t="shared" si="117"/>
        <v>25</v>
      </c>
      <c r="P2520" s="14">
        <f t="shared" si="118"/>
        <v>46.73</v>
      </c>
      <c r="Q2520" s="16" t="s">
        <v>8311</v>
      </c>
      <c r="R2520" t="s">
        <v>8352</v>
      </c>
      <c r="S2520" s="20">
        <f t="shared" si="119"/>
        <v>41365.904594907406</v>
      </c>
    </row>
    <row r="2521" spans="1:19" ht="43.2" hidden="1" x14ac:dyDescent="0.55000000000000004">
      <c r="A2521" s="10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2">
        <f t="shared" si="117"/>
        <v>0</v>
      </c>
      <c r="P2521" s="14">
        <f t="shared" si="118"/>
        <v>100</v>
      </c>
      <c r="Q2521" s="16" t="s">
        <v>8308</v>
      </c>
      <c r="R2521" t="s">
        <v>8310</v>
      </c>
      <c r="S2521" s="20">
        <f t="shared" si="119"/>
        <v>42173.843240740738</v>
      </c>
    </row>
    <row r="2522" spans="1:19" ht="43.2" x14ac:dyDescent="0.55000000000000004">
      <c r="A2522" s="10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2">
        <f t="shared" si="117"/>
        <v>100</v>
      </c>
      <c r="P2522" s="14">
        <f t="shared" si="118"/>
        <v>50</v>
      </c>
      <c r="Q2522" s="16" t="s">
        <v>8327</v>
      </c>
      <c r="R2522" t="s">
        <v>8331</v>
      </c>
      <c r="S2522" s="20">
        <f t="shared" si="119"/>
        <v>41116.758125</v>
      </c>
    </row>
    <row r="2523" spans="1:19" ht="43.2" x14ac:dyDescent="0.55000000000000004">
      <c r="A2523" s="10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2">
        <f t="shared" si="117"/>
        <v>139</v>
      </c>
      <c r="P2523" s="14">
        <f t="shared" si="118"/>
        <v>57.92</v>
      </c>
      <c r="Q2523" s="16" t="s">
        <v>8323</v>
      </c>
      <c r="R2523" t="s">
        <v>8326</v>
      </c>
      <c r="S2523" s="20">
        <f t="shared" si="119"/>
        <v>42643.632858796293</v>
      </c>
    </row>
    <row r="2524" spans="1:19" ht="28.8" hidden="1" x14ac:dyDescent="0.55000000000000004">
      <c r="A2524" s="10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2">
        <f t="shared" si="117"/>
        <v>1</v>
      </c>
      <c r="P2524" s="14">
        <f t="shared" si="118"/>
        <v>76.67</v>
      </c>
      <c r="Q2524" s="16" t="s">
        <v>8308</v>
      </c>
      <c r="R2524" t="s">
        <v>8342</v>
      </c>
      <c r="S2524" s="20">
        <f t="shared" si="119"/>
        <v>42489.772326388891</v>
      </c>
    </row>
    <row r="2525" spans="1:19" ht="43.2" hidden="1" x14ac:dyDescent="0.55000000000000004">
      <c r="A2525" s="10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2">
        <f t="shared" si="117"/>
        <v>137</v>
      </c>
      <c r="P2525" s="14">
        <f t="shared" si="118"/>
        <v>45.6</v>
      </c>
      <c r="Q2525" s="16" t="s">
        <v>8321</v>
      </c>
      <c r="R2525" t="s">
        <v>8322</v>
      </c>
      <c r="S2525" s="20">
        <f t="shared" si="119"/>
        <v>42543.862777777773</v>
      </c>
    </row>
    <row r="2526" spans="1:19" ht="43.2" hidden="1" x14ac:dyDescent="0.55000000000000004">
      <c r="A2526" s="10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2">
        <f t="shared" si="117"/>
        <v>5</v>
      </c>
      <c r="P2526" s="14">
        <f t="shared" si="118"/>
        <v>27.36</v>
      </c>
      <c r="Q2526" s="16" t="s">
        <v>8308</v>
      </c>
      <c r="R2526" t="s">
        <v>8310</v>
      </c>
      <c r="S2526" s="20">
        <f t="shared" si="119"/>
        <v>42090.831273148149</v>
      </c>
    </row>
    <row r="2527" spans="1:19" ht="43.2" x14ac:dyDescent="0.55000000000000004">
      <c r="A2527" s="10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2">
        <f t="shared" si="117"/>
        <v>137</v>
      </c>
      <c r="P2527" s="14">
        <f t="shared" si="118"/>
        <v>26.27</v>
      </c>
      <c r="Q2527" s="16" t="s">
        <v>8327</v>
      </c>
      <c r="R2527" t="s">
        <v>8328</v>
      </c>
      <c r="S2527" s="20">
        <f t="shared" si="119"/>
        <v>40671.637511574074</v>
      </c>
    </row>
    <row r="2528" spans="1:19" ht="43.2" x14ac:dyDescent="0.55000000000000004">
      <c r="A2528" s="10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2">
        <f t="shared" si="117"/>
        <v>113</v>
      </c>
      <c r="P2528" s="14">
        <f t="shared" si="118"/>
        <v>23.45</v>
      </c>
      <c r="Q2528" s="16" t="s">
        <v>8327</v>
      </c>
      <c r="R2528" t="s">
        <v>8328</v>
      </c>
      <c r="S2528" s="20">
        <f t="shared" si="119"/>
        <v>41053.772858796299</v>
      </c>
    </row>
    <row r="2529" spans="1:19" ht="43.2" x14ac:dyDescent="0.55000000000000004">
      <c r="A2529" s="10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2">
        <f t="shared" si="117"/>
        <v>170</v>
      </c>
      <c r="P2529" s="14">
        <f t="shared" si="118"/>
        <v>39.97</v>
      </c>
      <c r="Q2529" s="16" t="s">
        <v>8327</v>
      </c>
      <c r="R2529" t="s">
        <v>8331</v>
      </c>
      <c r="S2529" s="20">
        <f t="shared" si="119"/>
        <v>40379.23096064815</v>
      </c>
    </row>
    <row r="2530" spans="1:19" ht="43.2" hidden="1" x14ac:dyDescent="0.55000000000000004">
      <c r="A2530" s="1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2">
        <f t="shared" si="117"/>
        <v>3</v>
      </c>
      <c r="P2530" s="14">
        <f t="shared" si="118"/>
        <v>37.67</v>
      </c>
      <c r="Q2530" s="16" t="s">
        <v>8316</v>
      </c>
      <c r="R2530" t="s">
        <v>8334</v>
      </c>
      <c r="S2530" s="20">
        <f t="shared" si="119"/>
        <v>42479.566388888896</v>
      </c>
    </row>
    <row r="2531" spans="1:19" ht="43.2" hidden="1" x14ac:dyDescent="0.55000000000000004">
      <c r="A2531" s="10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2">
        <f t="shared" si="117"/>
        <v>45</v>
      </c>
      <c r="P2531" s="14">
        <f t="shared" si="118"/>
        <v>56.42</v>
      </c>
      <c r="Q2531" s="16" t="s">
        <v>8313</v>
      </c>
      <c r="R2531" t="s">
        <v>8355</v>
      </c>
      <c r="S2531" s="20">
        <f t="shared" si="119"/>
        <v>42525.153055555551</v>
      </c>
    </row>
    <row r="2532" spans="1:19" ht="28.8" hidden="1" x14ac:dyDescent="0.55000000000000004">
      <c r="A2532" s="10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2">
        <f t="shared" si="117"/>
        <v>6</v>
      </c>
      <c r="P2532" s="14">
        <f t="shared" si="118"/>
        <v>52</v>
      </c>
      <c r="Q2532" s="16" t="s">
        <v>8321</v>
      </c>
      <c r="R2532" t="s">
        <v>8339</v>
      </c>
      <c r="S2532" s="20">
        <f t="shared" si="119"/>
        <v>41778.766724537039</v>
      </c>
    </row>
    <row r="2533" spans="1:19" ht="28.8" x14ac:dyDescent="0.55000000000000004">
      <c r="A2533" s="10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2">
        <f t="shared" si="117"/>
        <v>135</v>
      </c>
      <c r="P2533" s="14">
        <f t="shared" si="118"/>
        <v>51.92</v>
      </c>
      <c r="Q2533" s="16" t="s">
        <v>8313</v>
      </c>
      <c r="R2533" t="s">
        <v>8314</v>
      </c>
      <c r="S2533" s="20">
        <f t="shared" si="119"/>
        <v>41852.665798611109</v>
      </c>
    </row>
    <row r="2534" spans="1:19" ht="43.2" hidden="1" x14ac:dyDescent="0.55000000000000004">
      <c r="A2534" s="10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2">
        <f t="shared" si="117"/>
        <v>27</v>
      </c>
      <c r="P2534" s="14">
        <f t="shared" si="118"/>
        <v>51.62</v>
      </c>
      <c r="Q2534" s="16" t="s">
        <v>8323</v>
      </c>
      <c r="R2534" t="s">
        <v>8326</v>
      </c>
      <c r="S2534" s="20">
        <f t="shared" si="119"/>
        <v>42058.792476851857</v>
      </c>
    </row>
    <row r="2535" spans="1:19" ht="43.2" hidden="1" x14ac:dyDescent="0.55000000000000004">
      <c r="A2535" s="10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2">
        <f t="shared" si="117"/>
        <v>1</v>
      </c>
      <c r="P2535" s="14">
        <f t="shared" si="118"/>
        <v>47.86</v>
      </c>
      <c r="Q2535" s="16" t="s">
        <v>8308</v>
      </c>
      <c r="R2535" t="s">
        <v>8342</v>
      </c>
      <c r="S2535" s="20">
        <f t="shared" si="119"/>
        <v>42425.970092592594</v>
      </c>
    </row>
    <row r="2536" spans="1:19" ht="43.2" hidden="1" x14ac:dyDescent="0.55000000000000004">
      <c r="A2536" s="10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2">
        <f t="shared" si="117"/>
        <v>9</v>
      </c>
      <c r="P2536" s="14">
        <f t="shared" si="118"/>
        <v>41.75</v>
      </c>
      <c r="Q2536" s="16" t="s">
        <v>8308</v>
      </c>
      <c r="R2536" t="s">
        <v>8310</v>
      </c>
      <c r="S2536" s="20">
        <f t="shared" si="119"/>
        <v>42382.843287037031</v>
      </c>
    </row>
    <row r="2537" spans="1:19" ht="43.2" hidden="1" x14ac:dyDescent="0.55000000000000004">
      <c r="A2537" s="10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2">
        <f t="shared" si="117"/>
        <v>133</v>
      </c>
      <c r="P2537" s="14">
        <f t="shared" si="118"/>
        <v>51.23</v>
      </c>
      <c r="Q2537" s="16" t="s">
        <v>8323</v>
      </c>
      <c r="R2537" t="s">
        <v>8326</v>
      </c>
      <c r="S2537" s="20">
        <f t="shared" si="119"/>
        <v>41900.243159722224</v>
      </c>
    </row>
    <row r="2538" spans="1:19" ht="43.2" hidden="1" x14ac:dyDescent="0.55000000000000004">
      <c r="A2538" s="10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2">
        <f t="shared" si="117"/>
        <v>133</v>
      </c>
      <c r="P2538" s="14">
        <f t="shared" si="118"/>
        <v>26.61</v>
      </c>
      <c r="Q2538" s="16" t="s">
        <v>8323</v>
      </c>
      <c r="R2538" t="s">
        <v>8326</v>
      </c>
      <c r="S2538" s="20">
        <f t="shared" si="119"/>
        <v>42758.368078703701</v>
      </c>
    </row>
    <row r="2539" spans="1:19" ht="43.2" x14ac:dyDescent="0.55000000000000004">
      <c r="A2539" s="10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2">
        <f t="shared" si="117"/>
        <v>132</v>
      </c>
      <c r="P2539" s="14">
        <f t="shared" si="118"/>
        <v>36.67</v>
      </c>
      <c r="Q2539" s="16" t="s">
        <v>8323</v>
      </c>
      <c r="R2539" t="s">
        <v>8326</v>
      </c>
      <c r="S2539" s="20">
        <f t="shared" si="119"/>
        <v>42177.761782407411</v>
      </c>
    </row>
    <row r="2540" spans="1:19" ht="43.2" x14ac:dyDescent="0.55000000000000004">
      <c r="A2540" s="1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2">
        <f t="shared" si="117"/>
        <v>101</v>
      </c>
      <c r="P2540" s="14">
        <f t="shared" si="118"/>
        <v>41.13</v>
      </c>
      <c r="Q2540" s="16" t="s">
        <v>8323</v>
      </c>
      <c r="R2540" t="s">
        <v>8326</v>
      </c>
      <c r="S2540" s="20">
        <f t="shared" si="119"/>
        <v>42088.723692129628</v>
      </c>
    </row>
    <row r="2541" spans="1:19" ht="43.2" hidden="1" x14ac:dyDescent="0.55000000000000004">
      <c r="A2541" s="10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2">
        <f t="shared" si="117"/>
        <v>37</v>
      </c>
      <c r="P2541" s="14">
        <f t="shared" si="118"/>
        <v>46.93</v>
      </c>
      <c r="Q2541" s="16" t="s">
        <v>8323</v>
      </c>
      <c r="R2541" t="s">
        <v>8326</v>
      </c>
      <c r="S2541" s="20">
        <f t="shared" si="119"/>
        <v>42142.768819444449</v>
      </c>
    </row>
    <row r="2542" spans="1:19" ht="43.2" hidden="1" x14ac:dyDescent="0.55000000000000004">
      <c r="A2542" s="10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2">
        <f t="shared" si="117"/>
        <v>26</v>
      </c>
      <c r="P2542" s="14">
        <f t="shared" si="118"/>
        <v>218.33</v>
      </c>
      <c r="Q2542" s="16" t="s">
        <v>8313</v>
      </c>
      <c r="R2542" t="s">
        <v>8353</v>
      </c>
      <c r="S2542" s="20">
        <f t="shared" si="119"/>
        <v>41807.118495370371</v>
      </c>
    </row>
    <row r="2543" spans="1:19" ht="43.2" hidden="1" x14ac:dyDescent="0.55000000000000004">
      <c r="A2543" s="10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2">
        <f t="shared" si="117"/>
        <v>14</v>
      </c>
      <c r="P2543" s="14">
        <f t="shared" si="118"/>
        <v>65.099999999999994</v>
      </c>
      <c r="Q2543" s="16" t="s">
        <v>8313</v>
      </c>
      <c r="R2543" t="s">
        <v>8314</v>
      </c>
      <c r="S2543" s="20">
        <f t="shared" si="119"/>
        <v>42025.357094907406</v>
      </c>
    </row>
    <row r="2544" spans="1:19" ht="43.2" hidden="1" x14ac:dyDescent="0.55000000000000004">
      <c r="A2544" s="10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2">
        <f t="shared" si="117"/>
        <v>13</v>
      </c>
      <c r="P2544" s="14">
        <f t="shared" si="118"/>
        <v>93</v>
      </c>
      <c r="Q2544" s="16" t="s">
        <v>8323</v>
      </c>
      <c r="R2544" t="s">
        <v>8326</v>
      </c>
      <c r="S2544" s="20">
        <f t="shared" si="119"/>
        <v>42265.683182870373</v>
      </c>
    </row>
    <row r="2545" spans="1:19" ht="28.8" hidden="1" x14ac:dyDescent="0.55000000000000004">
      <c r="A2545" s="10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2">
        <f t="shared" si="117"/>
        <v>13</v>
      </c>
      <c r="P2545" s="14">
        <f t="shared" si="118"/>
        <v>65</v>
      </c>
      <c r="Q2545" s="16" t="s">
        <v>8311</v>
      </c>
      <c r="R2545" t="s">
        <v>8349</v>
      </c>
      <c r="S2545" s="20">
        <f t="shared" si="119"/>
        <v>42140.879259259258</v>
      </c>
    </row>
    <row r="2546" spans="1:19" ht="43.2" hidden="1" x14ac:dyDescent="0.55000000000000004">
      <c r="A2546" s="10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2">
        <f t="shared" si="117"/>
        <v>7</v>
      </c>
      <c r="P2546" s="14">
        <f t="shared" si="118"/>
        <v>216.67</v>
      </c>
      <c r="Q2546" s="16" t="s">
        <v>8327</v>
      </c>
      <c r="R2546" t="s">
        <v>8330</v>
      </c>
      <c r="S2546" s="20">
        <f t="shared" si="119"/>
        <v>42129.82540509259</v>
      </c>
    </row>
    <row r="2547" spans="1:19" ht="43.2" hidden="1" x14ac:dyDescent="0.55000000000000004">
      <c r="A2547" s="10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2">
        <f t="shared" si="117"/>
        <v>11</v>
      </c>
      <c r="P2547" s="14">
        <f t="shared" si="118"/>
        <v>108.33</v>
      </c>
      <c r="Q2547" s="16" t="s">
        <v>8323</v>
      </c>
      <c r="R2547" t="s">
        <v>8326</v>
      </c>
      <c r="S2547" s="20">
        <f t="shared" si="119"/>
        <v>42672.955138888887</v>
      </c>
    </row>
    <row r="2548" spans="1:19" ht="43.2" x14ac:dyDescent="0.55000000000000004">
      <c r="A2548" s="10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2">
        <f t="shared" si="117"/>
        <v>130</v>
      </c>
      <c r="P2548" s="14">
        <f t="shared" si="118"/>
        <v>50</v>
      </c>
      <c r="Q2548" s="16" t="s">
        <v>8323</v>
      </c>
      <c r="R2548" t="s">
        <v>8326</v>
      </c>
      <c r="S2548" s="20">
        <f t="shared" si="119"/>
        <v>42053.106111111112</v>
      </c>
    </row>
    <row r="2549" spans="1:19" ht="43.2" x14ac:dyDescent="0.55000000000000004">
      <c r="A2549" s="10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2">
        <f t="shared" si="117"/>
        <v>130</v>
      </c>
      <c r="P2549" s="14">
        <f t="shared" si="118"/>
        <v>46.43</v>
      </c>
      <c r="Q2549" s="16" t="s">
        <v>8323</v>
      </c>
      <c r="R2549" t="s">
        <v>8326</v>
      </c>
      <c r="S2549" s="20">
        <f t="shared" si="119"/>
        <v>42053.733078703706</v>
      </c>
    </row>
    <row r="2550" spans="1:19" ht="43.2" hidden="1" x14ac:dyDescent="0.55000000000000004">
      <c r="A2550" s="1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2">
        <f t="shared" si="117"/>
        <v>27</v>
      </c>
      <c r="P2550" s="14">
        <f t="shared" si="118"/>
        <v>46.43</v>
      </c>
      <c r="Q2550" s="16" t="s">
        <v>8323</v>
      </c>
      <c r="R2550" t="s">
        <v>8326</v>
      </c>
      <c r="S2550" s="20">
        <f t="shared" si="119"/>
        <v>41841.651597222226</v>
      </c>
    </row>
    <row r="2551" spans="1:19" ht="43.2" hidden="1" x14ac:dyDescent="0.55000000000000004">
      <c r="A2551" s="10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2">
        <f t="shared" si="117"/>
        <v>0</v>
      </c>
      <c r="P2551" s="14">
        <f t="shared" si="118"/>
        <v>92.14</v>
      </c>
      <c r="Q2551" s="16" t="s">
        <v>8323</v>
      </c>
      <c r="R2551" t="s">
        <v>8324</v>
      </c>
      <c r="S2551" s="20">
        <f t="shared" si="119"/>
        <v>42111.684027777781</v>
      </c>
    </row>
    <row r="2552" spans="1:19" ht="28.8" hidden="1" x14ac:dyDescent="0.55000000000000004">
      <c r="A2552" s="10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2">
        <f t="shared" si="117"/>
        <v>16</v>
      </c>
      <c r="P2552" s="14">
        <f t="shared" si="118"/>
        <v>53.75</v>
      </c>
      <c r="Q2552" s="16" t="s">
        <v>8323</v>
      </c>
      <c r="R2552" t="s">
        <v>8326</v>
      </c>
      <c r="S2552" s="20">
        <f t="shared" si="119"/>
        <v>42803.579224537039</v>
      </c>
    </row>
    <row r="2553" spans="1:19" ht="43.2" hidden="1" x14ac:dyDescent="0.55000000000000004">
      <c r="A2553" s="10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2">
        <f t="shared" si="117"/>
        <v>31</v>
      </c>
      <c r="P2553" s="14">
        <f t="shared" si="118"/>
        <v>21.47</v>
      </c>
      <c r="Q2553" s="16" t="s">
        <v>8327</v>
      </c>
      <c r="R2553" t="s">
        <v>8350</v>
      </c>
      <c r="S2553" s="20">
        <f t="shared" si="119"/>
        <v>41037.829918981479</v>
      </c>
    </row>
    <row r="2554" spans="1:19" ht="43.2" x14ac:dyDescent="0.55000000000000004">
      <c r="A2554" s="10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2">
        <f t="shared" si="117"/>
        <v>128</v>
      </c>
      <c r="P2554" s="14">
        <f t="shared" si="118"/>
        <v>21.37</v>
      </c>
      <c r="Q2554" s="16" t="s">
        <v>8327</v>
      </c>
      <c r="R2554" t="s">
        <v>8329</v>
      </c>
      <c r="S2554" s="20">
        <f t="shared" si="119"/>
        <v>42692.109328703707</v>
      </c>
    </row>
    <row r="2555" spans="1:19" ht="43.2" hidden="1" x14ac:dyDescent="0.55000000000000004">
      <c r="A2555" s="10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2">
        <f t="shared" si="117"/>
        <v>32</v>
      </c>
      <c r="P2555" s="14">
        <f t="shared" si="118"/>
        <v>40.06</v>
      </c>
      <c r="Q2555" s="16" t="s">
        <v>8323</v>
      </c>
      <c r="R2555" t="s">
        <v>8326</v>
      </c>
      <c r="S2555" s="20">
        <f t="shared" si="119"/>
        <v>41816.950370370374</v>
      </c>
    </row>
    <row r="2556" spans="1:19" ht="57.6" hidden="1" x14ac:dyDescent="0.55000000000000004">
      <c r="A2556" s="10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2">
        <f t="shared" si="117"/>
        <v>32</v>
      </c>
      <c r="P2556" s="14">
        <f t="shared" si="118"/>
        <v>33.74</v>
      </c>
      <c r="Q2556" s="16" t="s">
        <v>8323</v>
      </c>
      <c r="R2556" t="s">
        <v>8326</v>
      </c>
      <c r="S2556" s="20">
        <f t="shared" si="119"/>
        <v>42399.707407407404</v>
      </c>
    </row>
    <row r="2557" spans="1:19" ht="43.2" hidden="1" x14ac:dyDescent="0.55000000000000004">
      <c r="A2557" s="10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2">
        <f t="shared" si="117"/>
        <v>21</v>
      </c>
      <c r="P2557" s="14">
        <f t="shared" si="118"/>
        <v>45.79</v>
      </c>
      <c r="Q2557" s="16" t="s">
        <v>8323</v>
      </c>
      <c r="R2557" t="s">
        <v>8326</v>
      </c>
      <c r="S2557" s="20">
        <f t="shared" si="119"/>
        <v>42640.278171296297</v>
      </c>
    </row>
    <row r="2558" spans="1:19" ht="43.2" hidden="1" x14ac:dyDescent="0.55000000000000004">
      <c r="A2558" s="10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2">
        <f t="shared" si="117"/>
        <v>1</v>
      </c>
      <c r="P2558" s="14">
        <f t="shared" si="118"/>
        <v>91.43</v>
      </c>
      <c r="Q2558" s="16" t="s">
        <v>8321</v>
      </c>
      <c r="R2558" t="s">
        <v>8325</v>
      </c>
      <c r="S2558" s="20">
        <f t="shared" si="119"/>
        <v>41841.762743055559</v>
      </c>
    </row>
    <row r="2559" spans="1:19" ht="43.2" hidden="1" x14ac:dyDescent="0.55000000000000004">
      <c r="A2559" s="10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2">
        <f t="shared" si="117"/>
        <v>3</v>
      </c>
      <c r="P2559" s="14">
        <f t="shared" si="118"/>
        <v>64</v>
      </c>
      <c r="Q2559" s="16" t="s">
        <v>8321</v>
      </c>
      <c r="R2559" t="s">
        <v>8339</v>
      </c>
      <c r="S2559" s="20">
        <f t="shared" si="119"/>
        <v>41156.958993055552</v>
      </c>
    </row>
    <row r="2560" spans="1:19" ht="43.2" hidden="1" x14ac:dyDescent="0.55000000000000004">
      <c r="A2560" s="1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2">
        <f t="shared" si="117"/>
        <v>18</v>
      </c>
      <c r="P2560" s="14">
        <f t="shared" si="118"/>
        <v>58.18</v>
      </c>
      <c r="Q2560" s="16" t="s">
        <v>8327</v>
      </c>
      <c r="R2560" t="s">
        <v>8350</v>
      </c>
      <c r="S2560" s="20">
        <f t="shared" si="119"/>
        <v>42025.637939814813</v>
      </c>
    </row>
    <row r="2561" spans="1:19" ht="43.2" x14ac:dyDescent="0.55000000000000004">
      <c r="A2561" s="10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2">
        <f t="shared" si="117"/>
        <v>128</v>
      </c>
      <c r="P2561" s="14">
        <f t="shared" si="118"/>
        <v>37.65</v>
      </c>
      <c r="Q2561" s="16" t="s">
        <v>8327</v>
      </c>
      <c r="R2561" t="s">
        <v>8328</v>
      </c>
      <c r="S2561" s="20">
        <f t="shared" si="119"/>
        <v>40893.992962962962</v>
      </c>
    </row>
    <row r="2562" spans="1:19" ht="43.2" hidden="1" x14ac:dyDescent="0.55000000000000004">
      <c r="A2562" s="10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2">
        <f t="shared" si="117"/>
        <v>128</v>
      </c>
      <c r="P2562" s="14">
        <f t="shared" si="118"/>
        <v>29.05</v>
      </c>
      <c r="Q2562" s="16" t="s">
        <v>8323</v>
      </c>
      <c r="R2562" t="s">
        <v>8326</v>
      </c>
      <c r="S2562" s="20">
        <f t="shared" si="119"/>
        <v>42789.462430555555</v>
      </c>
    </row>
    <row r="2563" spans="1:19" ht="28.8" hidden="1" x14ac:dyDescent="0.55000000000000004">
      <c r="A2563" s="10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2">
        <f t="shared" ref="O2563:O2626" si="120">ROUND(E2563/D2563*100,0)</f>
        <v>1</v>
      </c>
      <c r="P2563" s="14">
        <f t="shared" ref="P2563:P2626" si="121">IFERROR(ROUND(E2563/L2563,2),0)</f>
        <v>24.5</v>
      </c>
      <c r="Q2563" s="16" t="s">
        <v>8308</v>
      </c>
      <c r="R2563" t="s">
        <v>8318</v>
      </c>
      <c r="S2563" s="20">
        <f t="shared" ref="S2563:S2626" si="122">(((J2563/60)/60/24)+DATE(1970,1,1))</f>
        <v>41890.511319444442</v>
      </c>
    </row>
    <row r="2564" spans="1:19" ht="43.2" x14ac:dyDescent="0.55000000000000004">
      <c r="A2564" s="10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2">
        <f t="shared" si="120"/>
        <v>127</v>
      </c>
      <c r="P2564" s="14">
        <f t="shared" si="121"/>
        <v>37.409999999999997</v>
      </c>
      <c r="Q2564" s="16" t="s">
        <v>8321</v>
      </c>
      <c r="R2564" t="s">
        <v>8343</v>
      </c>
      <c r="S2564" s="20">
        <f t="shared" si="122"/>
        <v>40730.896354166667</v>
      </c>
    </row>
    <row r="2565" spans="1:19" ht="43.2" hidden="1" x14ac:dyDescent="0.55000000000000004">
      <c r="A2565" s="10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2">
        <f t="shared" si="120"/>
        <v>1</v>
      </c>
      <c r="P2565" s="14">
        <f t="shared" si="121"/>
        <v>90.86</v>
      </c>
      <c r="Q2565" s="16" t="s">
        <v>8308</v>
      </c>
      <c r="R2565" t="s">
        <v>8310</v>
      </c>
      <c r="S2565" s="20">
        <f t="shared" si="122"/>
        <v>41913.521064814813</v>
      </c>
    </row>
    <row r="2566" spans="1:19" ht="28.8" x14ac:dyDescent="0.55000000000000004">
      <c r="A2566" s="10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2">
        <f t="shared" si="120"/>
        <v>106</v>
      </c>
      <c r="P2566" s="14">
        <f t="shared" si="121"/>
        <v>70.67</v>
      </c>
      <c r="Q2566" s="16" t="s">
        <v>8323</v>
      </c>
      <c r="R2566" t="s">
        <v>8324</v>
      </c>
      <c r="S2566" s="20">
        <f t="shared" si="122"/>
        <v>42465.16851851852</v>
      </c>
    </row>
    <row r="2567" spans="1:19" ht="43.2" hidden="1" x14ac:dyDescent="0.55000000000000004">
      <c r="A2567" s="10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2">
        <f t="shared" si="120"/>
        <v>25</v>
      </c>
      <c r="P2567" s="14">
        <f t="shared" si="121"/>
        <v>57.73</v>
      </c>
      <c r="Q2567" s="16" t="s">
        <v>8327</v>
      </c>
      <c r="R2567" t="s">
        <v>8330</v>
      </c>
      <c r="S2567" s="20">
        <f t="shared" si="122"/>
        <v>42801.43104166667</v>
      </c>
    </row>
    <row r="2568" spans="1:19" ht="43.2" x14ac:dyDescent="0.55000000000000004">
      <c r="A2568" s="10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2">
        <f t="shared" si="120"/>
        <v>181</v>
      </c>
      <c r="P2568" s="14">
        <f t="shared" si="121"/>
        <v>33.32</v>
      </c>
      <c r="Q2568" s="16" t="s">
        <v>8327</v>
      </c>
      <c r="R2568" t="s">
        <v>8331</v>
      </c>
      <c r="S2568" s="20">
        <f t="shared" si="122"/>
        <v>42198.750254629631</v>
      </c>
    </row>
    <row r="2569" spans="1:19" ht="43.2" hidden="1" x14ac:dyDescent="0.55000000000000004">
      <c r="A2569" s="10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2">
        <f t="shared" si="120"/>
        <v>127</v>
      </c>
      <c r="P2569" s="14">
        <f t="shared" si="121"/>
        <v>22.61</v>
      </c>
      <c r="Q2569" s="16" t="s">
        <v>8323</v>
      </c>
      <c r="R2569" t="s">
        <v>8326</v>
      </c>
      <c r="S2569" s="20">
        <f t="shared" si="122"/>
        <v>42503.539976851855</v>
      </c>
    </row>
    <row r="2570" spans="1:19" x14ac:dyDescent="0.55000000000000004">
      <c r="A2570" s="1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2">
        <f t="shared" si="120"/>
        <v>140</v>
      </c>
      <c r="P2570" s="14">
        <f t="shared" si="121"/>
        <v>28.73</v>
      </c>
      <c r="Q2570" s="16" t="s">
        <v>8321</v>
      </c>
      <c r="R2570" t="s">
        <v>8343</v>
      </c>
      <c r="S2570" s="20">
        <f t="shared" si="122"/>
        <v>40918.738935185182</v>
      </c>
    </row>
    <row r="2571" spans="1:19" ht="43.2" hidden="1" x14ac:dyDescent="0.55000000000000004">
      <c r="A2571" s="10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2">
        <f t="shared" si="120"/>
        <v>126</v>
      </c>
      <c r="P2571" s="14">
        <f t="shared" si="121"/>
        <v>17.53</v>
      </c>
      <c r="Q2571" s="16" t="s">
        <v>8323</v>
      </c>
      <c r="R2571" t="s">
        <v>8326</v>
      </c>
      <c r="S2571" s="20">
        <f t="shared" si="122"/>
        <v>42480.479861111111</v>
      </c>
    </row>
    <row r="2572" spans="1:19" ht="43.2" x14ac:dyDescent="0.55000000000000004">
      <c r="A2572" s="10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2">
        <f t="shared" si="120"/>
        <v>126</v>
      </c>
      <c r="P2572" s="14">
        <f t="shared" si="121"/>
        <v>78.88</v>
      </c>
      <c r="Q2572" s="16" t="s">
        <v>8323</v>
      </c>
      <c r="R2572" t="s">
        <v>8326</v>
      </c>
      <c r="S2572" s="20">
        <f t="shared" si="122"/>
        <v>42289.761192129634</v>
      </c>
    </row>
    <row r="2573" spans="1:19" ht="43.2" x14ac:dyDescent="0.55000000000000004">
      <c r="A2573" s="10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2">
        <f t="shared" si="120"/>
        <v>126</v>
      </c>
      <c r="P2573" s="14">
        <f t="shared" si="121"/>
        <v>31.5</v>
      </c>
      <c r="Q2573" s="16" t="s">
        <v>8321</v>
      </c>
      <c r="R2573" t="s">
        <v>8332</v>
      </c>
      <c r="S2573" s="20">
        <f t="shared" si="122"/>
        <v>42447.103518518517</v>
      </c>
    </row>
    <row r="2574" spans="1:19" ht="43.2" hidden="1" x14ac:dyDescent="0.55000000000000004">
      <c r="A2574" s="10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2">
        <f t="shared" si="120"/>
        <v>127</v>
      </c>
      <c r="P2574" s="14">
        <f t="shared" si="121"/>
        <v>62.8</v>
      </c>
      <c r="Q2574" s="16" t="s">
        <v>8308</v>
      </c>
      <c r="R2574" t="s">
        <v>8309</v>
      </c>
      <c r="S2574" s="20">
        <f t="shared" si="122"/>
        <v>42115.853888888887</v>
      </c>
    </row>
    <row r="2575" spans="1:19" ht="43.2" hidden="1" x14ac:dyDescent="0.55000000000000004">
      <c r="A2575" s="10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2">
        <f t="shared" si="120"/>
        <v>13</v>
      </c>
      <c r="P2575" s="14">
        <f t="shared" si="121"/>
        <v>25</v>
      </c>
      <c r="Q2575" s="16" t="s">
        <v>8313</v>
      </c>
      <c r="R2575" t="s">
        <v>8353</v>
      </c>
      <c r="S2575" s="20">
        <f t="shared" si="122"/>
        <v>42345.951539351852</v>
      </c>
    </row>
    <row r="2576" spans="1:19" ht="43.2" hidden="1" x14ac:dyDescent="0.55000000000000004">
      <c r="A2576" s="10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2">
        <f t="shared" si="120"/>
        <v>21</v>
      </c>
      <c r="P2576" s="14">
        <f t="shared" si="121"/>
        <v>52.08</v>
      </c>
      <c r="Q2576" s="16" t="s">
        <v>8323</v>
      </c>
      <c r="R2576" t="s">
        <v>8326</v>
      </c>
      <c r="S2576" s="20">
        <f t="shared" si="122"/>
        <v>42701.908807870372</v>
      </c>
    </row>
    <row r="2577" spans="1:19" ht="43.2" hidden="1" x14ac:dyDescent="0.55000000000000004">
      <c r="A2577" s="10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2">
        <f t="shared" si="120"/>
        <v>18</v>
      </c>
      <c r="P2577" s="14">
        <f t="shared" si="121"/>
        <v>36.590000000000003</v>
      </c>
      <c r="Q2577" s="16" t="s">
        <v>8323</v>
      </c>
      <c r="R2577" t="s">
        <v>8326</v>
      </c>
      <c r="S2577" s="20">
        <f t="shared" si="122"/>
        <v>42606.056863425925</v>
      </c>
    </row>
    <row r="2578" spans="1:19" ht="43.2" hidden="1" x14ac:dyDescent="0.55000000000000004">
      <c r="A2578" s="10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2">
        <f t="shared" si="120"/>
        <v>3</v>
      </c>
      <c r="P2578" s="14">
        <f t="shared" si="121"/>
        <v>88.71</v>
      </c>
      <c r="Q2578" s="16" t="s">
        <v>8308</v>
      </c>
      <c r="R2578" t="s">
        <v>8310</v>
      </c>
      <c r="S2578" s="20">
        <f t="shared" si="122"/>
        <v>42535.492280092592</v>
      </c>
    </row>
    <row r="2579" spans="1:19" x14ac:dyDescent="0.55000000000000004">
      <c r="A2579" s="10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2">
        <f t="shared" si="120"/>
        <v>124</v>
      </c>
      <c r="P2579" s="14">
        <f t="shared" si="121"/>
        <v>38.75</v>
      </c>
      <c r="Q2579" s="16" t="s">
        <v>8327</v>
      </c>
      <c r="R2579" t="s">
        <v>8331</v>
      </c>
      <c r="S2579" s="20">
        <f t="shared" si="122"/>
        <v>41072.739953703705</v>
      </c>
    </row>
    <row r="2580" spans="1:19" x14ac:dyDescent="0.55000000000000004">
      <c r="A2580" s="1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2">
        <f t="shared" si="120"/>
        <v>103</v>
      </c>
      <c r="P2580" s="14">
        <f t="shared" si="121"/>
        <v>56.36</v>
      </c>
      <c r="Q2580" s="16" t="s">
        <v>8327</v>
      </c>
      <c r="R2580" t="s">
        <v>8328</v>
      </c>
      <c r="S2580" s="20">
        <f t="shared" si="122"/>
        <v>40960.861562500002</v>
      </c>
    </row>
    <row r="2581" spans="1:19" ht="43.2" hidden="1" x14ac:dyDescent="0.55000000000000004">
      <c r="A2581" s="10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2">
        <f t="shared" si="120"/>
        <v>11</v>
      </c>
      <c r="P2581" s="14">
        <f t="shared" si="121"/>
        <v>51.67</v>
      </c>
      <c r="Q2581" s="16" t="s">
        <v>8323</v>
      </c>
      <c r="R2581" t="s">
        <v>8326</v>
      </c>
      <c r="S2581" s="20">
        <f t="shared" si="122"/>
        <v>41983.752847222218</v>
      </c>
    </row>
    <row r="2582" spans="1:19" ht="43.2" hidden="1" x14ac:dyDescent="0.55000000000000004">
      <c r="A2582" s="10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2">
        <f t="shared" si="120"/>
        <v>48</v>
      </c>
      <c r="P2582" s="14">
        <f t="shared" si="121"/>
        <v>62</v>
      </c>
      <c r="Q2582" s="16" t="s">
        <v>8323</v>
      </c>
      <c r="R2582" t="s">
        <v>8326</v>
      </c>
      <c r="S2582" s="20">
        <f t="shared" si="122"/>
        <v>41830.858344907407</v>
      </c>
    </row>
    <row r="2583" spans="1:19" ht="43.2" hidden="1" x14ac:dyDescent="0.55000000000000004">
      <c r="A2583" s="10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2">
        <f t="shared" si="120"/>
        <v>124</v>
      </c>
      <c r="P2583" s="14">
        <f t="shared" si="121"/>
        <v>29.43</v>
      </c>
      <c r="Q2583" s="16" t="s">
        <v>8323</v>
      </c>
      <c r="R2583" t="s">
        <v>8326</v>
      </c>
      <c r="S2583" s="20">
        <f t="shared" si="122"/>
        <v>42544.814328703709</v>
      </c>
    </row>
    <row r="2584" spans="1:19" ht="28.8" x14ac:dyDescent="0.55000000000000004">
      <c r="A2584" s="10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2">
        <f t="shared" si="120"/>
        <v>103</v>
      </c>
      <c r="P2584" s="14">
        <f t="shared" si="121"/>
        <v>205</v>
      </c>
      <c r="Q2584" s="16" t="s">
        <v>8308</v>
      </c>
      <c r="R2584" t="s">
        <v>8309</v>
      </c>
      <c r="S2584" s="20">
        <f t="shared" si="122"/>
        <v>42466.826180555552</v>
      </c>
    </row>
    <row r="2585" spans="1:19" ht="43.2" hidden="1" x14ac:dyDescent="0.55000000000000004">
      <c r="A2585" s="10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2">
        <f t="shared" si="120"/>
        <v>61</v>
      </c>
      <c r="P2585" s="14">
        <f t="shared" si="121"/>
        <v>203.67</v>
      </c>
      <c r="Q2585" s="16" t="s">
        <v>8323</v>
      </c>
      <c r="R2585" t="s">
        <v>8326</v>
      </c>
      <c r="S2585" s="20">
        <f t="shared" si="122"/>
        <v>42415.398032407407</v>
      </c>
    </row>
    <row r="2586" spans="1:19" ht="43.2" hidden="1" x14ac:dyDescent="0.55000000000000004">
      <c r="A2586" s="10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2">
        <f t="shared" si="120"/>
        <v>122</v>
      </c>
      <c r="P2586" s="14">
        <f t="shared" si="121"/>
        <v>27.73</v>
      </c>
      <c r="Q2586" s="16" t="s">
        <v>8323</v>
      </c>
      <c r="R2586" t="s">
        <v>8326</v>
      </c>
      <c r="S2586" s="20">
        <f t="shared" si="122"/>
        <v>42278.453668981485</v>
      </c>
    </row>
    <row r="2587" spans="1:19" ht="43.2" x14ac:dyDescent="0.55000000000000004">
      <c r="A2587" s="10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2">
        <f t="shared" si="120"/>
        <v>102</v>
      </c>
      <c r="P2587" s="14">
        <f t="shared" si="121"/>
        <v>43.57</v>
      </c>
      <c r="Q2587" s="16" t="s">
        <v>8327</v>
      </c>
      <c r="R2587" t="s">
        <v>8328</v>
      </c>
      <c r="S2587" s="20">
        <f t="shared" si="122"/>
        <v>41192.758506944447</v>
      </c>
    </row>
    <row r="2588" spans="1:19" ht="43.2" hidden="1" x14ac:dyDescent="0.55000000000000004">
      <c r="A2588" s="10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2">
        <f t="shared" si="120"/>
        <v>2</v>
      </c>
      <c r="P2588" s="14">
        <f t="shared" si="121"/>
        <v>67.78</v>
      </c>
      <c r="Q2588" s="16" t="s">
        <v>8323</v>
      </c>
      <c r="R2588" t="s">
        <v>8324</v>
      </c>
      <c r="S2588" s="20">
        <f t="shared" si="122"/>
        <v>42246.883784722217</v>
      </c>
    </row>
    <row r="2589" spans="1:19" ht="43.2" x14ac:dyDescent="0.55000000000000004">
      <c r="A2589" s="10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2">
        <f t="shared" si="120"/>
        <v>122</v>
      </c>
      <c r="P2589" s="14">
        <f t="shared" si="121"/>
        <v>203.33</v>
      </c>
      <c r="Q2589" s="16" t="s">
        <v>8323</v>
      </c>
      <c r="R2589" t="s">
        <v>8326</v>
      </c>
      <c r="S2589" s="20">
        <f t="shared" si="122"/>
        <v>42152.503495370373</v>
      </c>
    </row>
    <row r="2590" spans="1:19" ht="28.8" hidden="1" x14ac:dyDescent="0.55000000000000004">
      <c r="A2590" s="1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2">
        <f t="shared" si="120"/>
        <v>2</v>
      </c>
      <c r="P2590" s="14">
        <f t="shared" si="121"/>
        <v>25.29</v>
      </c>
      <c r="Q2590" s="16" t="s">
        <v>8316</v>
      </c>
      <c r="R2590" t="s">
        <v>8334</v>
      </c>
      <c r="S2590" s="20">
        <f t="shared" si="122"/>
        <v>41499.546759259261</v>
      </c>
    </row>
    <row r="2591" spans="1:19" ht="43.2" x14ac:dyDescent="0.55000000000000004">
      <c r="A2591" s="10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2">
        <f t="shared" si="120"/>
        <v>121</v>
      </c>
      <c r="P2591" s="14">
        <f t="shared" si="121"/>
        <v>37.94</v>
      </c>
      <c r="Q2591" s="16" t="s">
        <v>8327</v>
      </c>
      <c r="R2591" t="s">
        <v>8328</v>
      </c>
      <c r="S2591" s="20">
        <f t="shared" si="122"/>
        <v>41023.227731481478</v>
      </c>
    </row>
    <row r="2592" spans="1:19" ht="28.8" x14ac:dyDescent="0.55000000000000004">
      <c r="A2592" s="10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2">
        <f t="shared" si="120"/>
        <v>121</v>
      </c>
      <c r="P2592" s="14">
        <f t="shared" si="121"/>
        <v>33.67</v>
      </c>
      <c r="Q2592" s="16" t="s">
        <v>8323</v>
      </c>
      <c r="R2592" t="s">
        <v>8326</v>
      </c>
      <c r="S2592" s="20">
        <f t="shared" si="122"/>
        <v>41882.585648148146</v>
      </c>
    </row>
    <row r="2593" spans="1:19" ht="57.6" hidden="1" x14ac:dyDescent="0.55000000000000004">
      <c r="A2593" s="10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2">
        <f t="shared" si="120"/>
        <v>242</v>
      </c>
      <c r="P2593" s="14">
        <f t="shared" si="121"/>
        <v>24.2</v>
      </c>
      <c r="Q2593" s="16" t="s">
        <v>8323</v>
      </c>
      <c r="R2593" t="s">
        <v>8326</v>
      </c>
      <c r="S2593" s="20">
        <f t="shared" si="122"/>
        <v>42107.621018518519</v>
      </c>
    </row>
    <row r="2594" spans="1:19" ht="43.2" hidden="1" x14ac:dyDescent="0.55000000000000004">
      <c r="A2594" s="10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2">
        <f t="shared" si="120"/>
        <v>242</v>
      </c>
      <c r="P2594" s="14">
        <f t="shared" si="121"/>
        <v>43.21</v>
      </c>
      <c r="Q2594" s="16" t="s">
        <v>8323</v>
      </c>
      <c r="R2594" t="s">
        <v>8326</v>
      </c>
      <c r="S2594" s="20">
        <f t="shared" si="122"/>
        <v>42559.776724537034</v>
      </c>
    </row>
    <row r="2595" spans="1:19" ht="43.2" hidden="1" x14ac:dyDescent="0.55000000000000004">
      <c r="A2595" s="10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2">
        <f t="shared" si="120"/>
        <v>0</v>
      </c>
      <c r="P2595" s="14">
        <f t="shared" si="121"/>
        <v>201.67</v>
      </c>
      <c r="Q2595" s="16" t="s">
        <v>8323</v>
      </c>
      <c r="R2595" t="s">
        <v>8324</v>
      </c>
      <c r="S2595" s="20">
        <f t="shared" si="122"/>
        <v>42255.791909722218</v>
      </c>
    </row>
    <row r="2596" spans="1:19" ht="43.2" x14ac:dyDescent="0.55000000000000004">
      <c r="A2596" s="10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2">
        <f t="shared" si="120"/>
        <v>100</v>
      </c>
      <c r="P2596" s="14">
        <f t="shared" si="121"/>
        <v>46.23</v>
      </c>
      <c r="Q2596" s="16" t="s">
        <v>8321</v>
      </c>
      <c r="R2596" t="s">
        <v>8322</v>
      </c>
      <c r="S2596" s="20">
        <f t="shared" si="122"/>
        <v>42211.951284722221</v>
      </c>
    </row>
    <row r="2597" spans="1:19" ht="43.2" hidden="1" x14ac:dyDescent="0.55000000000000004">
      <c r="A2597" s="10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2">
        <f t="shared" si="120"/>
        <v>6</v>
      </c>
      <c r="P2597" s="14">
        <f t="shared" si="121"/>
        <v>50.08</v>
      </c>
      <c r="Q2597" s="16" t="s">
        <v>8316</v>
      </c>
      <c r="R2597" t="s">
        <v>8334</v>
      </c>
      <c r="S2597" s="20">
        <f t="shared" si="122"/>
        <v>42340.701504629629</v>
      </c>
    </row>
    <row r="2598" spans="1:19" ht="43.2" hidden="1" x14ac:dyDescent="0.55000000000000004">
      <c r="A2598" s="10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2">
        <f t="shared" si="120"/>
        <v>100</v>
      </c>
      <c r="P2598" s="14">
        <f t="shared" si="121"/>
        <v>27.27</v>
      </c>
      <c r="Q2598" s="16" t="s">
        <v>8321</v>
      </c>
      <c r="R2598" t="s">
        <v>8332</v>
      </c>
      <c r="S2598" s="20">
        <f t="shared" si="122"/>
        <v>41995.752986111111</v>
      </c>
    </row>
    <row r="2599" spans="1:19" ht="28.8" x14ac:dyDescent="0.55000000000000004">
      <c r="A2599" s="10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2">
        <f t="shared" si="120"/>
        <v>120</v>
      </c>
      <c r="P2599" s="14">
        <f t="shared" si="121"/>
        <v>60</v>
      </c>
      <c r="Q2599" s="16" t="s">
        <v>8321</v>
      </c>
      <c r="R2599" t="s">
        <v>8343</v>
      </c>
      <c r="S2599" s="20">
        <f t="shared" si="122"/>
        <v>40612.695208333331</v>
      </c>
    </row>
    <row r="2600" spans="1:19" ht="43.2" x14ac:dyDescent="0.55000000000000004">
      <c r="A2600" s="1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2">
        <f t="shared" si="120"/>
        <v>120</v>
      </c>
      <c r="P2600" s="14">
        <f t="shared" si="121"/>
        <v>42.86</v>
      </c>
      <c r="Q2600" s="16" t="s">
        <v>8321</v>
      </c>
      <c r="R2600" t="s">
        <v>8322</v>
      </c>
      <c r="S2600" s="20">
        <f t="shared" si="122"/>
        <v>41657.985081018516</v>
      </c>
    </row>
    <row r="2601" spans="1:19" ht="43.2" hidden="1" x14ac:dyDescent="0.55000000000000004">
      <c r="A2601" s="10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2">
        <f t="shared" si="120"/>
        <v>3</v>
      </c>
      <c r="P2601" s="14">
        <f t="shared" si="121"/>
        <v>75</v>
      </c>
      <c r="Q2601" s="16" t="s">
        <v>8311</v>
      </c>
      <c r="R2601" t="s">
        <v>8348</v>
      </c>
      <c r="S2601" s="20">
        <f t="shared" si="122"/>
        <v>42457.871516203704</v>
      </c>
    </row>
    <row r="2602" spans="1:19" ht="43.2" hidden="1" x14ac:dyDescent="0.55000000000000004">
      <c r="A2602" s="10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2">
        <f t="shared" si="120"/>
        <v>299</v>
      </c>
      <c r="P2602" s="14">
        <f t="shared" si="121"/>
        <v>35.119999999999997</v>
      </c>
      <c r="Q2602" s="16" t="s">
        <v>8316</v>
      </c>
      <c r="R2602" t="s">
        <v>8317</v>
      </c>
      <c r="S2602" s="20">
        <f t="shared" si="122"/>
        <v>42689.853090277778</v>
      </c>
    </row>
    <row r="2603" spans="1:19" ht="43.2" x14ac:dyDescent="0.55000000000000004">
      <c r="A2603" s="10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2">
        <f t="shared" si="120"/>
        <v>238</v>
      </c>
      <c r="P2603" s="14">
        <f t="shared" si="121"/>
        <v>33.06</v>
      </c>
      <c r="Q2603" s="16" t="s">
        <v>8311</v>
      </c>
      <c r="R2603" t="s">
        <v>8333</v>
      </c>
      <c r="S2603" s="20">
        <f t="shared" si="122"/>
        <v>41235.054560185185</v>
      </c>
    </row>
    <row r="2604" spans="1:19" ht="43.2" x14ac:dyDescent="0.55000000000000004">
      <c r="A2604" s="10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2">
        <f t="shared" si="120"/>
        <v>169</v>
      </c>
      <c r="P2604" s="14">
        <f t="shared" si="121"/>
        <v>45.62</v>
      </c>
      <c r="Q2604" s="16" t="s">
        <v>8323</v>
      </c>
      <c r="R2604" t="s">
        <v>8326</v>
      </c>
      <c r="S2604" s="20">
        <f t="shared" si="122"/>
        <v>41881.361342592594</v>
      </c>
    </row>
    <row r="2605" spans="1:19" ht="43.2" hidden="1" x14ac:dyDescent="0.55000000000000004">
      <c r="A2605" s="10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2">
        <f t="shared" si="120"/>
        <v>108</v>
      </c>
      <c r="P2605" s="14">
        <f t="shared" si="121"/>
        <v>28.19</v>
      </c>
      <c r="Q2605" s="16" t="s">
        <v>8323</v>
      </c>
      <c r="R2605" t="s">
        <v>8326</v>
      </c>
      <c r="S2605" s="20">
        <f t="shared" si="122"/>
        <v>41858.355393518519</v>
      </c>
    </row>
    <row r="2606" spans="1:19" ht="43.2" hidden="1" x14ac:dyDescent="0.55000000000000004">
      <c r="A2606" s="10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2">
        <f t="shared" si="120"/>
        <v>3</v>
      </c>
      <c r="P2606" s="14">
        <f t="shared" si="121"/>
        <v>73.88</v>
      </c>
      <c r="Q2606" s="16" t="s">
        <v>8313</v>
      </c>
      <c r="R2606" t="s">
        <v>8314</v>
      </c>
      <c r="S2606" s="20">
        <f t="shared" si="122"/>
        <v>41877.638298611113</v>
      </c>
    </row>
    <row r="2607" spans="1:19" ht="43.2" hidden="1" x14ac:dyDescent="0.55000000000000004">
      <c r="A2607" s="10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2">
        <f t="shared" si="120"/>
        <v>4</v>
      </c>
      <c r="P2607" s="14">
        <f t="shared" si="121"/>
        <v>45.39</v>
      </c>
      <c r="Q2607" s="16" t="s">
        <v>8308</v>
      </c>
      <c r="R2607" t="s">
        <v>8342</v>
      </c>
      <c r="S2607" s="20">
        <f t="shared" si="122"/>
        <v>41835.639155092591</v>
      </c>
    </row>
    <row r="2608" spans="1:19" ht="43.2" hidden="1" x14ac:dyDescent="0.55000000000000004">
      <c r="A2608" s="10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2">
        <f t="shared" si="120"/>
        <v>0</v>
      </c>
      <c r="P2608" s="14">
        <f t="shared" si="121"/>
        <v>84.29</v>
      </c>
      <c r="Q2608" s="16" t="s">
        <v>8308</v>
      </c>
      <c r="R2608" t="s">
        <v>8310</v>
      </c>
      <c r="S2608" s="20">
        <f t="shared" si="122"/>
        <v>42737.663877314815</v>
      </c>
    </row>
    <row r="2609" spans="1:19" ht="43.2" hidden="1" x14ac:dyDescent="0.55000000000000004">
      <c r="A2609" s="10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2">
        <f t="shared" si="120"/>
        <v>20</v>
      </c>
      <c r="P2609" s="14">
        <f t="shared" si="121"/>
        <v>25.52</v>
      </c>
      <c r="Q2609" s="16" t="s">
        <v>8323</v>
      </c>
      <c r="R2609" t="s">
        <v>8324</v>
      </c>
      <c r="S2609" s="20">
        <f t="shared" si="122"/>
        <v>42630.922893518517</v>
      </c>
    </row>
    <row r="2610" spans="1:19" ht="43.2" hidden="1" x14ac:dyDescent="0.55000000000000004">
      <c r="A2610" s="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2">
        <f t="shared" si="120"/>
        <v>12</v>
      </c>
      <c r="P2610" s="14">
        <f t="shared" si="121"/>
        <v>24.46</v>
      </c>
      <c r="Q2610" s="16" t="s">
        <v>8323</v>
      </c>
      <c r="R2610" t="s">
        <v>8335</v>
      </c>
      <c r="S2610" s="20">
        <f t="shared" si="122"/>
        <v>42010.968240740738</v>
      </c>
    </row>
    <row r="2611" spans="1:19" ht="43.2" hidden="1" x14ac:dyDescent="0.55000000000000004">
      <c r="A2611" s="10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2">
        <f t="shared" si="120"/>
        <v>167</v>
      </c>
      <c r="P2611" s="14">
        <f t="shared" si="121"/>
        <v>17.239999999999998</v>
      </c>
      <c r="Q2611" s="16" t="s">
        <v>8327</v>
      </c>
      <c r="R2611" t="s">
        <v>8331</v>
      </c>
      <c r="S2611" s="20">
        <f t="shared" si="122"/>
        <v>42498.341122685189</v>
      </c>
    </row>
    <row r="2612" spans="1:19" ht="57.6" hidden="1" x14ac:dyDescent="0.55000000000000004">
      <c r="A2612" s="10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2">
        <f t="shared" si="120"/>
        <v>2</v>
      </c>
      <c r="P2612" s="14">
        <f t="shared" si="121"/>
        <v>25.43</v>
      </c>
      <c r="Q2612" s="16" t="s">
        <v>8316</v>
      </c>
      <c r="R2612" t="s">
        <v>8344</v>
      </c>
      <c r="S2612" s="20">
        <f t="shared" si="122"/>
        <v>41926.854166666664</v>
      </c>
    </row>
    <row r="2613" spans="1:19" ht="43.2" hidden="1" x14ac:dyDescent="0.55000000000000004">
      <c r="A2613" s="10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2">
        <f t="shared" si="120"/>
        <v>3</v>
      </c>
      <c r="P2613" s="14">
        <f t="shared" si="121"/>
        <v>65</v>
      </c>
      <c r="Q2613" s="16" t="s">
        <v>8319</v>
      </c>
      <c r="R2613" t="s">
        <v>8345</v>
      </c>
      <c r="S2613" s="20">
        <f t="shared" si="122"/>
        <v>42170.728460648148</v>
      </c>
    </row>
    <row r="2614" spans="1:19" ht="28.8" hidden="1" x14ac:dyDescent="0.55000000000000004">
      <c r="A2614" s="10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2">
        <f t="shared" si="120"/>
        <v>105</v>
      </c>
      <c r="P2614" s="14">
        <f t="shared" si="121"/>
        <v>29</v>
      </c>
      <c r="Q2614" s="16" t="s">
        <v>8323</v>
      </c>
      <c r="R2614" t="s">
        <v>8326</v>
      </c>
      <c r="S2614" s="20">
        <f t="shared" si="122"/>
        <v>42338.963912037041</v>
      </c>
    </row>
    <row r="2615" spans="1:19" ht="43.2" hidden="1" x14ac:dyDescent="0.55000000000000004">
      <c r="A2615" s="10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2">
        <f t="shared" si="120"/>
        <v>29</v>
      </c>
      <c r="P2615" s="14">
        <f t="shared" si="121"/>
        <v>44.31</v>
      </c>
      <c r="Q2615" s="16" t="s">
        <v>8323</v>
      </c>
      <c r="R2615" t="s">
        <v>8326</v>
      </c>
      <c r="S2615" s="20">
        <f t="shared" si="122"/>
        <v>41779.045937499999</v>
      </c>
    </row>
    <row r="2616" spans="1:19" ht="43.2" hidden="1" x14ac:dyDescent="0.55000000000000004">
      <c r="A2616" s="10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2">
        <f t="shared" si="120"/>
        <v>10</v>
      </c>
      <c r="P2616" s="14">
        <f t="shared" si="121"/>
        <v>71.25</v>
      </c>
      <c r="Q2616" s="16" t="s">
        <v>8321</v>
      </c>
      <c r="R2616" t="s">
        <v>8339</v>
      </c>
      <c r="S2616" s="20">
        <f t="shared" si="122"/>
        <v>42238.726631944446</v>
      </c>
    </row>
    <row r="2617" spans="1:19" ht="43.2" hidden="1" x14ac:dyDescent="0.55000000000000004">
      <c r="A2617" s="10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2">
        <f t="shared" si="120"/>
        <v>14</v>
      </c>
      <c r="P2617" s="14">
        <f t="shared" si="121"/>
        <v>43.85</v>
      </c>
      <c r="Q2617" s="16" t="s">
        <v>8311</v>
      </c>
      <c r="R2617" t="s">
        <v>8356</v>
      </c>
      <c r="S2617" s="20">
        <f t="shared" si="122"/>
        <v>41311.126481481479</v>
      </c>
    </row>
    <row r="2618" spans="1:19" ht="43.2" x14ac:dyDescent="0.55000000000000004">
      <c r="A2618" s="10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2">
        <f t="shared" si="120"/>
        <v>114</v>
      </c>
      <c r="P2618" s="14">
        <f t="shared" si="121"/>
        <v>40.71</v>
      </c>
      <c r="Q2618" s="16" t="s">
        <v>8323</v>
      </c>
      <c r="R2618" t="s">
        <v>8326</v>
      </c>
      <c r="S2618" s="20">
        <f t="shared" si="122"/>
        <v>42232.702546296292</v>
      </c>
    </row>
    <row r="2619" spans="1:19" ht="28.8" x14ac:dyDescent="0.55000000000000004">
      <c r="A2619" s="10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2">
        <f t="shared" si="120"/>
        <v>114</v>
      </c>
      <c r="P2619" s="14">
        <f t="shared" si="121"/>
        <v>27.14</v>
      </c>
      <c r="Q2619" s="16" t="s">
        <v>8323</v>
      </c>
      <c r="R2619" t="s">
        <v>8326</v>
      </c>
      <c r="S2619" s="20">
        <f t="shared" si="122"/>
        <v>41779.724224537036</v>
      </c>
    </row>
    <row r="2620" spans="1:19" ht="43.2" x14ac:dyDescent="0.55000000000000004">
      <c r="A2620" s="1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2">
        <f t="shared" si="120"/>
        <v>228</v>
      </c>
      <c r="P2620" s="14">
        <f t="shared" si="121"/>
        <v>57</v>
      </c>
      <c r="Q2620" s="16" t="s">
        <v>8323</v>
      </c>
      <c r="R2620" t="s">
        <v>8326</v>
      </c>
      <c r="S2620" s="20">
        <f t="shared" si="122"/>
        <v>42045.84238425926</v>
      </c>
    </row>
    <row r="2621" spans="1:19" ht="43.2" hidden="1" x14ac:dyDescent="0.55000000000000004">
      <c r="A2621" s="10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2">
        <f t="shared" si="120"/>
        <v>9</v>
      </c>
      <c r="P2621" s="14">
        <f t="shared" si="121"/>
        <v>80.709999999999994</v>
      </c>
      <c r="Q2621" s="16" t="s">
        <v>8323</v>
      </c>
      <c r="R2621" t="s">
        <v>8326</v>
      </c>
      <c r="S2621" s="20">
        <f t="shared" si="122"/>
        <v>42199.648912037039</v>
      </c>
    </row>
    <row r="2622" spans="1:19" ht="57.6" hidden="1" x14ac:dyDescent="0.55000000000000004">
      <c r="A2622" s="10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2">
        <f t="shared" si="120"/>
        <v>113</v>
      </c>
      <c r="P2622" s="14">
        <f t="shared" si="121"/>
        <v>37.67</v>
      </c>
      <c r="Q2622" s="16" t="s">
        <v>8323</v>
      </c>
      <c r="R2622" t="s">
        <v>8335</v>
      </c>
      <c r="S2622" s="20">
        <f t="shared" si="122"/>
        <v>42619.802488425921</v>
      </c>
    </row>
    <row r="2623" spans="1:19" ht="43.2" hidden="1" x14ac:dyDescent="0.55000000000000004">
      <c r="A2623" s="10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2">
        <f t="shared" si="120"/>
        <v>113</v>
      </c>
      <c r="P2623" s="14">
        <f t="shared" si="121"/>
        <v>19.47</v>
      </c>
      <c r="Q2623" s="16" t="s">
        <v>8321</v>
      </c>
      <c r="R2623" t="s">
        <v>8343</v>
      </c>
      <c r="S2623" s="20">
        <f t="shared" si="122"/>
        <v>42360.487210648149</v>
      </c>
    </row>
    <row r="2624" spans="1:19" ht="43.2" hidden="1" x14ac:dyDescent="0.55000000000000004">
      <c r="A2624" s="10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2">
        <f t="shared" si="120"/>
        <v>113</v>
      </c>
      <c r="P2624" s="14">
        <f t="shared" si="121"/>
        <v>12.53</v>
      </c>
      <c r="Q2624" s="16" t="s">
        <v>8327</v>
      </c>
      <c r="R2624" t="s">
        <v>8338</v>
      </c>
      <c r="S2624" s="20">
        <f t="shared" si="122"/>
        <v>41596.913437499999</v>
      </c>
    </row>
    <row r="2625" spans="1:19" ht="43.2" hidden="1" x14ac:dyDescent="0.55000000000000004">
      <c r="A2625" s="10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2">
        <f t="shared" si="120"/>
        <v>28</v>
      </c>
      <c r="P2625" s="14">
        <f t="shared" si="121"/>
        <v>51</v>
      </c>
      <c r="Q2625" s="16" t="s">
        <v>8323</v>
      </c>
      <c r="R2625" t="s">
        <v>8326</v>
      </c>
      <c r="S2625" s="20">
        <f t="shared" si="122"/>
        <v>41765.938657407409</v>
      </c>
    </row>
    <row r="2626" spans="1:19" ht="43.2" hidden="1" x14ac:dyDescent="0.55000000000000004">
      <c r="A2626" s="10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2">
        <f t="shared" si="120"/>
        <v>22</v>
      </c>
      <c r="P2626" s="14">
        <f t="shared" si="121"/>
        <v>56</v>
      </c>
      <c r="Q2626" s="16" t="s">
        <v>8321</v>
      </c>
      <c r="R2626" t="s">
        <v>8325</v>
      </c>
      <c r="S2626" s="20">
        <f t="shared" si="122"/>
        <v>41900.505312499998</v>
      </c>
    </row>
    <row r="2627" spans="1:19" ht="43.2" hidden="1" x14ac:dyDescent="0.55000000000000004">
      <c r="A2627" s="10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2">
        <f t="shared" ref="O2627:O2690" si="123">ROUND(E2627/D2627*100,0)</f>
        <v>10</v>
      </c>
      <c r="P2627" s="14">
        <f t="shared" ref="P2627:P2690" si="124">IFERROR(ROUND(E2627/L2627,2),0)</f>
        <v>62.22</v>
      </c>
      <c r="Q2627" s="16" t="s">
        <v>8327</v>
      </c>
      <c r="R2627" t="s">
        <v>8330</v>
      </c>
      <c r="S2627" s="20">
        <f t="shared" ref="S2627:S2690" si="125">(((J2627/60)/60/24)+DATE(1970,1,1))</f>
        <v>41845.968159722222</v>
      </c>
    </row>
    <row r="2628" spans="1:19" ht="43.2" hidden="1" x14ac:dyDescent="0.55000000000000004">
      <c r="A2628" s="10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2">
        <f t="shared" si="123"/>
        <v>0</v>
      </c>
      <c r="P2628" s="14">
        <f t="shared" si="124"/>
        <v>50.91</v>
      </c>
      <c r="Q2628" s="16" t="s">
        <v>8316</v>
      </c>
      <c r="R2628" t="s">
        <v>8334</v>
      </c>
      <c r="S2628" s="20">
        <f t="shared" si="125"/>
        <v>41255.833611111113</v>
      </c>
    </row>
    <row r="2629" spans="1:19" ht="43.2" x14ac:dyDescent="0.55000000000000004">
      <c r="A2629" s="10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2">
        <f t="shared" si="123"/>
        <v>124</v>
      </c>
      <c r="P2629" s="14">
        <f t="shared" si="124"/>
        <v>43</v>
      </c>
      <c r="Q2629" s="16" t="s">
        <v>8327</v>
      </c>
      <c r="R2629" t="s">
        <v>8328</v>
      </c>
      <c r="S2629" s="20">
        <f t="shared" si="125"/>
        <v>40981.710243055553</v>
      </c>
    </row>
    <row r="2630" spans="1:19" ht="28.8" hidden="1" x14ac:dyDescent="0.55000000000000004">
      <c r="A2630" s="1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2">
        <f t="shared" si="123"/>
        <v>159</v>
      </c>
      <c r="P2630" s="14">
        <f t="shared" si="124"/>
        <v>18</v>
      </c>
      <c r="Q2630" s="16" t="s">
        <v>8323</v>
      </c>
      <c r="R2630" t="s">
        <v>8326</v>
      </c>
      <c r="S2630" s="20">
        <f t="shared" si="125"/>
        <v>42628.650208333333</v>
      </c>
    </row>
    <row r="2631" spans="1:19" ht="43.2" x14ac:dyDescent="0.55000000000000004">
      <c r="A2631" s="10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2">
        <f t="shared" si="123"/>
        <v>185</v>
      </c>
      <c r="P2631" s="14">
        <f t="shared" si="124"/>
        <v>50.45</v>
      </c>
      <c r="Q2631" s="16" t="s">
        <v>8327</v>
      </c>
      <c r="R2631" t="s">
        <v>8331</v>
      </c>
      <c r="S2631" s="20">
        <f t="shared" si="125"/>
        <v>40687.285844907405</v>
      </c>
    </row>
    <row r="2632" spans="1:19" ht="43.2" hidden="1" x14ac:dyDescent="0.55000000000000004">
      <c r="A2632" s="10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2">
        <f t="shared" si="123"/>
        <v>28</v>
      </c>
      <c r="P2632" s="14">
        <f t="shared" si="124"/>
        <v>55.3</v>
      </c>
      <c r="Q2632" s="16" t="s">
        <v>8308</v>
      </c>
      <c r="R2632" t="s">
        <v>8310</v>
      </c>
      <c r="S2632" s="20">
        <f t="shared" si="125"/>
        <v>41971.866574074069</v>
      </c>
    </row>
    <row r="2633" spans="1:19" ht="28.8" hidden="1" x14ac:dyDescent="0.55000000000000004">
      <c r="A2633" s="10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2">
        <f t="shared" si="123"/>
        <v>11</v>
      </c>
      <c r="P2633" s="14">
        <f t="shared" si="124"/>
        <v>69.13</v>
      </c>
      <c r="Q2633" s="16" t="s">
        <v>8313</v>
      </c>
      <c r="R2633" t="s">
        <v>8314</v>
      </c>
      <c r="S2633" s="20">
        <f t="shared" si="125"/>
        <v>41880.068437499998</v>
      </c>
    </row>
    <row r="2634" spans="1:19" ht="43.2" x14ac:dyDescent="0.55000000000000004">
      <c r="A2634" s="10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2">
        <f t="shared" si="123"/>
        <v>110</v>
      </c>
      <c r="P2634" s="14">
        <f t="shared" si="124"/>
        <v>42.38</v>
      </c>
      <c r="Q2634" s="16" t="s">
        <v>8327</v>
      </c>
      <c r="R2634" t="s">
        <v>8331</v>
      </c>
      <c r="S2634" s="20">
        <f t="shared" si="125"/>
        <v>42193.650671296295</v>
      </c>
    </row>
    <row r="2635" spans="1:19" ht="28.8" x14ac:dyDescent="0.55000000000000004">
      <c r="A2635" s="10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2">
        <f t="shared" si="123"/>
        <v>110</v>
      </c>
      <c r="P2635" s="14">
        <f t="shared" si="124"/>
        <v>50</v>
      </c>
      <c r="Q2635" s="16" t="s">
        <v>8327</v>
      </c>
      <c r="R2635" t="s">
        <v>8331</v>
      </c>
      <c r="S2635" s="20">
        <f t="shared" si="125"/>
        <v>41246.874814814815</v>
      </c>
    </row>
    <row r="2636" spans="1:19" ht="43.2" hidden="1" x14ac:dyDescent="0.55000000000000004">
      <c r="A2636" s="10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2">
        <f t="shared" si="123"/>
        <v>11</v>
      </c>
      <c r="P2636" s="14">
        <f t="shared" si="124"/>
        <v>39.29</v>
      </c>
      <c r="Q2636" s="16" t="s">
        <v>8311</v>
      </c>
      <c r="R2636" t="s">
        <v>8356</v>
      </c>
      <c r="S2636" s="20">
        <f t="shared" si="125"/>
        <v>40855.765092592592</v>
      </c>
    </row>
    <row r="2637" spans="1:19" ht="43.2" hidden="1" x14ac:dyDescent="0.55000000000000004">
      <c r="A2637" s="10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2">
        <f t="shared" si="123"/>
        <v>5</v>
      </c>
      <c r="P2637" s="14">
        <f t="shared" si="124"/>
        <v>183.33</v>
      </c>
      <c r="Q2637" s="16" t="s">
        <v>8323</v>
      </c>
      <c r="R2637" t="s">
        <v>8326</v>
      </c>
      <c r="S2637" s="20">
        <f t="shared" si="125"/>
        <v>42258.646504629629</v>
      </c>
    </row>
    <row r="2638" spans="1:19" ht="43.2" x14ac:dyDescent="0.55000000000000004">
      <c r="A2638" s="10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2">
        <f t="shared" si="123"/>
        <v>110</v>
      </c>
      <c r="P2638" s="14">
        <f t="shared" si="124"/>
        <v>55</v>
      </c>
      <c r="Q2638" s="16" t="s">
        <v>8323</v>
      </c>
      <c r="R2638" t="s">
        <v>8326</v>
      </c>
      <c r="S2638" s="20">
        <f t="shared" si="125"/>
        <v>42020.846666666665</v>
      </c>
    </row>
    <row r="2639" spans="1:19" ht="43.2" hidden="1" x14ac:dyDescent="0.55000000000000004">
      <c r="A2639" s="10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2">
        <f t="shared" si="123"/>
        <v>11</v>
      </c>
      <c r="P2639" s="14">
        <f t="shared" si="124"/>
        <v>45.83</v>
      </c>
      <c r="Q2639" s="16" t="s">
        <v>8323</v>
      </c>
      <c r="R2639" t="s">
        <v>8326</v>
      </c>
      <c r="S2639" s="20">
        <f t="shared" si="125"/>
        <v>42233.671747685185</v>
      </c>
    </row>
    <row r="2640" spans="1:19" ht="43.2" x14ac:dyDescent="0.55000000000000004">
      <c r="A2640" s="1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2">
        <f t="shared" si="123"/>
        <v>182</v>
      </c>
      <c r="P2640" s="14">
        <f t="shared" si="124"/>
        <v>34.130000000000003</v>
      </c>
      <c r="Q2640" s="16" t="s">
        <v>8319</v>
      </c>
      <c r="R2640" t="s">
        <v>8320</v>
      </c>
      <c r="S2640" s="20">
        <f t="shared" si="125"/>
        <v>42452.781828703708</v>
      </c>
    </row>
    <row r="2641" spans="1:19" ht="43.2" x14ac:dyDescent="0.55000000000000004">
      <c r="A2641" s="10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2">
        <f t="shared" si="123"/>
        <v>156</v>
      </c>
      <c r="P2641" s="14">
        <f t="shared" si="124"/>
        <v>28.68</v>
      </c>
      <c r="Q2641" s="16" t="s">
        <v>8327</v>
      </c>
      <c r="R2641" t="s">
        <v>8331</v>
      </c>
      <c r="S2641" s="20">
        <f t="shared" si="125"/>
        <v>41120.882881944446</v>
      </c>
    </row>
    <row r="2642" spans="1:19" ht="43.2" hidden="1" x14ac:dyDescent="0.55000000000000004">
      <c r="A2642" s="10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2">
        <f t="shared" si="123"/>
        <v>218</v>
      </c>
      <c r="P2642" s="14">
        <f t="shared" si="124"/>
        <v>19.46</v>
      </c>
      <c r="Q2642" s="16" t="s">
        <v>8327</v>
      </c>
      <c r="R2642" t="s">
        <v>8336</v>
      </c>
      <c r="S2642" s="20">
        <f t="shared" si="125"/>
        <v>42609.311990740738</v>
      </c>
    </row>
    <row r="2643" spans="1:19" ht="43.2" hidden="1" x14ac:dyDescent="0.55000000000000004">
      <c r="A2643" s="10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2">
        <f t="shared" si="123"/>
        <v>109</v>
      </c>
      <c r="P2643" s="14">
        <f t="shared" si="124"/>
        <v>36.33</v>
      </c>
      <c r="Q2643" s="16" t="s">
        <v>8323</v>
      </c>
      <c r="R2643" t="s">
        <v>8326</v>
      </c>
      <c r="S2643" s="20">
        <f t="shared" si="125"/>
        <v>41779.310034722221</v>
      </c>
    </row>
    <row r="2644" spans="1:19" ht="43.2" hidden="1" x14ac:dyDescent="0.55000000000000004">
      <c r="A2644" s="10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2">
        <f t="shared" si="123"/>
        <v>27</v>
      </c>
      <c r="P2644" s="14">
        <f t="shared" si="124"/>
        <v>38.71</v>
      </c>
      <c r="Q2644" s="16" t="s">
        <v>8323</v>
      </c>
      <c r="R2644" t="s">
        <v>8326</v>
      </c>
      <c r="S2644" s="20">
        <f t="shared" si="125"/>
        <v>42762.545810185184</v>
      </c>
    </row>
    <row r="2645" spans="1:19" ht="43.2" hidden="1" x14ac:dyDescent="0.55000000000000004">
      <c r="A2645" s="10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2">
        <f t="shared" si="123"/>
        <v>5</v>
      </c>
      <c r="P2645" s="14">
        <f t="shared" si="124"/>
        <v>60.11</v>
      </c>
      <c r="Q2645" s="16" t="s">
        <v>8323</v>
      </c>
      <c r="R2645" t="s">
        <v>8326</v>
      </c>
      <c r="S2645" s="20">
        <f t="shared" si="125"/>
        <v>42289.94049768518</v>
      </c>
    </row>
    <row r="2646" spans="1:19" ht="43.2" hidden="1" x14ac:dyDescent="0.55000000000000004">
      <c r="A2646" s="10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2">
        <f t="shared" si="123"/>
        <v>108</v>
      </c>
      <c r="P2646" s="14">
        <f t="shared" si="124"/>
        <v>33.75</v>
      </c>
      <c r="Q2646" s="16" t="s">
        <v>8323</v>
      </c>
      <c r="R2646" t="s">
        <v>8326</v>
      </c>
      <c r="S2646" s="20">
        <f t="shared" si="125"/>
        <v>42788.565208333333</v>
      </c>
    </row>
    <row r="2647" spans="1:19" ht="43.2" hidden="1" x14ac:dyDescent="0.55000000000000004">
      <c r="A2647" s="10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2">
        <f t="shared" si="123"/>
        <v>108</v>
      </c>
      <c r="P2647" s="14">
        <f t="shared" si="124"/>
        <v>33.75</v>
      </c>
      <c r="Q2647" s="16" t="s">
        <v>8323</v>
      </c>
      <c r="R2647" t="s">
        <v>8326</v>
      </c>
      <c r="S2647" s="20">
        <f t="shared" si="125"/>
        <v>41990.585486111115</v>
      </c>
    </row>
    <row r="2648" spans="1:19" ht="43.2" x14ac:dyDescent="0.55000000000000004">
      <c r="A2648" s="10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2">
        <f t="shared" si="123"/>
        <v>107</v>
      </c>
      <c r="P2648" s="14">
        <f t="shared" si="124"/>
        <v>35.799999999999997</v>
      </c>
      <c r="Q2648" s="16" t="s">
        <v>8323</v>
      </c>
      <c r="R2648" t="s">
        <v>8326</v>
      </c>
      <c r="S2648" s="20">
        <f t="shared" si="125"/>
        <v>41914.100289351853</v>
      </c>
    </row>
    <row r="2649" spans="1:19" ht="43.2" x14ac:dyDescent="0.55000000000000004">
      <c r="A2649" s="10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2">
        <f t="shared" si="123"/>
        <v>106</v>
      </c>
      <c r="P2649" s="14">
        <f t="shared" si="124"/>
        <v>58.9</v>
      </c>
      <c r="Q2649" s="16" t="s">
        <v>8323</v>
      </c>
      <c r="R2649" t="s">
        <v>8326</v>
      </c>
      <c r="S2649" s="20">
        <f t="shared" si="125"/>
        <v>41927.848900462966</v>
      </c>
    </row>
    <row r="2650" spans="1:19" ht="43.2" hidden="1" x14ac:dyDescent="0.55000000000000004">
      <c r="A2650" s="1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2">
        <f t="shared" si="123"/>
        <v>9</v>
      </c>
      <c r="P2650" s="14">
        <f t="shared" si="124"/>
        <v>44.17</v>
      </c>
      <c r="Q2650" s="16" t="s">
        <v>8319</v>
      </c>
      <c r="R2650" t="s">
        <v>8345</v>
      </c>
      <c r="S2650" s="20">
        <f t="shared" si="125"/>
        <v>41723.9533912037</v>
      </c>
    </row>
    <row r="2651" spans="1:19" ht="43.2" hidden="1" x14ac:dyDescent="0.55000000000000004">
      <c r="A2651" s="10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2">
        <f t="shared" si="123"/>
        <v>11</v>
      </c>
      <c r="P2651" s="14">
        <f t="shared" si="124"/>
        <v>48.18</v>
      </c>
      <c r="Q2651" s="16" t="s">
        <v>8319</v>
      </c>
      <c r="R2651" t="s">
        <v>8345</v>
      </c>
      <c r="S2651" s="20">
        <f t="shared" si="125"/>
        <v>42294.628449074073</v>
      </c>
    </row>
    <row r="2652" spans="1:19" ht="43.2" x14ac:dyDescent="0.55000000000000004">
      <c r="A2652" s="10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2">
        <f t="shared" si="123"/>
        <v>106</v>
      </c>
      <c r="P2652" s="14">
        <f t="shared" si="124"/>
        <v>75.709999999999994</v>
      </c>
      <c r="Q2652" s="16" t="s">
        <v>8323</v>
      </c>
      <c r="R2652" t="s">
        <v>8326</v>
      </c>
      <c r="S2652" s="20">
        <f t="shared" si="125"/>
        <v>42214.6956712963</v>
      </c>
    </row>
    <row r="2653" spans="1:19" ht="43.2" hidden="1" x14ac:dyDescent="0.55000000000000004">
      <c r="A2653" s="10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2">
        <f t="shared" si="123"/>
        <v>105</v>
      </c>
      <c r="P2653" s="14">
        <f t="shared" si="124"/>
        <v>21.1</v>
      </c>
      <c r="Q2653" s="16" t="s">
        <v>8323</v>
      </c>
      <c r="R2653" t="s">
        <v>8326</v>
      </c>
      <c r="S2653" s="20">
        <f t="shared" si="125"/>
        <v>42555.671944444446</v>
      </c>
    </row>
    <row r="2654" spans="1:19" ht="43.2" hidden="1" x14ac:dyDescent="0.55000000000000004">
      <c r="A2654" s="10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2">
        <f t="shared" si="123"/>
        <v>11</v>
      </c>
      <c r="P2654" s="14">
        <f t="shared" si="124"/>
        <v>47.91</v>
      </c>
      <c r="Q2654" s="16" t="s">
        <v>8323</v>
      </c>
      <c r="R2654" t="s">
        <v>8326</v>
      </c>
      <c r="S2654" s="20">
        <f t="shared" si="125"/>
        <v>42452.815659722226</v>
      </c>
    </row>
    <row r="2655" spans="1:19" ht="43.2" hidden="1" x14ac:dyDescent="0.55000000000000004">
      <c r="A2655" s="10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2">
        <f t="shared" si="123"/>
        <v>105</v>
      </c>
      <c r="P2655" s="14">
        <f t="shared" si="124"/>
        <v>15</v>
      </c>
      <c r="Q2655" s="16" t="s">
        <v>8321</v>
      </c>
      <c r="R2655" t="s">
        <v>8332</v>
      </c>
      <c r="S2655" s="20">
        <f t="shared" si="125"/>
        <v>42405.702349537038</v>
      </c>
    </row>
    <row r="2656" spans="1:19" ht="43.2" hidden="1" x14ac:dyDescent="0.55000000000000004">
      <c r="A2656" s="10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2">
        <f t="shared" si="123"/>
        <v>175</v>
      </c>
      <c r="P2656" s="14">
        <f t="shared" si="124"/>
        <v>29.17</v>
      </c>
      <c r="Q2656" s="16" t="s">
        <v>8323</v>
      </c>
      <c r="R2656" t="s">
        <v>8326</v>
      </c>
      <c r="S2656" s="20">
        <f t="shared" si="125"/>
        <v>41889.768229166664</v>
      </c>
    </row>
    <row r="2657" spans="1:19" ht="43.2" x14ac:dyDescent="0.55000000000000004">
      <c r="A2657" s="10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2">
        <f t="shared" si="123"/>
        <v>105</v>
      </c>
      <c r="P2657" s="14">
        <f t="shared" si="124"/>
        <v>75</v>
      </c>
      <c r="Q2657" s="16" t="s">
        <v>8323</v>
      </c>
      <c r="R2657" t="s">
        <v>8335</v>
      </c>
      <c r="S2657" s="20">
        <f t="shared" si="125"/>
        <v>42458.127175925925</v>
      </c>
    </row>
    <row r="2658" spans="1:19" ht="43.2" hidden="1" x14ac:dyDescent="0.55000000000000004">
      <c r="A2658" s="10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2">
        <f t="shared" si="123"/>
        <v>5</v>
      </c>
      <c r="P2658" s="14">
        <f t="shared" si="124"/>
        <v>57.89</v>
      </c>
      <c r="Q2658" s="16" t="s">
        <v>8323</v>
      </c>
      <c r="R2658" t="s">
        <v>8324</v>
      </c>
      <c r="S2658" s="20">
        <f t="shared" si="125"/>
        <v>42615.121921296297</v>
      </c>
    </row>
    <row r="2659" spans="1:19" ht="43.2" hidden="1" x14ac:dyDescent="0.55000000000000004">
      <c r="A2659" s="10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2">
        <f t="shared" si="123"/>
        <v>104</v>
      </c>
      <c r="P2659" s="14">
        <f t="shared" si="124"/>
        <v>32.5</v>
      </c>
      <c r="Q2659" s="16" t="s">
        <v>8327</v>
      </c>
      <c r="R2659" t="s">
        <v>8331</v>
      </c>
      <c r="S2659" s="20">
        <f t="shared" si="125"/>
        <v>42504.801388888889</v>
      </c>
    </row>
    <row r="2660" spans="1:19" ht="57.6" hidden="1" x14ac:dyDescent="0.55000000000000004">
      <c r="A2660" s="1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2">
        <f t="shared" si="123"/>
        <v>3</v>
      </c>
      <c r="P2660" s="14">
        <f t="shared" si="124"/>
        <v>65</v>
      </c>
      <c r="Q2660" s="16" t="s">
        <v>8327</v>
      </c>
      <c r="R2660" t="s">
        <v>8350</v>
      </c>
      <c r="S2660" s="20">
        <f t="shared" si="125"/>
        <v>41081.69027777778</v>
      </c>
    </row>
    <row r="2661" spans="1:19" ht="57.6" hidden="1" x14ac:dyDescent="0.55000000000000004">
      <c r="A2661" s="10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2">
        <f t="shared" si="123"/>
        <v>104</v>
      </c>
      <c r="P2661" s="14">
        <f t="shared" si="124"/>
        <v>47.27</v>
      </c>
      <c r="Q2661" s="16" t="s">
        <v>8327</v>
      </c>
      <c r="R2661" t="s">
        <v>8331</v>
      </c>
      <c r="S2661" s="20">
        <f t="shared" si="125"/>
        <v>42430.702210648145</v>
      </c>
    </row>
    <row r="2662" spans="1:19" ht="43.2" x14ac:dyDescent="0.55000000000000004">
      <c r="A2662" s="10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2">
        <f t="shared" si="123"/>
        <v>104</v>
      </c>
      <c r="P2662" s="14">
        <f t="shared" si="124"/>
        <v>57.78</v>
      </c>
      <c r="Q2662" s="16" t="s">
        <v>8323</v>
      </c>
      <c r="R2662" t="s">
        <v>8326</v>
      </c>
      <c r="S2662" s="20">
        <f t="shared" si="125"/>
        <v>41828.646319444444</v>
      </c>
    </row>
    <row r="2663" spans="1:19" ht="43.2" hidden="1" x14ac:dyDescent="0.55000000000000004">
      <c r="A2663" s="10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2">
        <f t="shared" si="123"/>
        <v>3</v>
      </c>
      <c r="P2663" s="14">
        <f t="shared" si="124"/>
        <v>47.27</v>
      </c>
      <c r="Q2663" s="16" t="s">
        <v>8323</v>
      </c>
      <c r="R2663" t="s">
        <v>8326</v>
      </c>
      <c r="S2663" s="20">
        <f t="shared" si="125"/>
        <v>42679.958472222221</v>
      </c>
    </row>
    <row r="2664" spans="1:19" ht="43.2" x14ac:dyDescent="0.55000000000000004">
      <c r="A2664" s="10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2">
        <f t="shared" si="123"/>
        <v>104</v>
      </c>
      <c r="P2664" s="14">
        <f t="shared" si="124"/>
        <v>34.6</v>
      </c>
      <c r="Q2664" s="16" t="s">
        <v>8327</v>
      </c>
      <c r="R2664" t="s">
        <v>8331</v>
      </c>
      <c r="S2664" s="20">
        <f t="shared" si="125"/>
        <v>40122.751620370371</v>
      </c>
    </row>
    <row r="2665" spans="1:19" ht="43.2" x14ac:dyDescent="0.55000000000000004">
      <c r="A2665" s="10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2">
        <f t="shared" si="123"/>
        <v>103</v>
      </c>
      <c r="P2665" s="14">
        <f t="shared" si="124"/>
        <v>51.6</v>
      </c>
      <c r="Q2665" s="16" t="s">
        <v>8327</v>
      </c>
      <c r="R2665" t="s">
        <v>8328</v>
      </c>
      <c r="S2665" s="20">
        <f t="shared" si="125"/>
        <v>40542.839282407411</v>
      </c>
    </row>
    <row r="2666" spans="1:19" ht="43.2" hidden="1" x14ac:dyDescent="0.55000000000000004">
      <c r="A2666" s="10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2">
        <f t="shared" si="123"/>
        <v>2</v>
      </c>
      <c r="P2666" s="14">
        <f t="shared" si="124"/>
        <v>84.83</v>
      </c>
      <c r="Q2666" s="16" t="s">
        <v>8313</v>
      </c>
      <c r="R2666" t="s">
        <v>8314</v>
      </c>
      <c r="S2666" s="20">
        <f t="shared" si="125"/>
        <v>42548.876192129625</v>
      </c>
    </row>
    <row r="2667" spans="1:19" ht="43.2" hidden="1" x14ac:dyDescent="0.55000000000000004">
      <c r="A2667" s="10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2">
        <f t="shared" si="123"/>
        <v>17</v>
      </c>
      <c r="P2667" s="14">
        <f t="shared" si="124"/>
        <v>101.8</v>
      </c>
      <c r="Q2667" s="16" t="s">
        <v>8313</v>
      </c>
      <c r="R2667" t="s">
        <v>8353</v>
      </c>
      <c r="S2667" s="20">
        <f t="shared" si="125"/>
        <v>42398.195972222224</v>
      </c>
    </row>
    <row r="2668" spans="1:19" ht="43.2" hidden="1" x14ac:dyDescent="0.55000000000000004">
      <c r="A2668" s="10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2">
        <f t="shared" si="123"/>
        <v>5</v>
      </c>
      <c r="P2668" s="14">
        <f t="shared" si="124"/>
        <v>84.33</v>
      </c>
      <c r="Q2668" s="16" t="s">
        <v>8311</v>
      </c>
      <c r="R2668" t="s">
        <v>8349</v>
      </c>
      <c r="S2668" s="20">
        <f t="shared" si="125"/>
        <v>42017.927418981482</v>
      </c>
    </row>
    <row r="2669" spans="1:19" ht="43.2" x14ac:dyDescent="0.55000000000000004">
      <c r="A2669" s="10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2">
        <f t="shared" si="123"/>
        <v>202</v>
      </c>
      <c r="P2669" s="14">
        <f t="shared" si="124"/>
        <v>29.71</v>
      </c>
      <c r="Q2669" s="16" t="s">
        <v>8323</v>
      </c>
      <c r="R2669" t="s">
        <v>8326</v>
      </c>
      <c r="S2669" s="20">
        <f t="shared" si="125"/>
        <v>42179.898472222223</v>
      </c>
    </row>
    <row r="2670" spans="1:19" ht="43.2" hidden="1" x14ac:dyDescent="0.55000000000000004">
      <c r="A2670" s="1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2">
        <f t="shared" si="123"/>
        <v>20</v>
      </c>
      <c r="P2670" s="14">
        <f t="shared" si="124"/>
        <v>50.4</v>
      </c>
      <c r="Q2670" s="16" t="s">
        <v>8323</v>
      </c>
      <c r="R2670" t="s">
        <v>8326</v>
      </c>
      <c r="S2670" s="20">
        <f t="shared" si="125"/>
        <v>42531.195277777777</v>
      </c>
    </row>
    <row r="2671" spans="1:19" ht="43.2" hidden="1" x14ac:dyDescent="0.55000000000000004">
      <c r="A2671" s="10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2">
        <f t="shared" si="123"/>
        <v>144</v>
      </c>
      <c r="P2671" s="14">
        <f t="shared" si="124"/>
        <v>22.91</v>
      </c>
      <c r="Q2671" s="16" t="s">
        <v>8323</v>
      </c>
      <c r="R2671" t="s">
        <v>8326</v>
      </c>
      <c r="S2671" s="20">
        <f t="shared" si="125"/>
        <v>42139.816840277781</v>
      </c>
    </row>
    <row r="2672" spans="1:19" ht="43.2" hidden="1" x14ac:dyDescent="0.55000000000000004">
      <c r="A2672" s="10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2">
        <f t="shared" si="123"/>
        <v>101</v>
      </c>
      <c r="P2672" s="14">
        <f t="shared" si="124"/>
        <v>25.16</v>
      </c>
      <c r="Q2672" s="16" t="s">
        <v>8323</v>
      </c>
      <c r="R2672" t="s">
        <v>8326</v>
      </c>
      <c r="S2672" s="20">
        <f t="shared" si="125"/>
        <v>42535.049849537041</v>
      </c>
    </row>
    <row r="2673" spans="1:19" ht="43.2" hidden="1" x14ac:dyDescent="0.55000000000000004">
      <c r="A2673" s="10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2">
        <f t="shared" si="123"/>
        <v>1</v>
      </c>
      <c r="P2673" s="14">
        <f t="shared" si="124"/>
        <v>167.67</v>
      </c>
      <c r="Q2673" s="16" t="s">
        <v>8308</v>
      </c>
      <c r="R2673" t="s">
        <v>8310</v>
      </c>
      <c r="S2673" s="20">
        <f t="shared" si="125"/>
        <v>42705.690347222218</v>
      </c>
    </row>
    <row r="2674" spans="1:19" ht="28.8" x14ac:dyDescent="0.55000000000000004">
      <c r="A2674" s="10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2">
        <f t="shared" si="123"/>
        <v>100</v>
      </c>
      <c r="P2674" s="14">
        <f t="shared" si="124"/>
        <v>31.38</v>
      </c>
      <c r="Q2674" s="16" t="s">
        <v>8321</v>
      </c>
      <c r="R2674" t="s">
        <v>8343</v>
      </c>
      <c r="S2674" s="20">
        <f t="shared" si="125"/>
        <v>40706.297442129631</v>
      </c>
    </row>
    <row r="2675" spans="1:19" ht="43.2" x14ac:dyDescent="0.55000000000000004">
      <c r="A2675" s="10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2">
        <f t="shared" si="123"/>
        <v>100</v>
      </c>
      <c r="P2675" s="14">
        <f t="shared" si="124"/>
        <v>62.63</v>
      </c>
      <c r="Q2675" s="16" t="s">
        <v>8323</v>
      </c>
      <c r="R2675" t="s">
        <v>8326</v>
      </c>
      <c r="S2675" s="20">
        <f t="shared" si="125"/>
        <v>42593.865405092598</v>
      </c>
    </row>
    <row r="2676" spans="1:19" ht="43.2" x14ac:dyDescent="0.55000000000000004">
      <c r="A2676" s="10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2">
        <f t="shared" si="123"/>
        <v>100</v>
      </c>
      <c r="P2676" s="14">
        <f t="shared" si="124"/>
        <v>71.430000000000007</v>
      </c>
      <c r="Q2676" s="16" t="s">
        <v>8321</v>
      </c>
      <c r="R2676" t="s">
        <v>8343</v>
      </c>
      <c r="S2676" s="20">
        <f t="shared" si="125"/>
        <v>40648.757939814815</v>
      </c>
    </row>
    <row r="2677" spans="1:19" ht="43.2" hidden="1" x14ac:dyDescent="0.55000000000000004">
      <c r="A2677" s="10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2">
        <f t="shared" si="123"/>
        <v>100</v>
      </c>
      <c r="P2677" s="14">
        <f t="shared" si="124"/>
        <v>500</v>
      </c>
      <c r="Q2677" s="16" t="s">
        <v>8321</v>
      </c>
      <c r="R2677" t="s">
        <v>8337</v>
      </c>
      <c r="S2677" s="20">
        <f t="shared" si="125"/>
        <v>42187.920972222222</v>
      </c>
    </row>
    <row r="2678" spans="1:19" ht="43.2" x14ac:dyDescent="0.55000000000000004">
      <c r="A2678" s="10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2">
        <f t="shared" si="123"/>
        <v>143</v>
      </c>
      <c r="P2678" s="14">
        <f t="shared" si="124"/>
        <v>25</v>
      </c>
      <c r="Q2678" s="16" t="s">
        <v>8327</v>
      </c>
      <c r="R2678" t="s">
        <v>8331</v>
      </c>
      <c r="S2678" s="20">
        <f t="shared" si="125"/>
        <v>40576.539664351854</v>
      </c>
    </row>
    <row r="2679" spans="1:19" ht="43.2" hidden="1" x14ac:dyDescent="0.55000000000000004">
      <c r="A2679" s="10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2">
        <f t="shared" si="123"/>
        <v>9</v>
      </c>
      <c r="P2679" s="14">
        <f t="shared" si="124"/>
        <v>29.41</v>
      </c>
      <c r="Q2679" s="16" t="s">
        <v>8323</v>
      </c>
      <c r="R2679" t="s">
        <v>8326</v>
      </c>
      <c r="S2679" s="20">
        <f t="shared" si="125"/>
        <v>41869.714166666665</v>
      </c>
    </row>
    <row r="2680" spans="1:19" ht="43.2" hidden="1" x14ac:dyDescent="0.55000000000000004">
      <c r="A2680" s="1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2">
        <f t="shared" si="123"/>
        <v>100</v>
      </c>
      <c r="P2680" s="14">
        <f t="shared" si="124"/>
        <v>83.33</v>
      </c>
      <c r="Q2680" s="16" t="s">
        <v>8323</v>
      </c>
      <c r="R2680" t="s">
        <v>8335</v>
      </c>
      <c r="S2680" s="20">
        <f t="shared" si="125"/>
        <v>42097.874155092592</v>
      </c>
    </row>
    <row r="2681" spans="1:19" ht="43.2" x14ac:dyDescent="0.55000000000000004">
      <c r="A2681" s="10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2">
        <f t="shared" si="123"/>
        <v>100</v>
      </c>
      <c r="P2681" s="14">
        <f t="shared" si="124"/>
        <v>62.5</v>
      </c>
      <c r="Q2681" s="16" t="s">
        <v>8323</v>
      </c>
      <c r="R2681" t="s">
        <v>8324</v>
      </c>
      <c r="S2681" s="20">
        <f t="shared" si="125"/>
        <v>42752.827199074076</v>
      </c>
    </row>
    <row r="2682" spans="1:19" ht="43.2" hidden="1" x14ac:dyDescent="0.55000000000000004">
      <c r="A2682" s="10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2">
        <f t="shared" si="123"/>
        <v>100</v>
      </c>
      <c r="P2682" s="14">
        <f t="shared" si="124"/>
        <v>41.67</v>
      </c>
      <c r="Q2682" s="16" t="s">
        <v>8323</v>
      </c>
      <c r="R2682" t="s">
        <v>8326</v>
      </c>
      <c r="S2682" s="20">
        <f t="shared" si="125"/>
        <v>42446.845543981486</v>
      </c>
    </row>
    <row r="2683" spans="1:19" ht="28.8" hidden="1" x14ac:dyDescent="0.55000000000000004">
      <c r="A2683" s="10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2">
        <f t="shared" si="123"/>
        <v>100</v>
      </c>
      <c r="P2683" s="14">
        <f t="shared" si="124"/>
        <v>55.56</v>
      </c>
      <c r="Q2683" s="16" t="s">
        <v>8323</v>
      </c>
      <c r="R2683" t="s">
        <v>8326</v>
      </c>
      <c r="S2683" s="20">
        <f t="shared" si="125"/>
        <v>42146.570393518516</v>
      </c>
    </row>
    <row r="2684" spans="1:19" ht="43.2" hidden="1" x14ac:dyDescent="0.55000000000000004">
      <c r="A2684" s="10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2">
        <f t="shared" si="123"/>
        <v>100</v>
      </c>
      <c r="P2684" s="14">
        <f t="shared" si="124"/>
        <v>35.71</v>
      </c>
      <c r="Q2684" s="16" t="s">
        <v>8323</v>
      </c>
      <c r="R2684" t="s">
        <v>8326</v>
      </c>
      <c r="S2684" s="20">
        <f t="shared" si="125"/>
        <v>42430.762222222227</v>
      </c>
    </row>
    <row r="2685" spans="1:19" ht="43.2" hidden="1" x14ac:dyDescent="0.55000000000000004">
      <c r="A2685" s="10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2">
        <f t="shared" si="123"/>
        <v>100</v>
      </c>
      <c r="P2685" s="14">
        <f t="shared" si="124"/>
        <v>29.41</v>
      </c>
      <c r="Q2685" s="16" t="s">
        <v>8323</v>
      </c>
      <c r="R2685" t="s">
        <v>8326</v>
      </c>
      <c r="S2685" s="20">
        <f t="shared" si="125"/>
        <v>42381.478981481487</v>
      </c>
    </row>
    <row r="2686" spans="1:19" ht="43.2" hidden="1" x14ac:dyDescent="0.55000000000000004">
      <c r="A2686" s="10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2">
        <f t="shared" si="123"/>
        <v>100</v>
      </c>
      <c r="P2686" s="14">
        <f t="shared" si="124"/>
        <v>166.67</v>
      </c>
      <c r="Q2686" s="16" t="s">
        <v>8323</v>
      </c>
      <c r="R2686" t="s">
        <v>8335</v>
      </c>
      <c r="S2686" s="20">
        <f t="shared" si="125"/>
        <v>42173.466863425929</v>
      </c>
    </row>
    <row r="2687" spans="1:19" ht="72" hidden="1" x14ac:dyDescent="0.55000000000000004">
      <c r="A2687" s="10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2">
        <f t="shared" si="123"/>
        <v>1</v>
      </c>
      <c r="P2687" s="14">
        <f t="shared" si="124"/>
        <v>500</v>
      </c>
      <c r="Q2687" s="16" t="s">
        <v>8323</v>
      </c>
      <c r="R2687" t="s">
        <v>8335</v>
      </c>
      <c r="S2687" s="20">
        <f t="shared" si="125"/>
        <v>42333.695821759262</v>
      </c>
    </row>
    <row r="2688" spans="1:19" ht="43.2" hidden="1" x14ac:dyDescent="0.55000000000000004">
      <c r="A2688" s="10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2">
        <f t="shared" si="123"/>
        <v>17</v>
      </c>
      <c r="P2688" s="14">
        <f t="shared" si="124"/>
        <v>29.24</v>
      </c>
      <c r="Q2688" s="16" t="s">
        <v>8323</v>
      </c>
      <c r="R2688" t="s">
        <v>8326</v>
      </c>
      <c r="S2688" s="20">
        <f t="shared" si="125"/>
        <v>41950.26694444444</v>
      </c>
    </row>
    <row r="2689" spans="1:19" ht="43.2" hidden="1" x14ac:dyDescent="0.55000000000000004">
      <c r="A2689" s="10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2">
        <f t="shared" si="123"/>
        <v>164</v>
      </c>
      <c r="P2689" s="14">
        <f t="shared" si="124"/>
        <v>10.039999999999999</v>
      </c>
      <c r="Q2689" s="16" t="s">
        <v>8308</v>
      </c>
      <c r="R2689" t="s">
        <v>8315</v>
      </c>
      <c r="S2689" s="20">
        <f t="shared" si="125"/>
        <v>42024.86513888889</v>
      </c>
    </row>
    <row r="2690" spans="1:19" ht="43.2" hidden="1" x14ac:dyDescent="0.55000000000000004">
      <c r="A2690" s="1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2">
        <f t="shared" si="123"/>
        <v>2</v>
      </c>
      <c r="P2690" s="14">
        <f t="shared" si="124"/>
        <v>163.33000000000001</v>
      </c>
      <c r="Q2690" s="16" t="s">
        <v>8323</v>
      </c>
      <c r="R2690" t="s">
        <v>8326</v>
      </c>
      <c r="S2690" s="20">
        <f t="shared" si="125"/>
        <v>42523.739212962959</v>
      </c>
    </row>
    <row r="2691" spans="1:19" ht="43.2" hidden="1" x14ac:dyDescent="0.55000000000000004">
      <c r="A2691" s="10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2">
        <f t="shared" ref="O2691:O2754" si="126">ROUND(E2691/D2691*100,0)</f>
        <v>10</v>
      </c>
      <c r="P2691" s="14">
        <f t="shared" ref="P2691:P2754" si="127">IFERROR(ROUND(E2691/L2691,2),0)</f>
        <v>37.54</v>
      </c>
      <c r="Q2691" s="16" t="s">
        <v>8323</v>
      </c>
      <c r="R2691" t="s">
        <v>8326</v>
      </c>
      <c r="S2691" s="20">
        <f t="shared" ref="S2691:S2754" si="128">(((J2691/60)/60/24)+DATE(1970,1,1))</f>
        <v>42467.548541666663</v>
      </c>
    </row>
    <row r="2692" spans="1:19" ht="43.2" hidden="1" x14ac:dyDescent="0.55000000000000004">
      <c r="A2692" s="10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2">
        <f t="shared" si="126"/>
        <v>10</v>
      </c>
      <c r="P2692" s="14">
        <f t="shared" si="127"/>
        <v>54.11</v>
      </c>
      <c r="Q2692" s="16" t="s">
        <v>8327</v>
      </c>
      <c r="R2692" t="s">
        <v>8330</v>
      </c>
      <c r="S2692" s="20">
        <f t="shared" si="128"/>
        <v>42427.721006944441</v>
      </c>
    </row>
    <row r="2693" spans="1:19" ht="43.2" hidden="1" x14ac:dyDescent="0.55000000000000004">
      <c r="A2693" s="10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2">
        <f t="shared" si="126"/>
        <v>2</v>
      </c>
      <c r="P2693" s="14">
        <f t="shared" si="127"/>
        <v>60.75</v>
      </c>
      <c r="Q2693" s="16" t="s">
        <v>8308</v>
      </c>
      <c r="R2693" t="s">
        <v>8310</v>
      </c>
      <c r="S2693" s="20">
        <f t="shared" si="128"/>
        <v>42704.086053240739</v>
      </c>
    </row>
    <row r="2694" spans="1:19" ht="43.2" x14ac:dyDescent="0.55000000000000004">
      <c r="A2694" s="10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2">
        <f t="shared" si="126"/>
        <v>108</v>
      </c>
      <c r="P2694" s="14">
        <f t="shared" si="127"/>
        <v>44.09</v>
      </c>
      <c r="Q2694" s="16" t="s">
        <v>8323</v>
      </c>
      <c r="R2694" t="s">
        <v>8326</v>
      </c>
      <c r="S2694" s="20">
        <f t="shared" si="128"/>
        <v>42746.261782407411</v>
      </c>
    </row>
    <row r="2695" spans="1:19" ht="43.2" hidden="1" x14ac:dyDescent="0.55000000000000004">
      <c r="A2695" s="10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2">
        <f t="shared" si="126"/>
        <v>138</v>
      </c>
      <c r="P2695" s="14">
        <f t="shared" si="127"/>
        <v>28.32</v>
      </c>
      <c r="Q2695" s="16" t="s">
        <v>8323</v>
      </c>
      <c r="R2695" t="s">
        <v>8326</v>
      </c>
      <c r="S2695" s="20">
        <f t="shared" si="128"/>
        <v>42410.017199074078</v>
      </c>
    </row>
    <row r="2696" spans="1:19" ht="43.2" hidden="1" x14ac:dyDescent="0.55000000000000004">
      <c r="A2696" s="10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2">
        <f t="shared" si="126"/>
        <v>1</v>
      </c>
      <c r="P2696" s="14">
        <f t="shared" si="127"/>
        <v>120.25</v>
      </c>
      <c r="Q2696" s="16" t="s">
        <v>8308</v>
      </c>
      <c r="R2696" t="s">
        <v>8310</v>
      </c>
      <c r="S2696" s="20">
        <f t="shared" si="128"/>
        <v>42726.192916666667</v>
      </c>
    </row>
    <row r="2697" spans="1:19" ht="43.2" hidden="1" x14ac:dyDescent="0.55000000000000004">
      <c r="A2697" s="10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2">
        <f t="shared" si="126"/>
        <v>5</v>
      </c>
      <c r="P2697" s="14">
        <f t="shared" si="127"/>
        <v>60.13</v>
      </c>
      <c r="Q2697" s="16" t="s">
        <v>8323</v>
      </c>
      <c r="R2697" t="s">
        <v>8335</v>
      </c>
      <c r="S2697" s="20">
        <f t="shared" si="128"/>
        <v>42140.421319444446</v>
      </c>
    </row>
    <row r="2698" spans="1:19" ht="28.8" hidden="1" x14ac:dyDescent="0.55000000000000004">
      <c r="A2698" s="10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2">
        <f t="shared" si="126"/>
        <v>64</v>
      </c>
      <c r="P2698" s="14">
        <f t="shared" si="127"/>
        <v>40</v>
      </c>
      <c r="Q2698" s="16" t="s">
        <v>8321</v>
      </c>
      <c r="R2698" t="s">
        <v>8339</v>
      </c>
      <c r="S2698" s="20">
        <f t="shared" si="128"/>
        <v>42107.703877314809</v>
      </c>
    </row>
    <row r="2699" spans="1:19" ht="43.2" hidden="1" x14ac:dyDescent="0.55000000000000004">
      <c r="A2699" s="10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2">
        <f t="shared" si="126"/>
        <v>12</v>
      </c>
      <c r="P2699" s="14">
        <f t="shared" si="127"/>
        <v>60</v>
      </c>
      <c r="Q2699" s="16" t="s">
        <v>8308</v>
      </c>
      <c r="R2699" t="s">
        <v>8310</v>
      </c>
      <c r="S2699" s="20">
        <f t="shared" si="128"/>
        <v>42411.828287037039</v>
      </c>
    </row>
    <row r="2700" spans="1:19" ht="43.2" hidden="1" x14ac:dyDescent="0.55000000000000004">
      <c r="A2700" s="1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2">
        <f t="shared" si="126"/>
        <v>10</v>
      </c>
      <c r="P2700" s="14">
        <f t="shared" si="127"/>
        <v>21.73</v>
      </c>
      <c r="Q2700" s="16" t="s">
        <v>8316</v>
      </c>
      <c r="R2700" t="s">
        <v>8334</v>
      </c>
      <c r="S2700" s="20">
        <f t="shared" si="128"/>
        <v>41156.963344907403</v>
      </c>
    </row>
    <row r="2701" spans="1:19" ht="43.2" hidden="1" x14ac:dyDescent="0.55000000000000004">
      <c r="A2701" s="10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2">
        <f t="shared" si="126"/>
        <v>12</v>
      </c>
      <c r="P2701" s="14">
        <f t="shared" si="127"/>
        <v>78.33</v>
      </c>
      <c r="Q2701" s="16" t="s">
        <v>8323</v>
      </c>
      <c r="R2701" t="s">
        <v>8324</v>
      </c>
      <c r="S2701" s="20">
        <f t="shared" si="128"/>
        <v>42100.723738425921</v>
      </c>
    </row>
    <row r="2702" spans="1:19" ht="43.2" hidden="1" x14ac:dyDescent="0.55000000000000004">
      <c r="A2702" s="10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2">
        <f t="shared" si="126"/>
        <v>149</v>
      </c>
      <c r="P2702" s="14">
        <f t="shared" si="127"/>
        <v>15.13</v>
      </c>
      <c r="Q2702" s="16" t="s">
        <v>8323</v>
      </c>
      <c r="R2702" t="s">
        <v>8326</v>
      </c>
      <c r="S2702" s="20">
        <f t="shared" si="128"/>
        <v>42433.761886574073</v>
      </c>
    </row>
    <row r="2703" spans="1:19" ht="43.2" hidden="1" x14ac:dyDescent="0.55000000000000004">
      <c r="A2703" s="10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2">
        <f t="shared" si="126"/>
        <v>0</v>
      </c>
      <c r="P2703" s="14">
        <f t="shared" si="127"/>
        <v>116.75</v>
      </c>
      <c r="Q2703" s="16" t="s">
        <v>8308</v>
      </c>
      <c r="R2703" t="s">
        <v>8310</v>
      </c>
      <c r="S2703" s="20">
        <f t="shared" si="128"/>
        <v>42437.924988425926</v>
      </c>
    </row>
    <row r="2704" spans="1:19" ht="43.2" hidden="1" x14ac:dyDescent="0.55000000000000004">
      <c r="A2704" s="10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2">
        <f t="shared" si="126"/>
        <v>5</v>
      </c>
      <c r="P2704" s="14">
        <f t="shared" si="127"/>
        <v>35.92</v>
      </c>
      <c r="Q2704" s="16" t="s">
        <v>8323</v>
      </c>
      <c r="R2704" t="s">
        <v>8326</v>
      </c>
      <c r="S2704" s="20">
        <f t="shared" si="128"/>
        <v>41974.738576388889</v>
      </c>
    </row>
    <row r="2705" spans="1:19" ht="28.8" x14ac:dyDescent="0.55000000000000004">
      <c r="A2705" s="10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2">
        <f t="shared" si="126"/>
        <v>116</v>
      </c>
      <c r="P2705" s="14">
        <f t="shared" si="127"/>
        <v>35.619999999999997</v>
      </c>
      <c r="Q2705" s="16" t="s">
        <v>8327</v>
      </c>
      <c r="R2705" t="s">
        <v>8331</v>
      </c>
      <c r="S2705" s="20">
        <f t="shared" si="128"/>
        <v>42240.852534722217</v>
      </c>
    </row>
    <row r="2706" spans="1:19" ht="43.2" hidden="1" x14ac:dyDescent="0.55000000000000004">
      <c r="A2706" s="10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2">
        <f t="shared" si="126"/>
        <v>1</v>
      </c>
      <c r="P2706" s="14">
        <f t="shared" si="127"/>
        <v>57.88</v>
      </c>
      <c r="Q2706" s="16" t="s">
        <v>8308</v>
      </c>
      <c r="R2706" t="s">
        <v>8342</v>
      </c>
      <c r="S2706" s="20">
        <f t="shared" si="128"/>
        <v>41989.853692129633</v>
      </c>
    </row>
    <row r="2707" spans="1:19" ht="43.2" x14ac:dyDescent="0.55000000000000004">
      <c r="A2707" s="10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2">
        <f t="shared" si="126"/>
        <v>153</v>
      </c>
      <c r="P2707" s="14">
        <f t="shared" si="127"/>
        <v>30.67</v>
      </c>
      <c r="Q2707" s="16" t="s">
        <v>8321</v>
      </c>
      <c r="R2707" t="s">
        <v>8343</v>
      </c>
      <c r="S2707" s="20">
        <f t="shared" si="128"/>
        <v>40844.691643518519</v>
      </c>
    </row>
    <row r="2708" spans="1:19" ht="43.2" x14ac:dyDescent="0.55000000000000004">
      <c r="A2708" s="10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2">
        <f t="shared" si="126"/>
        <v>131</v>
      </c>
      <c r="P2708" s="14">
        <f t="shared" si="127"/>
        <v>21.9</v>
      </c>
      <c r="Q2708" s="16" t="s">
        <v>8321</v>
      </c>
      <c r="R2708" t="s">
        <v>8343</v>
      </c>
      <c r="S2708" s="20">
        <f t="shared" si="128"/>
        <v>40935.005104166667</v>
      </c>
    </row>
    <row r="2709" spans="1:19" ht="28.8" hidden="1" x14ac:dyDescent="0.55000000000000004">
      <c r="A2709" s="10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2">
        <f t="shared" si="126"/>
        <v>2</v>
      </c>
      <c r="P2709" s="14">
        <f t="shared" si="127"/>
        <v>76.67</v>
      </c>
      <c r="Q2709" s="16" t="s">
        <v>8319</v>
      </c>
      <c r="R2709" t="s">
        <v>8345</v>
      </c>
      <c r="S2709" s="20">
        <f t="shared" si="128"/>
        <v>42204.875868055555</v>
      </c>
    </row>
    <row r="2710" spans="1:19" ht="43.2" hidden="1" x14ac:dyDescent="0.55000000000000004">
      <c r="A2710" s="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2">
        <f t="shared" si="126"/>
        <v>3</v>
      </c>
      <c r="P2710" s="14">
        <f t="shared" si="127"/>
        <v>35.380000000000003</v>
      </c>
      <c r="Q2710" s="16" t="s">
        <v>8319</v>
      </c>
      <c r="R2710" t="s">
        <v>8345</v>
      </c>
      <c r="S2710" s="20">
        <f t="shared" si="128"/>
        <v>42198.695138888885</v>
      </c>
    </row>
    <row r="2711" spans="1:19" ht="57.6" hidden="1" x14ac:dyDescent="0.55000000000000004">
      <c r="A2711" s="10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2">
        <f t="shared" si="126"/>
        <v>184</v>
      </c>
      <c r="P2711" s="14">
        <f t="shared" si="127"/>
        <v>30.67</v>
      </c>
      <c r="Q2711" s="16" t="s">
        <v>8323</v>
      </c>
      <c r="R2711" t="s">
        <v>8326</v>
      </c>
      <c r="S2711" s="20">
        <f t="shared" si="128"/>
        <v>42383.793124999997</v>
      </c>
    </row>
    <row r="2712" spans="1:19" ht="43.2" hidden="1" x14ac:dyDescent="0.55000000000000004">
      <c r="A2712" s="10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2">
        <f t="shared" si="126"/>
        <v>8</v>
      </c>
      <c r="P2712" s="14">
        <f t="shared" si="127"/>
        <v>38.33</v>
      </c>
      <c r="Q2712" s="16" t="s">
        <v>8323</v>
      </c>
      <c r="R2712" t="s">
        <v>8326</v>
      </c>
      <c r="S2712" s="20">
        <f t="shared" si="128"/>
        <v>41904.650578703702</v>
      </c>
    </row>
    <row r="2713" spans="1:19" ht="43.2" hidden="1" x14ac:dyDescent="0.55000000000000004">
      <c r="A2713" s="10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2">
        <f t="shared" si="126"/>
        <v>30</v>
      </c>
      <c r="P2713" s="14">
        <f t="shared" si="127"/>
        <v>50.56</v>
      </c>
      <c r="Q2713" s="16" t="s">
        <v>8323</v>
      </c>
      <c r="R2713" t="s">
        <v>8335</v>
      </c>
      <c r="S2713" s="20">
        <f t="shared" si="128"/>
        <v>42090.909016203703</v>
      </c>
    </row>
    <row r="2714" spans="1:19" ht="43.2" hidden="1" x14ac:dyDescent="0.55000000000000004">
      <c r="A2714" s="10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2">
        <f t="shared" si="126"/>
        <v>2</v>
      </c>
      <c r="P2714" s="14">
        <f t="shared" si="127"/>
        <v>32.36</v>
      </c>
      <c r="Q2714" s="16" t="s">
        <v>8323</v>
      </c>
      <c r="R2714" t="s">
        <v>8326</v>
      </c>
      <c r="S2714" s="20">
        <f t="shared" si="128"/>
        <v>42601.827141203699</v>
      </c>
    </row>
    <row r="2715" spans="1:19" ht="57.6" hidden="1" x14ac:dyDescent="0.55000000000000004">
      <c r="A2715" s="10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2">
        <f t="shared" si="126"/>
        <v>38</v>
      </c>
      <c r="P2715" s="14">
        <f t="shared" si="127"/>
        <v>32.36</v>
      </c>
      <c r="Q2715" s="16" t="s">
        <v>8323</v>
      </c>
      <c r="R2715" t="s">
        <v>8326</v>
      </c>
      <c r="S2715" s="20">
        <f t="shared" si="128"/>
        <v>42775.964212962965</v>
      </c>
    </row>
    <row r="2716" spans="1:19" ht="28.8" hidden="1" x14ac:dyDescent="0.55000000000000004">
      <c r="A2716" s="10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2">
        <f t="shared" si="126"/>
        <v>3</v>
      </c>
      <c r="P2716" s="14">
        <f t="shared" si="127"/>
        <v>30.13</v>
      </c>
      <c r="Q2716" s="16" t="s">
        <v>8323</v>
      </c>
      <c r="R2716" t="s">
        <v>8335</v>
      </c>
      <c r="S2716" s="20">
        <f t="shared" si="128"/>
        <v>42047.724444444444</v>
      </c>
    </row>
    <row r="2717" spans="1:19" ht="43.2" hidden="1" x14ac:dyDescent="0.55000000000000004">
      <c r="A2717" s="10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2">
        <f t="shared" si="126"/>
        <v>3</v>
      </c>
      <c r="P2717" s="14">
        <f t="shared" si="127"/>
        <v>41</v>
      </c>
      <c r="Q2717" s="16" t="s">
        <v>8323</v>
      </c>
      <c r="R2717" t="s">
        <v>8324</v>
      </c>
      <c r="S2717" s="20">
        <f t="shared" si="128"/>
        <v>41829.935717592591</v>
      </c>
    </row>
    <row r="2718" spans="1:19" ht="43.2" hidden="1" x14ac:dyDescent="0.55000000000000004">
      <c r="A2718" s="10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2">
        <f t="shared" si="126"/>
        <v>113</v>
      </c>
      <c r="P2718" s="14">
        <f t="shared" si="127"/>
        <v>30</v>
      </c>
      <c r="Q2718" s="16" t="s">
        <v>8323</v>
      </c>
      <c r="R2718" t="s">
        <v>8326</v>
      </c>
      <c r="S2718" s="20">
        <f t="shared" si="128"/>
        <v>42064.785613425927</v>
      </c>
    </row>
    <row r="2719" spans="1:19" ht="43.2" hidden="1" x14ac:dyDescent="0.55000000000000004">
      <c r="A2719" s="10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2">
        <f t="shared" si="126"/>
        <v>18</v>
      </c>
      <c r="P2719" s="14">
        <f t="shared" si="127"/>
        <v>64.290000000000006</v>
      </c>
      <c r="Q2719" s="16" t="s">
        <v>8323</v>
      </c>
      <c r="R2719" t="s">
        <v>8326</v>
      </c>
      <c r="S2719" s="20">
        <f t="shared" si="128"/>
        <v>41795.598923611113</v>
      </c>
    </row>
    <row r="2720" spans="1:19" ht="43.2" hidden="1" x14ac:dyDescent="0.55000000000000004">
      <c r="A2720" s="1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2">
        <f t="shared" si="126"/>
        <v>7</v>
      </c>
      <c r="P2720" s="14">
        <f t="shared" si="127"/>
        <v>44.5</v>
      </c>
      <c r="Q2720" s="16" t="s">
        <v>8311</v>
      </c>
      <c r="R2720" t="s">
        <v>8348</v>
      </c>
      <c r="S2720" s="20">
        <f t="shared" si="128"/>
        <v>42622.456238425926</v>
      </c>
    </row>
    <row r="2721" spans="1:19" ht="43.2" hidden="1" x14ac:dyDescent="0.55000000000000004">
      <c r="A2721" s="10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2">
        <f t="shared" si="126"/>
        <v>9</v>
      </c>
      <c r="P2721" s="14">
        <f t="shared" si="127"/>
        <v>40.450000000000003</v>
      </c>
      <c r="Q2721" s="16" t="s">
        <v>8311</v>
      </c>
      <c r="R2721" t="s">
        <v>8352</v>
      </c>
      <c r="S2721" s="20">
        <f t="shared" si="128"/>
        <v>42067.722372685181</v>
      </c>
    </row>
    <row r="2722" spans="1:19" ht="57.6" hidden="1" x14ac:dyDescent="0.55000000000000004">
      <c r="A2722" s="10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2">
        <f t="shared" si="126"/>
        <v>110</v>
      </c>
      <c r="P2722" s="14">
        <f t="shared" si="127"/>
        <v>24.44</v>
      </c>
      <c r="Q2722" s="16" t="s">
        <v>8323</v>
      </c>
      <c r="R2722" t="s">
        <v>8326</v>
      </c>
      <c r="S2722" s="20">
        <f t="shared" si="128"/>
        <v>42213.505474537036</v>
      </c>
    </row>
    <row r="2723" spans="1:19" ht="43.2" hidden="1" x14ac:dyDescent="0.55000000000000004">
      <c r="A2723" s="10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2">
        <f t="shared" si="126"/>
        <v>18</v>
      </c>
      <c r="P2723" s="14">
        <f t="shared" si="127"/>
        <v>44</v>
      </c>
      <c r="Q2723" s="16" t="s">
        <v>8323</v>
      </c>
      <c r="R2723" t="s">
        <v>8326</v>
      </c>
      <c r="S2723" s="20">
        <f t="shared" si="128"/>
        <v>41982.87364583333</v>
      </c>
    </row>
    <row r="2724" spans="1:19" ht="43.2" hidden="1" x14ac:dyDescent="0.55000000000000004">
      <c r="A2724" s="10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2">
        <f t="shared" si="126"/>
        <v>22</v>
      </c>
      <c r="P2724" s="14">
        <f t="shared" si="127"/>
        <v>48.56</v>
      </c>
      <c r="Q2724" s="16" t="s">
        <v>8323</v>
      </c>
      <c r="R2724" t="s">
        <v>8326</v>
      </c>
      <c r="S2724" s="20">
        <f t="shared" si="128"/>
        <v>42245.234340277777</v>
      </c>
    </row>
    <row r="2725" spans="1:19" ht="43.2" hidden="1" x14ac:dyDescent="0.55000000000000004">
      <c r="A2725" s="10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2">
        <f t="shared" si="126"/>
        <v>16</v>
      </c>
      <c r="P2725" s="14">
        <f t="shared" si="127"/>
        <v>43.5</v>
      </c>
      <c r="Q2725" s="16" t="s">
        <v>8321</v>
      </c>
      <c r="R2725" t="s">
        <v>8325</v>
      </c>
      <c r="S2725" s="20">
        <f t="shared" si="128"/>
        <v>41835.126805555556</v>
      </c>
    </row>
    <row r="2726" spans="1:19" ht="28.8" x14ac:dyDescent="0.55000000000000004">
      <c r="A2726" s="10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2">
        <f t="shared" si="126"/>
        <v>109</v>
      </c>
      <c r="P2726" s="14">
        <f t="shared" si="127"/>
        <v>31.07</v>
      </c>
      <c r="Q2726" s="16" t="s">
        <v>8327</v>
      </c>
      <c r="R2726" t="s">
        <v>8331</v>
      </c>
      <c r="S2726" s="20">
        <f t="shared" si="128"/>
        <v>41619.998310185183</v>
      </c>
    </row>
    <row r="2727" spans="1:19" ht="43.2" hidden="1" x14ac:dyDescent="0.55000000000000004">
      <c r="A2727" s="10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2">
        <f t="shared" si="126"/>
        <v>4</v>
      </c>
      <c r="P2727" s="14">
        <f t="shared" si="127"/>
        <v>145</v>
      </c>
      <c r="Q2727" s="16" t="s">
        <v>8308</v>
      </c>
      <c r="R2727" t="s">
        <v>8342</v>
      </c>
      <c r="S2727" s="20">
        <f t="shared" si="128"/>
        <v>42027.056793981479</v>
      </c>
    </row>
    <row r="2728" spans="1:19" ht="43.2" hidden="1" x14ac:dyDescent="0.55000000000000004">
      <c r="A2728" s="10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2">
        <f t="shared" si="126"/>
        <v>2</v>
      </c>
      <c r="P2728" s="14">
        <f t="shared" si="127"/>
        <v>108.25</v>
      </c>
      <c r="Q2728" s="16" t="s">
        <v>8308</v>
      </c>
      <c r="R2728" t="s">
        <v>8318</v>
      </c>
      <c r="S2728" s="20">
        <f t="shared" si="128"/>
        <v>42703.917824074073</v>
      </c>
    </row>
    <row r="2729" spans="1:19" ht="43.2" hidden="1" x14ac:dyDescent="0.55000000000000004">
      <c r="A2729" s="10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2">
        <f t="shared" si="126"/>
        <v>1</v>
      </c>
      <c r="P2729" s="14">
        <f t="shared" si="127"/>
        <v>35.83</v>
      </c>
      <c r="Q2729" s="16" t="s">
        <v>8321</v>
      </c>
      <c r="R2729" t="s">
        <v>8339</v>
      </c>
      <c r="S2729" s="20">
        <f t="shared" si="128"/>
        <v>41863.260381944441</v>
      </c>
    </row>
    <row r="2730" spans="1:19" ht="43.2" x14ac:dyDescent="0.55000000000000004">
      <c r="A2730" s="1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2">
        <f t="shared" si="126"/>
        <v>108</v>
      </c>
      <c r="P2730" s="14">
        <f t="shared" si="127"/>
        <v>47.78</v>
      </c>
      <c r="Q2730" s="16" t="s">
        <v>8319</v>
      </c>
      <c r="R2730" t="s">
        <v>8320</v>
      </c>
      <c r="S2730" s="20">
        <f t="shared" si="128"/>
        <v>42607.316122685181</v>
      </c>
    </row>
    <row r="2731" spans="1:19" ht="43.2" hidden="1" x14ac:dyDescent="0.55000000000000004">
      <c r="A2731" s="10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2">
        <f t="shared" si="126"/>
        <v>57</v>
      </c>
      <c r="P2731" s="14">
        <f t="shared" si="127"/>
        <v>43</v>
      </c>
      <c r="Q2731" s="16" t="s">
        <v>8323</v>
      </c>
      <c r="R2731" t="s">
        <v>8324</v>
      </c>
      <c r="S2731" s="20">
        <f t="shared" si="128"/>
        <v>42081.515335648146</v>
      </c>
    </row>
    <row r="2732" spans="1:19" ht="43.2" hidden="1" x14ac:dyDescent="0.55000000000000004">
      <c r="A2732" s="10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2">
        <f t="shared" si="126"/>
        <v>129</v>
      </c>
      <c r="P2732" s="14">
        <f t="shared" si="127"/>
        <v>30.71</v>
      </c>
      <c r="Q2732" s="16" t="s">
        <v>8323</v>
      </c>
      <c r="R2732" t="s">
        <v>8326</v>
      </c>
      <c r="S2732" s="20">
        <f t="shared" si="128"/>
        <v>42309.191307870366</v>
      </c>
    </row>
    <row r="2733" spans="1:19" ht="43.2" hidden="1" x14ac:dyDescent="0.55000000000000004">
      <c r="A2733" s="10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2">
        <f t="shared" si="126"/>
        <v>143</v>
      </c>
      <c r="P2733" s="14">
        <f t="shared" si="127"/>
        <v>21.5</v>
      </c>
      <c r="Q2733" s="16" t="s">
        <v>8323</v>
      </c>
      <c r="R2733" t="s">
        <v>8326</v>
      </c>
      <c r="S2733" s="20">
        <f t="shared" si="128"/>
        <v>42160.651817129634</v>
      </c>
    </row>
    <row r="2734" spans="1:19" ht="43.2" hidden="1" x14ac:dyDescent="0.55000000000000004">
      <c r="A2734" s="10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2">
        <f t="shared" si="126"/>
        <v>34</v>
      </c>
      <c r="P2734" s="14">
        <f t="shared" si="127"/>
        <v>33.08</v>
      </c>
      <c r="Q2734" s="16" t="s">
        <v>8323</v>
      </c>
      <c r="R2734" t="s">
        <v>8326</v>
      </c>
      <c r="S2734" s="20">
        <f t="shared" si="128"/>
        <v>42022.661527777775</v>
      </c>
    </row>
    <row r="2735" spans="1:19" ht="43.2" hidden="1" x14ac:dyDescent="0.55000000000000004">
      <c r="A2735" s="10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2">
        <f t="shared" si="126"/>
        <v>28</v>
      </c>
      <c r="P2735" s="14">
        <f t="shared" si="127"/>
        <v>61</v>
      </c>
      <c r="Q2735" s="16" t="s">
        <v>8323</v>
      </c>
      <c r="R2735" t="s">
        <v>8326</v>
      </c>
      <c r="S2735" s="20">
        <f t="shared" si="128"/>
        <v>42089.901574074072</v>
      </c>
    </row>
    <row r="2736" spans="1:19" ht="43.2" hidden="1" x14ac:dyDescent="0.55000000000000004">
      <c r="A2736" s="10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2">
        <f t="shared" si="126"/>
        <v>0</v>
      </c>
      <c r="P2736" s="14">
        <f t="shared" si="127"/>
        <v>53.25</v>
      </c>
      <c r="Q2736" s="16" t="s">
        <v>8308</v>
      </c>
      <c r="R2736" t="s">
        <v>8342</v>
      </c>
      <c r="S2736" s="20">
        <f t="shared" si="128"/>
        <v>42083.069884259254</v>
      </c>
    </row>
    <row r="2737" spans="1:19" ht="43.2" hidden="1" x14ac:dyDescent="0.55000000000000004">
      <c r="A2737" s="10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2">
        <f t="shared" si="126"/>
        <v>9</v>
      </c>
      <c r="P2737" s="14">
        <f t="shared" si="127"/>
        <v>47.33</v>
      </c>
      <c r="Q2737" s="16" t="s">
        <v>8323</v>
      </c>
      <c r="R2737" t="s">
        <v>8335</v>
      </c>
      <c r="S2737" s="20">
        <f t="shared" si="128"/>
        <v>41975.676111111112</v>
      </c>
    </row>
    <row r="2738" spans="1:19" ht="43.2" x14ac:dyDescent="0.55000000000000004">
      <c r="A2738" s="10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2">
        <f t="shared" si="126"/>
        <v>106</v>
      </c>
      <c r="P2738" s="14">
        <f t="shared" si="127"/>
        <v>53.13</v>
      </c>
      <c r="Q2738" s="16" t="s">
        <v>8321</v>
      </c>
      <c r="R2738" t="s">
        <v>8343</v>
      </c>
      <c r="S2738" s="20">
        <f t="shared" si="128"/>
        <v>40706.135208333333</v>
      </c>
    </row>
    <row r="2739" spans="1:19" ht="43.2" hidden="1" x14ac:dyDescent="0.55000000000000004">
      <c r="A2739" s="10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2">
        <f t="shared" si="126"/>
        <v>5</v>
      </c>
      <c r="P2739" s="14">
        <f t="shared" si="127"/>
        <v>17.71</v>
      </c>
      <c r="Q2739" s="16" t="s">
        <v>8316</v>
      </c>
      <c r="R2739" t="s">
        <v>8334</v>
      </c>
      <c r="S2739" s="20">
        <f t="shared" si="128"/>
        <v>41577.045428240745</v>
      </c>
    </row>
    <row r="2740" spans="1:19" ht="43.2" hidden="1" x14ac:dyDescent="0.55000000000000004">
      <c r="A2740" s="1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2">
        <f t="shared" si="126"/>
        <v>0</v>
      </c>
      <c r="P2740" s="14">
        <f t="shared" si="127"/>
        <v>60.71</v>
      </c>
      <c r="Q2740" s="16" t="s">
        <v>8316</v>
      </c>
      <c r="R2740" t="s">
        <v>8344</v>
      </c>
      <c r="S2740" s="20">
        <f t="shared" si="128"/>
        <v>42094.667256944449</v>
      </c>
    </row>
    <row r="2741" spans="1:19" ht="43.2" x14ac:dyDescent="0.55000000000000004">
      <c r="A2741" s="10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2">
        <f t="shared" si="126"/>
        <v>101</v>
      </c>
      <c r="P2741" s="14">
        <f t="shared" si="127"/>
        <v>47.22</v>
      </c>
      <c r="Q2741" s="16" t="s">
        <v>8327</v>
      </c>
      <c r="R2741" t="s">
        <v>8329</v>
      </c>
      <c r="S2741" s="20">
        <f t="shared" si="128"/>
        <v>42299.776770833334</v>
      </c>
    </row>
    <row r="2742" spans="1:19" ht="43.2" hidden="1" x14ac:dyDescent="0.55000000000000004">
      <c r="A2742" s="10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2">
        <f t="shared" si="126"/>
        <v>24</v>
      </c>
      <c r="P2742" s="14">
        <f t="shared" si="127"/>
        <v>53.13</v>
      </c>
      <c r="Q2742" s="16" t="s">
        <v>8323</v>
      </c>
      <c r="R2742" t="s">
        <v>8326</v>
      </c>
      <c r="S2742" s="20">
        <f t="shared" si="128"/>
        <v>42306.848854166667</v>
      </c>
    </row>
    <row r="2743" spans="1:19" ht="43.2" hidden="1" x14ac:dyDescent="0.55000000000000004">
      <c r="A2743" s="10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2">
        <f t="shared" si="126"/>
        <v>383</v>
      </c>
      <c r="P2743" s="14">
        <f t="shared" si="127"/>
        <v>15.04</v>
      </c>
      <c r="Q2743" s="16" t="s">
        <v>8327</v>
      </c>
      <c r="R2743" t="s">
        <v>8329</v>
      </c>
      <c r="S2743" s="20">
        <f t="shared" si="128"/>
        <v>41276.846817129634</v>
      </c>
    </row>
    <row r="2744" spans="1:19" ht="28.8" hidden="1" x14ac:dyDescent="0.55000000000000004">
      <c r="A2744" s="10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2">
        <f t="shared" si="126"/>
        <v>210</v>
      </c>
      <c r="P2744" s="14">
        <f t="shared" si="127"/>
        <v>105</v>
      </c>
      <c r="Q2744" s="16" t="s">
        <v>8323</v>
      </c>
      <c r="R2744" t="s">
        <v>8326</v>
      </c>
      <c r="S2744" s="20">
        <f t="shared" si="128"/>
        <v>42147.729930555557</v>
      </c>
    </row>
    <row r="2745" spans="1:19" ht="43.2" hidden="1" x14ac:dyDescent="0.55000000000000004">
      <c r="A2745" s="10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2">
        <f t="shared" si="126"/>
        <v>8</v>
      </c>
      <c r="P2745" s="14">
        <f t="shared" si="127"/>
        <v>104.75</v>
      </c>
      <c r="Q2745" s="16" t="s">
        <v>8311</v>
      </c>
      <c r="R2745" t="s">
        <v>8348</v>
      </c>
      <c r="S2745" s="20">
        <f t="shared" si="128"/>
        <v>42601.851678240739</v>
      </c>
    </row>
    <row r="2746" spans="1:19" ht="43.2" hidden="1" x14ac:dyDescent="0.55000000000000004">
      <c r="A2746" s="10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2">
        <f t="shared" si="126"/>
        <v>42</v>
      </c>
      <c r="P2746" s="14">
        <f t="shared" si="127"/>
        <v>29.79</v>
      </c>
      <c r="Q2746" s="16" t="s">
        <v>8323</v>
      </c>
      <c r="R2746" t="s">
        <v>8326</v>
      </c>
      <c r="S2746" s="20">
        <f t="shared" si="128"/>
        <v>42111.71665509259</v>
      </c>
    </row>
    <row r="2747" spans="1:19" ht="43.2" x14ac:dyDescent="0.55000000000000004">
      <c r="A2747" s="10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2">
        <f t="shared" si="126"/>
        <v>104</v>
      </c>
      <c r="P2747" s="14">
        <f t="shared" si="127"/>
        <v>18.91</v>
      </c>
      <c r="Q2747" s="16" t="s">
        <v>8327</v>
      </c>
      <c r="R2747" t="s">
        <v>8328</v>
      </c>
      <c r="S2747" s="20">
        <f t="shared" si="128"/>
        <v>40192.542233796295</v>
      </c>
    </row>
    <row r="2748" spans="1:19" ht="43.2" hidden="1" x14ac:dyDescent="0.55000000000000004">
      <c r="A2748" s="10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2">
        <f t="shared" si="126"/>
        <v>14</v>
      </c>
      <c r="P2748" s="14">
        <f t="shared" si="127"/>
        <v>51.88</v>
      </c>
      <c r="Q2748" s="16" t="s">
        <v>8321</v>
      </c>
      <c r="R2748" t="s">
        <v>8339</v>
      </c>
      <c r="S2748" s="20">
        <f t="shared" si="128"/>
        <v>42526.871331018512</v>
      </c>
    </row>
    <row r="2749" spans="1:19" ht="43.2" hidden="1" x14ac:dyDescent="0.55000000000000004">
      <c r="A2749" s="10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2">
        <f t="shared" si="126"/>
        <v>7</v>
      </c>
      <c r="P2749" s="14">
        <f t="shared" si="127"/>
        <v>59</v>
      </c>
      <c r="Q2749" s="16" t="s">
        <v>8323</v>
      </c>
      <c r="R2749" t="s">
        <v>8326</v>
      </c>
      <c r="S2749" s="20">
        <f t="shared" si="128"/>
        <v>42293.809212962966</v>
      </c>
    </row>
    <row r="2750" spans="1:19" ht="43.2" hidden="1" x14ac:dyDescent="0.55000000000000004">
      <c r="A2750" s="1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2">
        <f t="shared" si="126"/>
        <v>2</v>
      </c>
      <c r="P2750" s="14">
        <f t="shared" si="127"/>
        <v>51.38</v>
      </c>
      <c r="Q2750" s="16" t="s">
        <v>8308</v>
      </c>
      <c r="R2750" t="s">
        <v>8310</v>
      </c>
      <c r="S2750" s="20">
        <f t="shared" si="128"/>
        <v>42257.014965277776</v>
      </c>
    </row>
    <row r="2751" spans="1:19" ht="28.8" x14ac:dyDescent="0.55000000000000004">
      <c r="A2751" s="10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2">
        <f t="shared" si="126"/>
        <v>117</v>
      </c>
      <c r="P2751" s="14">
        <f t="shared" si="127"/>
        <v>51.25</v>
      </c>
      <c r="Q2751" s="16" t="s">
        <v>8321</v>
      </c>
      <c r="R2751" t="s">
        <v>8332</v>
      </c>
      <c r="S2751" s="20">
        <f t="shared" si="128"/>
        <v>41989.91134259259</v>
      </c>
    </row>
    <row r="2752" spans="1:19" ht="43.2" hidden="1" x14ac:dyDescent="0.55000000000000004">
      <c r="A2752" s="10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2">
        <f t="shared" si="126"/>
        <v>1</v>
      </c>
      <c r="P2752" s="14">
        <f t="shared" si="127"/>
        <v>410</v>
      </c>
      <c r="Q2752" s="16" t="s">
        <v>8316</v>
      </c>
      <c r="R2752" t="s">
        <v>8334</v>
      </c>
      <c r="S2752" s="20">
        <f t="shared" si="128"/>
        <v>41793.659525462965</v>
      </c>
    </row>
    <row r="2753" spans="1:19" ht="43.2" hidden="1" x14ac:dyDescent="0.55000000000000004">
      <c r="A2753" s="10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2">
        <f t="shared" si="126"/>
        <v>24</v>
      </c>
      <c r="P2753" s="14">
        <f t="shared" si="127"/>
        <v>41</v>
      </c>
      <c r="Q2753" s="16" t="s">
        <v>8323</v>
      </c>
      <c r="R2753" t="s">
        <v>8326</v>
      </c>
      <c r="S2753" s="20">
        <f t="shared" si="128"/>
        <v>42770.290590277778</v>
      </c>
    </row>
    <row r="2754" spans="1:19" ht="43.2" hidden="1" x14ac:dyDescent="0.55000000000000004">
      <c r="A2754" s="10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2">
        <f t="shared" si="126"/>
        <v>136</v>
      </c>
      <c r="P2754" s="14">
        <f t="shared" si="127"/>
        <v>15.15</v>
      </c>
      <c r="Q2754" s="16" t="s">
        <v>8323</v>
      </c>
      <c r="R2754" t="s">
        <v>8326</v>
      </c>
      <c r="S2754" s="20">
        <f t="shared" si="128"/>
        <v>42461.689745370371</v>
      </c>
    </row>
    <row r="2755" spans="1:19" ht="43.2" hidden="1" x14ac:dyDescent="0.55000000000000004">
      <c r="A2755" s="10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2">
        <f t="shared" ref="O2755:O2818" si="129">ROUND(E2755/D2755*100,0)</f>
        <v>1</v>
      </c>
      <c r="P2755" s="14">
        <f t="shared" ref="P2755:P2818" si="130">IFERROR(ROUND(E2755/L2755,2),0)</f>
        <v>45.33</v>
      </c>
      <c r="Q2755" s="16" t="s">
        <v>8308</v>
      </c>
      <c r="R2755" t="s">
        <v>8310</v>
      </c>
      <c r="S2755" s="20">
        <f t="shared" ref="S2755:S2818" si="131">(((J2755/60)/60/24)+DATE(1970,1,1))</f>
        <v>41935.221585648149</v>
      </c>
    </row>
    <row r="2756" spans="1:19" hidden="1" x14ac:dyDescent="0.55000000000000004">
      <c r="A2756" s="10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2">
        <f t="shared" si="129"/>
        <v>1</v>
      </c>
      <c r="P2756" s="14">
        <f t="shared" si="130"/>
        <v>101.25</v>
      </c>
      <c r="Q2756" s="16" t="s">
        <v>8316</v>
      </c>
      <c r="R2756" t="s">
        <v>8334</v>
      </c>
      <c r="S2756" s="20">
        <f t="shared" si="131"/>
        <v>42534.284710648149</v>
      </c>
    </row>
    <row r="2757" spans="1:19" ht="43.2" hidden="1" x14ac:dyDescent="0.55000000000000004">
      <c r="A2757" s="10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2">
        <f t="shared" si="129"/>
        <v>13</v>
      </c>
      <c r="P2757" s="14">
        <f t="shared" si="130"/>
        <v>80.599999999999994</v>
      </c>
      <c r="Q2757" s="16" t="s">
        <v>8321</v>
      </c>
      <c r="R2757" t="s">
        <v>8337</v>
      </c>
      <c r="S2757" s="20">
        <f t="shared" si="131"/>
        <v>41788.381909722222</v>
      </c>
    </row>
    <row r="2758" spans="1:19" ht="43.2" hidden="1" x14ac:dyDescent="0.55000000000000004">
      <c r="A2758" s="10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2">
        <f t="shared" si="129"/>
        <v>3</v>
      </c>
      <c r="P2758" s="14">
        <f t="shared" si="130"/>
        <v>13</v>
      </c>
      <c r="Q2758" s="16" t="s">
        <v>8308</v>
      </c>
      <c r="R2758" t="s">
        <v>8310</v>
      </c>
      <c r="S2758" s="20">
        <f t="shared" si="131"/>
        <v>42715.688437500001</v>
      </c>
    </row>
    <row r="2759" spans="1:19" ht="43.2" hidden="1" x14ac:dyDescent="0.55000000000000004">
      <c r="A2759" s="10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2">
        <f t="shared" si="129"/>
        <v>8</v>
      </c>
      <c r="P2759" s="14">
        <f t="shared" si="130"/>
        <v>80.599999999999994</v>
      </c>
      <c r="Q2759" s="16" t="s">
        <v>8311</v>
      </c>
      <c r="R2759" t="s">
        <v>8348</v>
      </c>
      <c r="S2759" s="20">
        <f t="shared" si="131"/>
        <v>41961.813518518517</v>
      </c>
    </row>
    <row r="2760" spans="1:19" ht="28.8" hidden="1" x14ac:dyDescent="0.55000000000000004">
      <c r="A2760" s="1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2">
        <f t="shared" si="129"/>
        <v>4</v>
      </c>
      <c r="P2760" s="14">
        <f t="shared" si="130"/>
        <v>100.5</v>
      </c>
      <c r="Q2760" s="16" t="s">
        <v>8323</v>
      </c>
      <c r="R2760" t="s">
        <v>8335</v>
      </c>
      <c r="S2760" s="20">
        <f t="shared" si="131"/>
        <v>42410.93105324074</v>
      </c>
    </row>
    <row r="2761" spans="1:19" ht="43.2" hidden="1" x14ac:dyDescent="0.55000000000000004">
      <c r="A2761" s="10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2">
        <f t="shared" si="129"/>
        <v>33</v>
      </c>
      <c r="P2761" s="14">
        <f t="shared" si="130"/>
        <v>30.85</v>
      </c>
      <c r="Q2761" s="16" t="s">
        <v>8321</v>
      </c>
      <c r="R2761" t="s">
        <v>8325</v>
      </c>
      <c r="S2761" s="20">
        <f t="shared" si="131"/>
        <v>42067.991238425922</v>
      </c>
    </row>
    <row r="2762" spans="1:19" ht="43.2" hidden="1" x14ac:dyDescent="0.55000000000000004">
      <c r="A2762" s="10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2">
        <f t="shared" si="129"/>
        <v>40</v>
      </c>
      <c r="P2762" s="14">
        <f t="shared" si="130"/>
        <v>80.2</v>
      </c>
      <c r="Q2762" s="16" t="s">
        <v>8321</v>
      </c>
      <c r="R2762" t="s">
        <v>8325</v>
      </c>
      <c r="S2762" s="20">
        <f t="shared" si="131"/>
        <v>42136.035405092596</v>
      </c>
    </row>
    <row r="2763" spans="1:19" ht="28.8" x14ac:dyDescent="0.55000000000000004">
      <c r="A2763" s="10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2">
        <f t="shared" si="129"/>
        <v>133</v>
      </c>
      <c r="P2763" s="14">
        <f t="shared" si="130"/>
        <v>25.02</v>
      </c>
      <c r="Q2763" s="16" t="s">
        <v>8327</v>
      </c>
      <c r="R2763" t="s">
        <v>8328</v>
      </c>
      <c r="S2763" s="20">
        <f t="shared" si="131"/>
        <v>41107.726782407408</v>
      </c>
    </row>
    <row r="2764" spans="1:19" ht="57.6" hidden="1" x14ac:dyDescent="0.55000000000000004">
      <c r="A2764" s="10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2">
        <f t="shared" si="129"/>
        <v>1</v>
      </c>
      <c r="P2764" s="14">
        <f t="shared" si="130"/>
        <v>133.33000000000001</v>
      </c>
      <c r="Q2764" s="16" t="s">
        <v>8321</v>
      </c>
      <c r="R2764" t="s">
        <v>8339</v>
      </c>
      <c r="S2764" s="20">
        <f t="shared" si="131"/>
        <v>40995.024317129632</v>
      </c>
    </row>
    <row r="2765" spans="1:19" ht="43.2" hidden="1" x14ac:dyDescent="0.55000000000000004">
      <c r="A2765" s="10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2">
        <f t="shared" si="129"/>
        <v>3</v>
      </c>
      <c r="P2765" s="14">
        <f t="shared" si="130"/>
        <v>66.67</v>
      </c>
      <c r="Q2765" s="16" t="s">
        <v>8311</v>
      </c>
      <c r="R2765" t="s">
        <v>8352</v>
      </c>
      <c r="S2765" s="20">
        <f t="shared" si="131"/>
        <v>40436.68408564815</v>
      </c>
    </row>
    <row r="2766" spans="1:19" ht="43.2" x14ac:dyDescent="0.55000000000000004">
      <c r="A2766" s="10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2">
        <f t="shared" si="129"/>
        <v>100</v>
      </c>
      <c r="P2766" s="14">
        <f t="shared" si="130"/>
        <v>30.77</v>
      </c>
      <c r="Q2766" s="16" t="s">
        <v>8323</v>
      </c>
      <c r="R2766" t="s">
        <v>8326</v>
      </c>
      <c r="S2766" s="20">
        <f t="shared" si="131"/>
        <v>42689.214988425927</v>
      </c>
    </row>
    <row r="2767" spans="1:19" ht="43.2" hidden="1" x14ac:dyDescent="0.55000000000000004">
      <c r="A2767" s="10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2">
        <f t="shared" si="129"/>
        <v>16</v>
      </c>
      <c r="P2767" s="14">
        <f t="shared" si="130"/>
        <v>66.67</v>
      </c>
      <c r="Q2767" s="16" t="s">
        <v>8323</v>
      </c>
      <c r="R2767" t="s">
        <v>8326</v>
      </c>
      <c r="S2767" s="20">
        <f t="shared" si="131"/>
        <v>42374.655081018514</v>
      </c>
    </row>
    <row r="2768" spans="1:19" ht="43.2" hidden="1" x14ac:dyDescent="0.55000000000000004">
      <c r="A2768" s="10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2">
        <f t="shared" si="129"/>
        <v>11</v>
      </c>
      <c r="P2768" s="14">
        <f t="shared" si="130"/>
        <v>80</v>
      </c>
      <c r="Q2768" s="16" t="s">
        <v>8323</v>
      </c>
      <c r="R2768" t="s">
        <v>8326</v>
      </c>
      <c r="S2768" s="20">
        <f t="shared" si="131"/>
        <v>42750.530312499999</v>
      </c>
    </row>
    <row r="2769" spans="1:19" ht="43.2" hidden="1" x14ac:dyDescent="0.55000000000000004">
      <c r="A2769" s="10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2">
        <f t="shared" si="129"/>
        <v>12</v>
      </c>
      <c r="P2769" s="14">
        <f t="shared" si="130"/>
        <v>79.400000000000006</v>
      </c>
      <c r="Q2769" s="16" t="s">
        <v>8323</v>
      </c>
      <c r="R2769" t="s">
        <v>8326</v>
      </c>
      <c r="S2769" s="20">
        <f t="shared" si="131"/>
        <v>42151.905717592599</v>
      </c>
    </row>
    <row r="2770" spans="1:19" ht="43.2" hidden="1" x14ac:dyDescent="0.55000000000000004">
      <c r="A2770" s="1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2">
        <f t="shared" si="129"/>
        <v>1</v>
      </c>
      <c r="P2770" s="14">
        <f t="shared" si="130"/>
        <v>56.57</v>
      </c>
      <c r="Q2770" s="16" t="s">
        <v>8321</v>
      </c>
      <c r="R2770" t="s">
        <v>8339</v>
      </c>
      <c r="S2770" s="20">
        <f t="shared" si="131"/>
        <v>41654.946759259255</v>
      </c>
    </row>
    <row r="2771" spans="1:19" ht="43.2" x14ac:dyDescent="0.55000000000000004">
      <c r="A2771" s="10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2">
        <f t="shared" si="129"/>
        <v>156</v>
      </c>
      <c r="P2771" s="14">
        <f t="shared" si="130"/>
        <v>30.08</v>
      </c>
      <c r="Q2771" s="16" t="s">
        <v>8327</v>
      </c>
      <c r="R2771" t="s">
        <v>8341</v>
      </c>
      <c r="S2771" s="20">
        <f t="shared" si="131"/>
        <v>40514.107615740737</v>
      </c>
    </row>
    <row r="2772" spans="1:19" ht="43.2" hidden="1" x14ac:dyDescent="0.55000000000000004">
      <c r="A2772" s="10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2">
        <f t="shared" si="129"/>
        <v>128</v>
      </c>
      <c r="P2772" s="14">
        <f t="shared" si="130"/>
        <v>27.5</v>
      </c>
      <c r="Q2772" s="16" t="s">
        <v>8323</v>
      </c>
      <c r="R2772" t="s">
        <v>8326</v>
      </c>
      <c r="S2772" s="20">
        <f t="shared" si="131"/>
        <v>42535.97865740741</v>
      </c>
    </row>
    <row r="2773" spans="1:19" ht="43.2" hidden="1" x14ac:dyDescent="0.55000000000000004">
      <c r="A2773" s="10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2">
        <f t="shared" si="129"/>
        <v>19</v>
      </c>
      <c r="P2773" s="14">
        <f t="shared" si="130"/>
        <v>64.17</v>
      </c>
      <c r="Q2773" s="16" t="s">
        <v>8323</v>
      </c>
      <c r="R2773" t="s">
        <v>8326</v>
      </c>
      <c r="S2773" s="20">
        <f t="shared" si="131"/>
        <v>42093.588263888887</v>
      </c>
    </row>
    <row r="2774" spans="1:19" ht="43.2" hidden="1" x14ac:dyDescent="0.55000000000000004">
      <c r="A2774" s="10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2">
        <f t="shared" si="129"/>
        <v>5</v>
      </c>
      <c r="P2774" s="14">
        <f t="shared" si="130"/>
        <v>31.75</v>
      </c>
      <c r="Q2774" s="16" t="s">
        <v>8313</v>
      </c>
      <c r="R2774" t="s">
        <v>8353</v>
      </c>
      <c r="S2774" s="20">
        <f t="shared" si="131"/>
        <v>41799.725289351853</v>
      </c>
    </row>
    <row r="2775" spans="1:19" ht="43.2" hidden="1" x14ac:dyDescent="0.55000000000000004">
      <c r="A2775" s="10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2">
        <f t="shared" si="129"/>
        <v>127</v>
      </c>
      <c r="P2775" s="14">
        <f t="shared" si="130"/>
        <v>25.4</v>
      </c>
      <c r="Q2775" s="16" t="s">
        <v>8323</v>
      </c>
      <c r="R2775" t="s">
        <v>8326</v>
      </c>
      <c r="S2775" s="20">
        <f t="shared" si="131"/>
        <v>42401.945219907408</v>
      </c>
    </row>
    <row r="2776" spans="1:19" ht="43.2" hidden="1" x14ac:dyDescent="0.55000000000000004">
      <c r="A2776" s="10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2">
        <f t="shared" si="129"/>
        <v>58</v>
      </c>
      <c r="P2776" s="14">
        <f t="shared" si="130"/>
        <v>54.29</v>
      </c>
      <c r="Q2776" s="16" t="s">
        <v>8321</v>
      </c>
      <c r="R2776" t="s">
        <v>8325</v>
      </c>
      <c r="S2776" s="20">
        <f t="shared" si="131"/>
        <v>42023.818622685183</v>
      </c>
    </row>
    <row r="2777" spans="1:19" ht="43.2" hidden="1" x14ac:dyDescent="0.55000000000000004">
      <c r="A2777" s="10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2">
        <f t="shared" si="129"/>
        <v>11</v>
      </c>
      <c r="P2777" s="14">
        <f t="shared" si="130"/>
        <v>42.22</v>
      </c>
      <c r="Q2777" s="16" t="s">
        <v>8313</v>
      </c>
      <c r="R2777" t="s">
        <v>8314</v>
      </c>
      <c r="S2777" s="20">
        <f t="shared" si="131"/>
        <v>42029.907858796301</v>
      </c>
    </row>
    <row r="2778" spans="1:19" ht="43.2" hidden="1" x14ac:dyDescent="0.55000000000000004">
      <c r="A2778" s="10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2">
        <f t="shared" si="129"/>
        <v>19</v>
      </c>
      <c r="P2778" s="14">
        <f t="shared" si="130"/>
        <v>47.5</v>
      </c>
      <c r="Q2778" s="16" t="s">
        <v>8311</v>
      </c>
      <c r="R2778" t="s">
        <v>8356</v>
      </c>
      <c r="S2778" s="20">
        <f t="shared" si="131"/>
        <v>41117.900729166664</v>
      </c>
    </row>
    <row r="2779" spans="1:19" ht="28.8" hidden="1" x14ac:dyDescent="0.55000000000000004">
      <c r="A2779" s="10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2">
        <f t="shared" si="129"/>
        <v>1</v>
      </c>
      <c r="P2779" s="14">
        <f t="shared" si="130"/>
        <v>41.89</v>
      </c>
      <c r="Q2779" s="16" t="s">
        <v>8308</v>
      </c>
      <c r="R2779" t="s">
        <v>8310</v>
      </c>
      <c r="S2779" s="20">
        <f t="shared" si="131"/>
        <v>42625.635636574079</v>
      </c>
    </row>
    <row r="2780" spans="1:19" ht="28.8" hidden="1" x14ac:dyDescent="0.55000000000000004">
      <c r="A2780" s="1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2">
        <f t="shared" si="129"/>
        <v>125</v>
      </c>
      <c r="P2780" s="14">
        <f t="shared" si="130"/>
        <v>41.78</v>
      </c>
      <c r="Q2780" s="16" t="s">
        <v>8321</v>
      </c>
      <c r="R2780" t="s">
        <v>8322</v>
      </c>
      <c r="S2780" s="20">
        <f t="shared" si="131"/>
        <v>42425.576898148152</v>
      </c>
    </row>
    <row r="2781" spans="1:19" ht="43.2" hidden="1" x14ac:dyDescent="0.55000000000000004">
      <c r="A2781" s="10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2">
        <f t="shared" si="129"/>
        <v>0</v>
      </c>
      <c r="P2781" s="14">
        <f t="shared" si="130"/>
        <v>53.71</v>
      </c>
      <c r="Q2781" s="16" t="s">
        <v>8323</v>
      </c>
      <c r="R2781" t="s">
        <v>8324</v>
      </c>
      <c r="S2781" s="20">
        <f t="shared" si="131"/>
        <v>41940.028287037036</v>
      </c>
    </row>
    <row r="2782" spans="1:19" ht="43.2" hidden="1" x14ac:dyDescent="0.55000000000000004">
      <c r="A2782" s="10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2">
        <f t="shared" si="129"/>
        <v>6</v>
      </c>
      <c r="P2782" s="14">
        <f t="shared" si="130"/>
        <v>41.67</v>
      </c>
      <c r="Q2782" s="16" t="s">
        <v>8327</v>
      </c>
      <c r="R2782" t="s">
        <v>8350</v>
      </c>
      <c r="S2782" s="20">
        <f t="shared" si="131"/>
        <v>40937.679560185185</v>
      </c>
    </row>
    <row r="2783" spans="1:19" ht="43.2" x14ac:dyDescent="0.55000000000000004">
      <c r="A2783" s="10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2">
        <f t="shared" si="129"/>
        <v>125</v>
      </c>
      <c r="P2783" s="14">
        <f t="shared" si="130"/>
        <v>53.57</v>
      </c>
      <c r="Q2783" s="16" t="s">
        <v>8311</v>
      </c>
      <c r="R2783" t="s">
        <v>8333</v>
      </c>
      <c r="S2783" s="20">
        <f t="shared" si="131"/>
        <v>41799.814340277779</v>
      </c>
    </row>
    <row r="2784" spans="1:19" ht="43.2" hidden="1" x14ac:dyDescent="0.55000000000000004">
      <c r="A2784" s="10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2">
        <f t="shared" si="129"/>
        <v>4</v>
      </c>
      <c r="P2784" s="14">
        <f t="shared" si="130"/>
        <v>93.75</v>
      </c>
      <c r="Q2784" s="16" t="s">
        <v>8323</v>
      </c>
      <c r="R2784" t="s">
        <v>8326</v>
      </c>
      <c r="S2784" s="20">
        <f t="shared" si="131"/>
        <v>42808.640231481477</v>
      </c>
    </row>
    <row r="2785" spans="1:19" ht="28.8" x14ac:dyDescent="0.55000000000000004">
      <c r="A2785" s="10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2">
        <f t="shared" si="129"/>
        <v>150</v>
      </c>
      <c r="P2785" s="14">
        <f t="shared" si="130"/>
        <v>41.67</v>
      </c>
      <c r="Q2785" s="16" t="s">
        <v>8323</v>
      </c>
      <c r="R2785" t="s">
        <v>8326</v>
      </c>
      <c r="S2785" s="20">
        <f t="shared" si="131"/>
        <v>42529.022013888884</v>
      </c>
    </row>
    <row r="2786" spans="1:19" ht="43.2" hidden="1" x14ac:dyDescent="0.55000000000000004">
      <c r="A2786" s="10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2">
        <f t="shared" si="129"/>
        <v>124</v>
      </c>
      <c r="P2786" s="14">
        <f t="shared" si="130"/>
        <v>14.84</v>
      </c>
      <c r="Q2786" s="16" t="s">
        <v>8323</v>
      </c>
      <c r="R2786" t="s">
        <v>8324</v>
      </c>
      <c r="S2786" s="20">
        <f t="shared" si="131"/>
        <v>42334.468935185185</v>
      </c>
    </row>
    <row r="2787" spans="1:19" ht="57.6" hidden="1" x14ac:dyDescent="0.55000000000000004">
      <c r="A2787" s="10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2">
        <f t="shared" si="129"/>
        <v>123</v>
      </c>
      <c r="P2787" s="14">
        <f t="shared" si="130"/>
        <v>46.13</v>
      </c>
      <c r="Q2787" s="16" t="s">
        <v>8323</v>
      </c>
      <c r="R2787" t="s">
        <v>8326</v>
      </c>
      <c r="S2787" s="20">
        <f t="shared" si="131"/>
        <v>42517.003368055557</v>
      </c>
    </row>
    <row r="2788" spans="1:19" ht="43.2" hidden="1" x14ac:dyDescent="0.55000000000000004">
      <c r="A2788" s="10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2">
        <f t="shared" si="129"/>
        <v>7</v>
      </c>
      <c r="P2788" s="14">
        <f t="shared" si="130"/>
        <v>40.78</v>
      </c>
      <c r="Q2788" s="16" t="s">
        <v>8313</v>
      </c>
      <c r="R2788" t="s">
        <v>8351</v>
      </c>
      <c r="S2788" s="20">
        <f t="shared" si="131"/>
        <v>41791.057314814818</v>
      </c>
    </row>
    <row r="2789" spans="1:19" ht="43.2" hidden="1" x14ac:dyDescent="0.55000000000000004">
      <c r="A2789" s="10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2">
        <f t="shared" si="129"/>
        <v>7</v>
      </c>
      <c r="P2789" s="14">
        <f t="shared" si="130"/>
        <v>72.400000000000006</v>
      </c>
      <c r="Q2789" s="16" t="s">
        <v>8323</v>
      </c>
      <c r="R2789" t="s">
        <v>8326</v>
      </c>
      <c r="S2789" s="20">
        <f t="shared" si="131"/>
        <v>42041.205000000002</v>
      </c>
    </row>
    <row r="2790" spans="1:19" ht="43.2" hidden="1" x14ac:dyDescent="0.55000000000000004">
      <c r="A2790" s="1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2">
        <f t="shared" si="129"/>
        <v>10</v>
      </c>
      <c r="P2790" s="14">
        <f t="shared" si="130"/>
        <v>32.82</v>
      </c>
      <c r="Q2790" s="16" t="s">
        <v>8316</v>
      </c>
      <c r="R2790" t="s">
        <v>8344</v>
      </c>
      <c r="S2790" s="20">
        <f t="shared" si="131"/>
        <v>42371.355729166666</v>
      </c>
    </row>
    <row r="2791" spans="1:19" ht="43.2" hidden="1" x14ac:dyDescent="0.55000000000000004">
      <c r="A2791" s="10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2">
        <f t="shared" si="129"/>
        <v>1</v>
      </c>
      <c r="P2791" s="14">
        <f t="shared" si="130"/>
        <v>120</v>
      </c>
      <c r="Q2791" s="16" t="s">
        <v>8321</v>
      </c>
      <c r="R2791" t="s">
        <v>8325</v>
      </c>
      <c r="S2791" s="20">
        <f t="shared" si="131"/>
        <v>42195.643865740742</v>
      </c>
    </row>
    <row r="2792" spans="1:19" ht="43.2" hidden="1" x14ac:dyDescent="0.55000000000000004">
      <c r="A2792" s="10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2">
        <f t="shared" si="129"/>
        <v>2</v>
      </c>
      <c r="P2792" s="14">
        <f t="shared" si="130"/>
        <v>60</v>
      </c>
      <c r="Q2792" s="16" t="s">
        <v>8311</v>
      </c>
      <c r="R2792" t="s">
        <v>8352</v>
      </c>
      <c r="S2792" s="20">
        <f t="shared" si="131"/>
        <v>41614.563194444447</v>
      </c>
    </row>
    <row r="2793" spans="1:19" ht="43.2" hidden="1" x14ac:dyDescent="0.55000000000000004">
      <c r="A2793" s="10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2">
        <f t="shared" si="129"/>
        <v>103</v>
      </c>
      <c r="P2793" s="14">
        <f t="shared" si="130"/>
        <v>24</v>
      </c>
      <c r="Q2793" s="16" t="s">
        <v>8327</v>
      </c>
      <c r="R2793" t="s">
        <v>8330</v>
      </c>
      <c r="S2793" s="20">
        <f t="shared" si="131"/>
        <v>42788.2502662037</v>
      </c>
    </row>
    <row r="2794" spans="1:19" ht="43.2" hidden="1" x14ac:dyDescent="0.55000000000000004">
      <c r="A2794" s="10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2">
        <f t="shared" si="129"/>
        <v>1</v>
      </c>
      <c r="P2794" s="14">
        <f t="shared" si="130"/>
        <v>35.9</v>
      </c>
      <c r="Q2794" s="16" t="s">
        <v>8321</v>
      </c>
      <c r="R2794" t="s">
        <v>8337</v>
      </c>
      <c r="S2794" s="20">
        <f t="shared" si="131"/>
        <v>41933.586157407408</v>
      </c>
    </row>
    <row r="2795" spans="1:19" ht="43.2" hidden="1" x14ac:dyDescent="0.55000000000000004">
      <c r="A2795" s="10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2">
        <f t="shared" si="129"/>
        <v>1</v>
      </c>
      <c r="P2795" s="14">
        <f t="shared" si="130"/>
        <v>71.599999999999994</v>
      </c>
      <c r="Q2795" s="16" t="s">
        <v>8308</v>
      </c>
      <c r="R2795" t="s">
        <v>8315</v>
      </c>
      <c r="S2795" s="20">
        <f t="shared" si="131"/>
        <v>42695.624340277776</v>
      </c>
    </row>
    <row r="2796" spans="1:19" ht="43.2" hidden="1" x14ac:dyDescent="0.55000000000000004">
      <c r="A2796" s="10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2">
        <f t="shared" si="129"/>
        <v>18</v>
      </c>
      <c r="P2796" s="14">
        <f t="shared" si="130"/>
        <v>25.57</v>
      </c>
      <c r="Q2796" s="16" t="s">
        <v>8323</v>
      </c>
      <c r="R2796" t="s">
        <v>8326</v>
      </c>
      <c r="S2796" s="20">
        <f t="shared" si="131"/>
        <v>41833.089756944442</v>
      </c>
    </row>
    <row r="2797" spans="1:19" ht="43.2" x14ac:dyDescent="0.55000000000000004">
      <c r="A2797" s="10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2">
        <f t="shared" si="129"/>
        <v>101</v>
      </c>
      <c r="P2797" s="14">
        <f t="shared" si="130"/>
        <v>59.17</v>
      </c>
      <c r="Q2797" s="16" t="s">
        <v>8323</v>
      </c>
      <c r="R2797" t="s">
        <v>8326</v>
      </c>
      <c r="S2797" s="20">
        <f t="shared" si="131"/>
        <v>42230.662731481483</v>
      </c>
    </row>
    <row r="2798" spans="1:19" ht="43.2" x14ac:dyDescent="0.55000000000000004">
      <c r="A2798" s="10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2">
        <f t="shared" si="129"/>
        <v>102</v>
      </c>
      <c r="P2798" s="14">
        <f t="shared" si="130"/>
        <v>25.21</v>
      </c>
      <c r="Q2798" s="16" t="s">
        <v>8308</v>
      </c>
      <c r="R2798" t="s">
        <v>8315</v>
      </c>
      <c r="S2798" s="20">
        <f t="shared" si="131"/>
        <v>41989.913136574076</v>
      </c>
    </row>
    <row r="2799" spans="1:19" ht="43.2" hidden="1" x14ac:dyDescent="0.55000000000000004">
      <c r="A2799" s="10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2">
        <f t="shared" si="129"/>
        <v>70</v>
      </c>
      <c r="P2799" s="14">
        <f t="shared" si="130"/>
        <v>39</v>
      </c>
      <c r="Q2799" s="16" t="s">
        <v>8311</v>
      </c>
      <c r="R2799" t="s">
        <v>8352</v>
      </c>
      <c r="S2799" s="20">
        <f t="shared" si="131"/>
        <v>41663.780300925922</v>
      </c>
    </row>
    <row r="2800" spans="1:19" ht="43.2" x14ac:dyDescent="0.55000000000000004">
      <c r="A2800" s="1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2">
        <f t="shared" si="129"/>
        <v>100</v>
      </c>
      <c r="P2800" s="14">
        <f t="shared" si="130"/>
        <v>35.1</v>
      </c>
      <c r="Q2800" s="16" t="s">
        <v>8323</v>
      </c>
      <c r="R2800" t="s">
        <v>8335</v>
      </c>
      <c r="S2800" s="20">
        <f t="shared" si="131"/>
        <v>42167.534791666665</v>
      </c>
    </row>
    <row r="2801" spans="1:19" ht="43.2" hidden="1" x14ac:dyDescent="0.55000000000000004">
      <c r="A2801" s="10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2">
        <f t="shared" si="129"/>
        <v>0</v>
      </c>
      <c r="P2801" s="14">
        <f t="shared" si="130"/>
        <v>116.67</v>
      </c>
      <c r="Q2801" s="16" t="s">
        <v>8308</v>
      </c>
      <c r="R2801" t="s">
        <v>8342</v>
      </c>
      <c r="S2801" s="20">
        <f t="shared" si="131"/>
        <v>42474.637824074074</v>
      </c>
    </row>
    <row r="2802" spans="1:19" ht="43.2" hidden="1" x14ac:dyDescent="0.55000000000000004">
      <c r="A2802" s="10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2">
        <f t="shared" si="129"/>
        <v>4</v>
      </c>
      <c r="P2802" s="14">
        <f t="shared" si="130"/>
        <v>26.92</v>
      </c>
      <c r="Q2802" s="16" t="s">
        <v>8311</v>
      </c>
      <c r="R2802" t="s">
        <v>8349</v>
      </c>
      <c r="S2802" s="20">
        <f t="shared" si="131"/>
        <v>41671.936863425923</v>
      </c>
    </row>
    <row r="2803" spans="1:19" ht="43.2" x14ac:dyDescent="0.55000000000000004">
      <c r="A2803" s="10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2">
        <f t="shared" si="129"/>
        <v>140</v>
      </c>
      <c r="P2803" s="14">
        <f t="shared" si="130"/>
        <v>35</v>
      </c>
      <c r="Q2803" s="16" t="s">
        <v>8323</v>
      </c>
      <c r="R2803" t="s">
        <v>8326</v>
      </c>
      <c r="S2803" s="20">
        <f t="shared" si="131"/>
        <v>42088.911354166667</v>
      </c>
    </row>
    <row r="2804" spans="1:19" ht="43.2" hidden="1" x14ac:dyDescent="0.55000000000000004">
      <c r="A2804" s="10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2">
        <f t="shared" si="129"/>
        <v>16</v>
      </c>
      <c r="P2804" s="14">
        <f t="shared" si="130"/>
        <v>29.17</v>
      </c>
      <c r="Q2804" s="16" t="s">
        <v>8323</v>
      </c>
      <c r="R2804" t="s">
        <v>8326</v>
      </c>
      <c r="S2804" s="20">
        <f t="shared" si="131"/>
        <v>42041.581307870365</v>
      </c>
    </row>
    <row r="2805" spans="1:19" ht="43.2" hidden="1" x14ac:dyDescent="0.55000000000000004">
      <c r="A2805" s="10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2">
        <f t="shared" si="129"/>
        <v>0</v>
      </c>
      <c r="P2805" s="14">
        <f t="shared" si="130"/>
        <v>38.44</v>
      </c>
      <c r="Q2805" s="16" t="s">
        <v>8308</v>
      </c>
      <c r="R2805" t="s">
        <v>8342</v>
      </c>
      <c r="S2805" s="20">
        <f t="shared" si="131"/>
        <v>41963.050127314811</v>
      </c>
    </row>
    <row r="2806" spans="1:19" ht="43.2" hidden="1" x14ac:dyDescent="0.55000000000000004">
      <c r="A2806" s="10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2">
        <f t="shared" si="129"/>
        <v>0</v>
      </c>
      <c r="P2806" s="14">
        <f t="shared" si="130"/>
        <v>69</v>
      </c>
      <c r="Q2806" s="16" t="s">
        <v>8321</v>
      </c>
      <c r="R2806" t="s">
        <v>8325</v>
      </c>
      <c r="S2806" s="20">
        <f t="shared" si="131"/>
        <v>42556.690706018519</v>
      </c>
    </row>
    <row r="2807" spans="1:19" ht="57.6" hidden="1" x14ac:dyDescent="0.55000000000000004">
      <c r="A2807" s="10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2">
        <f t="shared" si="129"/>
        <v>38</v>
      </c>
      <c r="P2807" s="14">
        <f t="shared" si="130"/>
        <v>69</v>
      </c>
      <c r="Q2807" s="16" t="s">
        <v>8327</v>
      </c>
      <c r="R2807" t="s">
        <v>8350</v>
      </c>
      <c r="S2807" s="20">
        <f t="shared" si="131"/>
        <v>40312.915578703702</v>
      </c>
    </row>
    <row r="2808" spans="1:19" ht="43.2" hidden="1" x14ac:dyDescent="0.55000000000000004">
      <c r="A2808" s="10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2">
        <f t="shared" si="129"/>
        <v>6</v>
      </c>
      <c r="P2808" s="14">
        <f t="shared" si="130"/>
        <v>37.89</v>
      </c>
      <c r="Q2808" s="16" t="s">
        <v>8308</v>
      </c>
      <c r="R2808" t="s">
        <v>8342</v>
      </c>
      <c r="S2808" s="20">
        <f t="shared" si="131"/>
        <v>42532.774745370371</v>
      </c>
    </row>
    <row r="2809" spans="1:19" ht="43.2" hidden="1" x14ac:dyDescent="0.55000000000000004">
      <c r="A2809" s="10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2">
        <f t="shared" si="129"/>
        <v>113</v>
      </c>
      <c r="P2809" s="14">
        <f t="shared" si="130"/>
        <v>20</v>
      </c>
      <c r="Q2809" s="16" t="s">
        <v>8323</v>
      </c>
      <c r="R2809" t="s">
        <v>8326</v>
      </c>
      <c r="S2809" s="20">
        <f t="shared" si="131"/>
        <v>41918.880833333329</v>
      </c>
    </row>
    <row r="2810" spans="1:19" ht="43.2" hidden="1" x14ac:dyDescent="0.55000000000000004">
      <c r="A2810" s="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2">
        <f t="shared" si="129"/>
        <v>8</v>
      </c>
      <c r="P2810" s="14">
        <f t="shared" si="130"/>
        <v>37.56</v>
      </c>
      <c r="Q2810" s="16" t="s">
        <v>8321</v>
      </c>
      <c r="R2810" t="s">
        <v>8337</v>
      </c>
      <c r="S2810" s="20">
        <f t="shared" si="131"/>
        <v>42200.542268518519</v>
      </c>
    </row>
    <row r="2811" spans="1:19" ht="43.2" hidden="1" x14ac:dyDescent="0.55000000000000004">
      <c r="A2811" s="10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2">
        <f t="shared" si="129"/>
        <v>1</v>
      </c>
      <c r="P2811" s="14">
        <f t="shared" si="130"/>
        <v>67</v>
      </c>
      <c r="Q2811" s="16" t="s">
        <v>8321</v>
      </c>
      <c r="R2811" t="s">
        <v>8339</v>
      </c>
      <c r="S2811" s="20">
        <f t="shared" si="131"/>
        <v>40949.98364583333</v>
      </c>
    </row>
    <row r="2812" spans="1:19" ht="43.2" hidden="1" x14ac:dyDescent="0.55000000000000004">
      <c r="A2812" s="10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2">
        <f t="shared" si="129"/>
        <v>7</v>
      </c>
      <c r="P2812" s="14">
        <f t="shared" si="130"/>
        <v>83.75</v>
      </c>
      <c r="Q2812" s="16" t="s">
        <v>8313</v>
      </c>
      <c r="R2812" t="s">
        <v>8314</v>
      </c>
      <c r="S2812" s="20">
        <f t="shared" si="131"/>
        <v>41905.95684027778</v>
      </c>
    </row>
    <row r="2813" spans="1:19" ht="43.2" hidden="1" x14ac:dyDescent="0.55000000000000004">
      <c r="A2813" s="10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2">
        <f t="shared" si="129"/>
        <v>1</v>
      </c>
      <c r="P2813" s="14">
        <f t="shared" si="130"/>
        <v>55.83</v>
      </c>
      <c r="Q2813" s="16" t="s">
        <v>8319</v>
      </c>
      <c r="R2813" t="s">
        <v>8345</v>
      </c>
      <c r="S2813" s="20">
        <f t="shared" si="131"/>
        <v>42536.862800925926</v>
      </c>
    </row>
    <row r="2814" spans="1:19" ht="28.8" hidden="1" x14ac:dyDescent="0.55000000000000004">
      <c r="A2814" s="10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2">
        <f t="shared" si="129"/>
        <v>0</v>
      </c>
      <c r="P2814" s="14">
        <f t="shared" si="130"/>
        <v>55.83</v>
      </c>
      <c r="Q2814" s="16" t="s">
        <v>8323</v>
      </c>
      <c r="R2814" t="s">
        <v>8324</v>
      </c>
      <c r="S2814" s="20">
        <f t="shared" si="131"/>
        <v>42245.274699074071</v>
      </c>
    </row>
    <row r="2815" spans="1:19" ht="43.2" hidden="1" x14ac:dyDescent="0.55000000000000004">
      <c r="A2815" s="10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2">
        <f t="shared" si="129"/>
        <v>3</v>
      </c>
      <c r="P2815" s="14">
        <f t="shared" si="130"/>
        <v>20.88</v>
      </c>
      <c r="Q2815" s="16" t="s">
        <v>8323</v>
      </c>
      <c r="R2815" t="s">
        <v>8324</v>
      </c>
      <c r="S2815" s="20">
        <f t="shared" si="131"/>
        <v>42690.733437499999</v>
      </c>
    </row>
    <row r="2816" spans="1:19" ht="43.2" hidden="1" x14ac:dyDescent="0.55000000000000004">
      <c r="A2816" s="10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2">
        <f t="shared" si="129"/>
        <v>2</v>
      </c>
      <c r="P2816" s="14">
        <f t="shared" si="130"/>
        <v>55</v>
      </c>
      <c r="Q2816" s="16" t="s">
        <v>8327</v>
      </c>
      <c r="R2816" t="s">
        <v>8350</v>
      </c>
      <c r="S2816" s="20">
        <f t="shared" si="131"/>
        <v>41934.959756944445</v>
      </c>
    </row>
    <row r="2817" spans="1:19" ht="43.2" hidden="1" x14ac:dyDescent="0.55000000000000004">
      <c r="A2817" s="10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2">
        <f t="shared" si="129"/>
        <v>11</v>
      </c>
      <c r="P2817" s="14">
        <f t="shared" si="130"/>
        <v>21.8</v>
      </c>
      <c r="Q2817" s="16" t="s">
        <v>8327</v>
      </c>
      <c r="R2817" t="s">
        <v>8350</v>
      </c>
      <c r="S2817" s="20">
        <f t="shared" si="131"/>
        <v>41288.942928240744</v>
      </c>
    </row>
    <row r="2818" spans="1:19" ht="43.2" hidden="1" x14ac:dyDescent="0.55000000000000004">
      <c r="A2818" s="10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2">
        <f t="shared" si="129"/>
        <v>11</v>
      </c>
      <c r="P2818" s="14">
        <f t="shared" si="130"/>
        <v>81.58</v>
      </c>
      <c r="Q2818" s="16" t="s">
        <v>8308</v>
      </c>
      <c r="R2818" t="s">
        <v>8342</v>
      </c>
      <c r="S2818" s="20">
        <f t="shared" si="131"/>
        <v>42318.925532407404</v>
      </c>
    </row>
    <row r="2819" spans="1:19" ht="43.2" hidden="1" x14ac:dyDescent="0.55000000000000004">
      <c r="A2819" s="10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2">
        <f t="shared" ref="O2819:O2882" si="132">ROUND(E2819/D2819*100,0)</f>
        <v>4</v>
      </c>
      <c r="P2819" s="14">
        <f t="shared" ref="P2819:P2882" si="133">IFERROR(ROUND(E2819/L2819,2),0)</f>
        <v>108.33</v>
      </c>
      <c r="Q2819" s="16" t="s">
        <v>8321</v>
      </c>
      <c r="R2819" t="s">
        <v>8325</v>
      </c>
      <c r="S2819" s="20">
        <f t="shared" ref="S2819:S2882" si="134">(((J2819/60)/60/24)+DATE(1970,1,1))</f>
        <v>42052.83530092593</v>
      </c>
    </row>
    <row r="2820" spans="1:19" ht="43.2" hidden="1" x14ac:dyDescent="0.55000000000000004">
      <c r="A2820" s="1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2">
        <f t="shared" si="132"/>
        <v>3</v>
      </c>
      <c r="P2820" s="14">
        <f t="shared" si="133"/>
        <v>32.5</v>
      </c>
      <c r="Q2820" s="16" t="s">
        <v>8321</v>
      </c>
      <c r="R2820" t="s">
        <v>8325</v>
      </c>
      <c r="S2820" s="20">
        <f t="shared" si="134"/>
        <v>42216.977812500001</v>
      </c>
    </row>
    <row r="2821" spans="1:19" ht="43.2" hidden="1" x14ac:dyDescent="0.55000000000000004">
      <c r="A2821" s="10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2">
        <f t="shared" si="132"/>
        <v>5</v>
      </c>
      <c r="P2821" s="14">
        <f t="shared" si="133"/>
        <v>27.08</v>
      </c>
      <c r="Q2821" s="16" t="s">
        <v>8327</v>
      </c>
      <c r="R2821" t="s">
        <v>8350</v>
      </c>
      <c r="S2821" s="20">
        <f t="shared" si="134"/>
        <v>41577.561284722222</v>
      </c>
    </row>
    <row r="2822" spans="1:19" ht="43.2" hidden="1" x14ac:dyDescent="0.55000000000000004">
      <c r="A2822" s="10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2">
        <f t="shared" si="132"/>
        <v>7</v>
      </c>
      <c r="P2822" s="14">
        <f t="shared" si="133"/>
        <v>108.33</v>
      </c>
      <c r="Q2822" s="16" t="s">
        <v>8319</v>
      </c>
      <c r="R2822" t="s">
        <v>8345</v>
      </c>
      <c r="S2822" s="20">
        <f t="shared" si="134"/>
        <v>42223.108865740738</v>
      </c>
    </row>
    <row r="2823" spans="1:19" ht="28.8" hidden="1" x14ac:dyDescent="0.55000000000000004">
      <c r="A2823" s="10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2">
        <f t="shared" si="132"/>
        <v>5</v>
      </c>
      <c r="P2823" s="14">
        <f t="shared" si="133"/>
        <v>24.62</v>
      </c>
      <c r="Q2823" s="16" t="s">
        <v>8311</v>
      </c>
      <c r="R2823" t="s">
        <v>8348</v>
      </c>
      <c r="S2823" s="20">
        <f t="shared" si="134"/>
        <v>41947.063645833332</v>
      </c>
    </row>
    <row r="2824" spans="1:19" ht="43.2" hidden="1" x14ac:dyDescent="0.55000000000000004">
      <c r="A2824" s="10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2">
        <f t="shared" si="132"/>
        <v>160</v>
      </c>
      <c r="P2824" s="14">
        <f t="shared" si="133"/>
        <v>40</v>
      </c>
      <c r="Q2824" s="16" t="s">
        <v>8323</v>
      </c>
      <c r="R2824" t="s">
        <v>8326</v>
      </c>
      <c r="S2824" s="20">
        <f t="shared" si="134"/>
        <v>42460.94222222222</v>
      </c>
    </row>
    <row r="2825" spans="1:19" ht="43.2" hidden="1" x14ac:dyDescent="0.55000000000000004">
      <c r="A2825" s="10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2">
        <f t="shared" si="132"/>
        <v>32</v>
      </c>
      <c r="P2825" s="14">
        <f t="shared" si="133"/>
        <v>29.09</v>
      </c>
      <c r="Q2825" s="16" t="s">
        <v>8323</v>
      </c>
      <c r="R2825" t="s">
        <v>8326</v>
      </c>
      <c r="S2825" s="20">
        <f t="shared" si="134"/>
        <v>42493.546851851846</v>
      </c>
    </row>
    <row r="2826" spans="1:19" ht="43.2" x14ac:dyDescent="0.55000000000000004">
      <c r="A2826" s="10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2">
        <f t="shared" si="132"/>
        <v>106</v>
      </c>
      <c r="P2826" s="14">
        <f t="shared" si="133"/>
        <v>22.64</v>
      </c>
      <c r="Q2826" s="16" t="s">
        <v>8327</v>
      </c>
      <c r="R2826" t="s">
        <v>8329</v>
      </c>
      <c r="S2826" s="20">
        <f t="shared" si="134"/>
        <v>42194.751678240747</v>
      </c>
    </row>
    <row r="2827" spans="1:19" ht="43.2" hidden="1" x14ac:dyDescent="0.55000000000000004">
      <c r="A2827" s="10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2">
        <f t="shared" si="132"/>
        <v>4</v>
      </c>
      <c r="P2827" s="14">
        <f t="shared" si="133"/>
        <v>26.33</v>
      </c>
      <c r="Q2827" s="16" t="s">
        <v>8323</v>
      </c>
      <c r="R2827" t="s">
        <v>8326</v>
      </c>
      <c r="S2827" s="20">
        <f t="shared" si="134"/>
        <v>42278.664965277778</v>
      </c>
    </row>
    <row r="2828" spans="1:19" ht="43.2" x14ac:dyDescent="0.55000000000000004">
      <c r="A2828" s="10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2">
        <f t="shared" si="132"/>
        <v>104</v>
      </c>
      <c r="P2828" s="14">
        <f t="shared" si="133"/>
        <v>52</v>
      </c>
      <c r="Q2828" s="16" t="s">
        <v>8323</v>
      </c>
      <c r="R2828" t="s">
        <v>8326</v>
      </c>
      <c r="S2828" s="20">
        <f t="shared" si="134"/>
        <v>41921.279976851853</v>
      </c>
    </row>
    <row r="2829" spans="1:19" ht="43.2" hidden="1" x14ac:dyDescent="0.55000000000000004">
      <c r="A2829" s="10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2">
        <f t="shared" si="132"/>
        <v>4</v>
      </c>
      <c r="P2829" s="14">
        <f t="shared" si="133"/>
        <v>23.92</v>
      </c>
      <c r="Q2829" s="16" t="s">
        <v>8323</v>
      </c>
      <c r="R2829" t="s">
        <v>8326</v>
      </c>
      <c r="S2829" s="20">
        <f t="shared" si="134"/>
        <v>41858.007071759261</v>
      </c>
    </row>
    <row r="2830" spans="1:19" ht="43.2" x14ac:dyDescent="0.55000000000000004">
      <c r="A2830" s="1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2">
        <f t="shared" si="132"/>
        <v>103</v>
      </c>
      <c r="P2830" s="14">
        <f t="shared" si="133"/>
        <v>28.18</v>
      </c>
      <c r="Q2830" s="16" t="s">
        <v>8327</v>
      </c>
      <c r="R2830" t="s">
        <v>8331</v>
      </c>
      <c r="S2830" s="20">
        <f t="shared" si="134"/>
        <v>40927.473460648151</v>
      </c>
    </row>
    <row r="2831" spans="1:19" ht="43.2" hidden="1" x14ac:dyDescent="0.55000000000000004">
      <c r="A2831" s="10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2">
        <f t="shared" si="132"/>
        <v>0</v>
      </c>
      <c r="P2831" s="14">
        <f t="shared" si="133"/>
        <v>103.33</v>
      </c>
      <c r="Q2831" s="16" t="s">
        <v>8316</v>
      </c>
      <c r="R2831" t="s">
        <v>8334</v>
      </c>
      <c r="S2831" s="20">
        <f t="shared" si="134"/>
        <v>42712.300567129627</v>
      </c>
    </row>
    <row r="2832" spans="1:19" ht="28.8" hidden="1" x14ac:dyDescent="0.55000000000000004">
      <c r="A2832" s="10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2">
        <f t="shared" si="132"/>
        <v>1</v>
      </c>
      <c r="P2832" s="14">
        <f t="shared" si="133"/>
        <v>34.44</v>
      </c>
      <c r="Q2832" s="16" t="s">
        <v>8319</v>
      </c>
      <c r="R2832" t="s">
        <v>8345</v>
      </c>
      <c r="S2832" s="20">
        <f t="shared" si="134"/>
        <v>41909.892453703702</v>
      </c>
    </row>
    <row r="2833" spans="1:19" ht="28.8" x14ac:dyDescent="0.55000000000000004">
      <c r="A2833" s="10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2">
        <f t="shared" si="132"/>
        <v>103</v>
      </c>
      <c r="P2833" s="14">
        <f t="shared" si="133"/>
        <v>18.239999999999998</v>
      </c>
      <c r="Q2833" s="16" t="s">
        <v>8308</v>
      </c>
      <c r="R2833" t="s">
        <v>8309</v>
      </c>
      <c r="S2833" s="20">
        <f t="shared" si="134"/>
        <v>42045.031851851847</v>
      </c>
    </row>
    <row r="2834" spans="1:19" hidden="1" x14ac:dyDescent="0.55000000000000004">
      <c r="A2834" s="10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2">
        <f t="shared" si="132"/>
        <v>0</v>
      </c>
      <c r="P2834" s="14">
        <f t="shared" si="133"/>
        <v>76.25</v>
      </c>
      <c r="Q2834" s="16" t="s">
        <v>8308</v>
      </c>
      <c r="R2834" t="s">
        <v>8310</v>
      </c>
      <c r="S2834" s="20">
        <f t="shared" si="134"/>
        <v>41857.854189814818</v>
      </c>
    </row>
    <row r="2835" spans="1:19" ht="43.2" hidden="1" x14ac:dyDescent="0.55000000000000004">
      <c r="A2835" s="10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2">
        <f t="shared" si="132"/>
        <v>20</v>
      </c>
      <c r="P2835" s="14">
        <f t="shared" si="133"/>
        <v>21.57</v>
      </c>
      <c r="Q2835" s="16" t="s">
        <v>8327</v>
      </c>
      <c r="R2835" t="s">
        <v>8328</v>
      </c>
      <c r="S2835" s="20">
        <f t="shared" si="134"/>
        <v>40759.860532407409</v>
      </c>
    </row>
    <row r="2836" spans="1:19" ht="43.2" hidden="1" x14ac:dyDescent="0.55000000000000004">
      <c r="A2836" s="10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2">
        <f t="shared" si="132"/>
        <v>2</v>
      </c>
      <c r="P2836" s="14">
        <f t="shared" si="133"/>
        <v>50.17</v>
      </c>
      <c r="Q2836" s="16" t="s">
        <v>8321</v>
      </c>
      <c r="R2836" t="s">
        <v>8339</v>
      </c>
      <c r="S2836" s="20">
        <f t="shared" si="134"/>
        <v>42177.491388888884</v>
      </c>
    </row>
    <row r="2837" spans="1:19" ht="43.2" hidden="1" x14ac:dyDescent="0.55000000000000004">
      <c r="A2837" s="10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2">
        <f t="shared" si="132"/>
        <v>3</v>
      </c>
      <c r="P2837" s="14">
        <f t="shared" si="133"/>
        <v>150.5</v>
      </c>
      <c r="Q2837" s="16" t="s">
        <v>8308</v>
      </c>
      <c r="R2837" t="s">
        <v>8342</v>
      </c>
      <c r="S2837" s="20">
        <f t="shared" si="134"/>
        <v>42631.769513888896</v>
      </c>
    </row>
    <row r="2838" spans="1:19" ht="28.8" x14ac:dyDescent="0.55000000000000004">
      <c r="A2838" s="10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2">
        <f t="shared" si="132"/>
        <v>100</v>
      </c>
      <c r="P2838" s="14">
        <f t="shared" si="133"/>
        <v>37.630000000000003</v>
      </c>
      <c r="Q2838" s="16" t="s">
        <v>8327</v>
      </c>
      <c r="R2838" t="s">
        <v>8331</v>
      </c>
      <c r="S2838" s="20">
        <f t="shared" si="134"/>
        <v>41169.845590277779</v>
      </c>
    </row>
    <row r="2839" spans="1:19" ht="43.2" x14ac:dyDescent="0.55000000000000004">
      <c r="A2839" s="10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2">
        <f t="shared" si="132"/>
        <v>241</v>
      </c>
      <c r="P2839" s="14">
        <f t="shared" si="133"/>
        <v>23.15</v>
      </c>
      <c r="Q2839" s="16" t="s">
        <v>8327</v>
      </c>
      <c r="R2839" t="s">
        <v>8328</v>
      </c>
      <c r="S2839" s="20">
        <f t="shared" si="134"/>
        <v>40772.848749999997</v>
      </c>
    </row>
    <row r="2840" spans="1:19" ht="43.2" hidden="1" x14ac:dyDescent="0.55000000000000004">
      <c r="A2840" s="1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2">
        <f t="shared" si="132"/>
        <v>12</v>
      </c>
      <c r="P2840" s="14">
        <f t="shared" si="133"/>
        <v>75.25</v>
      </c>
      <c r="Q2840" s="16" t="s">
        <v>8323</v>
      </c>
      <c r="R2840" t="s">
        <v>8326</v>
      </c>
      <c r="S2840" s="20">
        <f t="shared" si="134"/>
        <v>41869.798726851855</v>
      </c>
    </row>
    <row r="2841" spans="1:19" ht="43.2" hidden="1" x14ac:dyDescent="0.55000000000000004">
      <c r="A2841" s="10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2">
        <f t="shared" si="132"/>
        <v>1</v>
      </c>
      <c r="P2841" s="14">
        <f t="shared" si="133"/>
        <v>300</v>
      </c>
      <c r="Q2841" s="16" t="s">
        <v>8308</v>
      </c>
      <c r="R2841" t="s">
        <v>8342</v>
      </c>
      <c r="S2841" s="20">
        <f t="shared" si="134"/>
        <v>41831.716874999998</v>
      </c>
    </row>
    <row r="2842" spans="1:19" ht="43.2" x14ac:dyDescent="0.55000000000000004">
      <c r="A2842" s="10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2">
        <f t="shared" si="132"/>
        <v>100</v>
      </c>
      <c r="P2842" s="14">
        <f t="shared" si="133"/>
        <v>18.75</v>
      </c>
      <c r="Q2842" s="16" t="s">
        <v>8327</v>
      </c>
      <c r="R2842" t="s">
        <v>8336</v>
      </c>
      <c r="S2842" s="20">
        <f t="shared" si="134"/>
        <v>42078.792048611111</v>
      </c>
    </row>
    <row r="2843" spans="1:19" ht="43.2" x14ac:dyDescent="0.55000000000000004">
      <c r="A2843" s="10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2">
        <f t="shared" si="132"/>
        <v>100</v>
      </c>
      <c r="P2843" s="14">
        <f t="shared" si="133"/>
        <v>30</v>
      </c>
      <c r="Q2843" s="16" t="s">
        <v>8327</v>
      </c>
      <c r="R2843" t="s">
        <v>8336</v>
      </c>
      <c r="S2843" s="20">
        <f t="shared" si="134"/>
        <v>42021.832280092596</v>
      </c>
    </row>
    <row r="2844" spans="1:19" ht="28.8" hidden="1" x14ac:dyDescent="0.55000000000000004">
      <c r="A2844" s="10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2">
        <f t="shared" si="132"/>
        <v>100</v>
      </c>
      <c r="P2844" s="14">
        <f t="shared" si="133"/>
        <v>27.27</v>
      </c>
      <c r="Q2844" s="16" t="s">
        <v>8327</v>
      </c>
      <c r="R2844" t="s">
        <v>8331</v>
      </c>
      <c r="S2844" s="20">
        <f t="shared" si="134"/>
        <v>41634.797013888885</v>
      </c>
    </row>
    <row r="2845" spans="1:19" ht="43.2" x14ac:dyDescent="0.55000000000000004">
      <c r="A2845" s="10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2">
        <f t="shared" si="132"/>
        <v>100</v>
      </c>
      <c r="P2845" s="14">
        <f t="shared" si="133"/>
        <v>27.27</v>
      </c>
      <c r="Q2845" s="16" t="s">
        <v>8327</v>
      </c>
      <c r="R2845" t="s">
        <v>8328</v>
      </c>
      <c r="S2845" s="20">
        <f t="shared" si="134"/>
        <v>41365.928159722222</v>
      </c>
    </row>
    <row r="2846" spans="1:19" ht="43.2" hidden="1" x14ac:dyDescent="0.55000000000000004">
      <c r="A2846" s="10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2">
        <f t="shared" si="132"/>
        <v>3</v>
      </c>
      <c r="P2846" s="14">
        <f t="shared" si="133"/>
        <v>300</v>
      </c>
      <c r="Q2846" s="16" t="s">
        <v>8308</v>
      </c>
      <c r="R2846" t="s">
        <v>8342</v>
      </c>
      <c r="S2846" s="20">
        <f t="shared" si="134"/>
        <v>42327.825289351851</v>
      </c>
    </row>
    <row r="2847" spans="1:19" ht="43.2" hidden="1" x14ac:dyDescent="0.55000000000000004">
      <c r="A2847" s="10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2">
        <f t="shared" si="132"/>
        <v>50</v>
      </c>
      <c r="P2847" s="14">
        <f t="shared" si="133"/>
        <v>60</v>
      </c>
      <c r="Q2847" s="16" t="s">
        <v>8323</v>
      </c>
      <c r="R2847" t="s">
        <v>8326</v>
      </c>
      <c r="S2847" s="20">
        <f t="shared" si="134"/>
        <v>42370.007766203707</v>
      </c>
    </row>
    <row r="2848" spans="1:19" ht="43.2" x14ac:dyDescent="0.55000000000000004">
      <c r="A2848" s="10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2">
        <f t="shared" si="132"/>
        <v>100</v>
      </c>
      <c r="P2848" s="14">
        <f t="shared" si="133"/>
        <v>30</v>
      </c>
      <c r="Q2848" s="16" t="s">
        <v>8323</v>
      </c>
      <c r="R2848" t="s">
        <v>8335</v>
      </c>
      <c r="S2848" s="20">
        <f t="shared" si="134"/>
        <v>42013.15253472222</v>
      </c>
    </row>
    <row r="2849" spans="1:19" ht="57.6" hidden="1" x14ac:dyDescent="0.55000000000000004">
      <c r="A2849" s="10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2">
        <f t="shared" si="132"/>
        <v>12</v>
      </c>
      <c r="P2849" s="14">
        <f t="shared" si="133"/>
        <v>25</v>
      </c>
      <c r="Q2849" s="16" t="s">
        <v>8323</v>
      </c>
      <c r="R2849" t="s">
        <v>8324</v>
      </c>
      <c r="S2849" s="20">
        <f t="shared" si="134"/>
        <v>42171.383530092593</v>
      </c>
    </row>
    <row r="2850" spans="1:19" ht="43.2" hidden="1" x14ac:dyDescent="0.55000000000000004">
      <c r="A2850" s="1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2">
        <f t="shared" si="132"/>
        <v>3</v>
      </c>
      <c r="P2850" s="14">
        <f t="shared" si="133"/>
        <v>300</v>
      </c>
      <c r="Q2850" s="16" t="s">
        <v>8323</v>
      </c>
      <c r="R2850" t="s">
        <v>8324</v>
      </c>
      <c r="S2850" s="20">
        <f t="shared" si="134"/>
        <v>42496.447071759263</v>
      </c>
    </row>
    <row r="2851" spans="1:19" ht="43.2" hidden="1" x14ac:dyDescent="0.55000000000000004">
      <c r="A2851" s="10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2">
        <f t="shared" si="132"/>
        <v>60</v>
      </c>
      <c r="P2851" s="14">
        <f t="shared" si="133"/>
        <v>60</v>
      </c>
      <c r="Q2851" s="16" t="s">
        <v>8323</v>
      </c>
      <c r="R2851" t="s">
        <v>8326</v>
      </c>
      <c r="S2851" s="20">
        <f t="shared" si="134"/>
        <v>42305.670914351853</v>
      </c>
    </row>
    <row r="2852" spans="1:19" ht="43.2" hidden="1" x14ac:dyDescent="0.55000000000000004">
      <c r="A2852" s="10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2">
        <f t="shared" si="132"/>
        <v>1</v>
      </c>
      <c r="P2852" s="14">
        <f t="shared" si="133"/>
        <v>99.33</v>
      </c>
      <c r="Q2852" s="16" t="s">
        <v>8308</v>
      </c>
      <c r="R2852" t="s">
        <v>8310</v>
      </c>
      <c r="S2852" s="20">
        <f t="shared" si="134"/>
        <v>42634.900046296301</v>
      </c>
    </row>
    <row r="2853" spans="1:19" ht="43.2" hidden="1" x14ac:dyDescent="0.55000000000000004">
      <c r="A2853" s="10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2">
        <f t="shared" si="132"/>
        <v>1</v>
      </c>
      <c r="P2853" s="14">
        <f t="shared" si="133"/>
        <v>49.67</v>
      </c>
      <c r="Q2853" s="16" t="s">
        <v>8308</v>
      </c>
      <c r="R2853" t="s">
        <v>8310</v>
      </c>
      <c r="S2853" s="20">
        <f t="shared" si="134"/>
        <v>42637.016736111109</v>
      </c>
    </row>
    <row r="2854" spans="1:19" ht="43.2" hidden="1" x14ac:dyDescent="0.55000000000000004">
      <c r="A2854" s="10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2">
        <f t="shared" si="132"/>
        <v>24</v>
      </c>
      <c r="P2854" s="14">
        <f t="shared" si="133"/>
        <v>24.33</v>
      </c>
      <c r="Q2854" s="16" t="s">
        <v>8323</v>
      </c>
      <c r="R2854" t="s">
        <v>8326</v>
      </c>
      <c r="S2854" s="20">
        <f t="shared" si="134"/>
        <v>41880.788842592592</v>
      </c>
    </row>
    <row r="2855" spans="1:19" ht="28.8" hidden="1" x14ac:dyDescent="0.55000000000000004">
      <c r="A2855" s="10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2">
        <f t="shared" si="132"/>
        <v>290</v>
      </c>
      <c r="P2855" s="14">
        <f t="shared" si="133"/>
        <v>19.329999999999998</v>
      </c>
      <c r="Q2855" s="16" t="s">
        <v>8313</v>
      </c>
      <c r="R2855" t="s">
        <v>8314</v>
      </c>
      <c r="S2855" s="20">
        <f t="shared" si="134"/>
        <v>42747.506689814814</v>
      </c>
    </row>
    <row r="2856" spans="1:19" ht="28.8" hidden="1" x14ac:dyDescent="0.55000000000000004">
      <c r="A2856" s="10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2">
        <f t="shared" si="132"/>
        <v>10</v>
      </c>
      <c r="P2856" s="14">
        <f t="shared" si="133"/>
        <v>24.08</v>
      </c>
      <c r="Q2856" s="16" t="s">
        <v>8308</v>
      </c>
      <c r="R2856" t="s">
        <v>8310</v>
      </c>
      <c r="S2856" s="20">
        <f t="shared" si="134"/>
        <v>42673.66788194445</v>
      </c>
    </row>
    <row r="2857" spans="1:19" ht="43.2" hidden="1" x14ac:dyDescent="0.55000000000000004">
      <c r="A2857" s="10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2">
        <f t="shared" si="132"/>
        <v>29</v>
      </c>
      <c r="P2857" s="14">
        <f t="shared" si="133"/>
        <v>26.27</v>
      </c>
      <c r="Q2857" s="16" t="s">
        <v>8313</v>
      </c>
      <c r="R2857" t="s">
        <v>8355</v>
      </c>
      <c r="S2857" s="20">
        <f t="shared" si="134"/>
        <v>41839.212951388887</v>
      </c>
    </row>
    <row r="2858" spans="1:19" ht="43.2" hidden="1" x14ac:dyDescent="0.55000000000000004">
      <c r="A2858" s="10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2">
        <f t="shared" si="132"/>
        <v>286</v>
      </c>
      <c r="P2858" s="14">
        <f t="shared" si="133"/>
        <v>19.27</v>
      </c>
      <c r="Q2858" s="16" t="s">
        <v>8323</v>
      </c>
      <c r="R2858" t="s">
        <v>8326</v>
      </c>
      <c r="S2858" s="20">
        <f t="shared" si="134"/>
        <v>42282.770231481481</v>
      </c>
    </row>
    <row r="2859" spans="1:19" ht="28.8" hidden="1" x14ac:dyDescent="0.55000000000000004">
      <c r="A2859" s="10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2">
        <f t="shared" si="132"/>
        <v>2</v>
      </c>
      <c r="P2859" s="14">
        <f t="shared" si="133"/>
        <v>57.2</v>
      </c>
      <c r="Q2859" s="16" t="s">
        <v>8308</v>
      </c>
      <c r="R2859" t="s">
        <v>8310</v>
      </c>
      <c r="S2859" s="20">
        <f t="shared" si="134"/>
        <v>42592.750555555554</v>
      </c>
    </row>
    <row r="2860" spans="1:19" ht="43.2" hidden="1" x14ac:dyDescent="0.55000000000000004">
      <c r="A2860" s="1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2">
        <f t="shared" si="132"/>
        <v>14</v>
      </c>
      <c r="P2860" s="14">
        <f t="shared" si="133"/>
        <v>71.25</v>
      </c>
      <c r="Q2860" s="16" t="s">
        <v>8323</v>
      </c>
      <c r="R2860" t="s">
        <v>8326</v>
      </c>
      <c r="S2860" s="20">
        <f t="shared" si="134"/>
        <v>42414.235879629632</v>
      </c>
    </row>
    <row r="2861" spans="1:19" ht="43.2" hidden="1" x14ac:dyDescent="0.55000000000000004">
      <c r="A2861" s="10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2">
        <f t="shared" si="132"/>
        <v>3</v>
      </c>
      <c r="P2861" s="14">
        <f t="shared" si="133"/>
        <v>57</v>
      </c>
      <c r="Q2861" s="16" t="s">
        <v>8323</v>
      </c>
      <c r="R2861" t="s">
        <v>8326</v>
      </c>
      <c r="S2861" s="20">
        <f t="shared" si="134"/>
        <v>41779.695092592592</v>
      </c>
    </row>
    <row r="2862" spans="1:19" ht="28.8" hidden="1" x14ac:dyDescent="0.55000000000000004">
      <c r="A2862" s="10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2">
        <f t="shared" si="132"/>
        <v>1</v>
      </c>
      <c r="P2862" s="14">
        <f t="shared" si="133"/>
        <v>28.4</v>
      </c>
      <c r="Q2862" s="16" t="s">
        <v>8316</v>
      </c>
      <c r="R2862" t="s">
        <v>8334</v>
      </c>
      <c r="S2862" s="20">
        <f t="shared" si="134"/>
        <v>42716.7424537037</v>
      </c>
    </row>
    <row r="2863" spans="1:19" ht="43.2" hidden="1" x14ac:dyDescent="0.55000000000000004">
      <c r="A2863" s="10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2">
        <f t="shared" si="132"/>
        <v>3</v>
      </c>
      <c r="P2863" s="14">
        <f t="shared" si="133"/>
        <v>40.14</v>
      </c>
      <c r="Q2863" s="16" t="s">
        <v>8319</v>
      </c>
      <c r="R2863" t="s">
        <v>8357</v>
      </c>
      <c r="S2863" s="20">
        <f t="shared" si="134"/>
        <v>42244.776666666665</v>
      </c>
    </row>
    <row r="2864" spans="1:19" ht="43.2" hidden="1" x14ac:dyDescent="0.55000000000000004">
      <c r="A2864" s="10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2">
        <f t="shared" si="132"/>
        <v>37</v>
      </c>
      <c r="P2864" s="14">
        <f t="shared" si="133"/>
        <v>35</v>
      </c>
      <c r="Q2864" s="16" t="s">
        <v>8327</v>
      </c>
      <c r="R2864" t="s">
        <v>8328</v>
      </c>
      <c r="S2864" s="20">
        <f t="shared" si="134"/>
        <v>40646.099097222221</v>
      </c>
    </row>
    <row r="2865" spans="1:19" ht="43.2" hidden="1" x14ac:dyDescent="0.55000000000000004">
      <c r="A2865" s="10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2">
        <f t="shared" si="132"/>
        <v>1</v>
      </c>
      <c r="P2865" s="14">
        <f t="shared" si="133"/>
        <v>93.33</v>
      </c>
      <c r="Q2865" s="16" t="s">
        <v>8308</v>
      </c>
      <c r="R2865" t="s">
        <v>8310</v>
      </c>
      <c r="S2865" s="20">
        <f t="shared" si="134"/>
        <v>42424.749490740738</v>
      </c>
    </row>
    <row r="2866" spans="1:19" ht="43.2" hidden="1" x14ac:dyDescent="0.55000000000000004">
      <c r="A2866" s="10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2">
        <f t="shared" si="132"/>
        <v>0</v>
      </c>
      <c r="P2866" s="14">
        <f t="shared" si="133"/>
        <v>40</v>
      </c>
      <c r="Q2866" s="16" t="s">
        <v>8313</v>
      </c>
      <c r="R2866" t="s">
        <v>8351</v>
      </c>
      <c r="S2866" s="20">
        <f t="shared" si="134"/>
        <v>41780.050092592595</v>
      </c>
    </row>
    <row r="2867" spans="1:19" ht="43.2" hidden="1" x14ac:dyDescent="0.55000000000000004">
      <c r="A2867" s="10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2">
        <f t="shared" si="132"/>
        <v>9</v>
      </c>
      <c r="P2867" s="14">
        <f t="shared" si="133"/>
        <v>35</v>
      </c>
      <c r="Q2867" s="16" t="s">
        <v>8327</v>
      </c>
      <c r="R2867" t="s">
        <v>8330</v>
      </c>
      <c r="S2867" s="20">
        <f t="shared" si="134"/>
        <v>42803.920277777783</v>
      </c>
    </row>
    <row r="2868" spans="1:19" ht="43.2" hidden="1" x14ac:dyDescent="0.55000000000000004">
      <c r="A2868" s="10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2">
        <f t="shared" si="132"/>
        <v>2</v>
      </c>
      <c r="P2868" s="14">
        <f t="shared" si="133"/>
        <v>93.33</v>
      </c>
      <c r="Q2868" s="16" t="s">
        <v>8323</v>
      </c>
      <c r="R2868" t="s">
        <v>8324</v>
      </c>
      <c r="S2868" s="20">
        <f t="shared" si="134"/>
        <v>42031.011249999996</v>
      </c>
    </row>
    <row r="2869" spans="1:19" ht="28.8" hidden="1" x14ac:dyDescent="0.55000000000000004">
      <c r="A2869" s="10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2">
        <f t="shared" si="132"/>
        <v>112</v>
      </c>
      <c r="P2869" s="14">
        <f t="shared" si="133"/>
        <v>11.67</v>
      </c>
      <c r="Q2869" s="16" t="s">
        <v>8323</v>
      </c>
      <c r="R2869" t="s">
        <v>8326</v>
      </c>
      <c r="S2869" s="20">
        <f t="shared" si="134"/>
        <v>42378.478344907402</v>
      </c>
    </row>
    <row r="2870" spans="1:19" ht="43.2" hidden="1" x14ac:dyDescent="0.55000000000000004">
      <c r="A2870" s="1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2">
        <f t="shared" si="132"/>
        <v>1</v>
      </c>
      <c r="P2870" s="14">
        <f t="shared" si="133"/>
        <v>46.5</v>
      </c>
      <c r="Q2870" s="16" t="s">
        <v>8321</v>
      </c>
      <c r="R2870" t="s">
        <v>8325</v>
      </c>
      <c r="S2870" s="20">
        <f t="shared" si="134"/>
        <v>41887.383356481485</v>
      </c>
    </row>
    <row r="2871" spans="1:19" ht="43.2" hidden="1" x14ac:dyDescent="0.55000000000000004">
      <c r="A2871" s="10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2">
        <f t="shared" si="132"/>
        <v>14</v>
      </c>
      <c r="P2871" s="14">
        <f t="shared" si="133"/>
        <v>55.6</v>
      </c>
      <c r="Q2871" s="16" t="s">
        <v>8323</v>
      </c>
      <c r="R2871" t="s">
        <v>8324</v>
      </c>
      <c r="S2871" s="20">
        <f t="shared" si="134"/>
        <v>42382.189710648148</v>
      </c>
    </row>
    <row r="2872" spans="1:19" ht="43.2" hidden="1" x14ac:dyDescent="0.55000000000000004">
      <c r="A2872" s="10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2">
        <f t="shared" si="132"/>
        <v>0</v>
      </c>
      <c r="P2872" s="14">
        <f t="shared" si="133"/>
        <v>23.08</v>
      </c>
      <c r="Q2872" s="16" t="s">
        <v>8319</v>
      </c>
      <c r="R2872" t="s">
        <v>8345</v>
      </c>
      <c r="S2872" s="20">
        <f t="shared" si="134"/>
        <v>41837.829895833333</v>
      </c>
    </row>
    <row r="2873" spans="1:19" ht="28.8" x14ac:dyDescent="0.55000000000000004">
      <c r="A2873" s="10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2">
        <f t="shared" si="132"/>
        <v>139</v>
      </c>
      <c r="P2873" s="14">
        <f t="shared" si="133"/>
        <v>30.78</v>
      </c>
      <c r="Q2873" s="16" t="s">
        <v>8323</v>
      </c>
      <c r="R2873" t="s">
        <v>8326</v>
      </c>
      <c r="S2873" s="20">
        <f t="shared" si="134"/>
        <v>42312.874594907407</v>
      </c>
    </row>
    <row r="2874" spans="1:19" hidden="1" x14ac:dyDescent="0.55000000000000004">
      <c r="A2874" s="10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2">
        <f t="shared" si="132"/>
        <v>1</v>
      </c>
      <c r="P2874" s="14">
        <f t="shared" si="133"/>
        <v>69</v>
      </c>
      <c r="Q2874" s="16" t="s">
        <v>8308</v>
      </c>
      <c r="R2874" t="s">
        <v>8340</v>
      </c>
      <c r="S2874" s="20">
        <f t="shared" si="134"/>
        <v>42436.211701388893</v>
      </c>
    </row>
    <row r="2875" spans="1:19" ht="43.2" hidden="1" x14ac:dyDescent="0.55000000000000004">
      <c r="A2875" s="10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2">
        <f t="shared" si="132"/>
        <v>1</v>
      </c>
      <c r="P2875" s="14">
        <f t="shared" si="133"/>
        <v>39</v>
      </c>
      <c r="Q2875" s="16" t="s">
        <v>8308</v>
      </c>
      <c r="R2875" t="s">
        <v>8310</v>
      </c>
      <c r="S2875" s="20">
        <f t="shared" si="134"/>
        <v>42361.043703703705</v>
      </c>
    </row>
    <row r="2876" spans="1:19" ht="43.2" hidden="1" x14ac:dyDescent="0.55000000000000004">
      <c r="A2876" s="10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2">
        <f t="shared" si="132"/>
        <v>3</v>
      </c>
      <c r="P2876" s="14">
        <f t="shared" si="133"/>
        <v>27.3</v>
      </c>
      <c r="Q2876" s="16" t="s">
        <v>8323</v>
      </c>
      <c r="R2876" t="s">
        <v>8326</v>
      </c>
      <c r="S2876" s="20">
        <f t="shared" si="134"/>
        <v>42415.883425925931</v>
      </c>
    </row>
    <row r="2877" spans="1:19" ht="43.2" hidden="1" x14ac:dyDescent="0.55000000000000004">
      <c r="A2877" s="10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2">
        <f t="shared" si="132"/>
        <v>3</v>
      </c>
      <c r="P2877" s="14">
        <f t="shared" si="133"/>
        <v>22.75</v>
      </c>
      <c r="Q2877" s="16" t="s">
        <v>8323</v>
      </c>
      <c r="R2877" t="s">
        <v>8335</v>
      </c>
      <c r="S2877" s="20">
        <f t="shared" si="134"/>
        <v>42095.374675925923</v>
      </c>
    </row>
    <row r="2878" spans="1:19" ht="43.2" hidden="1" x14ac:dyDescent="0.55000000000000004">
      <c r="A2878" s="10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2">
        <f t="shared" si="132"/>
        <v>136</v>
      </c>
      <c r="P2878" s="14">
        <f t="shared" si="133"/>
        <v>13.6</v>
      </c>
      <c r="Q2878" s="16" t="s">
        <v>8323</v>
      </c>
      <c r="R2878" t="s">
        <v>8326</v>
      </c>
      <c r="S2878" s="20">
        <f t="shared" si="134"/>
        <v>42401.610983796301</v>
      </c>
    </row>
    <row r="2879" spans="1:19" ht="43.2" hidden="1" x14ac:dyDescent="0.55000000000000004">
      <c r="A2879" s="10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2">
        <f t="shared" si="132"/>
        <v>5</v>
      </c>
      <c r="P2879" s="14">
        <f t="shared" si="133"/>
        <v>90.33</v>
      </c>
      <c r="Q2879" s="16" t="s">
        <v>8323</v>
      </c>
      <c r="R2879" t="s">
        <v>8326</v>
      </c>
      <c r="S2879" s="20">
        <f t="shared" si="134"/>
        <v>42722.84474537037</v>
      </c>
    </row>
    <row r="2880" spans="1:19" ht="43.2" hidden="1" x14ac:dyDescent="0.55000000000000004">
      <c r="A2880" s="1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2">
        <f t="shared" si="132"/>
        <v>6</v>
      </c>
      <c r="P2880" s="14">
        <f t="shared" si="133"/>
        <v>45</v>
      </c>
      <c r="Q2880" s="16" t="s">
        <v>8316</v>
      </c>
      <c r="R2880" t="s">
        <v>8344</v>
      </c>
      <c r="S2880" s="20">
        <f t="shared" si="134"/>
        <v>42327.671631944439</v>
      </c>
    </row>
    <row r="2881" spans="1:19" ht="43.2" hidden="1" x14ac:dyDescent="0.55000000000000004">
      <c r="A2881" s="10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2">
        <f t="shared" si="132"/>
        <v>0</v>
      </c>
      <c r="P2881" s="14">
        <f t="shared" si="133"/>
        <v>54</v>
      </c>
      <c r="Q2881" s="16" t="s">
        <v>8308</v>
      </c>
      <c r="R2881" t="s">
        <v>8342</v>
      </c>
      <c r="S2881" s="20">
        <f t="shared" si="134"/>
        <v>42360.932152777779</v>
      </c>
    </row>
    <row r="2882" spans="1:19" ht="28.8" hidden="1" x14ac:dyDescent="0.55000000000000004">
      <c r="A2882" s="10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2">
        <f t="shared" si="132"/>
        <v>18</v>
      </c>
      <c r="P2882" s="14">
        <f t="shared" si="133"/>
        <v>45</v>
      </c>
      <c r="Q2882" s="16" t="s">
        <v>8323</v>
      </c>
      <c r="R2882" t="s">
        <v>8326</v>
      </c>
      <c r="S2882" s="20">
        <f t="shared" si="134"/>
        <v>41813.938715277778</v>
      </c>
    </row>
    <row r="2883" spans="1:19" ht="43.2" hidden="1" x14ac:dyDescent="0.55000000000000004">
      <c r="A2883" s="10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2">
        <f t="shared" ref="O2883:O2946" si="135">ROUND(E2883/D2883*100,0)</f>
        <v>108</v>
      </c>
      <c r="P2883" s="14">
        <f t="shared" ref="P2883:P2946" si="136">IFERROR(ROUND(E2883/L2883,2),0)</f>
        <v>38.57</v>
      </c>
      <c r="Q2883" s="16" t="s">
        <v>8323</v>
      </c>
      <c r="R2883" t="s">
        <v>8326</v>
      </c>
      <c r="S2883" s="20">
        <f t="shared" ref="S2883:S2946" si="137">(((J2883/60)/60/24)+DATE(1970,1,1))</f>
        <v>42571.626192129625</v>
      </c>
    </row>
    <row r="2884" spans="1:19" ht="43.2" hidden="1" x14ac:dyDescent="0.55000000000000004">
      <c r="A2884" s="10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2">
        <f t="shared" si="135"/>
        <v>3</v>
      </c>
      <c r="P2884" s="14">
        <f t="shared" si="136"/>
        <v>33.25</v>
      </c>
      <c r="Q2884" s="16" t="s">
        <v>8346</v>
      </c>
      <c r="R2884" t="s">
        <v>8347</v>
      </c>
      <c r="S2884" s="20">
        <f t="shared" si="137"/>
        <v>41844.874421296299</v>
      </c>
    </row>
    <row r="2885" spans="1:19" ht="43.2" hidden="1" x14ac:dyDescent="0.55000000000000004">
      <c r="A2885" s="10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2">
        <f t="shared" si="135"/>
        <v>7</v>
      </c>
      <c r="P2885" s="14">
        <f t="shared" si="136"/>
        <v>29.56</v>
      </c>
      <c r="Q2885" s="16" t="s">
        <v>8323</v>
      </c>
      <c r="R2885" t="s">
        <v>8326</v>
      </c>
      <c r="S2885" s="20">
        <f t="shared" si="137"/>
        <v>42480.800648148142</v>
      </c>
    </row>
    <row r="2886" spans="1:19" ht="57.6" hidden="1" x14ac:dyDescent="0.55000000000000004">
      <c r="A2886" s="10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2">
        <f t="shared" si="135"/>
        <v>3</v>
      </c>
      <c r="P2886" s="14">
        <f t="shared" si="136"/>
        <v>52.8</v>
      </c>
      <c r="Q2886" s="16" t="s">
        <v>8323</v>
      </c>
      <c r="R2886" t="s">
        <v>8326</v>
      </c>
      <c r="S2886" s="20">
        <f t="shared" si="137"/>
        <v>42499.731701388882</v>
      </c>
    </row>
    <row r="2887" spans="1:19" ht="43.2" hidden="1" x14ac:dyDescent="0.55000000000000004">
      <c r="A2887" s="10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2">
        <f t="shared" si="135"/>
        <v>10</v>
      </c>
      <c r="P2887" s="14">
        <f t="shared" si="136"/>
        <v>32.75</v>
      </c>
      <c r="Q2887" s="16" t="s">
        <v>8321</v>
      </c>
      <c r="R2887" t="s">
        <v>8325</v>
      </c>
      <c r="S2887" s="20">
        <f t="shared" si="137"/>
        <v>42741.848379629635</v>
      </c>
    </row>
    <row r="2888" spans="1:19" ht="43.2" hidden="1" x14ac:dyDescent="0.55000000000000004">
      <c r="A2888" s="10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2">
        <f t="shared" si="135"/>
        <v>1</v>
      </c>
      <c r="P2888" s="14">
        <f t="shared" si="136"/>
        <v>87</v>
      </c>
      <c r="Q2888" s="16" t="s">
        <v>8308</v>
      </c>
      <c r="R2888" t="s">
        <v>8342</v>
      </c>
      <c r="S2888" s="20">
        <f t="shared" si="137"/>
        <v>42528.987696759257</v>
      </c>
    </row>
    <row r="2889" spans="1:19" ht="43.2" hidden="1" x14ac:dyDescent="0.55000000000000004">
      <c r="A2889" s="10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2">
        <f t="shared" si="135"/>
        <v>104</v>
      </c>
      <c r="P2889" s="14">
        <f t="shared" si="136"/>
        <v>21.67</v>
      </c>
      <c r="Q2889" s="16" t="s">
        <v>8321</v>
      </c>
      <c r="R2889" t="s">
        <v>8343</v>
      </c>
      <c r="S2889" s="20">
        <f t="shared" si="137"/>
        <v>41716.717847222222</v>
      </c>
    </row>
    <row r="2890" spans="1:19" ht="43.2" hidden="1" x14ac:dyDescent="0.55000000000000004">
      <c r="A2890" s="1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2">
        <f t="shared" si="135"/>
        <v>1</v>
      </c>
      <c r="P2890" s="14">
        <f t="shared" si="136"/>
        <v>26</v>
      </c>
      <c r="Q2890" s="16" t="s">
        <v>8308</v>
      </c>
      <c r="R2890" t="s">
        <v>8310</v>
      </c>
      <c r="S2890" s="20">
        <f t="shared" si="137"/>
        <v>42158.028310185182</v>
      </c>
    </row>
    <row r="2891" spans="1:19" ht="43.2" hidden="1" x14ac:dyDescent="0.55000000000000004">
      <c r="A2891" s="10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2">
        <f t="shared" si="135"/>
        <v>3</v>
      </c>
      <c r="P2891" s="14">
        <f t="shared" si="136"/>
        <v>28.89</v>
      </c>
      <c r="Q2891" s="16" t="s">
        <v>8327</v>
      </c>
      <c r="R2891" t="s">
        <v>8328</v>
      </c>
      <c r="S2891" s="20">
        <f t="shared" si="137"/>
        <v>41842.031597222223</v>
      </c>
    </row>
    <row r="2892" spans="1:19" ht="43.2" hidden="1" x14ac:dyDescent="0.55000000000000004">
      <c r="A2892" s="10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2">
        <f t="shared" si="135"/>
        <v>1</v>
      </c>
      <c r="P2892" s="14">
        <f t="shared" si="136"/>
        <v>28.89</v>
      </c>
      <c r="Q2892" s="16" t="s">
        <v>8308</v>
      </c>
      <c r="R2892" t="s">
        <v>8318</v>
      </c>
      <c r="S2892" s="20">
        <f t="shared" si="137"/>
        <v>41828.789942129632</v>
      </c>
    </row>
    <row r="2893" spans="1:19" ht="43.2" hidden="1" x14ac:dyDescent="0.55000000000000004">
      <c r="A2893" s="10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2">
        <f t="shared" si="135"/>
        <v>52</v>
      </c>
      <c r="P2893" s="14">
        <f t="shared" si="136"/>
        <v>17.329999999999998</v>
      </c>
      <c r="Q2893" s="16" t="s">
        <v>8311</v>
      </c>
      <c r="R2893" t="s">
        <v>8356</v>
      </c>
      <c r="S2893" s="20">
        <f t="shared" si="137"/>
        <v>42072.790821759263</v>
      </c>
    </row>
    <row r="2894" spans="1:19" ht="43.2" hidden="1" x14ac:dyDescent="0.55000000000000004">
      <c r="A2894" s="10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2">
        <f t="shared" si="135"/>
        <v>5</v>
      </c>
      <c r="P2894" s="14">
        <f t="shared" si="136"/>
        <v>65</v>
      </c>
      <c r="Q2894" s="16" t="s">
        <v>8323</v>
      </c>
      <c r="R2894" t="s">
        <v>8326</v>
      </c>
      <c r="S2894" s="20">
        <f t="shared" si="137"/>
        <v>41829.73715277778</v>
      </c>
    </row>
    <row r="2895" spans="1:19" ht="28.8" hidden="1" x14ac:dyDescent="0.55000000000000004">
      <c r="A2895" s="10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2">
        <f t="shared" si="135"/>
        <v>33</v>
      </c>
      <c r="P2895" s="14">
        <f t="shared" si="136"/>
        <v>37.14</v>
      </c>
      <c r="Q2895" s="16" t="s">
        <v>8323</v>
      </c>
      <c r="R2895" t="s">
        <v>8326</v>
      </c>
      <c r="S2895" s="20">
        <f t="shared" si="137"/>
        <v>42056.1324537037</v>
      </c>
    </row>
    <row r="2896" spans="1:19" ht="57.6" hidden="1" x14ac:dyDescent="0.55000000000000004">
      <c r="A2896" s="10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2">
        <f t="shared" si="135"/>
        <v>0</v>
      </c>
      <c r="P2896" s="14">
        <f t="shared" si="136"/>
        <v>64.75</v>
      </c>
      <c r="Q2896" s="16" t="s">
        <v>8308</v>
      </c>
      <c r="R2896" t="s">
        <v>8342</v>
      </c>
      <c r="S2896" s="20">
        <f t="shared" si="137"/>
        <v>42138.692627314813</v>
      </c>
    </row>
    <row r="2897" spans="1:19" ht="57.6" hidden="1" x14ac:dyDescent="0.55000000000000004">
      <c r="A2897" s="10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2">
        <f t="shared" si="135"/>
        <v>52</v>
      </c>
      <c r="P2897" s="14">
        <f t="shared" si="136"/>
        <v>32.25</v>
      </c>
      <c r="Q2897" s="16" t="s">
        <v>8323</v>
      </c>
      <c r="R2897" t="s">
        <v>8326</v>
      </c>
      <c r="S2897" s="20">
        <f t="shared" si="137"/>
        <v>42800.753333333334</v>
      </c>
    </row>
    <row r="2898" spans="1:19" ht="43.2" hidden="1" x14ac:dyDescent="0.55000000000000004">
      <c r="A2898" s="10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2">
        <f t="shared" si="135"/>
        <v>1</v>
      </c>
      <c r="P2898" s="14">
        <f t="shared" si="136"/>
        <v>23.18</v>
      </c>
      <c r="Q2898" s="16" t="s">
        <v>8316</v>
      </c>
      <c r="R2898" t="s">
        <v>8334</v>
      </c>
      <c r="S2898" s="20">
        <f t="shared" si="137"/>
        <v>41220.933124999996</v>
      </c>
    </row>
    <row r="2899" spans="1:19" ht="28.8" hidden="1" x14ac:dyDescent="0.55000000000000004">
      <c r="A2899" s="10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2">
        <f t="shared" si="135"/>
        <v>10</v>
      </c>
      <c r="P2899" s="14">
        <f t="shared" si="136"/>
        <v>42</v>
      </c>
      <c r="Q2899" s="16" t="s">
        <v>8319</v>
      </c>
      <c r="R2899" t="s">
        <v>8345</v>
      </c>
      <c r="S2899" s="20">
        <f t="shared" si="137"/>
        <v>42317.954571759255</v>
      </c>
    </row>
    <row r="2900" spans="1:19" ht="43.2" hidden="1" x14ac:dyDescent="0.55000000000000004">
      <c r="A2900" s="1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2">
        <f t="shared" si="135"/>
        <v>34</v>
      </c>
      <c r="P2900" s="14">
        <f t="shared" si="136"/>
        <v>63</v>
      </c>
      <c r="Q2900" s="16" t="s">
        <v>8323</v>
      </c>
      <c r="R2900" t="s">
        <v>8326</v>
      </c>
      <c r="S2900" s="20">
        <f t="shared" si="137"/>
        <v>42461.596273148149</v>
      </c>
    </row>
    <row r="2901" spans="1:19" ht="43.2" x14ac:dyDescent="0.55000000000000004">
      <c r="A2901" s="10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2">
        <f t="shared" si="135"/>
        <v>100</v>
      </c>
      <c r="P2901" s="14">
        <f t="shared" si="136"/>
        <v>31.38</v>
      </c>
      <c r="Q2901" s="16" t="s">
        <v>8323</v>
      </c>
      <c r="R2901" t="s">
        <v>8326</v>
      </c>
      <c r="S2901" s="20">
        <f t="shared" si="137"/>
        <v>42075.807395833333</v>
      </c>
    </row>
    <row r="2902" spans="1:19" ht="43.2" hidden="1" x14ac:dyDescent="0.55000000000000004">
      <c r="A2902" s="10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2">
        <f t="shared" si="135"/>
        <v>13</v>
      </c>
      <c r="P2902" s="14">
        <f t="shared" si="136"/>
        <v>50.2</v>
      </c>
      <c r="Q2902" s="16" t="s">
        <v>8323</v>
      </c>
      <c r="R2902" t="s">
        <v>8326</v>
      </c>
      <c r="S2902" s="20">
        <f t="shared" si="137"/>
        <v>42509.814108796301</v>
      </c>
    </row>
    <row r="2903" spans="1:19" ht="43.2" hidden="1" x14ac:dyDescent="0.55000000000000004">
      <c r="A2903" s="10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2">
        <f t="shared" si="135"/>
        <v>5</v>
      </c>
      <c r="P2903" s="14">
        <f t="shared" si="136"/>
        <v>83.33</v>
      </c>
      <c r="Q2903" s="16" t="s">
        <v>8321</v>
      </c>
      <c r="R2903" t="s">
        <v>8325</v>
      </c>
      <c r="S2903" s="20">
        <f t="shared" si="137"/>
        <v>42239.441412037035</v>
      </c>
    </row>
    <row r="2904" spans="1:19" ht="43.2" hidden="1" x14ac:dyDescent="0.55000000000000004">
      <c r="A2904" s="10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2">
        <f t="shared" si="135"/>
        <v>1</v>
      </c>
      <c r="P2904" s="14">
        <f t="shared" si="136"/>
        <v>125</v>
      </c>
      <c r="Q2904" s="16" t="s">
        <v>8321</v>
      </c>
      <c r="R2904" t="s">
        <v>8325</v>
      </c>
      <c r="S2904" s="20">
        <f t="shared" si="137"/>
        <v>42106.666018518517</v>
      </c>
    </row>
    <row r="2905" spans="1:19" ht="43.2" hidden="1" x14ac:dyDescent="0.55000000000000004">
      <c r="A2905" s="10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2">
        <f t="shared" si="135"/>
        <v>25</v>
      </c>
      <c r="P2905" s="14">
        <f t="shared" si="136"/>
        <v>50</v>
      </c>
      <c r="Q2905" s="16" t="s">
        <v>8321</v>
      </c>
      <c r="R2905" t="s">
        <v>8325</v>
      </c>
      <c r="S2905" s="20">
        <f t="shared" si="137"/>
        <v>42297.110300925924</v>
      </c>
    </row>
    <row r="2906" spans="1:19" ht="43.2" hidden="1" x14ac:dyDescent="0.55000000000000004">
      <c r="A2906" s="10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2">
        <f t="shared" si="135"/>
        <v>0</v>
      </c>
      <c r="P2906" s="14">
        <f t="shared" si="136"/>
        <v>250</v>
      </c>
      <c r="Q2906" s="16" t="s">
        <v>8321</v>
      </c>
      <c r="R2906" t="s">
        <v>8339</v>
      </c>
      <c r="S2906" s="20">
        <f t="shared" si="137"/>
        <v>41466.552314814813</v>
      </c>
    </row>
    <row r="2907" spans="1:19" ht="43.2" hidden="1" x14ac:dyDescent="0.55000000000000004">
      <c r="A2907" s="10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2">
        <f t="shared" si="135"/>
        <v>3</v>
      </c>
      <c r="P2907" s="14">
        <f t="shared" si="136"/>
        <v>250</v>
      </c>
      <c r="Q2907" s="16" t="s">
        <v>8308</v>
      </c>
      <c r="R2907" t="s">
        <v>8342</v>
      </c>
      <c r="S2907" s="20">
        <f t="shared" si="137"/>
        <v>41946.232175925928</v>
      </c>
    </row>
    <row r="2908" spans="1:19" ht="43.2" hidden="1" x14ac:dyDescent="0.55000000000000004">
      <c r="A2908" s="10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2">
        <f t="shared" si="135"/>
        <v>0</v>
      </c>
      <c r="P2908" s="14">
        <f t="shared" si="136"/>
        <v>250</v>
      </c>
      <c r="Q2908" s="16" t="s">
        <v>8308</v>
      </c>
      <c r="R2908" t="s">
        <v>8310</v>
      </c>
      <c r="S2908" s="20">
        <f t="shared" si="137"/>
        <v>42702.809201388889</v>
      </c>
    </row>
    <row r="2909" spans="1:19" ht="43.2" hidden="1" x14ac:dyDescent="0.55000000000000004">
      <c r="A2909" s="10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2">
        <f t="shared" si="135"/>
        <v>0</v>
      </c>
      <c r="P2909" s="14">
        <f t="shared" si="136"/>
        <v>250</v>
      </c>
      <c r="Q2909" s="16" t="s">
        <v>8346</v>
      </c>
      <c r="R2909" t="s">
        <v>8347</v>
      </c>
      <c r="S2909" s="20">
        <f t="shared" si="137"/>
        <v>42579.708437499998</v>
      </c>
    </row>
    <row r="2910" spans="1:19" ht="43.2" hidden="1" x14ac:dyDescent="0.55000000000000004">
      <c r="A2910" s="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2">
        <f t="shared" si="135"/>
        <v>0</v>
      </c>
      <c r="P2910" s="14">
        <f t="shared" si="136"/>
        <v>62.5</v>
      </c>
      <c r="Q2910" s="16" t="s">
        <v>8319</v>
      </c>
      <c r="R2910" t="s">
        <v>8345</v>
      </c>
      <c r="S2910" s="20">
        <f t="shared" si="137"/>
        <v>42449.341678240744</v>
      </c>
    </row>
    <row r="2911" spans="1:19" ht="43.2" hidden="1" x14ac:dyDescent="0.55000000000000004">
      <c r="A2911" s="10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2">
        <f t="shared" si="135"/>
        <v>25</v>
      </c>
      <c r="P2911" s="14">
        <f t="shared" si="136"/>
        <v>41.67</v>
      </c>
      <c r="Q2911" s="16" t="s">
        <v>8323</v>
      </c>
      <c r="R2911" t="s">
        <v>8335</v>
      </c>
      <c r="S2911" s="20">
        <f t="shared" si="137"/>
        <v>42242.988680555558</v>
      </c>
    </row>
    <row r="2912" spans="1:19" ht="43.2" hidden="1" x14ac:dyDescent="0.55000000000000004">
      <c r="A2912" s="10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2">
        <f t="shared" si="135"/>
        <v>100</v>
      </c>
      <c r="P2912" s="14">
        <f t="shared" si="136"/>
        <v>27.78</v>
      </c>
      <c r="Q2912" s="16" t="s">
        <v>8323</v>
      </c>
      <c r="R2912" t="s">
        <v>8326</v>
      </c>
      <c r="S2912" s="20">
        <f t="shared" si="137"/>
        <v>42437.398680555561</v>
      </c>
    </row>
    <row r="2913" spans="1:19" ht="43.2" x14ac:dyDescent="0.55000000000000004">
      <c r="A2913" s="10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2">
        <f t="shared" si="135"/>
        <v>100</v>
      </c>
      <c r="P2913" s="14">
        <f t="shared" si="136"/>
        <v>31.25</v>
      </c>
      <c r="Q2913" s="16" t="s">
        <v>8323</v>
      </c>
      <c r="R2913" t="s">
        <v>8326</v>
      </c>
      <c r="S2913" s="20">
        <f t="shared" si="137"/>
        <v>42124.841111111105</v>
      </c>
    </row>
    <row r="2914" spans="1:19" ht="57.6" hidden="1" x14ac:dyDescent="0.55000000000000004">
      <c r="A2914" s="10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2">
        <f t="shared" si="135"/>
        <v>100</v>
      </c>
      <c r="P2914" s="14">
        <f t="shared" si="136"/>
        <v>11.36</v>
      </c>
      <c r="Q2914" s="16" t="s">
        <v>8323</v>
      </c>
      <c r="R2914" t="s">
        <v>8326</v>
      </c>
      <c r="S2914" s="20">
        <f t="shared" si="137"/>
        <v>41971.881076388891</v>
      </c>
    </row>
    <row r="2915" spans="1:19" ht="43.2" hidden="1" x14ac:dyDescent="0.55000000000000004">
      <c r="A2915" s="10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2">
        <f t="shared" si="135"/>
        <v>5</v>
      </c>
      <c r="P2915" s="14">
        <f t="shared" si="136"/>
        <v>62.5</v>
      </c>
      <c r="Q2915" s="16" t="s">
        <v>8323</v>
      </c>
      <c r="R2915" t="s">
        <v>8326</v>
      </c>
      <c r="S2915" s="20">
        <f t="shared" si="137"/>
        <v>42151.237685185188</v>
      </c>
    </row>
    <row r="2916" spans="1:19" ht="43.2" hidden="1" x14ac:dyDescent="0.55000000000000004">
      <c r="A2916" s="10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2">
        <f t="shared" si="135"/>
        <v>3</v>
      </c>
      <c r="P2916" s="14">
        <f t="shared" si="136"/>
        <v>35.71</v>
      </c>
      <c r="Q2916" s="16" t="s">
        <v>8323</v>
      </c>
      <c r="R2916" t="s">
        <v>8326</v>
      </c>
      <c r="S2916" s="20">
        <f t="shared" si="137"/>
        <v>41866.640648148146</v>
      </c>
    </row>
    <row r="2917" spans="1:19" ht="57.6" hidden="1" x14ac:dyDescent="0.55000000000000004">
      <c r="A2917" s="10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2">
        <f t="shared" si="135"/>
        <v>1</v>
      </c>
      <c r="P2917" s="14">
        <f t="shared" si="136"/>
        <v>49</v>
      </c>
      <c r="Q2917" s="16" t="s">
        <v>8308</v>
      </c>
      <c r="R2917" t="s">
        <v>8342</v>
      </c>
      <c r="S2917" s="20">
        <f t="shared" si="137"/>
        <v>42348.9215625</v>
      </c>
    </row>
    <row r="2918" spans="1:19" ht="43.2" hidden="1" x14ac:dyDescent="0.55000000000000004">
      <c r="A2918" s="10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2">
        <f t="shared" si="135"/>
        <v>2</v>
      </c>
      <c r="P2918" s="14">
        <f t="shared" si="136"/>
        <v>16.2</v>
      </c>
      <c r="Q2918" s="16" t="s">
        <v>8316</v>
      </c>
      <c r="R2918" t="s">
        <v>8334</v>
      </c>
      <c r="S2918" s="20">
        <f t="shared" si="137"/>
        <v>42479.22210648148</v>
      </c>
    </row>
    <row r="2919" spans="1:19" ht="28.8" hidden="1" x14ac:dyDescent="0.55000000000000004">
      <c r="A2919" s="10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2">
        <f t="shared" si="135"/>
        <v>3</v>
      </c>
      <c r="P2919" s="14">
        <f t="shared" si="136"/>
        <v>30.13</v>
      </c>
      <c r="Q2919" s="16" t="s">
        <v>8327</v>
      </c>
      <c r="R2919" t="s">
        <v>8354</v>
      </c>
      <c r="S2919" s="20">
        <f t="shared" si="137"/>
        <v>41409.040011574078</v>
      </c>
    </row>
    <row r="2920" spans="1:19" ht="43.2" hidden="1" x14ac:dyDescent="0.55000000000000004">
      <c r="A2920" s="1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2">
        <f t="shared" si="135"/>
        <v>2</v>
      </c>
      <c r="P2920" s="14">
        <f t="shared" si="136"/>
        <v>48.2</v>
      </c>
      <c r="Q2920" s="16" t="s">
        <v>8311</v>
      </c>
      <c r="R2920" t="s">
        <v>8348</v>
      </c>
      <c r="S2920" s="20">
        <f t="shared" si="137"/>
        <v>42032.510243055556</v>
      </c>
    </row>
    <row r="2921" spans="1:19" ht="43.2" hidden="1" x14ac:dyDescent="0.55000000000000004">
      <c r="A2921" s="10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2">
        <f t="shared" si="135"/>
        <v>110</v>
      </c>
      <c r="P2921" s="14">
        <f t="shared" si="136"/>
        <v>20.079999999999998</v>
      </c>
      <c r="Q2921" s="16" t="s">
        <v>8323</v>
      </c>
      <c r="R2921" t="s">
        <v>8326</v>
      </c>
      <c r="S2921" s="20">
        <f t="shared" si="137"/>
        <v>42142.514016203699</v>
      </c>
    </row>
    <row r="2922" spans="1:19" ht="28.8" hidden="1" x14ac:dyDescent="0.55000000000000004">
      <c r="A2922" s="10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2">
        <f t="shared" si="135"/>
        <v>3</v>
      </c>
      <c r="P2922" s="14">
        <f t="shared" si="136"/>
        <v>40</v>
      </c>
      <c r="Q2922" s="16" t="s">
        <v>8308</v>
      </c>
      <c r="R2922" t="s">
        <v>8310</v>
      </c>
      <c r="S2922" s="20">
        <f t="shared" si="137"/>
        <v>42303.878414351857</v>
      </c>
    </row>
    <row r="2923" spans="1:19" ht="43.2" hidden="1" x14ac:dyDescent="0.55000000000000004">
      <c r="A2923" s="10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2">
        <f t="shared" si="135"/>
        <v>5</v>
      </c>
      <c r="P2923" s="14">
        <f t="shared" si="136"/>
        <v>30</v>
      </c>
      <c r="Q2923" s="16" t="s">
        <v>8323</v>
      </c>
      <c r="R2923" t="s">
        <v>8326</v>
      </c>
      <c r="S2923" s="20">
        <f t="shared" si="137"/>
        <v>42122.732499999998</v>
      </c>
    </row>
    <row r="2924" spans="1:19" ht="43.2" hidden="1" x14ac:dyDescent="0.55000000000000004">
      <c r="A2924" s="10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2">
        <f t="shared" si="135"/>
        <v>47</v>
      </c>
      <c r="P2924" s="14">
        <f t="shared" si="136"/>
        <v>29.63</v>
      </c>
      <c r="Q2924" s="16" t="s">
        <v>8308</v>
      </c>
      <c r="R2924" t="s">
        <v>8318</v>
      </c>
      <c r="S2924" s="20">
        <f t="shared" si="137"/>
        <v>42113.875567129624</v>
      </c>
    </row>
    <row r="2925" spans="1:19" ht="43.2" hidden="1" x14ac:dyDescent="0.55000000000000004">
      <c r="A2925" s="10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2">
        <f t="shared" si="135"/>
        <v>1</v>
      </c>
      <c r="P2925" s="14">
        <f t="shared" si="136"/>
        <v>33.71</v>
      </c>
      <c r="Q2925" s="16" t="s">
        <v>8313</v>
      </c>
      <c r="R2925" t="s">
        <v>8353</v>
      </c>
      <c r="S2925" s="20">
        <f t="shared" si="137"/>
        <v>41926.482731481483</v>
      </c>
    </row>
    <row r="2926" spans="1:19" ht="43.2" hidden="1" x14ac:dyDescent="0.55000000000000004">
      <c r="A2926" s="10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2">
        <f t="shared" si="135"/>
        <v>12</v>
      </c>
      <c r="P2926" s="14">
        <f t="shared" si="136"/>
        <v>19.670000000000002</v>
      </c>
      <c r="Q2926" s="16" t="s">
        <v>8316</v>
      </c>
      <c r="R2926" t="s">
        <v>8334</v>
      </c>
      <c r="S2926" s="20">
        <f t="shared" si="137"/>
        <v>42409.024305555555</v>
      </c>
    </row>
    <row r="2927" spans="1:19" ht="43.2" hidden="1" x14ac:dyDescent="0.55000000000000004">
      <c r="A2927" s="10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2">
        <f t="shared" si="135"/>
        <v>5</v>
      </c>
      <c r="P2927" s="14">
        <f t="shared" si="136"/>
        <v>39.17</v>
      </c>
      <c r="Q2927" s="16" t="s">
        <v>8311</v>
      </c>
      <c r="R2927" t="s">
        <v>8352</v>
      </c>
      <c r="S2927" s="20">
        <f t="shared" si="137"/>
        <v>41642.751458333332</v>
      </c>
    </row>
    <row r="2928" spans="1:19" ht="43.2" hidden="1" x14ac:dyDescent="0.55000000000000004">
      <c r="A2928" s="10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2">
        <f t="shared" si="135"/>
        <v>6</v>
      </c>
      <c r="P2928" s="14">
        <f t="shared" si="136"/>
        <v>29.25</v>
      </c>
      <c r="Q2928" s="16" t="s">
        <v>8308</v>
      </c>
      <c r="R2928" t="s">
        <v>8310</v>
      </c>
      <c r="S2928" s="20">
        <f t="shared" si="137"/>
        <v>41977.040185185186</v>
      </c>
    </row>
    <row r="2929" spans="1:19" ht="43.2" hidden="1" x14ac:dyDescent="0.55000000000000004">
      <c r="A2929" s="10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2">
        <f t="shared" si="135"/>
        <v>12</v>
      </c>
      <c r="P2929" s="14">
        <f t="shared" si="136"/>
        <v>39</v>
      </c>
      <c r="Q2929" s="16" t="s">
        <v>8311</v>
      </c>
      <c r="R2929" t="s">
        <v>8356</v>
      </c>
      <c r="S2929" s="20">
        <f t="shared" si="137"/>
        <v>42639.441932870366</v>
      </c>
    </row>
    <row r="2930" spans="1:19" ht="43.2" hidden="1" x14ac:dyDescent="0.55000000000000004">
      <c r="A2930" s="1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2">
        <f t="shared" si="135"/>
        <v>104</v>
      </c>
      <c r="P2930" s="14">
        <f t="shared" si="136"/>
        <v>26</v>
      </c>
      <c r="Q2930" s="16" t="s">
        <v>8323</v>
      </c>
      <c r="R2930" t="s">
        <v>8326</v>
      </c>
      <c r="S2930" s="20">
        <f t="shared" si="137"/>
        <v>42665.451736111107</v>
      </c>
    </row>
    <row r="2931" spans="1:19" ht="28.8" hidden="1" x14ac:dyDescent="0.55000000000000004">
      <c r="A2931" s="10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2">
        <f t="shared" si="135"/>
        <v>2</v>
      </c>
      <c r="P2931" s="14">
        <f t="shared" si="136"/>
        <v>33.29</v>
      </c>
      <c r="Q2931" s="16" t="s">
        <v>8308</v>
      </c>
      <c r="R2931" t="s">
        <v>8310</v>
      </c>
      <c r="S2931" s="20">
        <f t="shared" si="137"/>
        <v>42660.552465277782</v>
      </c>
    </row>
    <row r="2932" spans="1:19" ht="43.2" hidden="1" x14ac:dyDescent="0.55000000000000004">
      <c r="A2932" s="10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2">
        <f t="shared" si="135"/>
        <v>4</v>
      </c>
      <c r="P2932" s="14">
        <f t="shared" si="136"/>
        <v>29.13</v>
      </c>
      <c r="Q2932" s="16" t="s">
        <v>8319</v>
      </c>
      <c r="R2932" t="s">
        <v>8345</v>
      </c>
      <c r="S2932" s="20">
        <f t="shared" si="137"/>
        <v>42042.676226851851</v>
      </c>
    </row>
    <row r="2933" spans="1:19" ht="43.2" hidden="1" x14ac:dyDescent="0.55000000000000004">
      <c r="A2933" s="10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2">
        <f t="shared" si="135"/>
        <v>1</v>
      </c>
      <c r="P2933" s="14">
        <f t="shared" si="136"/>
        <v>57.5</v>
      </c>
      <c r="Q2933" s="16" t="s">
        <v>8321</v>
      </c>
      <c r="R2933" t="s">
        <v>8339</v>
      </c>
      <c r="S2933" s="20">
        <f t="shared" si="137"/>
        <v>40956.553530092591</v>
      </c>
    </row>
    <row r="2934" spans="1:19" ht="43.2" hidden="1" x14ac:dyDescent="0.55000000000000004">
      <c r="A2934" s="10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2">
        <f t="shared" si="135"/>
        <v>153</v>
      </c>
      <c r="P2934" s="14">
        <f t="shared" si="136"/>
        <v>13.53</v>
      </c>
      <c r="Q2934" s="16" t="s">
        <v>8323</v>
      </c>
      <c r="R2934" t="s">
        <v>8326</v>
      </c>
      <c r="S2934" s="20">
        <f t="shared" si="137"/>
        <v>42328.727141203708</v>
      </c>
    </row>
    <row r="2935" spans="1:19" ht="43.2" hidden="1" x14ac:dyDescent="0.55000000000000004">
      <c r="A2935" s="10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2">
        <f t="shared" si="135"/>
        <v>0</v>
      </c>
      <c r="P2935" s="14">
        <f t="shared" si="136"/>
        <v>45.2</v>
      </c>
      <c r="Q2935" s="16" t="s">
        <v>8308</v>
      </c>
      <c r="R2935" t="s">
        <v>8310</v>
      </c>
      <c r="S2935" s="20">
        <f t="shared" si="137"/>
        <v>42111.709027777775</v>
      </c>
    </row>
    <row r="2936" spans="1:19" ht="43.2" hidden="1" x14ac:dyDescent="0.55000000000000004">
      <c r="A2936" s="10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2">
        <f t="shared" si="135"/>
        <v>6</v>
      </c>
      <c r="P2936" s="14">
        <f t="shared" si="136"/>
        <v>28.13</v>
      </c>
      <c r="Q2936" s="16" t="s">
        <v>8327</v>
      </c>
      <c r="R2936" t="s">
        <v>8330</v>
      </c>
      <c r="S2936" s="20">
        <f t="shared" si="137"/>
        <v>41922.783229166671</v>
      </c>
    </row>
    <row r="2937" spans="1:19" ht="43.2" hidden="1" x14ac:dyDescent="0.55000000000000004">
      <c r="A2937" s="10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2">
        <f t="shared" si="135"/>
        <v>11</v>
      </c>
      <c r="P2937" s="14">
        <f t="shared" si="136"/>
        <v>45</v>
      </c>
      <c r="Q2937" s="16" t="s">
        <v>8316</v>
      </c>
      <c r="R2937" t="s">
        <v>8334</v>
      </c>
      <c r="S2937" s="20">
        <f t="shared" si="137"/>
        <v>40332.886712962965</v>
      </c>
    </row>
    <row r="2938" spans="1:19" ht="43.2" hidden="1" x14ac:dyDescent="0.55000000000000004">
      <c r="A2938" s="10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2">
        <f t="shared" si="135"/>
        <v>23</v>
      </c>
      <c r="P2938" s="14">
        <f t="shared" si="136"/>
        <v>18.75</v>
      </c>
      <c r="Q2938" s="16" t="s">
        <v>8323</v>
      </c>
      <c r="R2938" t="s">
        <v>8326</v>
      </c>
      <c r="S2938" s="20">
        <f t="shared" si="137"/>
        <v>42800.720127314817</v>
      </c>
    </row>
    <row r="2939" spans="1:19" ht="43.2" x14ac:dyDescent="0.55000000000000004">
      <c r="A2939" s="10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2">
        <f t="shared" si="135"/>
        <v>225</v>
      </c>
      <c r="P2939" s="14">
        <f t="shared" si="136"/>
        <v>75</v>
      </c>
      <c r="Q2939" s="16" t="s">
        <v>8323</v>
      </c>
      <c r="R2939" t="s">
        <v>8326</v>
      </c>
      <c r="S2939" s="20">
        <f t="shared" si="137"/>
        <v>42503.740868055553</v>
      </c>
    </row>
    <row r="2940" spans="1:19" ht="43.2" hidden="1" x14ac:dyDescent="0.55000000000000004">
      <c r="A2940" s="1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2">
        <f t="shared" si="135"/>
        <v>38</v>
      </c>
      <c r="P2940" s="14">
        <f t="shared" si="136"/>
        <v>56.25</v>
      </c>
      <c r="Q2940" s="16" t="s">
        <v>8323</v>
      </c>
      <c r="R2940" t="s">
        <v>8326</v>
      </c>
      <c r="S2940" s="20">
        <f t="shared" si="137"/>
        <v>42074.219699074078</v>
      </c>
    </row>
    <row r="2941" spans="1:19" ht="43.2" hidden="1" x14ac:dyDescent="0.55000000000000004">
      <c r="A2941" s="10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2">
        <f t="shared" si="135"/>
        <v>4</v>
      </c>
      <c r="P2941" s="14">
        <f t="shared" si="136"/>
        <v>24.78</v>
      </c>
      <c r="Q2941" s="16" t="s">
        <v>8308</v>
      </c>
      <c r="R2941" t="s">
        <v>8342</v>
      </c>
      <c r="S2941" s="20">
        <f t="shared" si="137"/>
        <v>42377.554756944446</v>
      </c>
    </row>
    <row r="2942" spans="1:19" ht="43.2" hidden="1" x14ac:dyDescent="0.55000000000000004">
      <c r="A2942" s="10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2">
        <f t="shared" si="135"/>
        <v>2</v>
      </c>
      <c r="P2942" s="14">
        <f t="shared" si="136"/>
        <v>74.33</v>
      </c>
      <c r="Q2942" s="16" t="s">
        <v>8311</v>
      </c>
      <c r="R2942" t="s">
        <v>8349</v>
      </c>
      <c r="S2942" s="20">
        <f t="shared" si="137"/>
        <v>42786.000023148154</v>
      </c>
    </row>
    <row r="2943" spans="1:19" ht="43.2" hidden="1" x14ac:dyDescent="0.55000000000000004">
      <c r="A2943" s="10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2">
        <f t="shared" si="135"/>
        <v>0</v>
      </c>
      <c r="P2943" s="14">
        <f t="shared" si="136"/>
        <v>55</v>
      </c>
      <c r="Q2943" s="16" t="s">
        <v>8308</v>
      </c>
      <c r="R2943" t="s">
        <v>8310</v>
      </c>
      <c r="S2943" s="20">
        <f t="shared" si="137"/>
        <v>42561.829421296294</v>
      </c>
    </row>
    <row r="2944" spans="1:19" ht="43.2" hidden="1" x14ac:dyDescent="0.55000000000000004">
      <c r="A2944" s="10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2">
        <f t="shared" si="135"/>
        <v>4</v>
      </c>
      <c r="P2944" s="14">
        <f t="shared" si="136"/>
        <v>54</v>
      </c>
      <c r="Q2944" s="16" t="s">
        <v>8327</v>
      </c>
      <c r="R2944" t="s">
        <v>8330</v>
      </c>
      <c r="S2944" s="20">
        <f t="shared" si="137"/>
        <v>42806.863946759258</v>
      </c>
    </row>
    <row r="2945" spans="1:19" ht="28.8" hidden="1" x14ac:dyDescent="0.55000000000000004">
      <c r="A2945" s="10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2">
        <f t="shared" si="135"/>
        <v>7</v>
      </c>
      <c r="P2945" s="14">
        <f t="shared" si="136"/>
        <v>108</v>
      </c>
      <c r="Q2945" s="16" t="s">
        <v>8323</v>
      </c>
      <c r="R2945" t="s">
        <v>8335</v>
      </c>
      <c r="S2945" s="20">
        <f t="shared" si="137"/>
        <v>42053.672824074078</v>
      </c>
    </row>
    <row r="2946" spans="1:19" ht="43.2" hidden="1" x14ac:dyDescent="0.55000000000000004">
      <c r="A2946" s="10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2">
        <f t="shared" si="135"/>
        <v>11</v>
      </c>
      <c r="P2946" s="14">
        <f t="shared" si="136"/>
        <v>72</v>
      </c>
      <c r="Q2946" s="16" t="s">
        <v>8323</v>
      </c>
      <c r="R2946" t="s">
        <v>8326</v>
      </c>
      <c r="S2946" s="20">
        <f t="shared" si="137"/>
        <v>41990.612546296295</v>
      </c>
    </row>
    <row r="2947" spans="1:19" ht="43.2" hidden="1" x14ac:dyDescent="0.55000000000000004">
      <c r="A2947" s="10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2">
        <f t="shared" ref="O2947:O3010" si="138">ROUND(E2947/D2947*100,0)</f>
        <v>0</v>
      </c>
      <c r="P2947" s="14">
        <f t="shared" ref="P2947:P3010" si="139">IFERROR(ROUND(E2947/L2947,2),0)</f>
        <v>71.67</v>
      </c>
      <c r="Q2947" s="16" t="s">
        <v>8321</v>
      </c>
      <c r="R2947" t="s">
        <v>8339</v>
      </c>
      <c r="S2947" s="20">
        <f t="shared" ref="S2947:S3010" si="140">(((J2947/60)/60/24)+DATE(1970,1,1))</f>
        <v>40882.481666666667</v>
      </c>
    </row>
    <row r="2948" spans="1:19" ht="57.6" hidden="1" x14ac:dyDescent="0.55000000000000004">
      <c r="A2948" s="10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2">
        <f t="shared" si="138"/>
        <v>3</v>
      </c>
      <c r="P2948" s="14">
        <f t="shared" si="139"/>
        <v>53.75</v>
      </c>
      <c r="Q2948" s="16" t="s">
        <v>8321</v>
      </c>
      <c r="R2948" t="s">
        <v>8339</v>
      </c>
      <c r="S2948" s="20">
        <f t="shared" si="140"/>
        <v>40247.886006944449</v>
      </c>
    </row>
    <row r="2949" spans="1:19" ht="43.2" hidden="1" x14ac:dyDescent="0.55000000000000004">
      <c r="A2949" s="10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2">
        <f t="shared" si="138"/>
        <v>7</v>
      </c>
      <c r="P2949" s="14">
        <f t="shared" si="139"/>
        <v>30.71</v>
      </c>
      <c r="Q2949" s="16" t="s">
        <v>8323</v>
      </c>
      <c r="R2949" t="s">
        <v>8326</v>
      </c>
      <c r="S2949" s="20">
        <f t="shared" si="140"/>
        <v>42768.97084490741</v>
      </c>
    </row>
    <row r="2950" spans="1:19" ht="43.2" hidden="1" x14ac:dyDescent="0.55000000000000004">
      <c r="A2950" s="1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2">
        <f t="shared" si="138"/>
        <v>11</v>
      </c>
      <c r="P2950" s="14">
        <f t="shared" si="139"/>
        <v>26.75</v>
      </c>
      <c r="Q2950" s="16" t="s">
        <v>8323</v>
      </c>
      <c r="R2950" t="s">
        <v>8326</v>
      </c>
      <c r="S2950" s="20">
        <f t="shared" si="140"/>
        <v>41975.642974537041</v>
      </c>
    </row>
    <row r="2951" spans="1:19" ht="72" hidden="1" x14ac:dyDescent="0.55000000000000004">
      <c r="A2951" s="10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2">
        <f t="shared" si="138"/>
        <v>4</v>
      </c>
      <c r="P2951" s="14">
        <f t="shared" si="139"/>
        <v>30.29</v>
      </c>
      <c r="Q2951" s="16" t="s">
        <v>8308</v>
      </c>
      <c r="R2951" t="s">
        <v>8310</v>
      </c>
      <c r="S2951" s="20">
        <f t="shared" si="140"/>
        <v>42538.75680555556</v>
      </c>
    </row>
    <row r="2952" spans="1:19" ht="43.2" hidden="1" x14ac:dyDescent="0.55000000000000004">
      <c r="A2952" s="10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2">
        <f t="shared" si="138"/>
        <v>1</v>
      </c>
      <c r="P2952" s="14">
        <f t="shared" si="139"/>
        <v>53</v>
      </c>
      <c r="Q2952" s="16" t="s">
        <v>8346</v>
      </c>
      <c r="R2952" t="s">
        <v>8347</v>
      </c>
      <c r="S2952" s="20">
        <f t="shared" si="140"/>
        <v>42598.053113425922</v>
      </c>
    </row>
    <row r="2953" spans="1:19" ht="43.2" hidden="1" x14ac:dyDescent="0.55000000000000004">
      <c r="A2953" s="10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2">
        <f t="shared" si="138"/>
        <v>1</v>
      </c>
      <c r="P2953" s="14">
        <f t="shared" si="139"/>
        <v>16.309999999999999</v>
      </c>
      <c r="Q2953" s="16" t="s">
        <v>8316</v>
      </c>
      <c r="R2953" t="s">
        <v>8344</v>
      </c>
      <c r="S2953" s="20">
        <f t="shared" si="140"/>
        <v>42155.129652777774</v>
      </c>
    </row>
    <row r="2954" spans="1:19" ht="43.2" hidden="1" x14ac:dyDescent="0.55000000000000004">
      <c r="A2954" s="10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2">
        <f t="shared" si="138"/>
        <v>7</v>
      </c>
      <c r="P2954" s="14">
        <f t="shared" si="139"/>
        <v>35.17</v>
      </c>
      <c r="Q2954" s="16" t="s">
        <v>8323</v>
      </c>
      <c r="R2954" t="s">
        <v>8326</v>
      </c>
      <c r="S2954" s="20">
        <f t="shared" si="140"/>
        <v>42601.854699074072</v>
      </c>
    </row>
    <row r="2955" spans="1:19" ht="43.2" hidden="1" x14ac:dyDescent="0.55000000000000004">
      <c r="A2955" s="10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2">
        <f t="shared" si="138"/>
        <v>21</v>
      </c>
      <c r="P2955" s="14">
        <f t="shared" si="139"/>
        <v>26.38</v>
      </c>
      <c r="Q2955" s="16" t="s">
        <v>8323</v>
      </c>
      <c r="R2955" t="s">
        <v>8326</v>
      </c>
      <c r="S2955" s="20">
        <f t="shared" si="140"/>
        <v>41981.067523148144</v>
      </c>
    </row>
    <row r="2956" spans="1:19" ht="43.2" hidden="1" x14ac:dyDescent="0.55000000000000004">
      <c r="A2956" s="10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2">
        <f t="shared" si="138"/>
        <v>3</v>
      </c>
      <c r="P2956" s="14">
        <f t="shared" si="139"/>
        <v>35</v>
      </c>
      <c r="Q2956" s="16" t="s">
        <v>8327</v>
      </c>
      <c r="R2956" t="s">
        <v>8354</v>
      </c>
      <c r="S2956" s="20">
        <f t="shared" si="140"/>
        <v>41583.135405092595</v>
      </c>
    </row>
    <row r="2957" spans="1:19" ht="43.2" hidden="1" x14ac:dyDescent="0.55000000000000004">
      <c r="A2957" s="10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2">
        <f t="shared" si="138"/>
        <v>2</v>
      </c>
      <c r="P2957" s="14">
        <f t="shared" si="139"/>
        <v>52.5</v>
      </c>
      <c r="Q2957" s="16" t="s">
        <v>8319</v>
      </c>
      <c r="R2957" t="s">
        <v>8357</v>
      </c>
      <c r="S2957" s="20">
        <f t="shared" si="140"/>
        <v>41854.389780092592</v>
      </c>
    </row>
    <row r="2958" spans="1:19" ht="43.2" hidden="1" x14ac:dyDescent="0.55000000000000004">
      <c r="A2958" s="10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2">
        <f t="shared" si="138"/>
        <v>103</v>
      </c>
      <c r="P2958" s="14">
        <f t="shared" si="139"/>
        <v>15.77</v>
      </c>
      <c r="Q2958" s="16" t="s">
        <v>8321</v>
      </c>
      <c r="R2958" t="s">
        <v>8343</v>
      </c>
      <c r="S2958" s="20">
        <f t="shared" si="140"/>
        <v>42042.615613425922</v>
      </c>
    </row>
    <row r="2959" spans="1:19" ht="43.2" hidden="1" x14ac:dyDescent="0.55000000000000004">
      <c r="A2959" s="10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2">
        <f t="shared" si="138"/>
        <v>1</v>
      </c>
      <c r="P2959" s="14">
        <f t="shared" si="139"/>
        <v>68.33</v>
      </c>
      <c r="Q2959" s="16" t="s">
        <v>8321</v>
      </c>
      <c r="R2959" t="s">
        <v>8339</v>
      </c>
      <c r="S2959" s="20">
        <f t="shared" si="140"/>
        <v>42738.615289351852</v>
      </c>
    </row>
    <row r="2960" spans="1:19" ht="43.2" hidden="1" x14ac:dyDescent="0.55000000000000004">
      <c r="A2960" s="1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2">
        <f t="shared" si="138"/>
        <v>0</v>
      </c>
      <c r="P2960" s="14">
        <f t="shared" si="139"/>
        <v>68.33</v>
      </c>
      <c r="Q2960" s="16" t="s">
        <v>8308</v>
      </c>
      <c r="R2960" t="s">
        <v>8310</v>
      </c>
      <c r="S2960" s="20">
        <f t="shared" si="140"/>
        <v>41838.840474537035</v>
      </c>
    </row>
    <row r="2961" spans="1:19" ht="43.2" hidden="1" x14ac:dyDescent="0.55000000000000004">
      <c r="A2961" s="10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2">
        <f t="shared" si="138"/>
        <v>41</v>
      </c>
      <c r="P2961" s="14">
        <f t="shared" si="139"/>
        <v>29.29</v>
      </c>
      <c r="Q2961" s="16" t="s">
        <v>8327</v>
      </c>
      <c r="R2961" t="s">
        <v>8328</v>
      </c>
      <c r="S2961" s="20">
        <f t="shared" si="140"/>
        <v>42603.870520833334</v>
      </c>
    </row>
    <row r="2962" spans="1:19" ht="57.6" hidden="1" x14ac:dyDescent="0.55000000000000004">
      <c r="A2962" s="10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2">
        <f t="shared" si="138"/>
        <v>11</v>
      </c>
      <c r="P2962" s="14">
        <f t="shared" si="139"/>
        <v>51.25</v>
      </c>
      <c r="Q2962" s="16" t="s">
        <v>8311</v>
      </c>
      <c r="R2962" t="s">
        <v>8349</v>
      </c>
      <c r="S2962" s="20">
        <f t="shared" si="140"/>
        <v>40399.065868055557</v>
      </c>
    </row>
    <row r="2963" spans="1:19" ht="28.8" hidden="1" x14ac:dyDescent="0.55000000000000004">
      <c r="A2963" s="10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2">
        <f t="shared" si="138"/>
        <v>21</v>
      </c>
      <c r="P2963" s="14">
        <f t="shared" si="139"/>
        <v>20.5</v>
      </c>
      <c r="Q2963" s="16" t="s">
        <v>8313</v>
      </c>
      <c r="R2963" t="s">
        <v>8351</v>
      </c>
      <c r="S2963" s="20">
        <f t="shared" si="140"/>
        <v>42445.712754629625</v>
      </c>
    </row>
    <row r="2964" spans="1:19" ht="43.2" hidden="1" x14ac:dyDescent="0.55000000000000004">
      <c r="A2964" s="10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2">
        <f t="shared" si="138"/>
        <v>13</v>
      </c>
      <c r="P2964" s="14">
        <f t="shared" si="139"/>
        <v>25.5</v>
      </c>
      <c r="Q2964" s="16" t="s">
        <v>8323</v>
      </c>
      <c r="R2964" t="s">
        <v>8326</v>
      </c>
      <c r="S2964" s="20">
        <f t="shared" si="140"/>
        <v>41990.506377314814</v>
      </c>
    </row>
    <row r="2965" spans="1:19" ht="43.2" hidden="1" x14ac:dyDescent="0.55000000000000004">
      <c r="A2965" s="10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2">
        <f t="shared" si="138"/>
        <v>7</v>
      </c>
      <c r="P2965" s="14">
        <f t="shared" si="139"/>
        <v>40.78</v>
      </c>
      <c r="Q2965" s="16" t="s">
        <v>8321</v>
      </c>
      <c r="R2965" t="s">
        <v>8339</v>
      </c>
      <c r="S2965" s="20">
        <f t="shared" si="140"/>
        <v>40934.376145833332</v>
      </c>
    </row>
    <row r="2966" spans="1:19" ht="43.2" hidden="1" x14ac:dyDescent="0.55000000000000004">
      <c r="A2966" s="10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2">
        <f t="shared" si="138"/>
        <v>17</v>
      </c>
      <c r="P2966" s="14">
        <f t="shared" si="139"/>
        <v>16.829999999999998</v>
      </c>
      <c r="Q2966" s="16" t="s">
        <v>8319</v>
      </c>
      <c r="R2966" t="s">
        <v>8345</v>
      </c>
      <c r="S2966" s="20">
        <f t="shared" si="140"/>
        <v>42399.882615740738</v>
      </c>
    </row>
    <row r="2967" spans="1:19" hidden="1" x14ac:dyDescent="0.55000000000000004">
      <c r="A2967" s="10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2">
        <f t="shared" si="138"/>
        <v>2</v>
      </c>
      <c r="P2967" s="14">
        <f t="shared" si="139"/>
        <v>202</v>
      </c>
      <c r="Q2967" s="16" t="s">
        <v>8323</v>
      </c>
      <c r="R2967" t="s">
        <v>8326</v>
      </c>
      <c r="S2967" s="20">
        <f t="shared" si="140"/>
        <v>42621.389340277776</v>
      </c>
    </row>
    <row r="2968" spans="1:19" ht="43.2" hidden="1" x14ac:dyDescent="0.55000000000000004">
      <c r="A2968" s="10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2">
        <f t="shared" si="138"/>
        <v>1</v>
      </c>
      <c r="P2968" s="14">
        <f t="shared" si="139"/>
        <v>22.33</v>
      </c>
      <c r="Q2968" s="16" t="s">
        <v>8319</v>
      </c>
      <c r="R2968" t="s">
        <v>8345</v>
      </c>
      <c r="S2968" s="20">
        <f t="shared" si="140"/>
        <v>42374.822870370372</v>
      </c>
    </row>
    <row r="2969" spans="1:19" ht="43.2" hidden="1" x14ac:dyDescent="0.55000000000000004">
      <c r="A2969" s="10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2">
        <f t="shared" si="138"/>
        <v>101</v>
      </c>
      <c r="P2969" s="14">
        <f t="shared" si="139"/>
        <v>18.27</v>
      </c>
      <c r="Q2969" s="16" t="s">
        <v>8323</v>
      </c>
      <c r="R2969" t="s">
        <v>8326</v>
      </c>
      <c r="S2969" s="20">
        <f t="shared" si="140"/>
        <v>42101.828819444447</v>
      </c>
    </row>
    <row r="2970" spans="1:19" ht="43.2" hidden="1" x14ac:dyDescent="0.55000000000000004">
      <c r="A2970" s="1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2">
        <f t="shared" si="138"/>
        <v>10</v>
      </c>
      <c r="P2970" s="14">
        <f t="shared" si="139"/>
        <v>100.5</v>
      </c>
      <c r="Q2970" s="16" t="s">
        <v>8323</v>
      </c>
      <c r="R2970" t="s">
        <v>8326</v>
      </c>
      <c r="S2970" s="20">
        <f t="shared" si="140"/>
        <v>42020.587349537032</v>
      </c>
    </row>
    <row r="2971" spans="1:19" ht="28.8" hidden="1" x14ac:dyDescent="0.55000000000000004">
      <c r="A2971" s="10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2">
        <f t="shared" si="138"/>
        <v>20</v>
      </c>
      <c r="P2971" s="14">
        <f t="shared" si="139"/>
        <v>100</v>
      </c>
      <c r="Q2971" s="16" t="s">
        <v>8321</v>
      </c>
      <c r="R2971" t="s">
        <v>8325</v>
      </c>
      <c r="S2971" s="20">
        <f t="shared" si="140"/>
        <v>42403.080497685187</v>
      </c>
    </row>
    <row r="2972" spans="1:19" ht="28.8" hidden="1" x14ac:dyDescent="0.55000000000000004">
      <c r="A2972" s="10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2">
        <f t="shared" si="138"/>
        <v>3</v>
      </c>
      <c r="P2972" s="14">
        <f t="shared" si="139"/>
        <v>200</v>
      </c>
      <c r="Q2972" s="16" t="s">
        <v>8308</v>
      </c>
      <c r="R2972" t="s">
        <v>8342</v>
      </c>
      <c r="S2972" s="20">
        <f t="shared" si="140"/>
        <v>42345.860150462962</v>
      </c>
    </row>
    <row r="2973" spans="1:19" ht="43.2" hidden="1" x14ac:dyDescent="0.55000000000000004">
      <c r="A2973" s="10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2">
        <f t="shared" si="138"/>
        <v>10</v>
      </c>
      <c r="P2973" s="14">
        <f t="shared" si="139"/>
        <v>40</v>
      </c>
      <c r="Q2973" s="16" t="s">
        <v>8327</v>
      </c>
      <c r="R2973" t="s">
        <v>8328</v>
      </c>
      <c r="S2973" s="20">
        <f t="shared" si="140"/>
        <v>42065.897719907407</v>
      </c>
    </row>
    <row r="2974" spans="1:19" ht="43.2" x14ac:dyDescent="0.55000000000000004">
      <c r="A2974" s="10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2">
        <f t="shared" si="138"/>
        <v>100</v>
      </c>
      <c r="P2974" s="14">
        <f t="shared" si="139"/>
        <v>40</v>
      </c>
      <c r="Q2974" s="16" t="s">
        <v>8311</v>
      </c>
      <c r="R2974" t="s">
        <v>8333</v>
      </c>
      <c r="S2974" s="20">
        <f t="shared" si="140"/>
        <v>42396.8440625</v>
      </c>
    </row>
    <row r="2975" spans="1:19" ht="43.2" hidden="1" x14ac:dyDescent="0.55000000000000004">
      <c r="A2975" s="10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2">
        <f t="shared" si="138"/>
        <v>0</v>
      </c>
      <c r="P2975" s="14">
        <f t="shared" si="139"/>
        <v>100</v>
      </c>
      <c r="Q2975" s="16" t="s">
        <v>8311</v>
      </c>
      <c r="R2975" t="s">
        <v>8348</v>
      </c>
      <c r="S2975" s="20">
        <f t="shared" si="140"/>
        <v>42013.915613425925</v>
      </c>
    </row>
    <row r="2976" spans="1:19" ht="43.2" hidden="1" x14ac:dyDescent="0.55000000000000004">
      <c r="A2976" s="10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2">
        <f t="shared" si="138"/>
        <v>3</v>
      </c>
      <c r="P2976" s="14">
        <f t="shared" si="139"/>
        <v>200</v>
      </c>
      <c r="Q2976" s="16" t="s">
        <v>8323</v>
      </c>
      <c r="R2976" t="s">
        <v>8324</v>
      </c>
      <c r="S2976" s="20">
        <f t="shared" si="140"/>
        <v>42226.938414351855</v>
      </c>
    </row>
    <row r="2977" spans="1:19" ht="28.8" x14ac:dyDescent="0.55000000000000004">
      <c r="A2977" s="10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2">
        <f t="shared" si="138"/>
        <v>100</v>
      </c>
      <c r="P2977" s="14">
        <f t="shared" si="139"/>
        <v>22.22</v>
      </c>
      <c r="Q2977" s="16" t="s">
        <v>8323</v>
      </c>
      <c r="R2977" t="s">
        <v>8326</v>
      </c>
      <c r="S2977" s="20">
        <f t="shared" si="140"/>
        <v>42467.144166666665</v>
      </c>
    </row>
    <row r="2978" spans="1:19" ht="43.2" hidden="1" x14ac:dyDescent="0.55000000000000004">
      <c r="A2978" s="10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2">
        <f t="shared" si="138"/>
        <v>1</v>
      </c>
      <c r="P2978" s="14">
        <f t="shared" si="139"/>
        <v>100</v>
      </c>
      <c r="Q2978" s="16" t="s">
        <v>8323</v>
      </c>
      <c r="R2978" t="s">
        <v>8326</v>
      </c>
      <c r="S2978" s="20">
        <f t="shared" si="140"/>
        <v>42067.947337962964</v>
      </c>
    </row>
    <row r="2979" spans="1:19" ht="43.2" hidden="1" x14ac:dyDescent="0.55000000000000004">
      <c r="A2979" s="10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2">
        <f t="shared" si="138"/>
        <v>1</v>
      </c>
      <c r="P2979" s="14">
        <f t="shared" si="139"/>
        <v>199</v>
      </c>
      <c r="Q2979" s="16" t="s">
        <v>8308</v>
      </c>
      <c r="R2979" t="s">
        <v>8310</v>
      </c>
      <c r="S2979" s="20">
        <f t="shared" si="140"/>
        <v>42496.529305555552</v>
      </c>
    </row>
    <row r="2980" spans="1:19" ht="43.2" hidden="1" x14ac:dyDescent="0.55000000000000004">
      <c r="A2980" s="1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2">
        <f t="shared" si="138"/>
        <v>3</v>
      </c>
      <c r="P2980" s="14">
        <f t="shared" si="139"/>
        <v>32.67</v>
      </c>
      <c r="Q2980" s="16" t="s">
        <v>8327</v>
      </c>
      <c r="R2980" t="s">
        <v>8350</v>
      </c>
      <c r="S2980" s="20">
        <f t="shared" si="140"/>
        <v>40507.239884259259</v>
      </c>
    </row>
    <row r="2981" spans="1:19" ht="43.2" hidden="1" x14ac:dyDescent="0.55000000000000004">
      <c r="A2981" s="10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2">
        <f t="shared" si="138"/>
        <v>5</v>
      </c>
      <c r="P2981" s="14">
        <f t="shared" si="139"/>
        <v>19.600000000000001</v>
      </c>
      <c r="Q2981" s="16" t="s">
        <v>8327</v>
      </c>
      <c r="R2981" t="s">
        <v>8350</v>
      </c>
      <c r="S2981" s="20">
        <f t="shared" si="140"/>
        <v>41944.916215277779</v>
      </c>
    </row>
    <row r="2982" spans="1:19" ht="43.2" hidden="1" x14ac:dyDescent="0.55000000000000004">
      <c r="A2982" s="10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2">
        <f t="shared" si="138"/>
        <v>2</v>
      </c>
      <c r="P2982" s="14">
        <f t="shared" si="139"/>
        <v>27.86</v>
      </c>
      <c r="Q2982" s="16" t="s">
        <v>8327</v>
      </c>
      <c r="R2982" t="s">
        <v>8328</v>
      </c>
      <c r="S2982" s="20">
        <f t="shared" si="140"/>
        <v>40431.127650462964</v>
      </c>
    </row>
    <row r="2983" spans="1:19" ht="43.2" hidden="1" x14ac:dyDescent="0.55000000000000004">
      <c r="A2983" s="10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2">
        <f t="shared" si="138"/>
        <v>130</v>
      </c>
      <c r="P2983" s="14">
        <f t="shared" si="139"/>
        <v>16.25</v>
      </c>
      <c r="Q2983" s="16" t="s">
        <v>8323</v>
      </c>
      <c r="R2983" t="s">
        <v>8326</v>
      </c>
      <c r="S2983" s="20">
        <f t="shared" si="140"/>
        <v>42662.021539351852</v>
      </c>
    </row>
    <row r="2984" spans="1:19" ht="28.8" hidden="1" x14ac:dyDescent="0.55000000000000004">
      <c r="A2984" s="10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2">
        <f t="shared" si="138"/>
        <v>3</v>
      </c>
      <c r="P2984" s="14">
        <f t="shared" si="139"/>
        <v>39</v>
      </c>
      <c r="Q2984" s="16" t="s">
        <v>8323</v>
      </c>
      <c r="R2984" t="s">
        <v>8326</v>
      </c>
      <c r="S2984" s="20">
        <f t="shared" si="140"/>
        <v>42031.833587962959</v>
      </c>
    </row>
    <row r="2985" spans="1:19" ht="43.2" hidden="1" x14ac:dyDescent="0.55000000000000004">
      <c r="A2985" s="10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2">
        <f t="shared" si="138"/>
        <v>1</v>
      </c>
      <c r="P2985" s="14">
        <f t="shared" si="139"/>
        <v>19.399999999999999</v>
      </c>
      <c r="Q2985" s="16" t="s">
        <v>8308</v>
      </c>
      <c r="R2985" t="s">
        <v>8310</v>
      </c>
      <c r="S2985" s="20">
        <f t="shared" si="140"/>
        <v>42409.040231481486</v>
      </c>
    </row>
    <row r="2986" spans="1:19" ht="43.2" hidden="1" x14ac:dyDescent="0.55000000000000004">
      <c r="A2986" s="10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2">
        <f t="shared" si="138"/>
        <v>2</v>
      </c>
      <c r="P2986" s="14">
        <f t="shared" si="139"/>
        <v>47.5</v>
      </c>
      <c r="Q2986" s="16" t="s">
        <v>8321</v>
      </c>
      <c r="R2986" t="s">
        <v>8337</v>
      </c>
      <c r="S2986" s="20">
        <f t="shared" si="140"/>
        <v>42067.62431712963</v>
      </c>
    </row>
    <row r="2987" spans="1:19" hidden="1" x14ac:dyDescent="0.55000000000000004">
      <c r="A2987" s="10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2">
        <f t="shared" si="138"/>
        <v>95</v>
      </c>
      <c r="P2987" s="14">
        <f t="shared" si="139"/>
        <v>47.5</v>
      </c>
      <c r="Q2987" s="16" t="s">
        <v>8346</v>
      </c>
      <c r="R2987" t="s">
        <v>8347</v>
      </c>
      <c r="S2987" s="20">
        <f t="shared" si="140"/>
        <v>42556.807187500002</v>
      </c>
    </row>
    <row r="2988" spans="1:19" ht="43.2" hidden="1" x14ac:dyDescent="0.55000000000000004">
      <c r="A2988" s="10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2">
        <f t="shared" si="138"/>
        <v>3</v>
      </c>
      <c r="P2988" s="14">
        <f t="shared" si="139"/>
        <v>23.63</v>
      </c>
      <c r="Q2988" s="16" t="s">
        <v>8323</v>
      </c>
      <c r="R2988" t="s">
        <v>8326</v>
      </c>
      <c r="S2988" s="20">
        <f t="shared" si="140"/>
        <v>41885.221550925926</v>
      </c>
    </row>
    <row r="2989" spans="1:19" ht="43.2" hidden="1" x14ac:dyDescent="0.55000000000000004">
      <c r="A2989" s="10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2">
        <f t="shared" si="138"/>
        <v>1</v>
      </c>
      <c r="P2989" s="14">
        <f t="shared" si="139"/>
        <v>23.5</v>
      </c>
      <c r="Q2989" s="16" t="s">
        <v>8319</v>
      </c>
      <c r="R2989" t="s">
        <v>8345</v>
      </c>
      <c r="S2989" s="20">
        <f t="shared" si="140"/>
        <v>41835.763981481483</v>
      </c>
    </row>
    <row r="2990" spans="1:19" ht="43.2" hidden="1" x14ac:dyDescent="0.55000000000000004">
      <c r="A2990" s="1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2">
        <f t="shared" si="138"/>
        <v>4</v>
      </c>
      <c r="P2990" s="14">
        <f t="shared" si="139"/>
        <v>12.47</v>
      </c>
      <c r="Q2990" s="16" t="s">
        <v>8313</v>
      </c>
      <c r="R2990" t="s">
        <v>8314</v>
      </c>
      <c r="S2990" s="20">
        <f t="shared" si="140"/>
        <v>41849.560694444444</v>
      </c>
    </row>
    <row r="2991" spans="1:19" ht="43.2" hidden="1" x14ac:dyDescent="0.55000000000000004">
      <c r="A2991" s="10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2">
        <f t="shared" si="138"/>
        <v>0</v>
      </c>
      <c r="P2991" s="14">
        <f t="shared" si="139"/>
        <v>23.25</v>
      </c>
      <c r="Q2991" s="16" t="s">
        <v>8316</v>
      </c>
      <c r="R2991" t="s">
        <v>8344</v>
      </c>
      <c r="S2991" s="20">
        <f t="shared" si="140"/>
        <v>42325.19358796296</v>
      </c>
    </row>
    <row r="2992" spans="1:19" ht="28.8" hidden="1" x14ac:dyDescent="0.55000000000000004">
      <c r="A2992" s="10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2">
        <f t="shared" si="138"/>
        <v>0</v>
      </c>
      <c r="P2992" s="14">
        <f t="shared" si="139"/>
        <v>46.25</v>
      </c>
      <c r="Q2992" s="16" t="s">
        <v>8323</v>
      </c>
      <c r="R2992" t="s">
        <v>8326</v>
      </c>
      <c r="S2992" s="20">
        <f t="shared" si="140"/>
        <v>41948.727256944447</v>
      </c>
    </row>
    <row r="2993" spans="1:19" ht="43.2" hidden="1" x14ac:dyDescent="0.55000000000000004">
      <c r="A2993" s="10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2">
        <f t="shared" si="138"/>
        <v>3</v>
      </c>
      <c r="P2993" s="14">
        <f t="shared" si="139"/>
        <v>61.67</v>
      </c>
      <c r="Q2993" s="16" t="s">
        <v>8323</v>
      </c>
      <c r="R2993" t="s">
        <v>8326</v>
      </c>
      <c r="S2993" s="20">
        <f t="shared" si="140"/>
        <v>42224.756909722222</v>
      </c>
    </row>
    <row r="2994" spans="1:19" ht="28.8" hidden="1" x14ac:dyDescent="0.55000000000000004">
      <c r="A2994" s="10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2">
        <f t="shared" si="138"/>
        <v>40</v>
      </c>
      <c r="P2994" s="14">
        <f t="shared" si="139"/>
        <v>25.71</v>
      </c>
      <c r="Q2994" s="16" t="s">
        <v>8321</v>
      </c>
      <c r="R2994" t="s">
        <v>8325</v>
      </c>
      <c r="S2994" s="20">
        <f t="shared" si="140"/>
        <v>42070.047754629632</v>
      </c>
    </row>
    <row r="2995" spans="1:19" ht="43.2" hidden="1" x14ac:dyDescent="0.55000000000000004">
      <c r="A2995" s="10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2">
        <f t="shared" si="138"/>
        <v>7</v>
      </c>
      <c r="P2995" s="14">
        <f t="shared" si="139"/>
        <v>30</v>
      </c>
      <c r="Q2995" s="16" t="s">
        <v>8311</v>
      </c>
      <c r="R2995" t="s">
        <v>8348</v>
      </c>
      <c r="S2995" s="20">
        <f t="shared" si="140"/>
        <v>42040.829872685179</v>
      </c>
    </row>
    <row r="2996" spans="1:19" ht="28.8" x14ac:dyDescent="0.55000000000000004">
      <c r="A2996" s="10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2">
        <f t="shared" si="138"/>
        <v>120</v>
      </c>
      <c r="P2996" s="14">
        <f t="shared" si="139"/>
        <v>22.5</v>
      </c>
      <c r="Q2996" s="16" t="s">
        <v>8327</v>
      </c>
      <c r="R2996" t="s">
        <v>8331</v>
      </c>
      <c r="S2996" s="20">
        <f t="shared" si="140"/>
        <v>41153.066400462965</v>
      </c>
    </row>
    <row r="2997" spans="1:19" ht="43.2" hidden="1" x14ac:dyDescent="0.55000000000000004">
      <c r="A2997" s="10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2">
        <f t="shared" si="138"/>
        <v>3</v>
      </c>
      <c r="P2997" s="14">
        <f t="shared" si="139"/>
        <v>30</v>
      </c>
      <c r="Q2997" s="16" t="s">
        <v>8308</v>
      </c>
      <c r="R2997" t="s">
        <v>8342</v>
      </c>
      <c r="S2997" s="20">
        <f t="shared" si="140"/>
        <v>42088.069108796291</v>
      </c>
    </row>
    <row r="2998" spans="1:19" ht="43.2" hidden="1" x14ac:dyDescent="0.55000000000000004">
      <c r="A2998" s="10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2">
        <f t="shared" si="138"/>
        <v>180</v>
      </c>
      <c r="P2998" s="14">
        <f t="shared" si="139"/>
        <v>12</v>
      </c>
      <c r="Q2998" s="16" t="s">
        <v>8323</v>
      </c>
      <c r="R2998" t="s">
        <v>8326</v>
      </c>
      <c r="S2998" s="20">
        <f t="shared" si="140"/>
        <v>42477.729780092588</v>
      </c>
    </row>
    <row r="2999" spans="1:19" ht="28.8" hidden="1" x14ac:dyDescent="0.55000000000000004">
      <c r="A2999" s="10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2">
        <f t="shared" si="138"/>
        <v>0</v>
      </c>
      <c r="P2999" s="14">
        <f t="shared" si="139"/>
        <v>17.850000000000001</v>
      </c>
      <c r="Q2999" s="16" t="s">
        <v>8316</v>
      </c>
      <c r="R2999" t="s">
        <v>8334</v>
      </c>
      <c r="S2999" s="20">
        <f t="shared" si="140"/>
        <v>41009.847314814811</v>
      </c>
    </row>
    <row r="3000" spans="1:19" ht="43.2" hidden="1" x14ac:dyDescent="0.55000000000000004">
      <c r="A3000" s="1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2">
        <f t="shared" si="138"/>
        <v>18</v>
      </c>
      <c r="P3000" s="14">
        <f t="shared" si="139"/>
        <v>59.33</v>
      </c>
      <c r="Q3000" s="16" t="s">
        <v>8327</v>
      </c>
      <c r="R3000" t="s">
        <v>8354</v>
      </c>
      <c r="S3000" s="20">
        <f t="shared" si="140"/>
        <v>40731.61037037037</v>
      </c>
    </row>
    <row r="3001" spans="1:19" ht="57.6" hidden="1" x14ac:dyDescent="0.55000000000000004">
      <c r="A3001" s="10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2">
        <f t="shared" si="138"/>
        <v>4</v>
      </c>
      <c r="P3001" s="14">
        <f t="shared" si="139"/>
        <v>59</v>
      </c>
      <c r="Q3001" s="16" t="s">
        <v>8311</v>
      </c>
      <c r="R3001" t="s">
        <v>8352</v>
      </c>
      <c r="S3001" s="20">
        <f t="shared" si="140"/>
        <v>42115.143634259264</v>
      </c>
    </row>
    <row r="3002" spans="1:19" ht="57.6" hidden="1" x14ac:dyDescent="0.55000000000000004">
      <c r="A3002" s="10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2">
        <f t="shared" si="138"/>
        <v>1</v>
      </c>
      <c r="P3002" s="14">
        <f t="shared" si="139"/>
        <v>35.4</v>
      </c>
      <c r="Q3002" s="16" t="s">
        <v>8323</v>
      </c>
      <c r="R3002" t="s">
        <v>8326</v>
      </c>
      <c r="S3002" s="20">
        <f t="shared" si="140"/>
        <v>42540.593530092592</v>
      </c>
    </row>
    <row r="3003" spans="1:19" ht="28.8" hidden="1" x14ac:dyDescent="0.55000000000000004">
      <c r="A3003" s="10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2">
        <f t="shared" si="138"/>
        <v>1</v>
      </c>
      <c r="P3003" s="14">
        <f t="shared" si="139"/>
        <v>35</v>
      </c>
      <c r="Q3003" s="16" t="s">
        <v>8308</v>
      </c>
      <c r="R3003" t="s">
        <v>8342</v>
      </c>
      <c r="S3003" s="20">
        <f t="shared" si="140"/>
        <v>41968.852118055554</v>
      </c>
    </row>
    <row r="3004" spans="1:19" ht="43.2" hidden="1" x14ac:dyDescent="0.55000000000000004">
      <c r="A3004" s="10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2">
        <f t="shared" si="138"/>
        <v>0</v>
      </c>
      <c r="P3004" s="14">
        <f t="shared" si="139"/>
        <v>87.5</v>
      </c>
      <c r="Q3004" s="16" t="s">
        <v>8323</v>
      </c>
      <c r="R3004" t="s">
        <v>8324</v>
      </c>
      <c r="S3004" s="20">
        <f t="shared" si="140"/>
        <v>42263.691574074073</v>
      </c>
    </row>
    <row r="3005" spans="1:19" ht="43.2" hidden="1" x14ac:dyDescent="0.55000000000000004">
      <c r="A3005" s="10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2">
        <f t="shared" si="138"/>
        <v>12</v>
      </c>
      <c r="P3005" s="14">
        <f t="shared" si="139"/>
        <v>24.71</v>
      </c>
      <c r="Q3005" s="16" t="s">
        <v>8323</v>
      </c>
      <c r="R3005" t="s">
        <v>8326</v>
      </c>
      <c r="S3005" s="20">
        <f t="shared" si="140"/>
        <v>42124.623877314814</v>
      </c>
    </row>
    <row r="3006" spans="1:19" ht="43.2" hidden="1" x14ac:dyDescent="0.55000000000000004">
      <c r="A3006" s="10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2">
        <f t="shared" si="138"/>
        <v>2</v>
      </c>
      <c r="P3006" s="14">
        <f t="shared" si="139"/>
        <v>34</v>
      </c>
      <c r="Q3006" s="16" t="s">
        <v>8311</v>
      </c>
      <c r="R3006" t="s">
        <v>8352</v>
      </c>
      <c r="S3006" s="20">
        <f t="shared" si="140"/>
        <v>40863.060127314813</v>
      </c>
    </row>
    <row r="3007" spans="1:19" ht="43.2" hidden="1" x14ac:dyDescent="0.55000000000000004">
      <c r="A3007" s="10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2">
        <f t="shared" si="138"/>
        <v>0</v>
      </c>
      <c r="P3007" s="14">
        <f t="shared" si="139"/>
        <v>42.5</v>
      </c>
      <c r="Q3007" s="16" t="s">
        <v>8327</v>
      </c>
      <c r="R3007" t="s">
        <v>8350</v>
      </c>
      <c r="S3007" s="20">
        <f t="shared" si="140"/>
        <v>41559.5549537037</v>
      </c>
    </row>
    <row r="3008" spans="1:19" ht="43.2" hidden="1" x14ac:dyDescent="0.55000000000000004">
      <c r="A3008" s="10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2">
        <f t="shared" si="138"/>
        <v>34</v>
      </c>
      <c r="P3008" s="14">
        <f t="shared" si="139"/>
        <v>28.33</v>
      </c>
      <c r="Q3008" s="16" t="s">
        <v>8313</v>
      </c>
      <c r="R3008" t="s">
        <v>8355</v>
      </c>
      <c r="S3008" s="20">
        <f t="shared" si="140"/>
        <v>42281.136099537034</v>
      </c>
    </row>
    <row r="3009" spans="1:19" ht="43.2" hidden="1" x14ac:dyDescent="0.55000000000000004">
      <c r="A3009" s="10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2">
        <f t="shared" si="138"/>
        <v>11</v>
      </c>
      <c r="P3009" s="14">
        <f t="shared" si="139"/>
        <v>42.5</v>
      </c>
      <c r="Q3009" s="16" t="s">
        <v>8323</v>
      </c>
      <c r="R3009" t="s">
        <v>8326</v>
      </c>
      <c r="S3009" s="20">
        <f t="shared" si="140"/>
        <v>41793.191875000004</v>
      </c>
    </row>
    <row r="3010" spans="1:19" ht="57.6" hidden="1" x14ac:dyDescent="0.55000000000000004">
      <c r="A3010" s="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2">
        <f t="shared" si="138"/>
        <v>20</v>
      </c>
      <c r="P3010" s="14">
        <f t="shared" si="139"/>
        <v>34</v>
      </c>
      <c r="Q3010" s="16" t="s">
        <v>8323</v>
      </c>
      <c r="R3010" t="s">
        <v>8326</v>
      </c>
      <c r="S3010" s="20">
        <f t="shared" si="140"/>
        <v>42132.809953703705</v>
      </c>
    </row>
    <row r="3011" spans="1:19" ht="43.2" hidden="1" x14ac:dyDescent="0.55000000000000004">
      <c r="A3011" s="10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2">
        <f t="shared" ref="O3011:O3074" si="141">ROUND(E3011/D3011*100,0)</f>
        <v>41</v>
      </c>
      <c r="P3011" s="14">
        <f t="shared" ref="P3011:P3074" si="142">IFERROR(ROUND(E3011/L3011,2),0)</f>
        <v>23.57</v>
      </c>
      <c r="Q3011" s="16" t="s">
        <v>8316</v>
      </c>
      <c r="R3011" t="s">
        <v>8334</v>
      </c>
      <c r="S3011" s="20">
        <f t="shared" ref="S3011:S3074" si="143">(((J3011/60)/60/24)+DATE(1970,1,1))</f>
        <v>40973.740451388891</v>
      </c>
    </row>
    <row r="3012" spans="1:19" ht="28.8" hidden="1" x14ac:dyDescent="0.55000000000000004">
      <c r="A3012" s="10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2">
        <f t="shared" si="141"/>
        <v>17</v>
      </c>
      <c r="P3012" s="14">
        <f t="shared" si="142"/>
        <v>27.5</v>
      </c>
      <c r="Q3012" s="16" t="s">
        <v>8323</v>
      </c>
      <c r="R3012" t="s">
        <v>8326</v>
      </c>
      <c r="S3012" s="20">
        <f t="shared" si="143"/>
        <v>42031.666898148149</v>
      </c>
    </row>
    <row r="3013" spans="1:19" ht="43.2" hidden="1" x14ac:dyDescent="0.55000000000000004">
      <c r="A3013" s="10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2">
        <f t="shared" si="141"/>
        <v>21</v>
      </c>
      <c r="P3013" s="14">
        <f t="shared" si="142"/>
        <v>23.14</v>
      </c>
      <c r="Q3013" s="16" t="s">
        <v>8323</v>
      </c>
      <c r="R3013" t="s">
        <v>8326</v>
      </c>
      <c r="S3013" s="20">
        <f t="shared" si="143"/>
        <v>42807.151863425926</v>
      </c>
    </row>
    <row r="3014" spans="1:19" ht="43.2" hidden="1" x14ac:dyDescent="0.55000000000000004">
      <c r="A3014" s="10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2">
        <f t="shared" si="141"/>
        <v>3</v>
      </c>
      <c r="P3014" s="14">
        <f t="shared" si="142"/>
        <v>40</v>
      </c>
      <c r="Q3014" s="16" t="s">
        <v>8327</v>
      </c>
      <c r="R3014" t="s">
        <v>8350</v>
      </c>
      <c r="S3014" s="20">
        <f t="shared" si="143"/>
        <v>41149.796064814815</v>
      </c>
    </row>
    <row r="3015" spans="1:19" ht="43.2" hidden="1" x14ac:dyDescent="0.55000000000000004">
      <c r="A3015" s="10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2">
        <f t="shared" si="141"/>
        <v>3</v>
      </c>
      <c r="P3015" s="14">
        <f t="shared" si="142"/>
        <v>32</v>
      </c>
      <c r="Q3015" s="16" t="s">
        <v>8327</v>
      </c>
      <c r="R3015" t="s">
        <v>8350</v>
      </c>
      <c r="S3015" s="20">
        <f t="shared" si="143"/>
        <v>41575.880914351852</v>
      </c>
    </row>
    <row r="3016" spans="1:19" ht="43.2" hidden="1" x14ac:dyDescent="0.55000000000000004">
      <c r="A3016" s="10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2">
        <f t="shared" si="141"/>
        <v>0</v>
      </c>
      <c r="P3016" s="14">
        <f t="shared" si="142"/>
        <v>39</v>
      </c>
      <c r="Q3016" s="16" t="s">
        <v>8308</v>
      </c>
      <c r="R3016" t="s">
        <v>8310</v>
      </c>
      <c r="S3016" s="20">
        <f t="shared" si="143"/>
        <v>41990.438043981485</v>
      </c>
    </row>
    <row r="3017" spans="1:19" ht="28.8" hidden="1" x14ac:dyDescent="0.55000000000000004">
      <c r="A3017" s="10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2">
        <f t="shared" si="141"/>
        <v>155</v>
      </c>
      <c r="P3017" s="14">
        <f t="shared" si="142"/>
        <v>51.67</v>
      </c>
      <c r="Q3017" s="16" t="s">
        <v>8313</v>
      </c>
      <c r="R3017" t="s">
        <v>8314</v>
      </c>
      <c r="S3017" s="20">
        <f t="shared" si="143"/>
        <v>42209.567824074074</v>
      </c>
    </row>
    <row r="3018" spans="1:19" ht="43.2" hidden="1" x14ac:dyDescent="0.55000000000000004">
      <c r="A3018" s="10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2">
        <f t="shared" si="141"/>
        <v>1</v>
      </c>
      <c r="P3018" s="14">
        <f t="shared" si="142"/>
        <v>11.77</v>
      </c>
      <c r="Q3018" s="16" t="s">
        <v>8321</v>
      </c>
      <c r="R3018" t="s">
        <v>8339</v>
      </c>
      <c r="S3018" s="20">
        <f t="shared" si="143"/>
        <v>41400.92627314815</v>
      </c>
    </row>
    <row r="3019" spans="1:19" ht="43.2" x14ac:dyDescent="0.55000000000000004">
      <c r="A3019" s="10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2">
        <f t="shared" si="141"/>
        <v>100</v>
      </c>
      <c r="P3019" s="14">
        <f t="shared" si="142"/>
        <v>21.86</v>
      </c>
      <c r="Q3019" s="16" t="s">
        <v>8327</v>
      </c>
      <c r="R3019" t="s">
        <v>8331</v>
      </c>
      <c r="S3019" s="20">
        <f t="shared" si="143"/>
        <v>42793.700821759259</v>
      </c>
    </row>
    <row r="3020" spans="1:19" ht="28.8" hidden="1" x14ac:dyDescent="0.55000000000000004">
      <c r="A3020" s="1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2">
        <f t="shared" si="141"/>
        <v>15</v>
      </c>
      <c r="P3020" s="14">
        <f t="shared" si="142"/>
        <v>38.25</v>
      </c>
      <c r="Q3020" s="16" t="s">
        <v>8323</v>
      </c>
      <c r="R3020" t="s">
        <v>8326</v>
      </c>
      <c r="S3020" s="20">
        <f t="shared" si="143"/>
        <v>41906.819513888891</v>
      </c>
    </row>
    <row r="3021" spans="1:19" ht="43.2" hidden="1" x14ac:dyDescent="0.55000000000000004">
      <c r="A3021" s="10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2">
        <f t="shared" si="141"/>
        <v>0</v>
      </c>
      <c r="P3021" s="14">
        <f t="shared" si="142"/>
        <v>25.17</v>
      </c>
      <c r="Q3021" s="16" t="s">
        <v>8321</v>
      </c>
      <c r="R3021" t="s">
        <v>8337</v>
      </c>
      <c r="S3021" s="20">
        <f t="shared" si="143"/>
        <v>41904.781990740739</v>
      </c>
    </row>
    <row r="3022" spans="1:19" ht="43.2" hidden="1" x14ac:dyDescent="0.55000000000000004">
      <c r="A3022" s="10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2">
        <f t="shared" si="141"/>
        <v>0</v>
      </c>
      <c r="P3022" s="14">
        <f t="shared" si="142"/>
        <v>50.33</v>
      </c>
      <c r="Q3022" s="16" t="s">
        <v>8327</v>
      </c>
      <c r="R3022" t="s">
        <v>8350</v>
      </c>
      <c r="S3022" s="20">
        <f t="shared" si="143"/>
        <v>42342.080289351856</v>
      </c>
    </row>
    <row r="3023" spans="1:19" ht="43.2" hidden="1" x14ac:dyDescent="0.55000000000000004">
      <c r="A3023" s="10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2">
        <f t="shared" si="141"/>
        <v>2</v>
      </c>
      <c r="P3023" s="14">
        <f t="shared" si="142"/>
        <v>50.33</v>
      </c>
      <c r="Q3023" s="16" t="s">
        <v>8319</v>
      </c>
      <c r="R3023" t="s">
        <v>8345</v>
      </c>
      <c r="S3023" s="20">
        <f t="shared" si="143"/>
        <v>41918.628240740742</v>
      </c>
    </row>
    <row r="3024" spans="1:19" ht="43.2" hidden="1" x14ac:dyDescent="0.55000000000000004">
      <c r="A3024" s="10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2">
        <f t="shared" si="141"/>
        <v>1</v>
      </c>
      <c r="P3024" s="14">
        <f t="shared" si="142"/>
        <v>50.33</v>
      </c>
      <c r="Q3024" s="16" t="s">
        <v>8319</v>
      </c>
      <c r="R3024" t="s">
        <v>8345</v>
      </c>
      <c r="S3024" s="20">
        <f t="shared" si="143"/>
        <v>42211.732430555552</v>
      </c>
    </row>
    <row r="3025" spans="1:19" ht="43.2" hidden="1" x14ac:dyDescent="0.55000000000000004">
      <c r="A3025" s="10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2">
        <f t="shared" si="141"/>
        <v>4</v>
      </c>
      <c r="P3025" s="14">
        <f t="shared" si="142"/>
        <v>37.75</v>
      </c>
      <c r="Q3025" s="16" t="s">
        <v>8323</v>
      </c>
      <c r="R3025" t="s">
        <v>8335</v>
      </c>
      <c r="S3025" s="20">
        <f t="shared" si="143"/>
        <v>42538.755428240736</v>
      </c>
    </row>
    <row r="3026" spans="1:19" ht="43.2" hidden="1" x14ac:dyDescent="0.55000000000000004">
      <c r="A3026" s="10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2">
        <f t="shared" si="141"/>
        <v>38</v>
      </c>
      <c r="P3026" s="14">
        <f t="shared" si="142"/>
        <v>11.62</v>
      </c>
      <c r="Q3026" s="16" t="s">
        <v>8323</v>
      </c>
      <c r="R3026" t="s">
        <v>8326</v>
      </c>
      <c r="S3026" s="20">
        <f t="shared" si="143"/>
        <v>41765.92465277778</v>
      </c>
    </row>
    <row r="3027" spans="1:19" ht="43.2" hidden="1" x14ac:dyDescent="0.55000000000000004">
      <c r="A3027" s="10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2">
        <f t="shared" si="141"/>
        <v>3</v>
      </c>
      <c r="P3027" s="14">
        <f t="shared" si="142"/>
        <v>30</v>
      </c>
      <c r="Q3027" s="16" t="s">
        <v>8321</v>
      </c>
      <c r="R3027" t="s">
        <v>8339</v>
      </c>
      <c r="S3027" s="20">
        <f t="shared" si="143"/>
        <v>41340.303032407406</v>
      </c>
    </row>
    <row r="3028" spans="1:19" ht="43.2" hidden="1" x14ac:dyDescent="0.55000000000000004">
      <c r="A3028" s="10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2">
        <f t="shared" si="141"/>
        <v>2</v>
      </c>
      <c r="P3028" s="14">
        <f t="shared" si="142"/>
        <v>50</v>
      </c>
      <c r="Q3028" s="16" t="s">
        <v>8311</v>
      </c>
      <c r="R3028" t="s">
        <v>8352</v>
      </c>
      <c r="S3028" s="20">
        <f t="shared" si="143"/>
        <v>42130.795983796299</v>
      </c>
    </row>
    <row r="3029" spans="1:19" ht="43.2" hidden="1" x14ac:dyDescent="0.55000000000000004">
      <c r="A3029" s="10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2">
        <f t="shared" si="141"/>
        <v>8</v>
      </c>
      <c r="P3029" s="14">
        <f t="shared" si="142"/>
        <v>50</v>
      </c>
      <c r="Q3029" s="16" t="s">
        <v>8327</v>
      </c>
      <c r="R3029" t="s">
        <v>8330</v>
      </c>
      <c r="S3029" s="20">
        <f t="shared" si="143"/>
        <v>42673.577534722222</v>
      </c>
    </row>
    <row r="3030" spans="1:19" ht="43.2" hidden="1" x14ac:dyDescent="0.55000000000000004">
      <c r="A3030" s="1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2">
        <f t="shared" si="141"/>
        <v>3</v>
      </c>
      <c r="P3030" s="14">
        <f t="shared" si="142"/>
        <v>75</v>
      </c>
      <c r="Q3030" s="16" t="s">
        <v>8311</v>
      </c>
      <c r="R3030" t="s">
        <v>8356</v>
      </c>
      <c r="S3030" s="20">
        <f t="shared" si="143"/>
        <v>40863.013356481482</v>
      </c>
    </row>
    <row r="3031" spans="1:19" ht="28.8" hidden="1" x14ac:dyDescent="0.55000000000000004">
      <c r="A3031" s="10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2">
        <f t="shared" si="141"/>
        <v>21</v>
      </c>
      <c r="P3031" s="14">
        <f t="shared" si="142"/>
        <v>37.5</v>
      </c>
      <c r="Q3031" s="16" t="s">
        <v>8323</v>
      </c>
      <c r="R3031" t="s">
        <v>8326</v>
      </c>
      <c r="S3031" s="20">
        <f t="shared" si="143"/>
        <v>42297.691006944442</v>
      </c>
    </row>
    <row r="3032" spans="1:19" ht="57.6" hidden="1" x14ac:dyDescent="0.55000000000000004">
      <c r="A3032" s="10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2">
        <f t="shared" si="141"/>
        <v>0</v>
      </c>
      <c r="P3032" s="14">
        <f t="shared" si="142"/>
        <v>13.55</v>
      </c>
      <c r="Q3032" s="16" t="s">
        <v>8321</v>
      </c>
      <c r="R3032" t="s">
        <v>8339</v>
      </c>
      <c r="S3032" s="20">
        <f t="shared" si="143"/>
        <v>42272.93949074074</v>
      </c>
    </row>
    <row r="3033" spans="1:19" ht="43.2" hidden="1" x14ac:dyDescent="0.55000000000000004">
      <c r="A3033" s="10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2">
        <f t="shared" si="141"/>
        <v>5</v>
      </c>
      <c r="P3033" s="14">
        <f t="shared" si="142"/>
        <v>24.33</v>
      </c>
      <c r="Q3033" s="16" t="s">
        <v>8323</v>
      </c>
      <c r="R3033" t="s">
        <v>8326</v>
      </c>
      <c r="S3033" s="20">
        <f t="shared" si="143"/>
        <v>42165.037581018521</v>
      </c>
    </row>
    <row r="3034" spans="1:19" hidden="1" x14ac:dyDescent="0.55000000000000004">
      <c r="A3034" s="10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2">
        <f t="shared" si="141"/>
        <v>3</v>
      </c>
      <c r="P3034" s="14">
        <f t="shared" si="142"/>
        <v>48.33</v>
      </c>
      <c r="Q3034" s="16" t="s">
        <v>8311</v>
      </c>
      <c r="R3034" t="s">
        <v>8348</v>
      </c>
      <c r="S3034" s="20">
        <f t="shared" si="143"/>
        <v>42708.668576388889</v>
      </c>
    </row>
    <row r="3035" spans="1:19" ht="43.2" hidden="1" x14ac:dyDescent="0.55000000000000004">
      <c r="A3035" s="10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2">
        <f t="shared" si="141"/>
        <v>2</v>
      </c>
      <c r="P3035" s="14">
        <f t="shared" si="142"/>
        <v>72.5</v>
      </c>
      <c r="Q3035" s="16" t="s">
        <v>8319</v>
      </c>
      <c r="R3035" t="s">
        <v>8345</v>
      </c>
      <c r="S3035" s="20">
        <f t="shared" si="143"/>
        <v>42234.105462962965</v>
      </c>
    </row>
    <row r="3036" spans="1:19" ht="28.8" hidden="1" x14ac:dyDescent="0.55000000000000004">
      <c r="A3036" s="10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2">
        <f t="shared" si="141"/>
        <v>8</v>
      </c>
      <c r="P3036" s="14">
        <f t="shared" si="142"/>
        <v>20.71</v>
      </c>
      <c r="Q3036" s="16" t="s">
        <v>8323</v>
      </c>
      <c r="R3036" t="s">
        <v>8326</v>
      </c>
      <c r="S3036" s="20">
        <f t="shared" si="143"/>
        <v>41755.476724537039</v>
      </c>
    </row>
    <row r="3037" spans="1:19" ht="28.8" hidden="1" x14ac:dyDescent="0.55000000000000004">
      <c r="A3037" s="10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2">
        <f t="shared" si="141"/>
        <v>0</v>
      </c>
      <c r="P3037" s="14">
        <f t="shared" si="142"/>
        <v>142</v>
      </c>
      <c r="Q3037" s="16" t="s">
        <v>8308</v>
      </c>
      <c r="R3037" t="s">
        <v>8342</v>
      </c>
      <c r="S3037" s="20">
        <f t="shared" si="143"/>
        <v>42388.798252314817</v>
      </c>
    </row>
    <row r="3038" spans="1:19" ht="43.2" hidden="1" x14ac:dyDescent="0.55000000000000004">
      <c r="A3038" s="10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2">
        <f t="shared" si="141"/>
        <v>18</v>
      </c>
      <c r="P3038" s="14">
        <f t="shared" si="142"/>
        <v>28.2</v>
      </c>
      <c r="Q3038" s="16" t="s">
        <v>8321</v>
      </c>
      <c r="R3038" t="s">
        <v>8339</v>
      </c>
      <c r="S3038" s="20">
        <f t="shared" si="143"/>
        <v>41844.922662037039</v>
      </c>
    </row>
    <row r="3039" spans="1:19" ht="43.2" hidden="1" x14ac:dyDescent="0.55000000000000004">
      <c r="A3039" s="10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2">
        <f t="shared" si="141"/>
        <v>14</v>
      </c>
      <c r="P3039" s="14">
        <f t="shared" si="142"/>
        <v>20.14</v>
      </c>
      <c r="Q3039" s="16" t="s">
        <v>8323</v>
      </c>
      <c r="R3039" t="s">
        <v>8324</v>
      </c>
      <c r="S3039" s="20">
        <f t="shared" si="143"/>
        <v>41957.833726851852</v>
      </c>
    </row>
    <row r="3040" spans="1:19" ht="43.2" hidden="1" x14ac:dyDescent="0.55000000000000004">
      <c r="A3040" s="1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2">
        <f t="shared" si="141"/>
        <v>0</v>
      </c>
      <c r="P3040" s="14">
        <f t="shared" si="142"/>
        <v>28</v>
      </c>
      <c r="Q3040" s="16" t="s">
        <v>8321</v>
      </c>
      <c r="R3040" t="s">
        <v>8337</v>
      </c>
      <c r="S3040" s="20">
        <f t="shared" si="143"/>
        <v>42113.550821759258</v>
      </c>
    </row>
    <row r="3041" spans="1:19" ht="43.2" hidden="1" x14ac:dyDescent="0.55000000000000004">
      <c r="A3041" s="10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2">
        <f t="shared" si="141"/>
        <v>1</v>
      </c>
      <c r="P3041" s="14">
        <f t="shared" si="142"/>
        <v>23.33</v>
      </c>
      <c r="Q3041" s="16" t="s">
        <v>8308</v>
      </c>
      <c r="R3041" t="s">
        <v>8342</v>
      </c>
      <c r="S3041" s="20">
        <f t="shared" si="143"/>
        <v>41969.858090277776</v>
      </c>
    </row>
    <row r="3042" spans="1:19" ht="28.8" hidden="1" x14ac:dyDescent="0.55000000000000004">
      <c r="A3042" s="10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2">
        <f t="shared" si="141"/>
        <v>7</v>
      </c>
      <c r="P3042" s="14">
        <f t="shared" si="142"/>
        <v>46.67</v>
      </c>
      <c r="Q3042" s="16" t="s">
        <v>8313</v>
      </c>
      <c r="R3042" t="s">
        <v>8353</v>
      </c>
      <c r="S3042" s="20">
        <f t="shared" si="143"/>
        <v>42167.89335648148</v>
      </c>
    </row>
    <row r="3043" spans="1:19" ht="43.2" hidden="1" x14ac:dyDescent="0.55000000000000004">
      <c r="A3043" s="10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2">
        <f t="shared" si="141"/>
        <v>28</v>
      </c>
      <c r="P3043" s="14">
        <f t="shared" si="142"/>
        <v>35</v>
      </c>
      <c r="Q3043" s="16" t="s">
        <v>8311</v>
      </c>
      <c r="R3043" t="s">
        <v>8356</v>
      </c>
      <c r="S3043" s="20">
        <f t="shared" si="143"/>
        <v>41044.64811342593</v>
      </c>
    </row>
    <row r="3044" spans="1:19" hidden="1" x14ac:dyDescent="0.55000000000000004">
      <c r="A3044" s="10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2">
        <f t="shared" si="141"/>
        <v>27</v>
      </c>
      <c r="P3044" s="14">
        <f t="shared" si="142"/>
        <v>17.25</v>
      </c>
      <c r="Q3044" s="16" t="s">
        <v>8321</v>
      </c>
      <c r="R3044" t="s">
        <v>8339</v>
      </c>
      <c r="S3044" s="20">
        <f t="shared" si="143"/>
        <v>41801.120069444441</v>
      </c>
    </row>
    <row r="3045" spans="1:19" ht="43.2" hidden="1" x14ac:dyDescent="0.55000000000000004">
      <c r="A3045" s="10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2">
        <f t="shared" si="141"/>
        <v>27</v>
      </c>
      <c r="P3045" s="14">
        <f t="shared" si="142"/>
        <v>22.83</v>
      </c>
      <c r="Q3045" s="16" t="s">
        <v>8323</v>
      </c>
      <c r="R3045" t="s">
        <v>8326</v>
      </c>
      <c r="S3045" s="20">
        <f t="shared" si="143"/>
        <v>42475.848067129627</v>
      </c>
    </row>
    <row r="3046" spans="1:19" ht="43.2" hidden="1" x14ac:dyDescent="0.55000000000000004">
      <c r="A3046" s="10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2">
        <f t="shared" si="141"/>
        <v>1</v>
      </c>
      <c r="P3046" s="14">
        <f t="shared" si="142"/>
        <v>22.67</v>
      </c>
      <c r="Q3046" s="16" t="s">
        <v>8323</v>
      </c>
      <c r="R3046" t="s">
        <v>8326</v>
      </c>
      <c r="S3046" s="20">
        <f t="shared" si="143"/>
        <v>41811.536180555559</v>
      </c>
    </row>
    <row r="3047" spans="1:19" ht="28.8" hidden="1" x14ac:dyDescent="0.55000000000000004">
      <c r="A3047" s="10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2">
        <f t="shared" si="141"/>
        <v>5</v>
      </c>
      <c r="P3047" s="14">
        <f t="shared" si="142"/>
        <v>27</v>
      </c>
      <c r="Q3047" s="16" t="s">
        <v>8323</v>
      </c>
      <c r="R3047" t="s">
        <v>8326</v>
      </c>
      <c r="S3047" s="20">
        <f t="shared" si="143"/>
        <v>42136.092488425929</v>
      </c>
    </row>
    <row r="3048" spans="1:19" ht="43.2" hidden="1" x14ac:dyDescent="0.55000000000000004">
      <c r="A3048" s="10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2">
        <f t="shared" si="141"/>
        <v>0</v>
      </c>
      <c r="P3048" s="14">
        <f t="shared" si="142"/>
        <v>33.75</v>
      </c>
      <c r="Q3048" s="16" t="s">
        <v>8323</v>
      </c>
      <c r="R3048" t="s">
        <v>8326</v>
      </c>
      <c r="S3048" s="20">
        <f t="shared" si="143"/>
        <v>41863.359282407408</v>
      </c>
    </row>
    <row r="3049" spans="1:19" ht="43.2" hidden="1" x14ac:dyDescent="0.55000000000000004">
      <c r="A3049" s="10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2">
        <f t="shared" si="141"/>
        <v>5</v>
      </c>
      <c r="P3049" s="14">
        <f t="shared" si="142"/>
        <v>45</v>
      </c>
      <c r="Q3049" s="16" t="s">
        <v>8323</v>
      </c>
      <c r="R3049" t="s">
        <v>8326</v>
      </c>
      <c r="S3049" s="20">
        <f t="shared" si="143"/>
        <v>42657.38726851852</v>
      </c>
    </row>
    <row r="3050" spans="1:19" ht="43.2" hidden="1" x14ac:dyDescent="0.55000000000000004">
      <c r="A3050" s="1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2">
        <f t="shared" si="141"/>
        <v>1</v>
      </c>
      <c r="P3050" s="14">
        <f t="shared" si="142"/>
        <v>15</v>
      </c>
      <c r="Q3050" s="16" t="s">
        <v>8323</v>
      </c>
      <c r="R3050" t="s">
        <v>8326</v>
      </c>
      <c r="S3050" s="20">
        <f t="shared" si="143"/>
        <v>41787.681527777779</v>
      </c>
    </row>
    <row r="3051" spans="1:19" ht="43.2" hidden="1" x14ac:dyDescent="0.55000000000000004">
      <c r="A3051" s="10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2">
        <f t="shared" si="141"/>
        <v>1</v>
      </c>
      <c r="P3051" s="14">
        <f t="shared" si="142"/>
        <v>16.63</v>
      </c>
      <c r="Q3051" s="16" t="s">
        <v>8321</v>
      </c>
      <c r="R3051" t="s">
        <v>8339</v>
      </c>
      <c r="S3051" s="20">
        <f t="shared" si="143"/>
        <v>42400.711967592593</v>
      </c>
    </row>
    <row r="3052" spans="1:19" ht="43.2" hidden="1" x14ac:dyDescent="0.55000000000000004">
      <c r="A3052" s="10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2">
        <f t="shared" si="141"/>
        <v>4</v>
      </c>
      <c r="P3052" s="14">
        <f t="shared" si="142"/>
        <v>44</v>
      </c>
      <c r="Q3052" s="16" t="s">
        <v>8327</v>
      </c>
      <c r="R3052" t="s">
        <v>8354</v>
      </c>
      <c r="S3052" s="20">
        <f t="shared" si="143"/>
        <v>41509.905995370369</v>
      </c>
    </row>
    <row r="3053" spans="1:19" ht="43.2" hidden="1" x14ac:dyDescent="0.55000000000000004">
      <c r="A3053" s="10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2">
        <f t="shared" si="141"/>
        <v>0</v>
      </c>
      <c r="P3053" s="14">
        <f t="shared" si="142"/>
        <v>44</v>
      </c>
      <c r="Q3053" s="16" t="s">
        <v>8308</v>
      </c>
      <c r="R3053" t="s">
        <v>8340</v>
      </c>
      <c r="S3053" s="20">
        <f t="shared" si="143"/>
        <v>42033.001087962963</v>
      </c>
    </row>
    <row r="3054" spans="1:19" ht="28.8" hidden="1" x14ac:dyDescent="0.55000000000000004">
      <c r="A3054" s="10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2">
        <f t="shared" si="141"/>
        <v>3</v>
      </c>
      <c r="P3054" s="14">
        <f t="shared" si="142"/>
        <v>16.38</v>
      </c>
      <c r="Q3054" s="16" t="s">
        <v>8308</v>
      </c>
      <c r="R3054" t="s">
        <v>8342</v>
      </c>
      <c r="S3054" s="20">
        <f t="shared" si="143"/>
        <v>42194.357731481476</v>
      </c>
    </row>
    <row r="3055" spans="1:19" ht="43.2" hidden="1" x14ac:dyDescent="0.55000000000000004">
      <c r="A3055" s="10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2">
        <f t="shared" si="141"/>
        <v>7</v>
      </c>
      <c r="P3055" s="14">
        <f t="shared" si="142"/>
        <v>18.71</v>
      </c>
      <c r="Q3055" s="16" t="s">
        <v>8327</v>
      </c>
      <c r="R3055" t="s">
        <v>8350</v>
      </c>
      <c r="S3055" s="20">
        <f t="shared" si="143"/>
        <v>41680.359976851854</v>
      </c>
    </row>
    <row r="3056" spans="1:19" ht="43.2" hidden="1" x14ac:dyDescent="0.55000000000000004">
      <c r="A3056" s="10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2">
        <f t="shared" si="141"/>
        <v>15</v>
      </c>
      <c r="P3056" s="14">
        <f t="shared" si="142"/>
        <v>32.75</v>
      </c>
      <c r="Q3056" s="16" t="s">
        <v>8323</v>
      </c>
      <c r="R3056" t="s">
        <v>8326</v>
      </c>
      <c r="S3056" s="20">
        <f t="shared" si="143"/>
        <v>41968.677465277782</v>
      </c>
    </row>
    <row r="3057" spans="1:19" ht="43.2" hidden="1" x14ac:dyDescent="0.55000000000000004">
      <c r="A3057" s="10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2">
        <f t="shared" si="141"/>
        <v>13</v>
      </c>
      <c r="P3057" s="14">
        <f t="shared" si="142"/>
        <v>65</v>
      </c>
      <c r="Q3057" s="16" t="s">
        <v>8321</v>
      </c>
      <c r="R3057" t="s">
        <v>8325</v>
      </c>
      <c r="S3057" s="20">
        <f t="shared" si="143"/>
        <v>42031.769884259258</v>
      </c>
    </row>
    <row r="3058" spans="1:19" ht="43.2" hidden="1" x14ac:dyDescent="0.55000000000000004">
      <c r="A3058" s="10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2">
        <f t="shared" si="141"/>
        <v>26</v>
      </c>
      <c r="P3058" s="14">
        <f t="shared" si="142"/>
        <v>13</v>
      </c>
      <c r="Q3058" s="16" t="s">
        <v>8316</v>
      </c>
      <c r="R3058" t="s">
        <v>8334</v>
      </c>
      <c r="S3058" s="20">
        <f t="shared" si="143"/>
        <v>41599.855682870373</v>
      </c>
    </row>
    <row r="3059" spans="1:19" ht="28.8" hidden="1" x14ac:dyDescent="0.55000000000000004">
      <c r="A3059" s="10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2">
        <f t="shared" si="141"/>
        <v>33</v>
      </c>
      <c r="P3059" s="14">
        <f t="shared" si="142"/>
        <v>26</v>
      </c>
      <c r="Q3059" s="16" t="s">
        <v>8323</v>
      </c>
      <c r="R3059" t="s">
        <v>8326</v>
      </c>
      <c r="S3059" s="20">
        <f t="shared" si="143"/>
        <v>42047.07640046296</v>
      </c>
    </row>
    <row r="3060" spans="1:19" ht="43.2" hidden="1" x14ac:dyDescent="0.55000000000000004">
      <c r="A3060" s="1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2">
        <f t="shared" si="141"/>
        <v>65</v>
      </c>
      <c r="P3060" s="14">
        <f t="shared" si="142"/>
        <v>14.44</v>
      </c>
      <c r="Q3060" s="16" t="s">
        <v>8323</v>
      </c>
      <c r="R3060" t="s">
        <v>8335</v>
      </c>
      <c r="S3060" s="20">
        <f t="shared" si="143"/>
        <v>42144.415532407409</v>
      </c>
    </row>
    <row r="3061" spans="1:19" ht="28.8" hidden="1" x14ac:dyDescent="0.55000000000000004">
      <c r="A3061" s="10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2">
        <f t="shared" si="141"/>
        <v>9</v>
      </c>
      <c r="P3061" s="14">
        <f t="shared" si="142"/>
        <v>32.5</v>
      </c>
      <c r="Q3061" s="16" t="s">
        <v>8323</v>
      </c>
      <c r="R3061" t="s">
        <v>8326</v>
      </c>
      <c r="S3061" s="20">
        <f t="shared" si="143"/>
        <v>42620.91097222222</v>
      </c>
    </row>
    <row r="3062" spans="1:19" ht="28.8" x14ac:dyDescent="0.55000000000000004">
      <c r="A3062" s="10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2">
        <f t="shared" si="141"/>
        <v>129</v>
      </c>
      <c r="P3062" s="14">
        <f t="shared" si="142"/>
        <v>43</v>
      </c>
      <c r="Q3062" s="16" t="s">
        <v>8323</v>
      </c>
      <c r="R3062" t="s">
        <v>8335</v>
      </c>
      <c r="S3062" s="20">
        <f t="shared" si="143"/>
        <v>41877.886620370373</v>
      </c>
    </row>
    <row r="3063" spans="1:19" ht="28.8" hidden="1" x14ac:dyDescent="0.55000000000000004">
      <c r="A3063" s="10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2">
        <f t="shared" si="141"/>
        <v>13</v>
      </c>
      <c r="P3063" s="14">
        <f t="shared" si="142"/>
        <v>10.67</v>
      </c>
      <c r="Q3063" s="16" t="s">
        <v>8316</v>
      </c>
      <c r="R3063" t="s">
        <v>8334</v>
      </c>
      <c r="S3063" s="20">
        <f t="shared" si="143"/>
        <v>41557.013182870374</v>
      </c>
    </row>
    <row r="3064" spans="1:19" ht="43.2" hidden="1" x14ac:dyDescent="0.55000000000000004">
      <c r="A3064" s="10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2">
        <f t="shared" si="141"/>
        <v>0</v>
      </c>
      <c r="P3064" s="14">
        <f t="shared" si="142"/>
        <v>12.8</v>
      </c>
      <c r="Q3064" s="16" t="s">
        <v>8323</v>
      </c>
      <c r="R3064" t="s">
        <v>8324</v>
      </c>
      <c r="S3064" s="20">
        <f t="shared" si="143"/>
        <v>42435.942083333335</v>
      </c>
    </row>
    <row r="3065" spans="1:19" ht="43.2" hidden="1" x14ac:dyDescent="0.55000000000000004">
      <c r="A3065" s="10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2">
        <f t="shared" si="141"/>
        <v>1</v>
      </c>
      <c r="P3065" s="14">
        <f t="shared" si="142"/>
        <v>25.2</v>
      </c>
      <c r="Q3065" s="16" t="s">
        <v>8308</v>
      </c>
      <c r="R3065" t="s">
        <v>8310</v>
      </c>
      <c r="S3065" s="20">
        <f t="shared" si="143"/>
        <v>41999.164340277777</v>
      </c>
    </row>
    <row r="3066" spans="1:19" ht="28.8" hidden="1" x14ac:dyDescent="0.55000000000000004">
      <c r="A3066" s="10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2">
        <f t="shared" si="141"/>
        <v>0</v>
      </c>
      <c r="P3066" s="14">
        <f t="shared" si="142"/>
        <v>42</v>
      </c>
      <c r="Q3066" s="16" t="s">
        <v>8323</v>
      </c>
      <c r="R3066" t="s">
        <v>8324</v>
      </c>
      <c r="S3066" s="20">
        <f t="shared" si="143"/>
        <v>41981.57230324074</v>
      </c>
    </row>
    <row r="3067" spans="1:19" ht="43.2" hidden="1" x14ac:dyDescent="0.55000000000000004">
      <c r="A3067" s="10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2">
        <f t="shared" si="141"/>
        <v>6</v>
      </c>
      <c r="P3067" s="14">
        <f t="shared" si="142"/>
        <v>42</v>
      </c>
      <c r="Q3067" s="16" t="s">
        <v>8323</v>
      </c>
      <c r="R3067" t="s">
        <v>8326</v>
      </c>
      <c r="S3067" s="20">
        <f t="shared" si="143"/>
        <v>42053.722060185188</v>
      </c>
    </row>
    <row r="3068" spans="1:19" ht="43.2" hidden="1" x14ac:dyDescent="0.55000000000000004">
      <c r="A3068" s="10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2">
        <f t="shared" si="141"/>
        <v>5</v>
      </c>
      <c r="P3068" s="14">
        <f t="shared" si="142"/>
        <v>62.5</v>
      </c>
      <c r="Q3068" s="16" t="s">
        <v>8321</v>
      </c>
      <c r="R3068" t="s">
        <v>8339</v>
      </c>
      <c r="S3068" s="20">
        <f t="shared" si="143"/>
        <v>41576.834513888891</v>
      </c>
    </row>
    <row r="3069" spans="1:19" ht="43.2" hidden="1" x14ac:dyDescent="0.55000000000000004">
      <c r="A3069" s="10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2">
        <f t="shared" si="141"/>
        <v>4</v>
      </c>
      <c r="P3069" s="14">
        <f t="shared" si="142"/>
        <v>31.25</v>
      </c>
      <c r="Q3069" s="16" t="s">
        <v>8327</v>
      </c>
      <c r="R3069" t="s">
        <v>8328</v>
      </c>
      <c r="S3069" s="20">
        <f t="shared" si="143"/>
        <v>41569.698831018519</v>
      </c>
    </row>
    <row r="3070" spans="1:19" ht="43.2" hidden="1" x14ac:dyDescent="0.55000000000000004">
      <c r="A3070" s="1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2">
        <f t="shared" si="141"/>
        <v>0</v>
      </c>
      <c r="P3070" s="14">
        <f t="shared" si="142"/>
        <v>31.25</v>
      </c>
      <c r="Q3070" s="16" t="s">
        <v>8316</v>
      </c>
      <c r="R3070" t="s">
        <v>8344</v>
      </c>
      <c r="S3070" s="20">
        <f t="shared" si="143"/>
        <v>42736.9066087963</v>
      </c>
    </row>
    <row r="3071" spans="1:19" ht="43.2" hidden="1" x14ac:dyDescent="0.55000000000000004">
      <c r="A3071" s="10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2">
        <f t="shared" si="141"/>
        <v>5</v>
      </c>
      <c r="P3071" s="14">
        <f t="shared" si="142"/>
        <v>41.67</v>
      </c>
      <c r="Q3071" s="16" t="s">
        <v>8311</v>
      </c>
      <c r="R3071" t="s">
        <v>8349</v>
      </c>
      <c r="S3071" s="20">
        <f t="shared" si="143"/>
        <v>42404.033090277779</v>
      </c>
    </row>
    <row r="3072" spans="1:19" ht="43.2" hidden="1" x14ac:dyDescent="0.55000000000000004">
      <c r="A3072" s="10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2">
        <f t="shared" si="141"/>
        <v>1</v>
      </c>
      <c r="P3072" s="14">
        <f t="shared" si="142"/>
        <v>62.5</v>
      </c>
      <c r="Q3072" s="16" t="s">
        <v>8316</v>
      </c>
      <c r="R3072" t="s">
        <v>8344</v>
      </c>
      <c r="S3072" s="20">
        <f t="shared" si="143"/>
        <v>42742.246493055558</v>
      </c>
    </row>
    <row r="3073" spans="1:19" ht="43.2" hidden="1" x14ac:dyDescent="0.55000000000000004">
      <c r="A3073" s="10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2">
        <f t="shared" si="141"/>
        <v>1</v>
      </c>
      <c r="P3073" s="14">
        <f t="shared" si="142"/>
        <v>62.5</v>
      </c>
      <c r="Q3073" s="16" t="s">
        <v>8323</v>
      </c>
      <c r="R3073" t="s">
        <v>8324</v>
      </c>
      <c r="S3073" s="20">
        <f t="shared" si="143"/>
        <v>42665.150347222225</v>
      </c>
    </row>
    <row r="3074" spans="1:19" ht="43.2" hidden="1" x14ac:dyDescent="0.55000000000000004">
      <c r="A3074" s="10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2">
        <f t="shared" si="141"/>
        <v>1</v>
      </c>
      <c r="P3074" s="14">
        <f t="shared" si="142"/>
        <v>62.5</v>
      </c>
      <c r="Q3074" s="16" t="s">
        <v>8323</v>
      </c>
      <c r="R3074" t="s">
        <v>8326</v>
      </c>
      <c r="S3074" s="20">
        <f t="shared" si="143"/>
        <v>41843.775011574071</v>
      </c>
    </row>
    <row r="3075" spans="1:19" ht="43.2" hidden="1" x14ac:dyDescent="0.55000000000000004">
      <c r="A3075" s="10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2">
        <f t="shared" ref="O3075:O3138" si="144">ROUND(E3075/D3075*100,0)</f>
        <v>1</v>
      </c>
      <c r="P3075" s="14">
        <f t="shared" ref="P3075:P3138" si="145">IFERROR(ROUND(E3075/L3075,2),0)</f>
        <v>62.5</v>
      </c>
      <c r="Q3075" s="16" t="s">
        <v>8323</v>
      </c>
      <c r="R3075" t="s">
        <v>8326</v>
      </c>
      <c r="S3075" s="20">
        <f t="shared" ref="S3075:S3138" si="146">(((J3075/60)/60/24)+DATE(1970,1,1))</f>
        <v>41878.911550925928</v>
      </c>
    </row>
    <row r="3076" spans="1:19" ht="28.8" hidden="1" x14ac:dyDescent="0.55000000000000004">
      <c r="A3076" s="10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2">
        <f t="shared" si="144"/>
        <v>0</v>
      </c>
      <c r="P3076" s="14">
        <f t="shared" si="145"/>
        <v>41.33</v>
      </c>
      <c r="Q3076" s="16" t="s">
        <v>8308</v>
      </c>
      <c r="R3076" t="s">
        <v>8315</v>
      </c>
      <c r="S3076" s="20">
        <f t="shared" si="146"/>
        <v>42341.99700231482</v>
      </c>
    </row>
    <row r="3077" spans="1:19" ht="43.2" hidden="1" x14ac:dyDescent="0.55000000000000004">
      <c r="A3077" s="10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2">
        <f t="shared" si="144"/>
        <v>124</v>
      </c>
      <c r="P3077" s="14">
        <f t="shared" si="145"/>
        <v>8.86</v>
      </c>
      <c r="Q3077" s="16" t="s">
        <v>8323</v>
      </c>
      <c r="R3077" t="s">
        <v>8326</v>
      </c>
      <c r="S3077" s="20">
        <f t="shared" si="146"/>
        <v>42067.011643518519</v>
      </c>
    </row>
    <row r="3078" spans="1:19" ht="43.2" hidden="1" x14ac:dyDescent="0.55000000000000004">
      <c r="A3078" s="10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2">
        <f t="shared" si="144"/>
        <v>0</v>
      </c>
      <c r="P3078" s="14">
        <f t="shared" si="145"/>
        <v>20.5</v>
      </c>
      <c r="Q3078" s="16" t="s">
        <v>8308</v>
      </c>
      <c r="R3078" t="s">
        <v>8342</v>
      </c>
      <c r="S3078" s="20">
        <f t="shared" si="146"/>
        <v>41927.71980324074</v>
      </c>
    </row>
    <row r="3079" spans="1:19" ht="43.2" hidden="1" x14ac:dyDescent="0.55000000000000004">
      <c r="A3079" s="10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2">
        <f t="shared" si="144"/>
        <v>22</v>
      </c>
      <c r="P3079" s="14">
        <f t="shared" si="145"/>
        <v>24.6</v>
      </c>
      <c r="Q3079" s="16" t="s">
        <v>8327</v>
      </c>
      <c r="R3079" t="s">
        <v>8350</v>
      </c>
      <c r="S3079" s="20">
        <f t="shared" si="146"/>
        <v>42737.545358796298</v>
      </c>
    </row>
    <row r="3080" spans="1:19" ht="43.2" hidden="1" x14ac:dyDescent="0.55000000000000004">
      <c r="A3080" s="1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2">
        <f t="shared" si="144"/>
        <v>6</v>
      </c>
      <c r="P3080" s="14">
        <f t="shared" si="145"/>
        <v>60</v>
      </c>
      <c r="Q3080" s="16" t="s">
        <v>8327</v>
      </c>
      <c r="R3080" t="s">
        <v>8350</v>
      </c>
      <c r="S3080" s="20">
        <f t="shared" si="146"/>
        <v>41711.169085648151</v>
      </c>
    </row>
    <row r="3081" spans="1:19" ht="43.2" hidden="1" x14ac:dyDescent="0.55000000000000004">
      <c r="A3081" s="10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2">
        <f t="shared" si="144"/>
        <v>48</v>
      </c>
      <c r="P3081" s="14">
        <f t="shared" si="145"/>
        <v>30</v>
      </c>
      <c r="Q3081" s="16" t="s">
        <v>8319</v>
      </c>
      <c r="R3081" t="s">
        <v>8320</v>
      </c>
      <c r="S3081" s="20">
        <f t="shared" si="146"/>
        <v>42807.755173611105</v>
      </c>
    </row>
    <row r="3082" spans="1:19" ht="43.2" hidden="1" x14ac:dyDescent="0.55000000000000004">
      <c r="A3082" s="10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2">
        <f t="shared" si="144"/>
        <v>29</v>
      </c>
      <c r="P3082" s="14">
        <f t="shared" si="145"/>
        <v>60</v>
      </c>
      <c r="Q3082" s="16" t="s">
        <v>8308</v>
      </c>
      <c r="R3082" t="s">
        <v>8342</v>
      </c>
      <c r="S3082" s="20">
        <f t="shared" si="146"/>
        <v>41954.688310185185</v>
      </c>
    </row>
    <row r="3083" spans="1:19" ht="43.2" hidden="1" x14ac:dyDescent="0.55000000000000004">
      <c r="A3083" s="10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2">
        <f t="shared" si="144"/>
        <v>0</v>
      </c>
      <c r="P3083" s="14">
        <f t="shared" si="145"/>
        <v>60</v>
      </c>
      <c r="Q3083" s="16" t="s">
        <v>8319</v>
      </c>
      <c r="R3083" t="s">
        <v>8345</v>
      </c>
      <c r="S3083" s="20">
        <f t="shared" si="146"/>
        <v>42087.878912037035</v>
      </c>
    </row>
    <row r="3084" spans="1:19" ht="43.2" hidden="1" x14ac:dyDescent="0.55000000000000004">
      <c r="A3084" s="10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2">
        <f t="shared" si="144"/>
        <v>171</v>
      </c>
      <c r="P3084" s="14">
        <f t="shared" si="145"/>
        <v>8.57</v>
      </c>
      <c r="Q3084" s="16" t="s">
        <v>8323</v>
      </c>
      <c r="R3084" t="s">
        <v>8326</v>
      </c>
      <c r="S3084" s="20">
        <f t="shared" si="146"/>
        <v>42425.730671296296</v>
      </c>
    </row>
    <row r="3085" spans="1:19" ht="43.2" hidden="1" x14ac:dyDescent="0.55000000000000004">
      <c r="A3085" s="10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2">
        <f t="shared" si="144"/>
        <v>0</v>
      </c>
      <c r="P3085" s="14">
        <f t="shared" si="145"/>
        <v>40</v>
      </c>
      <c r="Q3085" s="16" t="s">
        <v>8323</v>
      </c>
      <c r="R3085" t="s">
        <v>8326</v>
      </c>
      <c r="S3085" s="20">
        <f t="shared" si="146"/>
        <v>41843.664618055554</v>
      </c>
    </row>
    <row r="3086" spans="1:19" ht="43.2" hidden="1" x14ac:dyDescent="0.55000000000000004">
      <c r="A3086" s="10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2">
        <f t="shared" si="144"/>
        <v>0</v>
      </c>
      <c r="P3086" s="14">
        <f t="shared" si="145"/>
        <v>19.670000000000002</v>
      </c>
      <c r="Q3086" s="16" t="s">
        <v>8316</v>
      </c>
      <c r="R3086" t="s">
        <v>8334</v>
      </c>
      <c r="S3086" s="20">
        <f t="shared" si="146"/>
        <v>42520.847384259265</v>
      </c>
    </row>
    <row r="3087" spans="1:19" ht="43.2" hidden="1" x14ac:dyDescent="0.55000000000000004">
      <c r="A3087" s="10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2">
        <f t="shared" si="144"/>
        <v>1</v>
      </c>
      <c r="P3087" s="14">
        <f t="shared" si="145"/>
        <v>13.11</v>
      </c>
      <c r="Q3087" s="16" t="s">
        <v>8323</v>
      </c>
      <c r="R3087" t="s">
        <v>8326</v>
      </c>
      <c r="S3087" s="20">
        <f t="shared" si="146"/>
        <v>41977.004976851851</v>
      </c>
    </row>
    <row r="3088" spans="1:19" ht="43.2" hidden="1" x14ac:dyDescent="0.55000000000000004">
      <c r="A3088" s="10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2">
        <f t="shared" si="144"/>
        <v>12</v>
      </c>
      <c r="P3088" s="14">
        <f t="shared" si="145"/>
        <v>19.329999999999998</v>
      </c>
      <c r="Q3088" s="16" t="s">
        <v>8327</v>
      </c>
      <c r="R3088" t="s">
        <v>8354</v>
      </c>
      <c r="S3088" s="20">
        <f t="shared" si="146"/>
        <v>40939.948773148149</v>
      </c>
    </row>
    <row r="3089" spans="1:19" hidden="1" x14ac:dyDescent="0.55000000000000004">
      <c r="A3089" s="10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44"/>
        <v>58</v>
      </c>
      <c r="P3089" s="14">
        <f t="shared" si="145"/>
        <v>58</v>
      </c>
      <c r="Q3089" s="16" t="s">
        <v>8323</v>
      </c>
      <c r="R3089" t="s">
        <v>8324</v>
      </c>
      <c r="S3089" s="20">
        <f t="shared" si="146"/>
        <v>42678.932083333333</v>
      </c>
    </row>
    <row r="3090" spans="1:19" ht="43.2" hidden="1" x14ac:dyDescent="0.55000000000000004">
      <c r="A3090" s="1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2">
        <f t="shared" si="144"/>
        <v>3</v>
      </c>
      <c r="P3090" s="14">
        <f t="shared" si="145"/>
        <v>29</v>
      </c>
      <c r="Q3090" s="16" t="s">
        <v>8323</v>
      </c>
      <c r="R3090" t="s">
        <v>8335</v>
      </c>
      <c r="S3090" s="20">
        <f t="shared" si="146"/>
        <v>42138.798819444448</v>
      </c>
    </row>
    <row r="3091" spans="1:19" ht="43.2" hidden="1" x14ac:dyDescent="0.55000000000000004">
      <c r="A3091" s="10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2">
        <f t="shared" si="144"/>
        <v>1</v>
      </c>
      <c r="P3091" s="14">
        <f t="shared" si="145"/>
        <v>38.33</v>
      </c>
      <c r="Q3091" s="16" t="s">
        <v>8321</v>
      </c>
      <c r="R3091" t="s">
        <v>8337</v>
      </c>
      <c r="S3091" s="20">
        <f t="shared" si="146"/>
        <v>42693.016180555554</v>
      </c>
    </row>
    <row r="3092" spans="1:19" ht="57.6" hidden="1" x14ac:dyDescent="0.55000000000000004">
      <c r="A3092" s="10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2">
        <f t="shared" si="144"/>
        <v>23</v>
      </c>
      <c r="P3092" s="14">
        <f t="shared" si="145"/>
        <v>16.43</v>
      </c>
      <c r="Q3092" s="16" t="s">
        <v>8308</v>
      </c>
      <c r="R3092" t="s">
        <v>8342</v>
      </c>
      <c r="S3092" s="20">
        <f t="shared" si="146"/>
        <v>42070.677604166667</v>
      </c>
    </row>
    <row r="3093" spans="1:19" ht="43.2" hidden="1" x14ac:dyDescent="0.55000000000000004">
      <c r="A3093" s="10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2">
        <f t="shared" si="144"/>
        <v>10</v>
      </c>
      <c r="P3093" s="14">
        <f t="shared" si="145"/>
        <v>23</v>
      </c>
      <c r="Q3093" s="16" t="s">
        <v>8316</v>
      </c>
      <c r="R3093" t="s">
        <v>8334</v>
      </c>
      <c r="S3093" s="20">
        <f t="shared" si="146"/>
        <v>40464.028182870366</v>
      </c>
    </row>
    <row r="3094" spans="1:19" ht="43.2" hidden="1" x14ac:dyDescent="0.55000000000000004">
      <c r="A3094" s="10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2">
        <f t="shared" si="144"/>
        <v>2</v>
      </c>
      <c r="P3094" s="14">
        <f t="shared" si="145"/>
        <v>23</v>
      </c>
      <c r="Q3094" s="16" t="s">
        <v>8316</v>
      </c>
      <c r="R3094" t="s">
        <v>8334</v>
      </c>
      <c r="S3094" s="20">
        <f t="shared" si="146"/>
        <v>42430.747511574074</v>
      </c>
    </row>
    <row r="3095" spans="1:19" ht="43.2" hidden="1" x14ac:dyDescent="0.55000000000000004">
      <c r="A3095" s="10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2">
        <f t="shared" si="144"/>
        <v>2</v>
      </c>
      <c r="P3095" s="14">
        <f t="shared" si="145"/>
        <v>12.67</v>
      </c>
      <c r="Q3095" s="16" t="s">
        <v>8321</v>
      </c>
      <c r="R3095" t="s">
        <v>8339</v>
      </c>
      <c r="S3095" s="20">
        <f t="shared" si="146"/>
        <v>41991.526655092588</v>
      </c>
    </row>
    <row r="3096" spans="1:19" ht="43.2" hidden="1" x14ac:dyDescent="0.55000000000000004">
      <c r="A3096" s="10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2">
        <f t="shared" si="144"/>
        <v>3</v>
      </c>
      <c r="P3096" s="14">
        <f t="shared" si="145"/>
        <v>14.13</v>
      </c>
      <c r="Q3096" s="16" t="s">
        <v>8327</v>
      </c>
      <c r="R3096" t="s">
        <v>8328</v>
      </c>
      <c r="S3096" s="20">
        <f t="shared" si="146"/>
        <v>41179.32104166667</v>
      </c>
    </row>
    <row r="3097" spans="1:19" ht="43.2" hidden="1" x14ac:dyDescent="0.55000000000000004">
      <c r="A3097" s="10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2">
        <f t="shared" si="144"/>
        <v>3</v>
      </c>
      <c r="P3097" s="14">
        <f t="shared" si="145"/>
        <v>15.71</v>
      </c>
      <c r="Q3097" s="16" t="s">
        <v>8321</v>
      </c>
      <c r="R3097" t="s">
        <v>8325</v>
      </c>
      <c r="S3097" s="20">
        <f t="shared" si="146"/>
        <v>42032.82576388889</v>
      </c>
    </row>
    <row r="3098" spans="1:19" ht="43.2" hidden="1" x14ac:dyDescent="0.55000000000000004">
      <c r="A3098" s="10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2">
        <f t="shared" si="144"/>
        <v>11</v>
      </c>
      <c r="P3098" s="14">
        <f t="shared" si="145"/>
        <v>55</v>
      </c>
      <c r="Q3098" s="16" t="s">
        <v>8327</v>
      </c>
      <c r="R3098" t="s">
        <v>8330</v>
      </c>
      <c r="S3098" s="20">
        <f t="shared" si="146"/>
        <v>42559.814178240747</v>
      </c>
    </row>
    <row r="3099" spans="1:19" ht="28.8" hidden="1" x14ac:dyDescent="0.55000000000000004">
      <c r="A3099" s="10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2">
        <f t="shared" si="144"/>
        <v>1</v>
      </c>
      <c r="P3099" s="14">
        <f t="shared" si="145"/>
        <v>55</v>
      </c>
      <c r="Q3099" s="16" t="s">
        <v>8311</v>
      </c>
      <c r="R3099" t="s">
        <v>8356</v>
      </c>
      <c r="S3099" s="20">
        <f t="shared" si="146"/>
        <v>42068.799039351856</v>
      </c>
    </row>
    <row r="3100" spans="1:19" ht="43.2" hidden="1" x14ac:dyDescent="0.55000000000000004">
      <c r="A3100" s="1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2">
        <f t="shared" si="144"/>
        <v>0</v>
      </c>
      <c r="P3100" s="14">
        <f t="shared" si="145"/>
        <v>36.67</v>
      </c>
      <c r="Q3100" s="16" t="s">
        <v>8323</v>
      </c>
      <c r="R3100" t="s">
        <v>8335</v>
      </c>
      <c r="S3100" s="20">
        <f t="shared" si="146"/>
        <v>42013.424502314811</v>
      </c>
    </row>
    <row r="3101" spans="1:19" ht="43.2" hidden="1" x14ac:dyDescent="0.55000000000000004">
      <c r="A3101" s="10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2">
        <f t="shared" si="144"/>
        <v>2</v>
      </c>
      <c r="P3101" s="14">
        <f t="shared" si="145"/>
        <v>18.329999999999998</v>
      </c>
      <c r="Q3101" s="16" t="s">
        <v>8323</v>
      </c>
      <c r="R3101" t="s">
        <v>8326</v>
      </c>
      <c r="S3101" s="20">
        <f t="shared" si="146"/>
        <v>42069.903437500005</v>
      </c>
    </row>
    <row r="3102" spans="1:19" ht="43.2" hidden="1" x14ac:dyDescent="0.55000000000000004">
      <c r="A3102" s="10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2">
        <f t="shared" si="144"/>
        <v>2</v>
      </c>
      <c r="P3102" s="14">
        <f t="shared" si="145"/>
        <v>27.5</v>
      </c>
      <c r="Q3102" s="16" t="s">
        <v>8323</v>
      </c>
      <c r="R3102" t="s">
        <v>8326</v>
      </c>
      <c r="S3102" s="20">
        <f t="shared" si="146"/>
        <v>41991.022488425922</v>
      </c>
    </row>
    <row r="3103" spans="1:19" ht="43.2" hidden="1" x14ac:dyDescent="0.55000000000000004">
      <c r="A3103" s="10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2">
        <f t="shared" si="144"/>
        <v>22</v>
      </c>
      <c r="P3103" s="14">
        <f t="shared" si="145"/>
        <v>55</v>
      </c>
      <c r="Q3103" s="16" t="s">
        <v>8323</v>
      </c>
      <c r="R3103" t="s">
        <v>8326</v>
      </c>
      <c r="S3103" s="20">
        <f t="shared" si="146"/>
        <v>41928.690138888887</v>
      </c>
    </row>
    <row r="3104" spans="1:19" ht="43.2" hidden="1" x14ac:dyDescent="0.55000000000000004">
      <c r="A3104" s="10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2">
        <f t="shared" si="144"/>
        <v>2</v>
      </c>
      <c r="P3104" s="14">
        <f t="shared" si="145"/>
        <v>36.33</v>
      </c>
      <c r="Q3104" s="16" t="s">
        <v>8316</v>
      </c>
      <c r="R3104" t="s">
        <v>8334</v>
      </c>
      <c r="S3104" s="20">
        <f t="shared" si="146"/>
        <v>41704.16642361111</v>
      </c>
    </row>
    <row r="3105" spans="1:19" ht="43.2" hidden="1" x14ac:dyDescent="0.55000000000000004">
      <c r="A3105" s="10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2">
        <f t="shared" si="144"/>
        <v>1</v>
      </c>
      <c r="P3105" s="14">
        <f t="shared" si="145"/>
        <v>108</v>
      </c>
      <c r="Q3105" s="16" t="s">
        <v>8319</v>
      </c>
      <c r="R3105" t="s">
        <v>8320</v>
      </c>
      <c r="S3105" s="20">
        <f t="shared" si="146"/>
        <v>42804.034120370372</v>
      </c>
    </row>
    <row r="3106" spans="1:19" ht="28.8" hidden="1" x14ac:dyDescent="0.55000000000000004">
      <c r="A3106" s="10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2">
        <f t="shared" si="144"/>
        <v>1</v>
      </c>
      <c r="P3106" s="14">
        <f t="shared" si="145"/>
        <v>15.43</v>
      </c>
      <c r="Q3106" s="16" t="s">
        <v>8308</v>
      </c>
      <c r="R3106" t="s">
        <v>8342</v>
      </c>
      <c r="S3106" s="20">
        <f t="shared" si="146"/>
        <v>42094.101145833338</v>
      </c>
    </row>
    <row r="3107" spans="1:19" ht="28.8" hidden="1" x14ac:dyDescent="0.55000000000000004">
      <c r="A3107" s="10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2">
        <f t="shared" si="144"/>
        <v>4</v>
      </c>
      <c r="P3107" s="14">
        <f t="shared" si="145"/>
        <v>26.75</v>
      </c>
      <c r="Q3107" s="16" t="s">
        <v>8313</v>
      </c>
      <c r="R3107" t="s">
        <v>8314</v>
      </c>
      <c r="S3107" s="20">
        <f t="shared" si="146"/>
        <v>41973.740335648152</v>
      </c>
    </row>
    <row r="3108" spans="1:19" ht="43.2" hidden="1" x14ac:dyDescent="0.55000000000000004">
      <c r="A3108" s="10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2">
        <f t="shared" si="144"/>
        <v>0</v>
      </c>
      <c r="P3108" s="14">
        <f t="shared" si="145"/>
        <v>53</v>
      </c>
      <c r="Q3108" s="16" t="s">
        <v>8308</v>
      </c>
      <c r="R3108" t="s">
        <v>8342</v>
      </c>
      <c r="S3108" s="20">
        <f t="shared" si="146"/>
        <v>42192.816238425927</v>
      </c>
    </row>
    <row r="3109" spans="1:19" ht="43.2" hidden="1" x14ac:dyDescent="0.55000000000000004">
      <c r="A3109" s="10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2">
        <f t="shared" si="144"/>
        <v>1</v>
      </c>
      <c r="P3109" s="14">
        <f t="shared" si="145"/>
        <v>26.5</v>
      </c>
      <c r="Q3109" s="16" t="s">
        <v>8308</v>
      </c>
      <c r="R3109" t="s">
        <v>8310</v>
      </c>
      <c r="S3109" s="20">
        <f t="shared" si="146"/>
        <v>41836.847615740742</v>
      </c>
    </row>
    <row r="3110" spans="1:19" ht="72" hidden="1" x14ac:dyDescent="0.55000000000000004">
      <c r="A3110" s="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2">
        <f t="shared" si="144"/>
        <v>1</v>
      </c>
      <c r="P3110" s="14">
        <f t="shared" si="145"/>
        <v>35.33</v>
      </c>
      <c r="Q3110" s="16" t="s">
        <v>8308</v>
      </c>
      <c r="R3110" t="s">
        <v>8310</v>
      </c>
      <c r="S3110" s="20">
        <f t="shared" si="146"/>
        <v>42061.11583333333</v>
      </c>
    </row>
    <row r="3111" spans="1:19" ht="43.2" hidden="1" x14ac:dyDescent="0.55000000000000004">
      <c r="A3111" s="10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2">
        <f t="shared" si="144"/>
        <v>0</v>
      </c>
      <c r="P3111" s="14">
        <f t="shared" si="145"/>
        <v>26.5</v>
      </c>
      <c r="Q3111" s="16" t="s">
        <v>8308</v>
      </c>
      <c r="R3111" t="s">
        <v>8310</v>
      </c>
      <c r="S3111" s="20">
        <f t="shared" si="146"/>
        <v>42115.656539351854</v>
      </c>
    </row>
    <row r="3112" spans="1:19" ht="28.8" x14ac:dyDescent="0.55000000000000004">
      <c r="A3112" s="10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2">
        <f t="shared" si="144"/>
        <v>424</v>
      </c>
      <c r="P3112" s="14">
        <f t="shared" si="145"/>
        <v>21.2</v>
      </c>
      <c r="Q3112" s="16" t="s">
        <v>8327</v>
      </c>
      <c r="R3112" t="s">
        <v>8331</v>
      </c>
      <c r="S3112" s="20">
        <f t="shared" si="146"/>
        <v>42141.762800925921</v>
      </c>
    </row>
    <row r="3113" spans="1:19" ht="43.2" hidden="1" x14ac:dyDescent="0.55000000000000004">
      <c r="A3113" s="10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2">
        <f t="shared" si="144"/>
        <v>1</v>
      </c>
      <c r="P3113" s="14">
        <f t="shared" si="145"/>
        <v>17.670000000000002</v>
      </c>
      <c r="Q3113" s="16" t="s">
        <v>8308</v>
      </c>
      <c r="R3113" t="s">
        <v>8315</v>
      </c>
      <c r="S3113" s="20">
        <f t="shared" si="146"/>
        <v>42408.714814814812</v>
      </c>
    </row>
    <row r="3114" spans="1:19" ht="43.2" hidden="1" x14ac:dyDescent="0.55000000000000004">
      <c r="A3114" s="10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2">
        <f t="shared" si="144"/>
        <v>0</v>
      </c>
      <c r="P3114" s="14">
        <f t="shared" si="145"/>
        <v>26.25</v>
      </c>
      <c r="Q3114" s="16" t="s">
        <v>8308</v>
      </c>
      <c r="R3114" t="s">
        <v>8310</v>
      </c>
      <c r="S3114" s="20">
        <f t="shared" si="146"/>
        <v>42384.680925925932</v>
      </c>
    </row>
    <row r="3115" spans="1:19" ht="28.8" hidden="1" x14ac:dyDescent="0.55000000000000004">
      <c r="A3115" s="10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2">
        <f t="shared" si="144"/>
        <v>0</v>
      </c>
      <c r="P3115" s="14">
        <f t="shared" si="145"/>
        <v>6.18</v>
      </c>
      <c r="Q3115" s="16" t="s">
        <v>8311</v>
      </c>
      <c r="R3115" t="s">
        <v>8348</v>
      </c>
      <c r="S3115" s="20">
        <f t="shared" si="146"/>
        <v>41941.680567129632</v>
      </c>
    </row>
    <row r="3116" spans="1:19" ht="43.2" hidden="1" x14ac:dyDescent="0.55000000000000004">
      <c r="A3116" s="10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2">
        <f t="shared" si="144"/>
        <v>2</v>
      </c>
      <c r="P3116" s="14">
        <f t="shared" si="145"/>
        <v>17.5</v>
      </c>
      <c r="Q3116" s="16" t="s">
        <v>8311</v>
      </c>
      <c r="R3116" t="s">
        <v>8352</v>
      </c>
      <c r="S3116" s="20">
        <f t="shared" si="146"/>
        <v>41550.922974537039</v>
      </c>
    </row>
    <row r="3117" spans="1:19" ht="43.2" hidden="1" x14ac:dyDescent="0.55000000000000004">
      <c r="A3117" s="10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2">
        <f t="shared" si="144"/>
        <v>11</v>
      </c>
      <c r="P3117" s="14">
        <f t="shared" si="145"/>
        <v>52.5</v>
      </c>
      <c r="Q3117" s="16" t="s">
        <v>8311</v>
      </c>
      <c r="R3117" t="s">
        <v>8356</v>
      </c>
      <c r="S3117" s="20">
        <f t="shared" si="146"/>
        <v>42524.36650462963</v>
      </c>
    </row>
    <row r="3118" spans="1:19" ht="43.2" hidden="1" x14ac:dyDescent="0.55000000000000004">
      <c r="A3118" s="10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2">
        <f t="shared" si="144"/>
        <v>0</v>
      </c>
      <c r="P3118" s="14">
        <f t="shared" si="145"/>
        <v>52.5</v>
      </c>
      <c r="Q3118" s="16" t="s">
        <v>8323</v>
      </c>
      <c r="R3118" t="s">
        <v>8324</v>
      </c>
      <c r="S3118" s="20">
        <f t="shared" si="146"/>
        <v>42766.956921296296</v>
      </c>
    </row>
    <row r="3119" spans="1:19" ht="43.2" hidden="1" x14ac:dyDescent="0.55000000000000004">
      <c r="A3119" s="10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2">
        <f t="shared" si="144"/>
        <v>1</v>
      </c>
      <c r="P3119" s="14">
        <f t="shared" si="145"/>
        <v>52.5</v>
      </c>
      <c r="Q3119" s="16" t="s">
        <v>8323</v>
      </c>
      <c r="R3119" t="s">
        <v>8326</v>
      </c>
      <c r="S3119" s="20">
        <f t="shared" si="146"/>
        <v>41856.672152777777</v>
      </c>
    </row>
    <row r="3120" spans="1:19" ht="43.2" hidden="1" x14ac:dyDescent="0.55000000000000004">
      <c r="A3120" s="1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2">
        <f t="shared" si="144"/>
        <v>2</v>
      </c>
      <c r="P3120" s="14">
        <f t="shared" si="145"/>
        <v>34.67</v>
      </c>
      <c r="Q3120" s="16" t="s">
        <v>8316</v>
      </c>
      <c r="R3120" t="s">
        <v>8334</v>
      </c>
      <c r="S3120" s="20">
        <f t="shared" si="146"/>
        <v>41361.886469907404</v>
      </c>
    </row>
    <row r="3121" spans="1:19" ht="28.8" hidden="1" x14ac:dyDescent="0.55000000000000004">
      <c r="A3121" s="10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2">
        <f t="shared" si="144"/>
        <v>1</v>
      </c>
      <c r="P3121" s="14">
        <f t="shared" si="145"/>
        <v>17</v>
      </c>
      <c r="Q3121" s="16" t="s">
        <v>8308</v>
      </c>
      <c r="R3121" t="s">
        <v>8318</v>
      </c>
      <c r="S3121" s="20">
        <f t="shared" si="146"/>
        <v>42656.717303240745</v>
      </c>
    </row>
    <row r="3122" spans="1:19" ht="43.2" hidden="1" x14ac:dyDescent="0.55000000000000004">
      <c r="A3122" s="10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2">
        <f t="shared" si="144"/>
        <v>1</v>
      </c>
      <c r="P3122" s="14">
        <f t="shared" si="145"/>
        <v>12.75</v>
      </c>
      <c r="Q3122" s="16" t="s">
        <v>8323</v>
      </c>
      <c r="R3122" t="s">
        <v>8335</v>
      </c>
      <c r="S3122" s="20">
        <f t="shared" si="146"/>
        <v>42018.94049768518</v>
      </c>
    </row>
    <row r="3123" spans="1:19" ht="43.2" hidden="1" x14ac:dyDescent="0.55000000000000004">
      <c r="A3123" s="10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2">
        <f t="shared" si="144"/>
        <v>144</v>
      </c>
      <c r="P3123" s="14">
        <f t="shared" si="145"/>
        <v>50.5</v>
      </c>
      <c r="Q3123" s="16" t="s">
        <v>8308</v>
      </c>
      <c r="R3123" t="s">
        <v>8310</v>
      </c>
      <c r="S3123" s="20">
        <f t="shared" si="146"/>
        <v>42683.420312500006</v>
      </c>
    </row>
    <row r="3124" spans="1:19" ht="43.2" hidden="1" x14ac:dyDescent="0.55000000000000004">
      <c r="A3124" s="10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2">
        <f t="shared" si="144"/>
        <v>2</v>
      </c>
      <c r="P3124" s="14">
        <f t="shared" si="145"/>
        <v>50.5</v>
      </c>
      <c r="Q3124" s="16" t="s">
        <v>8327</v>
      </c>
      <c r="R3124" t="s">
        <v>8350</v>
      </c>
      <c r="S3124" s="20">
        <f t="shared" si="146"/>
        <v>42599.965324074074</v>
      </c>
    </row>
    <row r="3125" spans="1:19" ht="43.2" hidden="1" x14ac:dyDescent="0.55000000000000004">
      <c r="A3125" s="10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2">
        <f t="shared" si="144"/>
        <v>13</v>
      </c>
      <c r="P3125" s="14">
        <f t="shared" si="145"/>
        <v>14.43</v>
      </c>
      <c r="Q3125" s="16" t="s">
        <v>8313</v>
      </c>
      <c r="R3125" t="s">
        <v>8355</v>
      </c>
      <c r="S3125" s="20">
        <f t="shared" si="146"/>
        <v>42472.449467592596</v>
      </c>
    </row>
    <row r="3126" spans="1:19" ht="43.2" hidden="1" x14ac:dyDescent="0.55000000000000004">
      <c r="A3126" s="10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2">
        <f t="shared" si="144"/>
        <v>3</v>
      </c>
      <c r="P3126" s="14">
        <f t="shared" si="145"/>
        <v>50.5</v>
      </c>
      <c r="Q3126" s="16" t="s">
        <v>8323</v>
      </c>
      <c r="R3126" t="s">
        <v>8326</v>
      </c>
      <c r="S3126" s="20">
        <f t="shared" si="146"/>
        <v>42615.142870370371</v>
      </c>
    </row>
    <row r="3127" spans="1:19" ht="43.2" hidden="1" x14ac:dyDescent="0.55000000000000004">
      <c r="A3127" s="10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2">
        <f t="shared" si="144"/>
        <v>2</v>
      </c>
      <c r="P3127" s="14">
        <f t="shared" si="145"/>
        <v>100</v>
      </c>
      <c r="Q3127" s="16" t="s">
        <v>8321</v>
      </c>
      <c r="R3127" t="s">
        <v>8325</v>
      </c>
      <c r="S3127" s="20">
        <f t="shared" si="146"/>
        <v>42079.628344907411</v>
      </c>
    </row>
    <row r="3128" spans="1:19" ht="28.8" hidden="1" x14ac:dyDescent="0.55000000000000004">
      <c r="A3128" s="10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2">
        <f t="shared" si="144"/>
        <v>2</v>
      </c>
      <c r="P3128" s="14">
        <f t="shared" si="145"/>
        <v>100</v>
      </c>
      <c r="Q3128" s="16" t="s">
        <v>8308</v>
      </c>
      <c r="R3128" t="s">
        <v>8342</v>
      </c>
      <c r="S3128" s="20">
        <f t="shared" si="146"/>
        <v>42073.798171296294</v>
      </c>
    </row>
    <row r="3129" spans="1:19" hidden="1" x14ac:dyDescent="0.55000000000000004">
      <c r="A3129" s="10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2">
        <f t="shared" si="144"/>
        <v>1</v>
      </c>
      <c r="P3129" s="14">
        <f t="shared" si="145"/>
        <v>100</v>
      </c>
      <c r="Q3129" s="16" t="s">
        <v>8327</v>
      </c>
      <c r="R3129" t="s">
        <v>8350</v>
      </c>
      <c r="S3129" s="20">
        <f t="shared" si="146"/>
        <v>41227.641724537039</v>
      </c>
    </row>
    <row r="3130" spans="1:19" ht="43.2" hidden="1" x14ac:dyDescent="0.55000000000000004">
      <c r="A3130" s="1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2">
        <f t="shared" si="144"/>
        <v>3</v>
      </c>
      <c r="P3130" s="14">
        <f t="shared" si="145"/>
        <v>10</v>
      </c>
      <c r="Q3130" s="16" t="s">
        <v>8316</v>
      </c>
      <c r="R3130" t="s">
        <v>8334</v>
      </c>
      <c r="S3130" s="20">
        <f t="shared" si="146"/>
        <v>42384.110775462963</v>
      </c>
    </row>
    <row r="3131" spans="1:19" ht="43.2" hidden="1" x14ac:dyDescent="0.55000000000000004">
      <c r="A3131" s="10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2">
        <f t="shared" si="144"/>
        <v>0</v>
      </c>
      <c r="P3131" s="14">
        <f t="shared" si="145"/>
        <v>100</v>
      </c>
      <c r="Q3131" s="16" t="s">
        <v>8319</v>
      </c>
      <c r="R3131" t="s">
        <v>8345</v>
      </c>
      <c r="S3131" s="20">
        <f t="shared" si="146"/>
        <v>41854.747592592597</v>
      </c>
    </row>
    <row r="3132" spans="1:19" ht="43.2" hidden="1" x14ac:dyDescent="0.55000000000000004">
      <c r="A3132" s="10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2">
        <f t="shared" si="144"/>
        <v>0</v>
      </c>
      <c r="P3132" s="14">
        <f t="shared" si="145"/>
        <v>50</v>
      </c>
      <c r="Q3132" s="16" t="s">
        <v>8319</v>
      </c>
      <c r="R3132" t="s">
        <v>8345</v>
      </c>
      <c r="S3132" s="20">
        <f t="shared" si="146"/>
        <v>42124.893182870372</v>
      </c>
    </row>
    <row r="3133" spans="1:19" ht="43.2" hidden="1" x14ac:dyDescent="0.55000000000000004">
      <c r="A3133" s="10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2">
        <f t="shared" si="144"/>
        <v>4</v>
      </c>
      <c r="P3133" s="14">
        <f t="shared" si="145"/>
        <v>33.33</v>
      </c>
      <c r="Q3133" s="16" t="s">
        <v>8319</v>
      </c>
      <c r="R3133" t="s">
        <v>8345</v>
      </c>
      <c r="S3133" s="20">
        <f t="shared" si="146"/>
        <v>42656.86137731481</v>
      </c>
    </row>
    <row r="3134" spans="1:19" ht="43.2" hidden="1" x14ac:dyDescent="0.55000000000000004">
      <c r="A3134" s="10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44"/>
        <v>0</v>
      </c>
      <c r="P3134" s="14">
        <f t="shared" si="145"/>
        <v>100</v>
      </c>
      <c r="Q3134" s="16" t="s">
        <v>8308</v>
      </c>
      <c r="R3134" t="s">
        <v>8310</v>
      </c>
      <c r="S3134" s="20">
        <f t="shared" si="146"/>
        <v>42172.816423611104</v>
      </c>
    </row>
    <row r="3135" spans="1:19" ht="57.6" hidden="1" x14ac:dyDescent="0.55000000000000004">
      <c r="A3135" s="10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2">
        <f t="shared" si="144"/>
        <v>5</v>
      </c>
      <c r="P3135" s="14">
        <f t="shared" si="145"/>
        <v>100</v>
      </c>
      <c r="Q3135" s="16" t="s">
        <v>8311</v>
      </c>
      <c r="R3135" t="s">
        <v>8348</v>
      </c>
      <c r="S3135" s="20">
        <f t="shared" si="146"/>
        <v>42360.437152777777</v>
      </c>
    </row>
    <row r="3136" spans="1:19" ht="43.2" hidden="1" x14ac:dyDescent="0.55000000000000004">
      <c r="A3136" s="10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2">
        <f t="shared" si="144"/>
        <v>0</v>
      </c>
      <c r="P3136" s="14">
        <f t="shared" si="145"/>
        <v>100</v>
      </c>
      <c r="Q3136" s="16" t="s">
        <v>8311</v>
      </c>
      <c r="R3136" t="s">
        <v>8348</v>
      </c>
      <c r="S3136" s="20">
        <f t="shared" si="146"/>
        <v>42340.360312500001</v>
      </c>
    </row>
    <row r="3137" spans="1:19" ht="43.2" hidden="1" x14ac:dyDescent="0.55000000000000004">
      <c r="A3137" s="10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2">
        <f t="shared" si="144"/>
        <v>8</v>
      </c>
      <c r="P3137" s="14">
        <f t="shared" si="145"/>
        <v>100</v>
      </c>
      <c r="Q3137" s="16" t="s">
        <v>8311</v>
      </c>
      <c r="R3137" t="s">
        <v>8352</v>
      </c>
      <c r="S3137" s="20">
        <f t="shared" si="146"/>
        <v>41991.713460648149</v>
      </c>
    </row>
    <row r="3138" spans="1:19" ht="43.2" hidden="1" x14ac:dyDescent="0.55000000000000004">
      <c r="A3138" s="10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2">
        <f t="shared" si="144"/>
        <v>4</v>
      </c>
      <c r="P3138" s="14">
        <f t="shared" si="145"/>
        <v>100</v>
      </c>
      <c r="Q3138" s="16" t="s">
        <v>8313</v>
      </c>
      <c r="R3138" t="s">
        <v>8355</v>
      </c>
      <c r="S3138" s="20">
        <f t="shared" si="146"/>
        <v>41871.65315972222</v>
      </c>
    </row>
    <row r="3139" spans="1:19" ht="43.2" hidden="1" x14ac:dyDescent="0.55000000000000004">
      <c r="A3139" s="10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2">
        <f t="shared" ref="O3139:O3202" si="147">ROUND(E3139/D3139*100,0)</f>
        <v>3</v>
      </c>
      <c r="P3139" s="14">
        <f t="shared" ref="P3139:P3202" si="148">IFERROR(ROUND(E3139/L3139,2),0)</f>
        <v>100</v>
      </c>
      <c r="Q3139" s="16" t="s">
        <v>8311</v>
      </c>
      <c r="R3139" t="s">
        <v>8349</v>
      </c>
      <c r="S3139" s="20">
        <f t="shared" ref="S3139:S3202" si="149">(((J3139/60)/60/24)+DATE(1970,1,1))</f>
        <v>40672.729872685188</v>
      </c>
    </row>
    <row r="3140" spans="1:19" ht="43.2" hidden="1" x14ac:dyDescent="0.55000000000000004">
      <c r="A3140" s="1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2">
        <f t="shared" si="147"/>
        <v>0</v>
      </c>
      <c r="P3140" s="14">
        <f t="shared" si="148"/>
        <v>50</v>
      </c>
      <c r="Q3140" s="16" t="s">
        <v>8308</v>
      </c>
      <c r="R3140" t="s">
        <v>8342</v>
      </c>
      <c r="S3140" s="20">
        <f t="shared" si="149"/>
        <v>42063.721817129626</v>
      </c>
    </row>
    <row r="3141" spans="1:19" ht="43.2" hidden="1" x14ac:dyDescent="0.55000000000000004">
      <c r="A3141" s="10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2">
        <f t="shared" si="147"/>
        <v>1</v>
      </c>
      <c r="P3141" s="14">
        <f t="shared" si="148"/>
        <v>100</v>
      </c>
      <c r="Q3141" s="16" t="s">
        <v>8319</v>
      </c>
      <c r="R3141" t="s">
        <v>8345</v>
      </c>
      <c r="S3141" s="20">
        <f t="shared" si="149"/>
        <v>42440.650335648148</v>
      </c>
    </row>
    <row r="3142" spans="1:19" ht="43.2" hidden="1" x14ac:dyDescent="0.55000000000000004">
      <c r="A3142" s="10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2">
        <f t="shared" si="147"/>
        <v>2</v>
      </c>
      <c r="P3142" s="14">
        <f t="shared" si="148"/>
        <v>25</v>
      </c>
      <c r="Q3142" s="16" t="s">
        <v>8311</v>
      </c>
      <c r="R3142" t="s">
        <v>8356</v>
      </c>
      <c r="S3142" s="20">
        <f t="shared" si="149"/>
        <v>40736.668032407404</v>
      </c>
    </row>
    <row r="3143" spans="1:19" ht="43.2" hidden="1" x14ac:dyDescent="0.55000000000000004">
      <c r="A3143" s="10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2">
        <f t="shared" si="147"/>
        <v>1</v>
      </c>
      <c r="P3143" s="14">
        <f t="shared" si="148"/>
        <v>100</v>
      </c>
      <c r="Q3143" s="16" t="s">
        <v>8323</v>
      </c>
      <c r="R3143" t="s">
        <v>8324</v>
      </c>
      <c r="S3143" s="20">
        <f t="shared" si="149"/>
        <v>42132.9143287037</v>
      </c>
    </row>
    <row r="3144" spans="1:19" ht="43.2" x14ac:dyDescent="0.55000000000000004">
      <c r="A3144" s="10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2">
        <f t="shared" si="147"/>
        <v>100</v>
      </c>
      <c r="P3144" s="14">
        <f t="shared" si="148"/>
        <v>20</v>
      </c>
      <c r="Q3144" s="16" t="s">
        <v>8323</v>
      </c>
      <c r="R3144" t="s">
        <v>8326</v>
      </c>
      <c r="S3144" s="20">
        <f t="shared" si="149"/>
        <v>42649.54923611111</v>
      </c>
    </row>
    <row r="3145" spans="1:19" ht="43.2" hidden="1" x14ac:dyDescent="0.55000000000000004">
      <c r="A3145" s="10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2">
        <f t="shared" si="147"/>
        <v>20</v>
      </c>
      <c r="P3145" s="14">
        <f t="shared" si="148"/>
        <v>100</v>
      </c>
      <c r="Q3145" s="16" t="s">
        <v>8323</v>
      </c>
      <c r="R3145" t="s">
        <v>8335</v>
      </c>
      <c r="S3145" s="20">
        <f t="shared" si="149"/>
        <v>41946.936909722222</v>
      </c>
    </row>
    <row r="3146" spans="1:19" ht="43.2" hidden="1" x14ac:dyDescent="0.55000000000000004">
      <c r="A3146" s="10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2">
        <f t="shared" si="147"/>
        <v>10</v>
      </c>
      <c r="P3146" s="14">
        <f t="shared" si="148"/>
        <v>100</v>
      </c>
      <c r="Q3146" s="16" t="s">
        <v>8323</v>
      </c>
      <c r="R3146" t="s">
        <v>8326</v>
      </c>
      <c r="S3146" s="20">
        <f t="shared" si="149"/>
        <v>42203.677766203706</v>
      </c>
    </row>
    <row r="3147" spans="1:19" ht="43.2" hidden="1" x14ac:dyDescent="0.55000000000000004">
      <c r="A3147" s="10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2">
        <f t="shared" si="147"/>
        <v>2</v>
      </c>
      <c r="P3147" s="14">
        <f t="shared" si="148"/>
        <v>25</v>
      </c>
      <c r="Q3147" s="16" t="s">
        <v>8323</v>
      </c>
      <c r="R3147" t="s">
        <v>8326</v>
      </c>
      <c r="S3147" s="20">
        <f t="shared" si="149"/>
        <v>41858.214629629627</v>
      </c>
    </row>
    <row r="3148" spans="1:19" hidden="1" x14ac:dyDescent="0.55000000000000004">
      <c r="A3148" s="10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2">
        <f t="shared" si="147"/>
        <v>5</v>
      </c>
      <c r="P3148" s="14">
        <f t="shared" si="148"/>
        <v>100</v>
      </c>
      <c r="Q3148" s="16" t="s">
        <v>8323</v>
      </c>
      <c r="R3148" t="s">
        <v>8326</v>
      </c>
      <c r="S3148" s="20">
        <f t="shared" si="149"/>
        <v>41914.590011574073</v>
      </c>
    </row>
    <row r="3149" spans="1:19" ht="28.8" hidden="1" x14ac:dyDescent="0.55000000000000004">
      <c r="A3149" s="10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2">
        <f t="shared" si="147"/>
        <v>20</v>
      </c>
      <c r="P3149" s="14">
        <f t="shared" si="148"/>
        <v>100</v>
      </c>
      <c r="Q3149" s="16" t="s">
        <v>8323</v>
      </c>
      <c r="R3149" t="s">
        <v>8326</v>
      </c>
      <c r="S3149" s="20">
        <f t="shared" si="149"/>
        <v>42125.644467592589</v>
      </c>
    </row>
    <row r="3150" spans="1:19" ht="43.2" hidden="1" x14ac:dyDescent="0.55000000000000004">
      <c r="A3150" s="1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2">
        <f t="shared" si="147"/>
        <v>17</v>
      </c>
      <c r="P3150" s="14">
        <f t="shared" si="148"/>
        <v>33.33</v>
      </c>
      <c r="Q3150" s="16" t="s">
        <v>8323</v>
      </c>
      <c r="R3150" t="s">
        <v>8326</v>
      </c>
      <c r="S3150" s="20">
        <f t="shared" si="149"/>
        <v>42057.190960648149</v>
      </c>
    </row>
    <row r="3151" spans="1:19" ht="43.2" hidden="1" x14ac:dyDescent="0.55000000000000004">
      <c r="A3151" s="10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2">
        <f t="shared" si="147"/>
        <v>10</v>
      </c>
      <c r="P3151" s="14">
        <f t="shared" si="148"/>
        <v>16.670000000000002</v>
      </c>
      <c r="Q3151" s="16" t="s">
        <v>8323</v>
      </c>
      <c r="R3151" t="s">
        <v>8326</v>
      </c>
      <c r="S3151" s="20">
        <f t="shared" si="149"/>
        <v>42188.83293981482</v>
      </c>
    </row>
    <row r="3152" spans="1:19" ht="43.2" hidden="1" x14ac:dyDescent="0.55000000000000004">
      <c r="A3152" s="10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2">
        <f t="shared" si="147"/>
        <v>1</v>
      </c>
      <c r="P3152" s="14">
        <f t="shared" si="148"/>
        <v>24</v>
      </c>
      <c r="Q3152" s="16" t="s">
        <v>8323</v>
      </c>
      <c r="R3152" t="s">
        <v>8326</v>
      </c>
      <c r="S3152" s="20">
        <f t="shared" si="149"/>
        <v>42802.718784722223</v>
      </c>
    </row>
    <row r="3153" spans="1:19" ht="43.2" hidden="1" x14ac:dyDescent="0.55000000000000004">
      <c r="A3153" s="10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2">
        <f t="shared" si="147"/>
        <v>1</v>
      </c>
      <c r="P3153" s="14">
        <f t="shared" si="148"/>
        <v>10.56</v>
      </c>
      <c r="Q3153" s="16" t="s">
        <v>8308</v>
      </c>
      <c r="R3153" t="s">
        <v>8310</v>
      </c>
      <c r="S3153" s="20">
        <f t="shared" si="149"/>
        <v>42636.645358796297</v>
      </c>
    </row>
    <row r="3154" spans="1:19" ht="43.2" hidden="1" x14ac:dyDescent="0.55000000000000004">
      <c r="A3154" s="10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2">
        <f t="shared" si="147"/>
        <v>2</v>
      </c>
      <c r="P3154" s="14">
        <f t="shared" si="148"/>
        <v>15.83</v>
      </c>
      <c r="Q3154" s="16" t="s">
        <v>8323</v>
      </c>
      <c r="R3154" t="s">
        <v>8326</v>
      </c>
      <c r="S3154" s="20">
        <f t="shared" si="149"/>
        <v>41781.045173611114</v>
      </c>
    </row>
    <row r="3155" spans="1:19" ht="43.2" hidden="1" x14ac:dyDescent="0.55000000000000004">
      <c r="A3155" s="10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2">
        <f t="shared" si="147"/>
        <v>6</v>
      </c>
      <c r="P3155" s="14">
        <f t="shared" si="148"/>
        <v>9.5</v>
      </c>
      <c r="Q3155" s="16" t="s">
        <v>8323</v>
      </c>
      <c r="R3155" t="s">
        <v>8326</v>
      </c>
      <c r="S3155" s="20">
        <f t="shared" si="149"/>
        <v>41920.963472222218</v>
      </c>
    </row>
    <row r="3156" spans="1:19" ht="43.2" hidden="1" x14ac:dyDescent="0.55000000000000004">
      <c r="A3156" s="10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2">
        <f t="shared" si="147"/>
        <v>3</v>
      </c>
      <c r="P3156" s="14">
        <f t="shared" si="148"/>
        <v>23.75</v>
      </c>
      <c r="Q3156" s="16" t="s">
        <v>8323</v>
      </c>
      <c r="R3156" t="s">
        <v>8326</v>
      </c>
      <c r="S3156" s="20">
        <f t="shared" si="149"/>
        <v>42446.060694444444</v>
      </c>
    </row>
    <row r="3157" spans="1:19" ht="43.2" hidden="1" x14ac:dyDescent="0.55000000000000004">
      <c r="A3157" s="10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2">
        <f t="shared" si="147"/>
        <v>4</v>
      </c>
      <c r="P3157" s="14">
        <f t="shared" si="148"/>
        <v>23.5</v>
      </c>
      <c r="Q3157" s="16" t="s">
        <v>8313</v>
      </c>
      <c r="R3157" t="s">
        <v>8355</v>
      </c>
      <c r="S3157" s="20">
        <f t="shared" si="149"/>
        <v>41936.020752314813</v>
      </c>
    </row>
    <row r="3158" spans="1:19" ht="43.2" hidden="1" x14ac:dyDescent="0.55000000000000004">
      <c r="A3158" s="10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2">
        <f t="shared" si="147"/>
        <v>3</v>
      </c>
      <c r="P3158" s="14">
        <f t="shared" si="148"/>
        <v>15.67</v>
      </c>
      <c r="Q3158" s="16" t="s">
        <v>8323</v>
      </c>
      <c r="R3158" t="s">
        <v>8326</v>
      </c>
      <c r="S3158" s="20">
        <f t="shared" si="149"/>
        <v>42029.135879629626</v>
      </c>
    </row>
    <row r="3159" spans="1:19" ht="28.8" hidden="1" x14ac:dyDescent="0.55000000000000004">
      <c r="A3159" s="10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2">
        <f t="shared" si="147"/>
        <v>9</v>
      </c>
      <c r="P3159" s="14">
        <f t="shared" si="148"/>
        <v>31</v>
      </c>
      <c r="Q3159" s="16" t="s">
        <v>8313</v>
      </c>
      <c r="R3159" t="s">
        <v>8351</v>
      </c>
      <c r="S3159" s="20">
        <f t="shared" si="149"/>
        <v>42246.789965277778</v>
      </c>
    </row>
    <row r="3160" spans="1:19" ht="43.2" hidden="1" x14ac:dyDescent="0.55000000000000004">
      <c r="A3160" s="1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2">
        <f t="shared" si="147"/>
        <v>1</v>
      </c>
      <c r="P3160" s="14">
        <f t="shared" si="148"/>
        <v>15.33</v>
      </c>
      <c r="Q3160" s="16" t="s">
        <v>8321</v>
      </c>
      <c r="R3160" t="s">
        <v>8337</v>
      </c>
      <c r="S3160" s="20">
        <f t="shared" si="149"/>
        <v>41968.172106481477</v>
      </c>
    </row>
    <row r="3161" spans="1:19" ht="43.2" hidden="1" x14ac:dyDescent="0.55000000000000004">
      <c r="A3161" s="10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2">
        <f t="shared" si="147"/>
        <v>0</v>
      </c>
      <c r="P3161" s="14">
        <f t="shared" si="148"/>
        <v>22.75</v>
      </c>
      <c r="Q3161" s="16" t="s">
        <v>8308</v>
      </c>
      <c r="R3161" t="s">
        <v>8315</v>
      </c>
      <c r="S3161" s="20">
        <f t="shared" si="149"/>
        <v>42551.884189814817</v>
      </c>
    </row>
    <row r="3162" spans="1:19" ht="43.2" hidden="1" x14ac:dyDescent="0.55000000000000004">
      <c r="A3162" s="10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2">
        <f t="shared" si="147"/>
        <v>0</v>
      </c>
      <c r="P3162" s="14">
        <f t="shared" si="148"/>
        <v>90</v>
      </c>
      <c r="Q3162" s="16" t="s">
        <v>8308</v>
      </c>
      <c r="R3162" t="s">
        <v>8342</v>
      </c>
      <c r="S3162" s="20">
        <f t="shared" si="149"/>
        <v>42384.306840277779</v>
      </c>
    </row>
    <row r="3163" spans="1:19" ht="43.2" hidden="1" x14ac:dyDescent="0.55000000000000004">
      <c r="A3163" s="10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2">
        <f t="shared" si="147"/>
        <v>1</v>
      </c>
      <c r="P3163" s="14">
        <f t="shared" si="148"/>
        <v>22.5</v>
      </c>
      <c r="Q3163" s="16" t="s">
        <v>8308</v>
      </c>
      <c r="R3163" t="s">
        <v>8310</v>
      </c>
      <c r="S3163" s="20">
        <f t="shared" si="149"/>
        <v>42752.845451388886</v>
      </c>
    </row>
    <row r="3164" spans="1:19" ht="43.2" hidden="1" x14ac:dyDescent="0.55000000000000004">
      <c r="A3164" s="10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2">
        <f t="shared" si="147"/>
        <v>5</v>
      </c>
      <c r="P3164" s="14">
        <f t="shared" si="148"/>
        <v>18</v>
      </c>
      <c r="Q3164" s="16" t="s">
        <v>8327</v>
      </c>
      <c r="R3164" t="s">
        <v>8350</v>
      </c>
      <c r="S3164" s="20">
        <f t="shared" si="149"/>
        <v>40921.117662037039</v>
      </c>
    </row>
    <row r="3165" spans="1:19" ht="57.6" hidden="1" x14ac:dyDescent="0.55000000000000004">
      <c r="A3165" s="10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2">
        <f t="shared" si="147"/>
        <v>0</v>
      </c>
      <c r="P3165" s="14">
        <f t="shared" si="148"/>
        <v>30</v>
      </c>
      <c r="Q3165" s="16" t="s">
        <v>8327</v>
      </c>
      <c r="R3165" t="s">
        <v>8350</v>
      </c>
      <c r="S3165" s="20">
        <f t="shared" si="149"/>
        <v>41829.965532407405</v>
      </c>
    </row>
    <row r="3166" spans="1:19" ht="28.8" hidden="1" x14ac:dyDescent="0.55000000000000004">
      <c r="A3166" s="10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2">
        <f t="shared" si="147"/>
        <v>1</v>
      </c>
      <c r="P3166" s="14">
        <f t="shared" si="148"/>
        <v>18</v>
      </c>
      <c r="Q3166" s="16" t="s">
        <v>8319</v>
      </c>
      <c r="R3166" t="s">
        <v>8345</v>
      </c>
      <c r="S3166" s="20">
        <f t="shared" si="149"/>
        <v>41809.754016203704</v>
      </c>
    </row>
    <row r="3167" spans="1:19" ht="28.8" hidden="1" x14ac:dyDescent="0.55000000000000004">
      <c r="A3167" s="10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2">
        <f t="shared" si="147"/>
        <v>0</v>
      </c>
      <c r="P3167" s="14">
        <f t="shared" si="148"/>
        <v>30</v>
      </c>
      <c r="Q3167" s="16" t="s">
        <v>8311</v>
      </c>
      <c r="R3167" t="s">
        <v>8356</v>
      </c>
      <c r="S3167" s="20">
        <f t="shared" si="149"/>
        <v>41373.579675925925</v>
      </c>
    </row>
    <row r="3168" spans="1:19" ht="43.2" hidden="1" x14ac:dyDescent="0.55000000000000004">
      <c r="A3168" s="10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2">
        <f t="shared" si="147"/>
        <v>2</v>
      </c>
      <c r="P3168" s="14">
        <f t="shared" si="148"/>
        <v>30</v>
      </c>
      <c r="Q3168" s="16" t="s">
        <v>8323</v>
      </c>
      <c r="R3168" t="s">
        <v>8326</v>
      </c>
      <c r="S3168" s="20">
        <f t="shared" si="149"/>
        <v>42358.684872685189</v>
      </c>
    </row>
    <row r="3169" spans="1:19" ht="43.2" hidden="1" x14ac:dyDescent="0.55000000000000004">
      <c r="A3169" s="10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2">
        <f t="shared" si="147"/>
        <v>0</v>
      </c>
      <c r="P3169" s="14">
        <f t="shared" si="148"/>
        <v>17.2</v>
      </c>
      <c r="Q3169" s="16" t="s">
        <v>8319</v>
      </c>
      <c r="R3169" t="s">
        <v>8357</v>
      </c>
      <c r="S3169" s="20">
        <f t="shared" si="149"/>
        <v>41858.825439814813</v>
      </c>
    </row>
    <row r="3170" spans="1:19" ht="43.2" hidden="1" x14ac:dyDescent="0.55000000000000004">
      <c r="A3170" s="1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2">
        <f t="shared" si="147"/>
        <v>29</v>
      </c>
      <c r="P3170" s="14">
        <f t="shared" si="148"/>
        <v>14.33</v>
      </c>
      <c r="Q3170" s="16" t="s">
        <v>8323</v>
      </c>
      <c r="R3170" t="s">
        <v>8326</v>
      </c>
      <c r="S3170" s="20">
        <f t="shared" si="149"/>
        <v>42512.626747685179</v>
      </c>
    </row>
    <row r="3171" spans="1:19" ht="43.2" hidden="1" x14ac:dyDescent="0.55000000000000004">
      <c r="A3171" s="10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2">
        <f t="shared" si="147"/>
        <v>1</v>
      </c>
      <c r="P3171" s="14">
        <f t="shared" si="148"/>
        <v>42.5</v>
      </c>
      <c r="Q3171" s="16" t="s">
        <v>8311</v>
      </c>
      <c r="R3171" t="s">
        <v>8349</v>
      </c>
      <c r="S3171" s="20">
        <f t="shared" si="149"/>
        <v>41652.742488425924</v>
      </c>
    </row>
    <row r="3172" spans="1:19" ht="43.2" hidden="1" x14ac:dyDescent="0.55000000000000004">
      <c r="A3172" s="10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2">
        <f t="shared" si="147"/>
        <v>5</v>
      </c>
      <c r="P3172" s="14">
        <f t="shared" si="148"/>
        <v>21.25</v>
      </c>
      <c r="Q3172" s="16" t="s">
        <v>8327</v>
      </c>
      <c r="R3172" t="s">
        <v>8330</v>
      </c>
      <c r="S3172" s="20">
        <f t="shared" si="149"/>
        <v>41841.56381944444</v>
      </c>
    </row>
    <row r="3173" spans="1:19" ht="43.2" hidden="1" x14ac:dyDescent="0.55000000000000004">
      <c r="A3173" s="10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2">
        <f t="shared" si="147"/>
        <v>0</v>
      </c>
      <c r="P3173" s="14">
        <f t="shared" si="148"/>
        <v>21.25</v>
      </c>
      <c r="Q3173" s="16" t="s">
        <v>8308</v>
      </c>
      <c r="R3173" t="s">
        <v>8318</v>
      </c>
      <c r="S3173" s="20">
        <f t="shared" si="149"/>
        <v>41767.587094907409</v>
      </c>
    </row>
    <row r="3174" spans="1:19" ht="28.8" hidden="1" x14ac:dyDescent="0.55000000000000004">
      <c r="A3174" s="10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2">
        <f t="shared" si="147"/>
        <v>0</v>
      </c>
      <c r="P3174" s="14">
        <f t="shared" si="148"/>
        <v>21.25</v>
      </c>
      <c r="Q3174" s="16" t="s">
        <v>8316</v>
      </c>
      <c r="R3174" t="s">
        <v>8334</v>
      </c>
      <c r="S3174" s="20">
        <f t="shared" si="149"/>
        <v>41832.086377314816</v>
      </c>
    </row>
    <row r="3175" spans="1:19" ht="43.2" hidden="1" x14ac:dyDescent="0.55000000000000004">
      <c r="A3175" s="10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2">
        <f t="shared" si="147"/>
        <v>1</v>
      </c>
      <c r="P3175" s="14">
        <f t="shared" si="148"/>
        <v>5.31</v>
      </c>
      <c r="Q3175" s="16" t="s">
        <v>8316</v>
      </c>
      <c r="R3175" t="s">
        <v>8334</v>
      </c>
      <c r="S3175" s="20">
        <f t="shared" si="149"/>
        <v>41018.711863425924</v>
      </c>
    </row>
    <row r="3176" spans="1:19" ht="43.2" hidden="1" x14ac:dyDescent="0.55000000000000004">
      <c r="A3176" s="10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2">
        <f t="shared" si="147"/>
        <v>3</v>
      </c>
      <c r="P3176" s="14">
        <f t="shared" si="148"/>
        <v>21.25</v>
      </c>
      <c r="Q3176" s="16" t="s">
        <v>8319</v>
      </c>
      <c r="R3176" t="s">
        <v>8320</v>
      </c>
      <c r="S3176" s="20">
        <f t="shared" si="149"/>
        <v>42804.895474537043</v>
      </c>
    </row>
    <row r="3177" spans="1:19" ht="43.2" hidden="1" x14ac:dyDescent="0.55000000000000004">
      <c r="A3177" s="10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2">
        <f t="shared" si="147"/>
        <v>6</v>
      </c>
      <c r="P3177" s="14">
        <f t="shared" si="148"/>
        <v>12.14</v>
      </c>
      <c r="Q3177" s="16" t="s">
        <v>8319</v>
      </c>
      <c r="R3177" t="s">
        <v>8345</v>
      </c>
      <c r="S3177" s="20">
        <f t="shared" si="149"/>
        <v>42510.341631944444</v>
      </c>
    </row>
    <row r="3178" spans="1:19" ht="43.2" hidden="1" x14ac:dyDescent="0.55000000000000004">
      <c r="A3178" s="10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2">
        <f t="shared" si="147"/>
        <v>8</v>
      </c>
      <c r="P3178" s="14">
        <f t="shared" si="148"/>
        <v>10.38</v>
      </c>
      <c r="Q3178" s="16" t="s">
        <v>8316</v>
      </c>
      <c r="R3178" t="s">
        <v>8334</v>
      </c>
      <c r="S3178" s="20">
        <f t="shared" si="149"/>
        <v>42333.598530092597</v>
      </c>
    </row>
    <row r="3179" spans="1:19" ht="43.2" hidden="1" x14ac:dyDescent="0.55000000000000004">
      <c r="A3179" s="10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2">
        <f t="shared" si="147"/>
        <v>3</v>
      </c>
      <c r="P3179" s="14">
        <f t="shared" si="148"/>
        <v>20.5</v>
      </c>
      <c r="Q3179" s="16" t="s">
        <v>8321</v>
      </c>
      <c r="R3179" t="s">
        <v>8339</v>
      </c>
      <c r="S3179" s="20">
        <f t="shared" si="149"/>
        <v>41753.758043981477</v>
      </c>
    </row>
    <row r="3180" spans="1:19" ht="43.2" hidden="1" x14ac:dyDescent="0.55000000000000004">
      <c r="A3180" s="1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2">
        <f t="shared" si="147"/>
        <v>1</v>
      </c>
      <c r="P3180" s="14">
        <f t="shared" si="148"/>
        <v>16.399999999999999</v>
      </c>
      <c r="Q3180" s="16" t="s">
        <v>8321</v>
      </c>
      <c r="R3180" t="s">
        <v>8339</v>
      </c>
      <c r="S3180" s="20">
        <f t="shared" si="149"/>
        <v>41938.717256944445</v>
      </c>
    </row>
    <row r="3181" spans="1:19" ht="43.2" hidden="1" x14ac:dyDescent="0.55000000000000004">
      <c r="A3181" s="10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2">
        <f t="shared" si="147"/>
        <v>0</v>
      </c>
      <c r="P3181" s="14">
        <f t="shared" si="148"/>
        <v>20.5</v>
      </c>
      <c r="Q3181" s="16" t="s">
        <v>8308</v>
      </c>
      <c r="R3181" t="s">
        <v>8342</v>
      </c>
      <c r="S3181" s="20">
        <f t="shared" si="149"/>
        <v>41961.18913194444</v>
      </c>
    </row>
    <row r="3182" spans="1:19" ht="57.6" hidden="1" x14ac:dyDescent="0.55000000000000004">
      <c r="A3182" s="10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2">
        <f t="shared" si="147"/>
        <v>0</v>
      </c>
      <c r="P3182" s="14">
        <f t="shared" si="148"/>
        <v>20.25</v>
      </c>
      <c r="Q3182" s="16" t="s">
        <v>8321</v>
      </c>
      <c r="R3182" t="s">
        <v>8337</v>
      </c>
      <c r="S3182" s="20">
        <f t="shared" si="149"/>
        <v>42168.559432870374</v>
      </c>
    </row>
    <row r="3183" spans="1:19" ht="43.2" hidden="1" x14ac:dyDescent="0.55000000000000004">
      <c r="A3183" s="10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2">
        <f t="shared" si="147"/>
        <v>3</v>
      </c>
      <c r="P3183" s="14">
        <f t="shared" si="148"/>
        <v>16.2</v>
      </c>
      <c r="Q3183" s="16" t="s">
        <v>8316</v>
      </c>
      <c r="R3183" t="s">
        <v>8334</v>
      </c>
      <c r="S3183" s="20">
        <f t="shared" si="149"/>
        <v>41661.381041666667</v>
      </c>
    </row>
    <row r="3184" spans="1:19" ht="43.2" hidden="1" x14ac:dyDescent="0.55000000000000004">
      <c r="A3184" s="10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2">
        <f t="shared" si="147"/>
        <v>1</v>
      </c>
      <c r="P3184" s="14">
        <f t="shared" si="148"/>
        <v>20</v>
      </c>
      <c r="Q3184" s="16" t="s">
        <v>8308</v>
      </c>
      <c r="R3184" t="s">
        <v>8342</v>
      </c>
      <c r="S3184" s="20">
        <f t="shared" si="149"/>
        <v>42632.443368055552</v>
      </c>
    </row>
    <row r="3185" spans="1:19" ht="43.2" hidden="1" x14ac:dyDescent="0.55000000000000004">
      <c r="A3185" s="10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2">
        <f t="shared" si="147"/>
        <v>1</v>
      </c>
      <c r="P3185" s="14">
        <f t="shared" si="148"/>
        <v>20</v>
      </c>
      <c r="Q3185" s="16" t="s">
        <v>8311</v>
      </c>
      <c r="R3185" t="s">
        <v>8349</v>
      </c>
      <c r="S3185" s="20">
        <f t="shared" si="149"/>
        <v>42144.769479166673</v>
      </c>
    </row>
    <row r="3186" spans="1:19" ht="43.2" hidden="1" x14ac:dyDescent="0.55000000000000004">
      <c r="A3186" s="10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2">
        <f t="shared" si="147"/>
        <v>8</v>
      </c>
      <c r="P3186" s="14">
        <f t="shared" si="148"/>
        <v>11.43</v>
      </c>
      <c r="Q3186" s="16" t="s">
        <v>8319</v>
      </c>
      <c r="R3186" t="s">
        <v>8320</v>
      </c>
      <c r="S3186" s="20">
        <f t="shared" si="149"/>
        <v>42794.022349537037</v>
      </c>
    </row>
    <row r="3187" spans="1:19" ht="43.2" hidden="1" x14ac:dyDescent="0.55000000000000004">
      <c r="A3187" s="10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2">
        <f t="shared" si="147"/>
        <v>32</v>
      </c>
      <c r="P3187" s="14">
        <f t="shared" si="148"/>
        <v>26.67</v>
      </c>
      <c r="Q3187" s="16" t="s">
        <v>8323</v>
      </c>
      <c r="R3187" t="s">
        <v>8326</v>
      </c>
      <c r="S3187" s="20">
        <f t="shared" si="149"/>
        <v>42257.590833333335</v>
      </c>
    </row>
    <row r="3188" spans="1:19" ht="43.2" hidden="1" x14ac:dyDescent="0.55000000000000004">
      <c r="A3188" s="10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2">
        <f t="shared" si="147"/>
        <v>11</v>
      </c>
      <c r="P3188" s="14">
        <f t="shared" si="148"/>
        <v>40</v>
      </c>
      <c r="Q3188" s="16" t="s">
        <v>8323</v>
      </c>
      <c r="R3188" t="s">
        <v>8326</v>
      </c>
      <c r="S3188" s="20">
        <f t="shared" si="149"/>
        <v>42497.070775462969</v>
      </c>
    </row>
    <row r="3189" spans="1:19" ht="43.2" hidden="1" x14ac:dyDescent="0.55000000000000004">
      <c r="A3189" s="10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2">
        <f t="shared" si="147"/>
        <v>8</v>
      </c>
      <c r="P3189" s="14">
        <f t="shared" si="148"/>
        <v>26</v>
      </c>
      <c r="Q3189" s="16" t="s">
        <v>8313</v>
      </c>
      <c r="R3189" t="s">
        <v>8353</v>
      </c>
      <c r="S3189" s="20">
        <f t="shared" si="149"/>
        <v>42181.902037037042</v>
      </c>
    </row>
    <row r="3190" spans="1:19" ht="43.2" hidden="1" x14ac:dyDescent="0.55000000000000004">
      <c r="A3190" s="1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2">
        <f t="shared" si="147"/>
        <v>1</v>
      </c>
      <c r="P3190" s="14">
        <f t="shared" si="148"/>
        <v>38.5</v>
      </c>
      <c r="Q3190" s="16" t="s">
        <v>8311</v>
      </c>
      <c r="R3190" t="s">
        <v>8348</v>
      </c>
      <c r="S3190" s="20">
        <f t="shared" si="149"/>
        <v>42391.35019675926</v>
      </c>
    </row>
    <row r="3191" spans="1:19" ht="43.2" hidden="1" x14ac:dyDescent="0.55000000000000004">
      <c r="A3191" s="10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2">
        <f t="shared" si="147"/>
        <v>1</v>
      </c>
      <c r="P3191" s="14">
        <f t="shared" si="148"/>
        <v>15.2</v>
      </c>
      <c r="Q3191" s="16" t="s">
        <v>8321</v>
      </c>
      <c r="R3191" t="s">
        <v>8339</v>
      </c>
      <c r="S3191" s="20">
        <f t="shared" si="149"/>
        <v>41129.942870370374</v>
      </c>
    </row>
    <row r="3192" spans="1:19" ht="43.2" hidden="1" x14ac:dyDescent="0.55000000000000004">
      <c r="A3192" s="10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2">
        <f t="shared" si="147"/>
        <v>1</v>
      </c>
      <c r="P3192" s="14">
        <f t="shared" si="148"/>
        <v>19</v>
      </c>
      <c r="Q3192" s="16" t="s">
        <v>8313</v>
      </c>
      <c r="R3192" t="s">
        <v>8314</v>
      </c>
      <c r="S3192" s="20">
        <f t="shared" si="149"/>
        <v>41913.94840277778</v>
      </c>
    </row>
    <row r="3193" spans="1:19" ht="43.2" hidden="1" x14ac:dyDescent="0.55000000000000004">
      <c r="A3193" s="10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2">
        <f t="shared" si="147"/>
        <v>0</v>
      </c>
      <c r="P3193" s="14">
        <f t="shared" si="148"/>
        <v>75</v>
      </c>
      <c r="Q3193" s="16" t="s">
        <v>8308</v>
      </c>
      <c r="R3193" t="s">
        <v>8310</v>
      </c>
      <c r="S3193" s="20">
        <f t="shared" si="149"/>
        <v>41946.898090277777</v>
      </c>
    </row>
    <row r="3194" spans="1:19" ht="28.8" hidden="1" x14ac:dyDescent="0.55000000000000004">
      <c r="A3194" s="10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2">
        <f t="shared" si="147"/>
        <v>0</v>
      </c>
      <c r="P3194" s="14">
        <f t="shared" si="148"/>
        <v>37.5</v>
      </c>
      <c r="Q3194" s="16" t="s">
        <v>8319</v>
      </c>
      <c r="R3194" t="s">
        <v>8345</v>
      </c>
      <c r="S3194" s="20">
        <f t="shared" si="149"/>
        <v>42507.71025462963</v>
      </c>
    </row>
    <row r="3195" spans="1:19" ht="28.8" hidden="1" x14ac:dyDescent="0.55000000000000004">
      <c r="A3195" s="10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2">
        <f t="shared" si="147"/>
        <v>0</v>
      </c>
      <c r="P3195" s="14">
        <f t="shared" si="148"/>
        <v>25</v>
      </c>
      <c r="Q3195" s="16" t="s">
        <v>8311</v>
      </c>
      <c r="R3195" t="s">
        <v>8348</v>
      </c>
      <c r="S3195" s="20">
        <f t="shared" si="149"/>
        <v>42529.730717592596</v>
      </c>
    </row>
    <row r="3196" spans="1:19" ht="28.8" hidden="1" x14ac:dyDescent="0.55000000000000004">
      <c r="A3196" s="10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2">
        <f t="shared" si="147"/>
        <v>2</v>
      </c>
      <c r="P3196" s="14">
        <f t="shared" si="148"/>
        <v>25</v>
      </c>
      <c r="Q3196" s="16" t="s">
        <v>8313</v>
      </c>
      <c r="R3196" t="s">
        <v>8351</v>
      </c>
      <c r="S3196" s="20">
        <f t="shared" si="149"/>
        <v>41941.430196759262</v>
      </c>
    </row>
    <row r="3197" spans="1:19" hidden="1" x14ac:dyDescent="0.55000000000000004">
      <c r="A3197" s="10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2">
        <f t="shared" si="147"/>
        <v>0</v>
      </c>
      <c r="P3197" s="14">
        <f t="shared" si="148"/>
        <v>37.5</v>
      </c>
      <c r="Q3197" s="16" t="s">
        <v>8327</v>
      </c>
      <c r="R3197" t="s">
        <v>8330</v>
      </c>
      <c r="S3197" s="20">
        <f t="shared" si="149"/>
        <v>42460.610520833332</v>
      </c>
    </row>
    <row r="3198" spans="1:19" ht="57.6" hidden="1" x14ac:dyDescent="0.55000000000000004">
      <c r="A3198" s="10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2">
        <f t="shared" si="147"/>
        <v>3</v>
      </c>
      <c r="P3198" s="14">
        <f t="shared" si="148"/>
        <v>37.5</v>
      </c>
      <c r="Q3198" s="16" t="s">
        <v>8308</v>
      </c>
      <c r="R3198" t="s">
        <v>8342</v>
      </c>
      <c r="S3198" s="20">
        <f t="shared" si="149"/>
        <v>42195.187534722223</v>
      </c>
    </row>
    <row r="3199" spans="1:19" ht="43.2" hidden="1" x14ac:dyDescent="0.55000000000000004">
      <c r="A3199" s="10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2">
        <f t="shared" si="147"/>
        <v>0</v>
      </c>
      <c r="P3199" s="14">
        <f t="shared" si="148"/>
        <v>37.5</v>
      </c>
      <c r="Q3199" s="16" t="s">
        <v>8319</v>
      </c>
      <c r="R3199" t="s">
        <v>8357</v>
      </c>
      <c r="S3199" s="20">
        <f t="shared" si="149"/>
        <v>42078.997361111105</v>
      </c>
    </row>
    <row r="3200" spans="1:19" ht="57.6" hidden="1" x14ac:dyDescent="0.55000000000000004">
      <c r="A3200" s="1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2">
        <f t="shared" si="147"/>
        <v>1</v>
      </c>
      <c r="P3200" s="14">
        <f t="shared" si="148"/>
        <v>25</v>
      </c>
      <c r="Q3200" s="16" t="s">
        <v>8319</v>
      </c>
      <c r="R3200" t="s">
        <v>8345</v>
      </c>
      <c r="S3200" s="20">
        <f t="shared" si="149"/>
        <v>42594.524756944447</v>
      </c>
    </row>
    <row r="3201" spans="1:19" ht="57.6" hidden="1" x14ac:dyDescent="0.55000000000000004">
      <c r="A3201" s="10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2">
        <f t="shared" si="147"/>
        <v>150</v>
      </c>
      <c r="P3201" s="14">
        <f t="shared" si="148"/>
        <v>25</v>
      </c>
      <c r="Q3201" s="16" t="s">
        <v>8323</v>
      </c>
      <c r="R3201" t="s">
        <v>8326</v>
      </c>
      <c r="S3201" s="20">
        <f t="shared" si="149"/>
        <v>42416.691655092596</v>
      </c>
    </row>
    <row r="3202" spans="1:19" ht="43.2" hidden="1" x14ac:dyDescent="0.55000000000000004">
      <c r="A3202" s="10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2">
        <f t="shared" si="147"/>
        <v>5</v>
      </c>
      <c r="P3202" s="14">
        <f t="shared" si="148"/>
        <v>18.75</v>
      </c>
      <c r="Q3202" s="16" t="s">
        <v>8323</v>
      </c>
      <c r="R3202" t="s">
        <v>8326</v>
      </c>
      <c r="S3202" s="20">
        <f t="shared" si="149"/>
        <v>41940.967951388891</v>
      </c>
    </row>
    <row r="3203" spans="1:19" ht="28.8" hidden="1" x14ac:dyDescent="0.55000000000000004">
      <c r="A3203" s="10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2">
        <f t="shared" ref="O3203:O3266" si="150">ROUND(E3203/D3203*100,0)</f>
        <v>0</v>
      </c>
      <c r="P3203" s="14">
        <f t="shared" ref="P3203:P3266" si="151">IFERROR(ROUND(E3203/L3203,2),0)</f>
        <v>37.5</v>
      </c>
      <c r="Q3203" s="16" t="s">
        <v>8323</v>
      </c>
      <c r="R3203" t="s">
        <v>8324</v>
      </c>
      <c r="S3203" s="20">
        <f t="shared" ref="S3203:S3266" si="152">(((J3203/60)/60/24)+DATE(1970,1,1))</f>
        <v>42122.670069444444</v>
      </c>
    </row>
    <row r="3204" spans="1:19" ht="43.2" hidden="1" x14ac:dyDescent="0.55000000000000004">
      <c r="A3204" s="10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2">
        <f t="shared" si="150"/>
        <v>4</v>
      </c>
      <c r="P3204" s="14">
        <f t="shared" si="151"/>
        <v>25</v>
      </c>
      <c r="Q3204" s="16" t="s">
        <v>8323</v>
      </c>
      <c r="R3204" t="s">
        <v>8326</v>
      </c>
      <c r="S3204" s="20">
        <f t="shared" si="152"/>
        <v>41851.700925925928</v>
      </c>
    </row>
    <row r="3205" spans="1:19" ht="28.8" hidden="1" x14ac:dyDescent="0.55000000000000004">
      <c r="A3205" s="10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2">
        <f t="shared" si="150"/>
        <v>0</v>
      </c>
      <c r="P3205" s="14">
        <f t="shared" si="151"/>
        <v>5.29</v>
      </c>
      <c r="Q3205" s="16" t="s">
        <v>8319</v>
      </c>
      <c r="R3205" t="s">
        <v>8345</v>
      </c>
      <c r="S3205" s="20">
        <f t="shared" si="152"/>
        <v>42028.118865740747</v>
      </c>
    </row>
    <row r="3206" spans="1:19" ht="28.8" hidden="1" x14ac:dyDescent="0.55000000000000004">
      <c r="A3206" s="10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2">
        <f t="shared" si="150"/>
        <v>0</v>
      </c>
      <c r="P3206" s="14">
        <f t="shared" si="151"/>
        <v>24.33</v>
      </c>
      <c r="Q3206" s="16" t="s">
        <v>8319</v>
      </c>
      <c r="R3206" t="s">
        <v>8345</v>
      </c>
      <c r="S3206" s="20">
        <f t="shared" si="152"/>
        <v>42675.171076388884</v>
      </c>
    </row>
    <row r="3207" spans="1:19" ht="57.6" hidden="1" x14ac:dyDescent="0.55000000000000004">
      <c r="A3207" s="10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2">
        <f t="shared" si="150"/>
        <v>7</v>
      </c>
      <c r="P3207" s="14">
        <f t="shared" si="151"/>
        <v>18</v>
      </c>
      <c r="Q3207" s="16" t="s">
        <v>8327</v>
      </c>
      <c r="R3207" t="s">
        <v>8328</v>
      </c>
      <c r="S3207" s="20">
        <f t="shared" si="152"/>
        <v>40751.753298611111</v>
      </c>
    </row>
    <row r="3208" spans="1:19" ht="43.2" hidden="1" x14ac:dyDescent="0.55000000000000004">
      <c r="A3208" s="10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2">
        <f t="shared" si="150"/>
        <v>7</v>
      </c>
      <c r="P3208" s="14">
        <f t="shared" si="151"/>
        <v>12</v>
      </c>
      <c r="Q3208" s="16" t="s">
        <v>8311</v>
      </c>
      <c r="R3208" t="s">
        <v>8348</v>
      </c>
      <c r="S3208" s="20">
        <f t="shared" si="152"/>
        <v>42291.872175925921</v>
      </c>
    </row>
    <row r="3209" spans="1:19" ht="28.8" hidden="1" x14ac:dyDescent="0.55000000000000004">
      <c r="A3209" s="10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2">
        <f t="shared" si="150"/>
        <v>0</v>
      </c>
      <c r="P3209" s="14">
        <f t="shared" si="151"/>
        <v>23.67</v>
      </c>
      <c r="Q3209" s="16" t="s">
        <v>8319</v>
      </c>
      <c r="R3209" t="s">
        <v>8345</v>
      </c>
      <c r="S3209" s="20">
        <f t="shared" si="152"/>
        <v>42048.181921296295</v>
      </c>
    </row>
    <row r="3210" spans="1:19" ht="43.2" hidden="1" x14ac:dyDescent="0.55000000000000004">
      <c r="A3210" s="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2">
        <f t="shared" si="150"/>
        <v>0</v>
      </c>
      <c r="P3210" s="14">
        <f t="shared" si="151"/>
        <v>23.67</v>
      </c>
      <c r="Q3210" s="16" t="s">
        <v>8323</v>
      </c>
      <c r="R3210" t="s">
        <v>8324</v>
      </c>
      <c r="S3210" s="20">
        <f t="shared" si="152"/>
        <v>42031.138831018514</v>
      </c>
    </row>
    <row r="3211" spans="1:19" ht="43.2" hidden="1" x14ac:dyDescent="0.55000000000000004">
      <c r="A3211" s="10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2">
        <f t="shared" si="150"/>
        <v>14</v>
      </c>
      <c r="P3211" s="14">
        <f t="shared" si="151"/>
        <v>11.67</v>
      </c>
      <c r="Q3211" s="16" t="s">
        <v>8321</v>
      </c>
      <c r="R3211" t="s">
        <v>8337</v>
      </c>
      <c r="S3211" s="20">
        <f t="shared" si="152"/>
        <v>42709.993981481486</v>
      </c>
    </row>
    <row r="3212" spans="1:19" ht="43.2" hidden="1" x14ac:dyDescent="0.55000000000000004">
      <c r="A3212" s="10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2">
        <f t="shared" si="150"/>
        <v>0</v>
      </c>
      <c r="P3212" s="14">
        <f t="shared" si="151"/>
        <v>35</v>
      </c>
      <c r="Q3212" s="16" t="s">
        <v>8308</v>
      </c>
      <c r="R3212" t="s">
        <v>8342</v>
      </c>
      <c r="S3212" s="20">
        <f t="shared" si="152"/>
        <v>41914.092152777775</v>
      </c>
    </row>
    <row r="3213" spans="1:19" ht="43.2" hidden="1" x14ac:dyDescent="0.55000000000000004">
      <c r="A3213" s="10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2">
        <f t="shared" si="150"/>
        <v>3</v>
      </c>
      <c r="P3213" s="14">
        <f t="shared" si="151"/>
        <v>35</v>
      </c>
      <c r="Q3213" s="16" t="s">
        <v>8327</v>
      </c>
      <c r="R3213" t="s">
        <v>8328</v>
      </c>
      <c r="S3213" s="20">
        <f t="shared" si="152"/>
        <v>40878.758217592593</v>
      </c>
    </row>
    <row r="3214" spans="1:19" ht="43.2" hidden="1" x14ac:dyDescent="0.55000000000000004">
      <c r="A3214" s="10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2">
        <f t="shared" si="150"/>
        <v>1</v>
      </c>
      <c r="P3214" s="14">
        <f t="shared" si="151"/>
        <v>35</v>
      </c>
      <c r="Q3214" s="16" t="s">
        <v>8316</v>
      </c>
      <c r="R3214" t="s">
        <v>8334</v>
      </c>
      <c r="S3214" s="20">
        <f t="shared" si="152"/>
        <v>41163.011828703704</v>
      </c>
    </row>
    <row r="3215" spans="1:19" ht="43.2" hidden="1" x14ac:dyDescent="0.55000000000000004">
      <c r="A3215" s="10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2">
        <f t="shared" si="150"/>
        <v>1</v>
      </c>
      <c r="P3215" s="14">
        <f t="shared" si="151"/>
        <v>17.5</v>
      </c>
      <c r="Q3215" s="16" t="s">
        <v>8319</v>
      </c>
      <c r="R3215" t="s">
        <v>8345</v>
      </c>
      <c r="S3215" s="20">
        <f t="shared" si="152"/>
        <v>41870.87467592593</v>
      </c>
    </row>
    <row r="3216" spans="1:19" ht="57.6" hidden="1" x14ac:dyDescent="0.55000000000000004">
      <c r="A3216" s="10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2">
        <f t="shared" si="150"/>
        <v>0</v>
      </c>
      <c r="P3216" s="14">
        <f t="shared" si="151"/>
        <v>23.33</v>
      </c>
      <c r="Q3216" s="16" t="s">
        <v>8323</v>
      </c>
      <c r="R3216" t="s">
        <v>8326</v>
      </c>
      <c r="S3216" s="20">
        <f t="shared" si="152"/>
        <v>42123.648831018523</v>
      </c>
    </row>
    <row r="3217" spans="1:19" ht="43.2" hidden="1" x14ac:dyDescent="0.55000000000000004">
      <c r="A3217" s="10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2">
        <f t="shared" si="150"/>
        <v>140</v>
      </c>
      <c r="P3217" s="14">
        <f t="shared" si="151"/>
        <v>23.33</v>
      </c>
      <c r="Q3217" s="16" t="s">
        <v>8323</v>
      </c>
      <c r="R3217" t="s">
        <v>8326</v>
      </c>
      <c r="S3217" s="20">
        <f t="shared" si="152"/>
        <v>42493.597013888888</v>
      </c>
    </row>
    <row r="3218" spans="1:19" ht="43.2" hidden="1" x14ac:dyDescent="0.55000000000000004">
      <c r="A3218" s="10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2">
        <f t="shared" si="150"/>
        <v>35</v>
      </c>
      <c r="P3218" s="14">
        <f t="shared" si="151"/>
        <v>17.5</v>
      </c>
      <c r="Q3218" s="16" t="s">
        <v>8323</v>
      </c>
      <c r="R3218" t="s">
        <v>8326</v>
      </c>
      <c r="S3218" s="20">
        <f t="shared" si="152"/>
        <v>42019.683761574073</v>
      </c>
    </row>
    <row r="3219" spans="1:19" ht="43.2" hidden="1" x14ac:dyDescent="0.55000000000000004">
      <c r="A3219" s="10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2">
        <f t="shared" si="150"/>
        <v>14</v>
      </c>
      <c r="P3219" s="14">
        <f t="shared" si="151"/>
        <v>10</v>
      </c>
      <c r="Q3219" s="16" t="s">
        <v>8323</v>
      </c>
      <c r="R3219" t="s">
        <v>8326</v>
      </c>
      <c r="S3219" s="20">
        <f t="shared" si="152"/>
        <v>41869.872685185182</v>
      </c>
    </row>
    <row r="3220" spans="1:19" ht="28.8" hidden="1" x14ac:dyDescent="0.55000000000000004">
      <c r="A3220" s="1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2">
        <f t="shared" si="150"/>
        <v>2</v>
      </c>
      <c r="P3220" s="14">
        <f t="shared" si="151"/>
        <v>11.64</v>
      </c>
      <c r="Q3220" s="16" t="s">
        <v>8313</v>
      </c>
      <c r="R3220" t="s">
        <v>8314</v>
      </c>
      <c r="S3220" s="20">
        <f t="shared" si="152"/>
        <v>41934.842685185184</v>
      </c>
    </row>
    <row r="3221" spans="1:19" ht="43.2" hidden="1" x14ac:dyDescent="0.55000000000000004">
      <c r="A3221" s="10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2">
        <f t="shared" si="150"/>
        <v>4</v>
      </c>
      <c r="P3221" s="14">
        <f t="shared" si="151"/>
        <v>23</v>
      </c>
      <c r="Q3221" s="16" t="s">
        <v>8323</v>
      </c>
      <c r="R3221" t="s">
        <v>8326</v>
      </c>
      <c r="S3221" s="20">
        <f t="shared" si="152"/>
        <v>42401.672372685185</v>
      </c>
    </row>
    <row r="3222" spans="1:19" ht="43.2" hidden="1" x14ac:dyDescent="0.55000000000000004">
      <c r="A3222" s="10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2">
        <f t="shared" si="150"/>
        <v>3</v>
      </c>
      <c r="P3222" s="14">
        <f t="shared" si="151"/>
        <v>8.5</v>
      </c>
      <c r="Q3222" s="16" t="s">
        <v>8308</v>
      </c>
      <c r="R3222" t="s">
        <v>8342</v>
      </c>
      <c r="S3222" s="20">
        <f t="shared" si="152"/>
        <v>42163.636828703704</v>
      </c>
    </row>
    <row r="3223" spans="1:19" ht="43.2" hidden="1" x14ac:dyDescent="0.55000000000000004">
      <c r="A3223" s="10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2">
        <f t="shared" si="150"/>
        <v>0</v>
      </c>
      <c r="P3223" s="14">
        <f t="shared" si="151"/>
        <v>34</v>
      </c>
      <c r="Q3223" s="16" t="s">
        <v>8308</v>
      </c>
      <c r="R3223" t="s">
        <v>8342</v>
      </c>
      <c r="S3223" s="20">
        <f t="shared" si="152"/>
        <v>42022.069988425923</v>
      </c>
    </row>
    <row r="3224" spans="1:19" ht="43.2" hidden="1" x14ac:dyDescent="0.55000000000000004">
      <c r="A3224" s="10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2">
        <f t="shared" si="150"/>
        <v>1</v>
      </c>
      <c r="P3224" s="14">
        <f t="shared" si="151"/>
        <v>67</v>
      </c>
      <c r="Q3224" s="16" t="s">
        <v>8311</v>
      </c>
      <c r="R3224" t="s">
        <v>8349</v>
      </c>
      <c r="S3224" s="20">
        <f t="shared" si="152"/>
        <v>41555.041701388887</v>
      </c>
    </row>
    <row r="3225" spans="1:19" ht="43.2" hidden="1" x14ac:dyDescent="0.55000000000000004">
      <c r="A3225" s="10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2">
        <f t="shared" si="150"/>
        <v>1</v>
      </c>
      <c r="P3225" s="14">
        <f t="shared" si="151"/>
        <v>32.5</v>
      </c>
      <c r="Q3225" s="16" t="s">
        <v>8327</v>
      </c>
      <c r="R3225" t="s">
        <v>8350</v>
      </c>
      <c r="S3225" s="20">
        <f t="shared" si="152"/>
        <v>40567.825543981482</v>
      </c>
    </row>
    <row r="3226" spans="1:19" ht="43.2" hidden="1" x14ac:dyDescent="0.55000000000000004">
      <c r="A3226" s="10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2">
        <f t="shared" si="150"/>
        <v>1</v>
      </c>
      <c r="P3226" s="14">
        <f t="shared" si="151"/>
        <v>32.5</v>
      </c>
      <c r="Q3226" s="16" t="s">
        <v>8327</v>
      </c>
      <c r="R3226" t="s">
        <v>8350</v>
      </c>
      <c r="S3226" s="20">
        <f t="shared" si="152"/>
        <v>40505.232916666668</v>
      </c>
    </row>
    <row r="3227" spans="1:19" ht="28.8" hidden="1" x14ac:dyDescent="0.55000000000000004">
      <c r="A3227" s="10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2">
        <f t="shared" si="150"/>
        <v>2</v>
      </c>
      <c r="P3227" s="14">
        <f t="shared" si="151"/>
        <v>13</v>
      </c>
      <c r="Q3227" s="16" t="s">
        <v>8308</v>
      </c>
      <c r="R3227" t="s">
        <v>8310</v>
      </c>
      <c r="S3227" s="20">
        <f t="shared" si="152"/>
        <v>41817.866435185184</v>
      </c>
    </row>
    <row r="3228" spans="1:19" ht="28.8" hidden="1" x14ac:dyDescent="0.55000000000000004">
      <c r="A3228" s="10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2">
        <f t="shared" si="150"/>
        <v>1</v>
      </c>
      <c r="P3228" s="14">
        <f t="shared" si="151"/>
        <v>8.1300000000000008</v>
      </c>
      <c r="Q3228" s="16" t="s">
        <v>8308</v>
      </c>
      <c r="R3228" t="s">
        <v>8310</v>
      </c>
      <c r="S3228" s="20">
        <f t="shared" si="152"/>
        <v>41941.10297453704</v>
      </c>
    </row>
    <row r="3229" spans="1:19" ht="28.8" hidden="1" x14ac:dyDescent="0.55000000000000004">
      <c r="A3229" s="10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2">
        <f t="shared" si="150"/>
        <v>0</v>
      </c>
      <c r="P3229" s="14">
        <f t="shared" si="151"/>
        <v>16.25</v>
      </c>
      <c r="Q3229" s="16" t="s">
        <v>8319</v>
      </c>
      <c r="R3229" t="s">
        <v>8357</v>
      </c>
      <c r="S3229" s="20">
        <f t="shared" si="152"/>
        <v>41809.155138888891</v>
      </c>
    </row>
    <row r="3230" spans="1:19" ht="43.2" hidden="1" x14ac:dyDescent="0.55000000000000004">
      <c r="A3230" s="1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2">
        <f t="shared" si="150"/>
        <v>6500</v>
      </c>
      <c r="P3230" s="14">
        <f t="shared" si="151"/>
        <v>21.67</v>
      </c>
      <c r="Q3230" s="16" t="s">
        <v>8323</v>
      </c>
      <c r="R3230" t="s">
        <v>8326</v>
      </c>
      <c r="S3230" s="20">
        <f t="shared" si="152"/>
        <v>42432.701724537037</v>
      </c>
    </row>
    <row r="3231" spans="1:19" ht="43.2" hidden="1" x14ac:dyDescent="0.55000000000000004">
      <c r="A3231" s="10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2">
        <f t="shared" si="150"/>
        <v>9</v>
      </c>
      <c r="P3231" s="14">
        <f t="shared" si="151"/>
        <v>16.25</v>
      </c>
      <c r="Q3231" s="16" t="s">
        <v>8323</v>
      </c>
      <c r="R3231" t="s">
        <v>8326</v>
      </c>
      <c r="S3231" s="20">
        <f t="shared" si="152"/>
        <v>41834.135370370372</v>
      </c>
    </row>
    <row r="3232" spans="1:19" ht="43.2" hidden="1" x14ac:dyDescent="0.55000000000000004">
      <c r="A3232" s="10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2">
        <f t="shared" si="150"/>
        <v>160</v>
      </c>
      <c r="P3232" s="14">
        <f t="shared" si="151"/>
        <v>4.92</v>
      </c>
      <c r="Q3232" s="16" t="s">
        <v>8311</v>
      </c>
      <c r="R3232" t="s">
        <v>8333</v>
      </c>
      <c r="S3232" s="20">
        <f t="shared" si="152"/>
        <v>41486.424317129626</v>
      </c>
    </row>
    <row r="3233" spans="1:19" ht="43.2" hidden="1" x14ac:dyDescent="0.55000000000000004">
      <c r="A3233" s="10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2">
        <f t="shared" si="150"/>
        <v>2</v>
      </c>
      <c r="P3233" s="14">
        <f t="shared" si="151"/>
        <v>15.75</v>
      </c>
      <c r="Q3233" s="16" t="s">
        <v>8323</v>
      </c>
      <c r="R3233" t="s">
        <v>8326</v>
      </c>
      <c r="S3233" s="20">
        <f t="shared" si="152"/>
        <v>42128.615682870368</v>
      </c>
    </row>
    <row r="3234" spans="1:19" ht="43.2" hidden="1" x14ac:dyDescent="0.55000000000000004">
      <c r="A3234" s="10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2">
        <f t="shared" si="150"/>
        <v>0</v>
      </c>
      <c r="P3234" s="14">
        <f t="shared" si="151"/>
        <v>12.4</v>
      </c>
      <c r="Q3234" s="16" t="s">
        <v>8327</v>
      </c>
      <c r="R3234" t="s">
        <v>8350</v>
      </c>
      <c r="S3234" s="20">
        <f t="shared" si="152"/>
        <v>41488.022256944445</v>
      </c>
    </row>
    <row r="3235" spans="1:19" ht="43.2" hidden="1" x14ac:dyDescent="0.55000000000000004">
      <c r="A3235" s="10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2">
        <f t="shared" si="150"/>
        <v>1</v>
      </c>
      <c r="P3235" s="14">
        <f t="shared" si="151"/>
        <v>20.329999999999998</v>
      </c>
      <c r="Q3235" s="16" t="s">
        <v>8321</v>
      </c>
      <c r="R3235" t="s">
        <v>8339</v>
      </c>
      <c r="S3235" s="20">
        <f t="shared" si="152"/>
        <v>41547.694456018515</v>
      </c>
    </row>
    <row r="3236" spans="1:19" ht="43.2" hidden="1" x14ac:dyDescent="0.55000000000000004">
      <c r="A3236" s="10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2">
        <f t="shared" si="150"/>
        <v>0</v>
      </c>
      <c r="P3236" s="14">
        <f t="shared" si="151"/>
        <v>30.5</v>
      </c>
      <c r="Q3236" s="16" t="s">
        <v>8308</v>
      </c>
      <c r="R3236" t="s">
        <v>8342</v>
      </c>
      <c r="S3236" s="20">
        <f t="shared" si="152"/>
        <v>42177.543171296296</v>
      </c>
    </row>
    <row r="3237" spans="1:19" ht="28.8" hidden="1" x14ac:dyDescent="0.55000000000000004">
      <c r="A3237" s="10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2">
        <f t="shared" si="150"/>
        <v>0</v>
      </c>
      <c r="P3237" s="14">
        <f t="shared" si="151"/>
        <v>30.5</v>
      </c>
      <c r="Q3237" s="16" t="s">
        <v>8308</v>
      </c>
      <c r="R3237" t="s">
        <v>8310</v>
      </c>
      <c r="S3237" s="20">
        <f t="shared" si="152"/>
        <v>41948.041192129633</v>
      </c>
    </row>
    <row r="3238" spans="1:19" ht="43.2" hidden="1" x14ac:dyDescent="0.55000000000000004">
      <c r="A3238" s="10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2">
        <f t="shared" si="150"/>
        <v>8</v>
      </c>
      <c r="P3238" s="14">
        <f t="shared" si="151"/>
        <v>10.17</v>
      </c>
      <c r="Q3238" s="16" t="s">
        <v>8323</v>
      </c>
      <c r="R3238" t="s">
        <v>8326</v>
      </c>
      <c r="S3238" s="20">
        <f t="shared" si="152"/>
        <v>42020.768634259264</v>
      </c>
    </row>
    <row r="3239" spans="1:19" ht="43.2" hidden="1" x14ac:dyDescent="0.55000000000000004">
      <c r="A3239" s="10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2">
        <f t="shared" si="150"/>
        <v>0</v>
      </c>
      <c r="P3239" s="14">
        <f t="shared" si="151"/>
        <v>30</v>
      </c>
      <c r="Q3239" s="16" t="s">
        <v>8321</v>
      </c>
      <c r="R3239" t="s">
        <v>8325</v>
      </c>
      <c r="S3239" s="20">
        <f t="shared" si="152"/>
        <v>42129.777210648142</v>
      </c>
    </row>
    <row r="3240" spans="1:19" ht="43.2" hidden="1" x14ac:dyDescent="0.55000000000000004">
      <c r="A3240" s="1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2">
        <f t="shared" si="150"/>
        <v>3</v>
      </c>
      <c r="P3240" s="14">
        <f t="shared" si="151"/>
        <v>20</v>
      </c>
      <c r="Q3240" s="16" t="s">
        <v>8308</v>
      </c>
      <c r="R3240" t="s">
        <v>8342</v>
      </c>
      <c r="S3240" s="20">
        <f t="shared" si="152"/>
        <v>42087.343090277776</v>
      </c>
    </row>
    <row r="3241" spans="1:19" ht="28.8" hidden="1" x14ac:dyDescent="0.55000000000000004">
      <c r="A3241" s="10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2">
        <f t="shared" si="150"/>
        <v>9</v>
      </c>
      <c r="P3241" s="14">
        <f t="shared" si="151"/>
        <v>60</v>
      </c>
      <c r="Q3241" s="16" t="s">
        <v>8313</v>
      </c>
      <c r="R3241" t="s">
        <v>8355</v>
      </c>
      <c r="S3241" s="20">
        <f t="shared" si="152"/>
        <v>42286.88217592593</v>
      </c>
    </row>
    <row r="3242" spans="1:19" ht="43.2" hidden="1" x14ac:dyDescent="0.55000000000000004">
      <c r="A3242" s="10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2">
        <f t="shared" si="150"/>
        <v>9</v>
      </c>
      <c r="P3242" s="14">
        <f t="shared" si="151"/>
        <v>30</v>
      </c>
      <c r="Q3242" s="16" t="s">
        <v>8308</v>
      </c>
      <c r="R3242" t="s">
        <v>8318</v>
      </c>
      <c r="S3242" s="20">
        <f t="shared" si="152"/>
        <v>41929.174456018518</v>
      </c>
    </row>
    <row r="3243" spans="1:19" ht="43.2" hidden="1" x14ac:dyDescent="0.55000000000000004">
      <c r="A3243" s="10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2">
        <f t="shared" si="150"/>
        <v>1</v>
      </c>
      <c r="P3243" s="14">
        <f t="shared" si="151"/>
        <v>20</v>
      </c>
      <c r="Q3243" s="16" t="s">
        <v>8323</v>
      </c>
      <c r="R3243" t="s">
        <v>8326</v>
      </c>
      <c r="S3243" s="20">
        <f t="shared" si="152"/>
        <v>42295.891828703709</v>
      </c>
    </row>
    <row r="3244" spans="1:19" ht="43.2" hidden="1" x14ac:dyDescent="0.55000000000000004">
      <c r="A3244" s="10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2">
        <f t="shared" si="150"/>
        <v>6</v>
      </c>
      <c r="P3244" s="14">
        <f t="shared" si="151"/>
        <v>15</v>
      </c>
      <c r="Q3244" s="16" t="s">
        <v>8323</v>
      </c>
      <c r="R3244" t="s">
        <v>8326</v>
      </c>
      <c r="S3244" s="20">
        <f t="shared" si="152"/>
        <v>42177.964201388888</v>
      </c>
    </row>
    <row r="3245" spans="1:19" ht="43.2" hidden="1" x14ac:dyDescent="0.55000000000000004">
      <c r="A3245" s="10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2">
        <f t="shared" si="150"/>
        <v>2</v>
      </c>
      <c r="P3245" s="14">
        <f t="shared" si="151"/>
        <v>15</v>
      </c>
      <c r="Q3245" s="16" t="s">
        <v>8323</v>
      </c>
      <c r="R3245" t="s">
        <v>8326</v>
      </c>
      <c r="S3245" s="20">
        <f t="shared" si="152"/>
        <v>42178.815891203703</v>
      </c>
    </row>
    <row r="3246" spans="1:19" ht="43.2" hidden="1" x14ac:dyDescent="0.55000000000000004">
      <c r="A3246" s="10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2">
        <f t="shared" si="150"/>
        <v>1</v>
      </c>
      <c r="P3246" s="14">
        <f t="shared" si="151"/>
        <v>29.5</v>
      </c>
      <c r="Q3246" s="16" t="s">
        <v>8319</v>
      </c>
      <c r="R3246" t="s">
        <v>8345</v>
      </c>
      <c r="S3246" s="20">
        <f t="shared" si="152"/>
        <v>42744.903182870374</v>
      </c>
    </row>
    <row r="3247" spans="1:19" ht="43.2" hidden="1" x14ac:dyDescent="0.55000000000000004">
      <c r="A3247" s="10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2">
        <f t="shared" si="150"/>
        <v>2</v>
      </c>
      <c r="P3247" s="14">
        <f t="shared" si="151"/>
        <v>59</v>
      </c>
      <c r="Q3247" s="16" t="s">
        <v>8323</v>
      </c>
      <c r="R3247" t="s">
        <v>8326</v>
      </c>
      <c r="S3247" s="20">
        <f t="shared" si="152"/>
        <v>42767.031678240746</v>
      </c>
    </row>
    <row r="3248" spans="1:19" ht="43.2" hidden="1" x14ac:dyDescent="0.55000000000000004">
      <c r="A3248" s="10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2">
        <f t="shared" si="150"/>
        <v>2</v>
      </c>
      <c r="P3248" s="14">
        <f t="shared" si="151"/>
        <v>19</v>
      </c>
      <c r="Q3248" s="16" t="s">
        <v>8311</v>
      </c>
      <c r="R3248" t="s">
        <v>8352</v>
      </c>
      <c r="S3248" s="20">
        <f t="shared" si="152"/>
        <v>41840.983541666668</v>
      </c>
    </row>
    <row r="3249" spans="1:19" ht="43.2" hidden="1" x14ac:dyDescent="0.55000000000000004">
      <c r="A3249" s="10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2">
        <f t="shared" si="150"/>
        <v>1</v>
      </c>
      <c r="P3249" s="14">
        <f t="shared" si="151"/>
        <v>14</v>
      </c>
      <c r="Q3249" s="16" t="s">
        <v>8308</v>
      </c>
      <c r="R3249" t="s">
        <v>8342</v>
      </c>
      <c r="S3249" s="20">
        <f t="shared" si="152"/>
        <v>42020.854247685187</v>
      </c>
    </row>
    <row r="3250" spans="1:19" ht="28.8" hidden="1" x14ac:dyDescent="0.55000000000000004">
      <c r="A3250" s="1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2">
        <f t="shared" si="150"/>
        <v>1</v>
      </c>
      <c r="P3250" s="14">
        <f t="shared" si="151"/>
        <v>18.670000000000002</v>
      </c>
      <c r="Q3250" s="16" t="s">
        <v>8316</v>
      </c>
      <c r="R3250" t="s">
        <v>8334</v>
      </c>
      <c r="S3250" s="20">
        <f t="shared" si="152"/>
        <v>41101.906111111115</v>
      </c>
    </row>
    <row r="3251" spans="1:19" ht="57.6" hidden="1" x14ac:dyDescent="0.55000000000000004">
      <c r="A3251" s="10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2">
        <f t="shared" si="150"/>
        <v>0</v>
      </c>
      <c r="P3251" s="14">
        <f t="shared" si="151"/>
        <v>18.670000000000002</v>
      </c>
      <c r="Q3251" s="16" t="s">
        <v>8323</v>
      </c>
      <c r="R3251" t="s">
        <v>8324</v>
      </c>
      <c r="S3251" s="20">
        <f t="shared" si="152"/>
        <v>41853.563402777778</v>
      </c>
    </row>
    <row r="3252" spans="1:19" ht="43.2" hidden="1" x14ac:dyDescent="0.55000000000000004">
      <c r="A3252" s="10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2">
        <f t="shared" si="150"/>
        <v>0</v>
      </c>
      <c r="P3252" s="14">
        <f t="shared" si="151"/>
        <v>27.5</v>
      </c>
      <c r="Q3252" s="16" t="s">
        <v>8308</v>
      </c>
      <c r="R3252" t="s">
        <v>8342</v>
      </c>
      <c r="S3252" s="20">
        <f t="shared" si="152"/>
        <v>42268.658715277779</v>
      </c>
    </row>
    <row r="3253" spans="1:19" ht="43.2" hidden="1" x14ac:dyDescent="0.55000000000000004">
      <c r="A3253" s="10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2">
        <f t="shared" si="150"/>
        <v>1</v>
      </c>
      <c r="P3253" s="14">
        <f t="shared" si="151"/>
        <v>27.5</v>
      </c>
      <c r="Q3253" s="16" t="s">
        <v>8311</v>
      </c>
      <c r="R3253" t="s">
        <v>8348</v>
      </c>
      <c r="S3253" s="20">
        <f t="shared" si="152"/>
        <v>42232.15016203704</v>
      </c>
    </row>
    <row r="3254" spans="1:19" ht="43.2" hidden="1" x14ac:dyDescent="0.55000000000000004">
      <c r="A3254" s="10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2">
        <f t="shared" si="150"/>
        <v>1</v>
      </c>
      <c r="P3254" s="14">
        <f t="shared" si="151"/>
        <v>27.5</v>
      </c>
      <c r="Q3254" s="16" t="s">
        <v>8311</v>
      </c>
      <c r="R3254" t="s">
        <v>8349</v>
      </c>
      <c r="S3254" s="20">
        <f t="shared" si="152"/>
        <v>41054.847777777781</v>
      </c>
    </row>
    <row r="3255" spans="1:19" ht="43.2" hidden="1" x14ac:dyDescent="0.55000000000000004">
      <c r="A3255" s="10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2">
        <f t="shared" si="150"/>
        <v>1</v>
      </c>
      <c r="P3255" s="14">
        <f t="shared" si="151"/>
        <v>27.5</v>
      </c>
      <c r="Q3255" s="16" t="s">
        <v>8308</v>
      </c>
      <c r="R3255" t="s">
        <v>8342</v>
      </c>
      <c r="S3255" s="20">
        <f t="shared" si="152"/>
        <v>42096.918240740735</v>
      </c>
    </row>
    <row r="3256" spans="1:19" ht="43.2" hidden="1" x14ac:dyDescent="0.55000000000000004">
      <c r="A3256" s="10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2">
        <f t="shared" si="150"/>
        <v>0</v>
      </c>
      <c r="P3256" s="14">
        <f t="shared" si="151"/>
        <v>18.329999999999998</v>
      </c>
      <c r="Q3256" s="16" t="s">
        <v>8308</v>
      </c>
      <c r="R3256" t="s">
        <v>8342</v>
      </c>
      <c r="S3256" s="20">
        <f t="shared" si="152"/>
        <v>42248.793310185181</v>
      </c>
    </row>
    <row r="3257" spans="1:19" ht="43.2" hidden="1" x14ac:dyDescent="0.55000000000000004">
      <c r="A3257" s="10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2">
        <f t="shared" si="150"/>
        <v>1</v>
      </c>
      <c r="P3257" s="14">
        <f t="shared" si="151"/>
        <v>27.5</v>
      </c>
      <c r="Q3257" s="16" t="s">
        <v>8319</v>
      </c>
      <c r="R3257" t="s">
        <v>8345</v>
      </c>
      <c r="S3257" s="20">
        <f t="shared" si="152"/>
        <v>41805.895254629628</v>
      </c>
    </row>
    <row r="3258" spans="1:19" ht="43.2" hidden="1" x14ac:dyDescent="0.55000000000000004">
      <c r="A3258" s="10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2">
        <f t="shared" si="150"/>
        <v>0</v>
      </c>
      <c r="P3258" s="14">
        <f t="shared" si="151"/>
        <v>18.329999999999998</v>
      </c>
      <c r="Q3258" s="16" t="s">
        <v>8323</v>
      </c>
      <c r="R3258" t="s">
        <v>8326</v>
      </c>
      <c r="S3258" s="20">
        <f t="shared" si="152"/>
        <v>41784.789687500001</v>
      </c>
    </row>
    <row r="3259" spans="1:19" ht="72" hidden="1" x14ac:dyDescent="0.55000000000000004">
      <c r="A3259" s="10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2">
        <f t="shared" si="150"/>
        <v>6</v>
      </c>
      <c r="P3259" s="14">
        <f t="shared" si="151"/>
        <v>18.329999999999998</v>
      </c>
      <c r="Q3259" s="16" t="s">
        <v>8323</v>
      </c>
      <c r="R3259" t="s">
        <v>8335</v>
      </c>
      <c r="S3259" s="20">
        <f t="shared" si="152"/>
        <v>42104.781597222223</v>
      </c>
    </row>
    <row r="3260" spans="1:19" ht="43.2" hidden="1" x14ac:dyDescent="0.55000000000000004">
      <c r="A3260" s="1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2">
        <f t="shared" si="150"/>
        <v>0</v>
      </c>
      <c r="P3260" s="14">
        <f t="shared" si="151"/>
        <v>13.25</v>
      </c>
      <c r="Q3260" s="16" t="s">
        <v>8308</v>
      </c>
      <c r="R3260" t="s">
        <v>8310</v>
      </c>
      <c r="S3260" s="20">
        <f t="shared" si="152"/>
        <v>42778.765300925923</v>
      </c>
    </row>
    <row r="3261" spans="1:19" ht="43.2" hidden="1" x14ac:dyDescent="0.55000000000000004">
      <c r="A3261" s="10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2">
        <f t="shared" si="150"/>
        <v>0</v>
      </c>
      <c r="P3261" s="14">
        <f t="shared" si="151"/>
        <v>13.25</v>
      </c>
      <c r="Q3261" s="16" t="s">
        <v>8316</v>
      </c>
      <c r="R3261" t="s">
        <v>8334</v>
      </c>
      <c r="S3261" s="20">
        <f t="shared" si="152"/>
        <v>42429.695543981477</v>
      </c>
    </row>
    <row r="3262" spans="1:19" ht="43.2" hidden="1" x14ac:dyDescent="0.55000000000000004">
      <c r="A3262" s="10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2">
        <f t="shared" si="150"/>
        <v>1</v>
      </c>
      <c r="P3262" s="14">
        <f t="shared" si="151"/>
        <v>13.25</v>
      </c>
      <c r="Q3262" s="16" t="s">
        <v>8311</v>
      </c>
      <c r="R3262" t="s">
        <v>8356</v>
      </c>
      <c r="S3262" s="20">
        <f t="shared" si="152"/>
        <v>42585.7106712963</v>
      </c>
    </row>
    <row r="3263" spans="1:19" ht="43.2" hidden="1" x14ac:dyDescent="0.55000000000000004">
      <c r="A3263" s="10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2">
        <f t="shared" si="150"/>
        <v>2</v>
      </c>
      <c r="P3263" s="14">
        <f t="shared" si="151"/>
        <v>53</v>
      </c>
      <c r="Q3263" s="16" t="s">
        <v>8311</v>
      </c>
      <c r="R3263" t="s">
        <v>8356</v>
      </c>
      <c r="S3263" s="20">
        <f t="shared" si="152"/>
        <v>42300.585891203707</v>
      </c>
    </row>
    <row r="3264" spans="1:19" ht="43.2" hidden="1" x14ac:dyDescent="0.55000000000000004">
      <c r="A3264" s="10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2">
        <f t="shared" si="150"/>
        <v>0</v>
      </c>
      <c r="P3264" s="14">
        <f t="shared" si="151"/>
        <v>3.71</v>
      </c>
      <c r="Q3264" s="16" t="s">
        <v>8321</v>
      </c>
      <c r="R3264" t="s">
        <v>8339</v>
      </c>
      <c r="S3264" s="20">
        <f t="shared" si="152"/>
        <v>42318.098217592589</v>
      </c>
    </row>
    <row r="3265" spans="1:19" ht="43.2" hidden="1" x14ac:dyDescent="0.55000000000000004">
      <c r="A3265" s="10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2">
        <f t="shared" si="150"/>
        <v>0</v>
      </c>
      <c r="P3265" s="14">
        <f t="shared" si="151"/>
        <v>26</v>
      </c>
      <c r="Q3265" s="16" t="s">
        <v>8308</v>
      </c>
      <c r="R3265" t="s">
        <v>8342</v>
      </c>
      <c r="S3265" s="20">
        <f t="shared" si="152"/>
        <v>42249.667997685188</v>
      </c>
    </row>
    <row r="3266" spans="1:19" hidden="1" x14ac:dyDescent="0.55000000000000004">
      <c r="A3266" s="10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2">
        <f t="shared" si="150"/>
        <v>0</v>
      </c>
      <c r="P3266" s="14">
        <f t="shared" si="151"/>
        <v>52</v>
      </c>
      <c r="Q3266" s="16" t="s">
        <v>8319</v>
      </c>
      <c r="R3266" t="s">
        <v>8345</v>
      </c>
      <c r="S3266" s="20">
        <f t="shared" si="152"/>
        <v>42107.679756944446</v>
      </c>
    </row>
    <row r="3267" spans="1:19" ht="43.2" hidden="1" x14ac:dyDescent="0.55000000000000004">
      <c r="A3267" s="10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2">
        <f t="shared" ref="O3267:O3330" si="153">ROUND(E3267/D3267*100,0)</f>
        <v>3</v>
      </c>
      <c r="P3267" s="14">
        <f t="shared" ref="P3267:P3330" si="154">IFERROR(ROUND(E3267/L3267,2),0)</f>
        <v>25.5</v>
      </c>
      <c r="Q3267" s="16" t="s">
        <v>8321</v>
      </c>
      <c r="R3267" t="s">
        <v>8325</v>
      </c>
      <c r="S3267" s="20">
        <f t="shared" ref="S3267:S3330" si="155">(((J3267/60)/60/24)+DATE(1970,1,1))</f>
        <v>41825.791226851856</v>
      </c>
    </row>
    <row r="3268" spans="1:19" ht="43.2" hidden="1" x14ac:dyDescent="0.55000000000000004">
      <c r="A3268" s="10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2">
        <f t="shared" si="153"/>
        <v>1</v>
      </c>
      <c r="P3268" s="14">
        <f t="shared" si="154"/>
        <v>25.5</v>
      </c>
      <c r="Q3268" s="16" t="s">
        <v>8321</v>
      </c>
      <c r="R3268" t="s">
        <v>8339</v>
      </c>
      <c r="S3268" s="20">
        <f t="shared" si="155"/>
        <v>41605.167696759258</v>
      </c>
    </row>
    <row r="3269" spans="1:19" ht="43.2" hidden="1" x14ac:dyDescent="0.55000000000000004">
      <c r="A3269" s="10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2">
        <f t="shared" si="153"/>
        <v>0</v>
      </c>
      <c r="P3269" s="14">
        <f t="shared" si="154"/>
        <v>12.75</v>
      </c>
      <c r="Q3269" s="16" t="s">
        <v>8316</v>
      </c>
      <c r="R3269" t="s">
        <v>8334</v>
      </c>
      <c r="S3269" s="20">
        <f t="shared" si="155"/>
        <v>41645.832141203704</v>
      </c>
    </row>
    <row r="3270" spans="1:19" ht="43.2" hidden="1" x14ac:dyDescent="0.55000000000000004">
      <c r="A3270" s="1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2">
        <f t="shared" si="153"/>
        <v>1</v>
      </c>
      <c r="P3270" s="14">
        <f t="shared" si="154"/>
        <v>25.5</v>
      </c>
      <c r="Q3270" s="16" t="s">
        <v>8327</v>
      </c>
      <c r="R3270" t="s">
        <v>8330</v>
      </c>
      <c r="S3270" s="20">
        <f t="shared" si="155"/>
        <v>42187.281678240746</v>
      </c>
    </row>
    <row r="3271" spans="1:19" ht="28.8" hidden="1" x14ac:dyDescent="0.55000000000000004">
      <c r="A3271" s="10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2">
        <f t="shared" si="153"/>
        <v>1</v>
      </c>
      <c r="P3271" s="14">
        <f t="shared" si="154"/>
        <v>17</v>
      </c>
      <c r="Q3271" s="16" t="s">
        <v>8316</v>
      </c>
      <c r="R3271" t="s">
        <v>8344</v>
      </c>
      <c r="S3271" s="20">
        <f t="shared" si="155"/>
        <v>42528.899398148147</v>
      </c>
    </row>
    <row r="3272" spans="1:19" ht="43.2" hidden="1" x14ac:dyDescent="0.55000000000000004">
      <c r="A3272" s="10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2">
        <f t="shared" si="153"/>
        <v>3</v>
      </c>
      <c r="P3272" s="14">
        <f t="shared" si="154"/>
        <v>12.75</v>
      </c>
      <c r="Q3272" s="16" t="s">
        <v>8313</v>
      </c>
      <c r="R3272" t="s">
        <v>8353</v>
      </c>
      <c r="S3272" s="20">
        <f t="shared" si="155"/>
        <v>42555.698738425926</v>
      </c>
    </row>
    <row r="3273" spans="1:19" ht="43.2" hidden="1" x14ac:dyDescent="0.55000000000000004">
      <c r="A3273" s="10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2">
        <f t="shared" si="153"/>
        <v>1</v>
      </c>
      <c r="P3273" s="14">
        <f t="shared" si="154"/>
        <v>25.5</v>
      </c>
      <c r="Q3273" s="16" t="s">
        <v>8319</v>
      </c>
      <c r="R3273" t="s">
        <v>8345</v>
      </c>
      <c r="S3273" s="20">
        <f t="shared" si="155"/>
        <v>42110.326423611114</v>
      </c>
    </row>
    <row r="3274" spans="1:19" ht="43.2" hidden="1" x14ac:dyDescent="0.55000000000000004">
      <c r="A3274" s="10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2">
        <f t="shared" si="153"/>
        <v>0</v>
      </c>
      <c r="P3274" s="14">
        <f t="shared" si="154"/>
        <v>8.5</v>
      </c>
      <c r="Q3274" s="16" t="s">
        <v>8308</v>
      </c>
      <c r="R3274" t="s">
        <v>8315</v>
      </c>
      <c r="S3274" s="20">
        <f t="shared" si="155"/>
        <v>42055.600995370376</v>
      </c>
    </row>
    <row r="3275" spans="1:19" ht="43.2" hidden="1" x14ac:dyDescent="0.55000000000000004">
      <c r="A3275" s="10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2">
        <f t="shared" si="153"/>
        <v>9</v>
      </c>
      <c r="P3275" s="14">
        <f t="shared" si="154"/>
        <v>8.5</v>
      </c>
      <c r="Q3275" s="16" t="s">
        <v>8323</v>
      </c>
      <c r="R3275" t="s">
        <v>8326</v>
      </c>
      <c r="S3275" s="20">
        <f t="shared" si="155"/>
        <v>41826.61954861111</v>
      </c>
    </row>
    <row r="3276" spans="1:19" hidden="1" x14ac:dyDescent="0.55000000000000004">
      <c r="A3276" s="10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2">
        <f t="shared" si="153"/>
        <v>0</v>
      </c>
      <c r="P3276" s="14">
        <f t="shared" si="154"/>
        <v>50</v>
      </c>
      <c r="Q3276" s="16" t="s">
        <v>8321</v>
      </c>
      <c r="R3276" t="s">
        <v>8325</v>
      </c>
      <c r="S3276" s="20">
        <f t="shared" si="155"/>
        <v>42527.650995370372</v>
      </c>
    </row>
    <row r="3277" spans="1:19" hidden="1" x14ac:dyDescent="0.55000000000000004">
      <c r="A3277" s="10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2">
        <f t="shared" si="153"/>
        <v>0</v>
      </c>
      <c r="P3277" s="14">
        <f t="shared" si="154"/>
        <v>50</v>
      </c>
      <c r="Q3277" s="16" t="s">
        <v>8321</v>
      </c>
      <c r="R3277" t="s">
        <v>8325</v>
      </c>
      <c r="S3277" s="20">
        <f t="shared" si="155"/>
        <v>42377.577187499999</v>
      </c>
    </row>
    <row r="3278" spans="1:19" ht="43.2" hidden="1" x14ac:dyDescent="0.55000000000000004">
      <c r="A3278" s="10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2">
        <f t="shared" si="153"/>
        <v>5</v>
      </c>
      <c r="P3278" s="14">
        <f t="shared" si="154"/>
        <v>50</v>
      </c>
      <c r="Q3278" s="16" t="s">
        <v>8321</v>
      </c>
      <c r="R3278" t="s">
        <v>8339</v>
      </c>
      <c r="S3278" s="20">
        <f t="shared" si="155"/>
        <v>40894.906956018516</v>
      </c>
    </row>
    <row r="3279" spans="1:19" ht="43.2" hidden="1" x14ac:dyDescent="0.55000000000000004">
      <c r="A3279" s="10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2">
        <f t="shared" si="153"/>
        <v>0</v>
      </c>
      <c r="P3279" s="14">
        <f t="shared" si="154"/>
        <v>50</v>
      </c>
      <c r="Q3279" s="16" t="s">
        <v>8321</v>
      </c>
      <c r="R3279" t="s">
        <v>8339</v>
      </c>
      <c r="S3279" s="20">
        <f t="shared" si="155"/>
        <v>41761.94258101852</v>
      </c>
    </row>
    <row r="3280" spans="1:19" ht="43.2" hidden="1" x14ac:dyDescent="0.55000000000000004">
      <c r="A3280" s="1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2">
        <f t="shared" si="153"/>
        <v>3</v>
      </c>
      <c r="P3280" s="14">
        <f t="shared" si="154"/>
        <v>16.670000000000002</v>
      </c>
      <c r="Q3280" s="16" t="s">
        <v>8321</v>
      </c>
      <c r="R3280" t="s">
        <v>8339</v>
      </c>
      <c r="S3280" s="20">
        <f t="shared" si="155"/>
        <v>41830.613969907405</v>
      </c>
    </row>
    <row r="3281" spans="1:19" ht="43.2" hidden="1" x14ac:dyDescent="0.55000000000000004">
      <c r="A3281" s="10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2">
        <f t="shared" si="153"/>
        <v>0</v>
      </c>
      <c r="P3281" s="14">
        <f t="shared" si="154"/>
        <v>50</v>
      </c>
      <c r="Q3281" s="16" t="s">
        <v>8308</v>
      </c>
      <c r="R3281" t="s">
        <v>8342</v>
      </c>
      <c r="S3281" s="20">
        <f t="shared" si="155"/>
        <v>42321.283101851848</v>
      </c>
    </row>
    <row r="3282" spans="1:19" ht="57.6" hidden="1" x14ac:dyDescent="0.55000000000000004">
      <c r="A3282" s="10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2">
        <f t="shared" si="153"/>
        <v>3</v>
      </c>
      <c r="P3282" s="14">
        <f t="shared" si="154"/>
        <v>50</v>
      </c>
      <c r="Q3282" s="16" t="s">
        <v>8311</v>
      </c>
      <c r="R3282" t="s">
        <v>8352</v>
      </c>
      <c r="S3282" s="20">
        <f t="shared" si="155"/>
        <v>40068.056932870371</v>
      </c>
    </row>
    <row r="3283" spans="1:19" ht="57.6" hidden="1" x14ac:dyDescent="0.55000000000000004">
      <c r="A3283" s="10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2">
        <f t="shared" si="153"/>
        <v>0</v>
      </c>
      <c r="P3283" s="14">
        <f t="shared" si="154"/>
        <v>50</v>
      </c>
      <c r="Q3283" s="16" t="s">
        <v>8327</v>
      </c>
      <c r="R3283" t="s">
        <v>8350</v>
      </c>
      <c r="S3283" s="20">
        <f t="shared" si="155"/>
        <v>41616.027754629627</v>
      </c>
    </row>
    <row r="3284" spans="1:19" ht="43.2" hidden="1" x14ac:dyDescent="0.55000000000000004">
      <c r="A3284" s="10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2">
        <f t="shared" si="153"/>
        <v>1</v>
      </c>
      <c r="P3284" s="14">
        <f t="shared" si="154"/>
        <v>25</v>
      </c>
      <c r="Q3284" s="16" t="s">
        <v>8327</v>
      </c>
      <c r="R3284" t="s">
        <v>8350</v>
      </c>
      <c r="S3284" s="20">
        <f t="shared" si="155"/>
        <v>42368.333668981482</v>
      </c>
    </row>
    <row r="3285" spans="1:19" ht="43.2" hidden="1" x14ac:dyDescent="0.55000000000000004">
      <c r="A3285" s="10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2">
        <f t="shared" si="153"/>
        <v>1</v>
      </c>
      <c r="P3285" s="14">
        <f t="shared" si="154"/>
        <v>50</v>
      </c>
      <c r="Q3285" s="16" t="s">
        <v>8346</v>
      </c>
      <c r="R3285" t="s">
        <v>8347</v>
      </c>
      <c r="S3285" s="20">
        <f t="shared" si="155"/>
        <v>42079.913113425922</v>
      </c>
    </row>
    <row r="3286" spans="1:19" ht="57.6" hidden="1" x14ac:dyDescent="0.55000000000000004">
      <c r="A3286" s="10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2">
        <f t="shared" si="153"/>
        <v>5</v>
      </c>
      <c r="P3286" s="14">
        <f t="shared" si="154"/>
        <v>50</v>
      </c>
      <c r="Q3286" s="16" t="s">
        <v>8316</v>
      </c>
      <c r="R3286" t="s">
        <v>8344</v>
      </c>
      <c r="S3286" s="20">
        <f t="shared" si="155"/>
        <v>42558.989513888882</v>
      </c>
    </row>
    <row r="3287" spans="1:19" ht="28.8" hidden="1" x14ac:dyDescent="0.55000000000000004">
      <c r="A3287" s="10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2">
        <f t="shared" si="153"/>
        <v>1</v>
      </c>
      <c r="P3287" s="14">
        <f t="shared" si="154"/>
        <v>50</v>
      </c>
      <c r="Q3287" s="16" t="s">
        <v>8319</v>
      </c>
      <c r="R3287" t="s">
        <v>8345</v>
      </c>
      <c r="S3287" s="20">
        <f t="shared" si="155"/>
        <v>42143.714178240742</v>
      </c>
    </row>
    <row r="3288" spans="1:19" ht="43.2" hidden="1" x14ac:dyDescent="0.55000000000000004">
      <c r="A3288" s="10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2">
        <f t="shared" si="153"/>
        <v>1</v>
      </c>
      <c r="P3288" s="14">
        <f t="shared" si="154"/>
        <v>25</v>
      </c>
      <c r="Q3288" s="16" t="s">
        <v>8311</v>
      </c>
      <c r="R3288" t="s">
        <v>8352</v>
      </c>
      <c r="S3288" s="20">
        <f t="shared" si="155"/>
        <v>42548.192997685182</v>
      </c>
    </row>
    <row r="3289" spans="1:19" ht="28.8" hidden="1" x14ac:dyDescent="0.55000000000000004">
      <c r="A3289" s="10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2">
        <f t="shared" si="153"/>
        <v>0</v>
      </c>
      <c r="P3289" s="14">
        <f t="shared" si="154"/>
        <v>50</v>
      </c>
      <c r="Q3289" s="16" t="s">
        <v>8313</v>
      </c>
      <c r="R3289" t="s">
        <v>8355</v>
      </c>
      <c r="S3289" s="20">
        <f t="shared" si="155"/>
        <v>42108.05322916666</v>
      </c>
    </row>
    <row r="3290" spans="1:19" ht="57.6" hidden="1" x14ac:dyDescent="0.55000000000000004">
      <c r="A3290" s="1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2">
        <f t="shared" si="153"/>
        <v>2</v>
      </c>
      <c r="P3290" s="14">
        <f t="shared" si="154"/>
        <v>50</v>
      </c>
      <c r="Q3290" s="16" t="s">
        <v>8327</v>
      </c>
      <c r="R3290" t="s">
        <v>8330</v>
      </c>
      <c r="S3290" s="20">
        <f t="shared" si="155"/>
        <v>41887.801064814819</v>
      </c>
    </row>
    <row r="3291" spans="1:19" ht="43.2" hidden="1" x14ac:dyDescent="0.55000000000000004">
      <c r="A3291" s="10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2">
        <f t="shared" si="153"/>
        <v>0</v>
      </c>
      <c r="P3291" s="14">
        <f t="shared" si="154"/>
        <v>25</v>
      </c>
      <c r="Q3291" s="16" t="s">
        <v>8308</v>
      </c>
      <c r="R3291" t="s">
        <v>8318</v>
      </c>
      <c r="S3291" s="20">
        <f t="shared" si="155"/>
        <v>42326.685428240744</v>
      </c>
    </row>
    <row r="3292" spans="1:19" ht="43.2" hidden="1" x14ac:dyDescent="0.55000000000000004">
      <c r="A3292" s="10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2">
        <f t="shared" si="153"/>
        <v>1</v>
      </c>
      <c r="P3292" s="14">
        <f t="shared" si="154"/>
        <v>50</v>
      </c>
      <c r="Q3292" s="16" t="s">
        <v>8313</v>
      </c>
      <c r="R3292" t="s">
        <v>8353</v>
      </c>
      <c r="S3292" s="20">
        <f t="shared" si="155"/>
        <v>42685.680648148147</v>
      </c>
    </row>
    <row r="3293" spans="1:19" ht="57.6" hidden="1" x14ac:dyDescent="0.55000000000000004">
      <c r="A3293" s="10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2">
        <f t="shared" si="153"/>
        <v>10</v>
      </c>
      <c r="P3293" s="14">
        <f t="shared" si="154"/>
        <v>10</v>
      </c>
      <c r="Q3293" s="16" t="s">
        <v>8316</v>
      </c>
      <c r="R3293" t="s">
        <v>8334</v>
      </c>
      <c r="S3293" s="20">
        <f t="shared" si="155"/>
        <v>40198.424849537041</v>
      </c>
    </row>
    <row r="3294" spans="1:19" ht="43.2" hidden="1" x14ac:dyDescent="0.55000000000000004">
      <c r="A3294" s="10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2">
        <f t="shared" si="153"/>
        <v>0</v>
      </c>
      <c r="P3294" s="14">
        <f t="shared" si="154"/>
        <v>12.5</v>
      </c>
      <c r="Q3294" s="16" t="s">
        <v>8316</v>
      </c>
      <c r="R3294" t="s">
        <v>8334</v>
      </c>
      <c r="S3294" s="20">
        <f t="shared" si="155"/>
        <v>41683.832280092596</v>
      </c>
    </row>
    <row r="3295" spans="1:19" ht="28.8" hidden="1" x14ac:dyDescent="0.55000000000000004">
      <c r="A3295" s="10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2">
        <f t="shared" si="153"/>
        <v>0</v>
      </c>
      <c r="P3295" s="14">
        <f t="shared" si="154"/>
        <v>50</v>
      </c>
      <c r="Q3295" s="16" t="s">
        <v>8308</v>
      </c>
      <c r="R3295" t="s">
        <v>8342</v>
      </c>
      <c r="S3295" s="20">
        <f t="shared" si="155"/>
        <v>42215.662314814821</v>
      </c>
    </row>
    <row r="3296" spans="1:19" ht="43.2" hidden="1" x14ac:dyDescent="0.55000000000000004">
      <c r="A3296" s="10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2">
        <f t="shared" si="153"/>
        <v>0</v>
      </c>
      <c r="P3296" s="14">
        <f t="shared" si="154"/>
        <v>50</v>
      </c>
      <c r="Q3296" s="16" t="s">
        <v>8308</v>
      </c>
      <c r="R3296" t="s">
        <v>8342</v>
      </c>
      <c r="S3296" s="20">
        <f t="shared" si="155"/>
        <v>42194.648344907408</v>
      </c>
    </row>
    <row r="3297" spans="1:19" ht="43.2" hidden="1" x14ac:dyDescent="0.55000000000000004">
      <c r="A3297" s="10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2">
        <f t="shared" si="153"/>
        <v>0</v>
      </c>
      <c r="P3297" s="14">
        <f t="shared" si="154"/>
        <v>50</v>
      </c>
      <c r="Q3297" s="16" t="s">
        <v>8319</v>
      </c>
      <c r="R3297" t="s">
        <v>8345</v>
      </c>
      <c r="S3297" s="20">
        <f t="shared" si="155"/>
        <v>42285.91506944444</v>
      </c>
    </row>
    <row r="3298" spans="1:19" ht="43.2" hidden="1" x14ac:dyDescent="0.55000000000000004">
      <c r="A3298" s="10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2">
        <f t="shared" si="153"/>
        <v>1</v>
      </c>
      <c r="P3298" s="14">
        <f t="shared" si="154"/>
        <v>50</v>
      </c>
      <c r="Q3298" s="16" t="s">
        <v>8319</v>
      </c>
      <c r="R3298" t="s">
        <v>8345</v>
      </c>
      <c r="S3298" s="20">
        <f t="shared" si="155"/>
        <v>42584.666597222225</v>
      </c>
    </row>
    <row r="3299" spans="1:19" ht="43.2" hidden="1" x14ac:dyDescent="0.55000000000000004">
      <c r="A3299" s="10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2">
        <f t="shared" si="153"/>
        <v>0</v>
      </c>
      <c r="P3299" s="14">
        <f t="shared" si="154"/>
        <v>50</v>
      </c>
      <c r="Q3299" s="16" t="s">
        <v>8319</v>
      </c>
      <c r="R3299" t="s">
        <v>8345</v>
      </c>
      <c r="S3299" s="20">
        <f t="shared" si="155"/>
        <v>41795.963333333333</v>
      </c>
    </row>
    <row r="3300" spans="1:19" ht="43.2" hidden="1" x14ac:dyDescent="0.55000000000000004">
      <c r="A3300" s="1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2">
        <f t="shared" si="153"/>
        <v>0</v>
      </c>
      <c r="P3300" s="14">
        <f t="shared" si="154"/>
        <v>50</v>
      </c>
      <c r="Q3300" s="16" t="s">
        <v>8319</v>
      </c>
      <c r="R3300" t="s">
        <v>8345</v>
      </c>
      <c r="S3300" s="20">
        <f t="shared" si="155"/>
        <v>41887.801168981481</v>
      </c>
    </row>
    <row r="3301" spans="1:19" ht="43.2" hidden="1" x14ac:dyDescent="0.55000000000000004">
      <c r="A3301" s="10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2">
        <f t="shared" si="153"/>
        <v>0</v>
      </c>
      <c r="P3301" s="14">
        <f t="shared" si="154"/>
        <v>16.670000000000002</v>
      </c>
      <c r="Q3301" s="16" t="s">
        <v>8323</v>
      </c>
      <c r="R3301" t="s">
        <v>8324</v>
      </c>
      <c r="S3301" s="20">
        <f t="shared" si="155"/>
        <v>42173.67082175926</v>
      </c>
    </row>
    <row r="3302" spans="1:19" ht="43.2" hidden="1" x14ac:dyDescent="0.55000000000000004">
      <c r="A3302" s="10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2">
        <f t="shared" si="153"/>
        <v>0</v>
      </c>
      <c r="P3302" s="14">
        <f t="shared" si="154"/>
        <v>50</v>
      </c>
      <c r="Q3302" s="16" t="s">
        <v>8323</v>
      </c>
      <c r="R3302" t="s">
        <v>8324</v>
      </c>
      <c r="S3302" s="20">
        <f t="shared" si="155"/>
        <v>42523.025231481486</v>
      </c>
    </row>
    <row r="3303" spans="1:19" ht="28.8" hidden="1" x14ac:dyDescent="0.55000000000000004">
      <c r="A3303" s="10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2">
        <f t="shared" si="153"/>
        <v>3</v>
      </c>
      <c r="P3303" s="14">
        <f t="shared" si="154"/>
        <v>50</v>
      </c>
      <c r="Q3303" s="16" t="s">
        <v>8323</v>
      </c>
      <c r="R3303" t="s">
        <v>8326</v>
      </c>
      <c r="S3303" s="20">
        <f t="shared" si="155"/>
        <v>42807.885057870371</v>
      </c>
    </row>
    <row r="3304" spans="1:19" ht="43.2" hidden="1" x14ac:dyDescent="0.55000000000000004">
      <c r="A3304" s="10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2">
        <f t="shared" si="153"/>
        <v>1</v>
      </c>
      <c r="P3304" s="14">
        <f t="shared" si="154"/>
        <v>50</v>
      </c>
      <c r="Q3304" s="16" t="s">
        <v>8323</v>
      </c>
      <c r="R3304" t="s">
        <v>8335</v>
      </c>
      <c r="S3304" s="20">
        <f t="shared" si="155"/>
        <v>42132.58048611111</v>
      </c>
    </row>
    <row r="3305" spans="1:19" ht="43.2" hidden="1" x14ac:dyDescent="0.55000000000000004">
      <c r="A3305" s="10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2">
        <f t="shared" si="153"/>
        <v>5</v>
      </c>
      <c r="P3305" s="14">
        <f t="shared" si="154"/>
        <v>50</v>
      </c>
      <c r="Q3305" s="16" t="s">
        <v>8323</v>
      </c>
      <c r="R3305" t="s">
        <v>8326</v>
      </c>
      <c r="S3305" s="20">
        <f t="shared" si="155"/>
        <v>42032.250208333338</v>
      </c>
    </row>
    <row r="3306" spans="1:19" ht="57.6" hidden="1" x14ac:dyDescent="0.55000000000000004">
      <c r="A3306" s="10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2">
        <f t="shared" si="153"/>
        <v>1</v>
      </c>
      <c r="P3306" s="14">
        <f t="shared" si="154"/>
        <v>25</v>
      </c>
      <c r="Q3306" s="16" t="s">
        <v>8323</v>
      </c>
      <c r="R3306" t="s">
        <v>8326</v>
      </c>
      <c r="S3306" s="20">
        <f t="shared" si="155"/>
        <v>41940.587233796294</v>
      </c>
    </row>
    <row r="3307" spans="1:19" ht="43.2" hidden="1" x14ac:dyDescent="0.55000000000000004">
      <c r="A3307" s="10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2">
        <f t="shared" si="153"/>
        <v>1</v>
      </c>
      <c r="P3307" s="14">
        <f t="shared" si="154"/>
        <v>50</v>
      </c>
      <c r="Q3307" s="16" t="s">
        <v>8323</v>
      </c>
      <c r="R3307" t="s">
        <v>8326</v>
      </c>
      <c r="S3307" s="20">
        <f t="shared" si="155"/>
        <v>42570.850381944445</v>
      </c>
    </row>
    <row r="3308" spans="1:19" ht="43.2" hidden="1" x14ac:dyDescent="0.55000000000000004">
      <c r="A3308" s="10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2">
        <f t="shared" si="153"/>
        <v>0</v>
      </c>
      <c r="P3308" s="14">
        <f t="shared" si="154"/>
        <v>16</v>
      </c>
      <c r="Q3308" s="16" t="s">
        <v>8311</v>
      </c>
      <c r="R3308" t="s">
        <v>8352</v>
      </c>
      <c r="S3308" s="20">
        <f t="shared" si="155"/>
        <v>42032.168530092589</v>
      </c>
    </row>
    <row r="3309" spans="1:19" ht="43.2" hidden="1" x14ac:dyDescent="0.55000000000000004">
      <c r="A3309" s="10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2">
        <f t="shared" si="153"/>
        <v>0</v>
      </c>
      <c r="P3309" s="14">
        <f t="shared" si="154"/>
        <v>11.92</v>
      </c>
      <c r="Q3309" s="16" t="s">
        <v>8316</v>
      </c>
      <c r="R3309" t="s">
        <v>8334</v>
      </c>
      <c r="S3309" s="20">
        <f t="shared" si="155"/>
        <v>41536.509097222224</v>
      </c>
    </row>
    <row r="3310" spans="1:19" ht="43.2" hidden="1" x14ac:dyDescent="0.55000000000000004">
      <c r="A3310" s="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2">
        <f t="shared" si="153"/>
        <v>0</v>
      </c>
      <c r="P3310" s="14">
        <f t="shared" si="154"/>
        <v>6.71</v>
      </c>
      <c r="Q3310" s="16" t="s">
        <v>8316</v>
      </c>
      <c r="R3310" t="s">
        <v>8334</v>
      </c>
      <c r="S3310" s="20">
        <f t="shared" si="155"/>
        <v>41660.792557870373</v>
      </c>
    </row>
    <row r="3311" spans="1:19" ht="43.2" hidden="1" x14ac:dyDescent="0.55000000000000004">
      <c r="A3311" s="10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2">
        <f t="shared" si="153"/>
        <v>5</v>
      </c>
      <c r="P3311" s="14">
        <f t="shared" si="154"/>
        <v>9.4</v>
      </c>
      <c r="Q3311" s="16" t="s">
        <v>8323</v>
      </c>
      <c r="R3311" t="s">
        <v>8326</v>
      </c>
      <c r="S3311" s="20">
        <f t="shared" si="155"/>
        <v>42304.940960648149</v>
      </c>
    </row>
    <row r="3312" spans="1:19" ht="43.2" hidden="1" x14ac:dyDescent="0.55000000000000004">
      <c r="A3312" s="10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2">
        <f t="shared" si="153"/>
        <v>2</v>
      </c>
      <c r="P3312" s="14">
        <f t="shared" si="154"/>
        <v>9</v>
      </c>
      <c r="Q3312" s="16" t="s">
        <v>8321</v>
      </c>
      <c r="R3312" t="s">
        <v>8339</v>
      </c>
      <c r="S3312" s="20">
        <f t="shared" si="155"/>
        <v>41534.568113425928</v>
      </c>
    </row>
    <row r="3313" spans="1:19" ht="43.2" hidden="1" x14ac:dyDescent="0.55000000000000004">
      <c r="A3313" s="10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2">
        <f t="shared" si="153"/>
        <v>0</v>
      </c>
      <c r="P3313" s="14">
        <f t="shared" si="154"/>
        <v>22.5</v>
      </c>
      <c r="Q3313" s="16" t="s">
        <v>8321</v>
      </c>
      <c r="R3313" t="s">
        <v>8339</v>
      </c>
      <c r="S3313" s="20">
        <f t="shared" si="155"/>
        <v>40971.002569444441</v>
      </c>
    </row>
    <row r="3314" spans="1:19" ht="43.2" hidden="1" x14ac:dyDescent="0.55000000000000004">
      <c r="A3314" s="10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2">
        <f t="shared" si="153"/>
        <v>2</v>
      </c>
      <c r="P3314" s="14">
        <f t="shared" si="154"/>
        <v>22.5</v>
      </c>
      <c r="Q3314" s="16" t="s">
        <v>8327</v>
      </c>
      <c r="R3314" t="s">
        <v>8350</v>
      </c>
      <c r="S3314" s="20">
        <f t="shared" si="155"/>
        <v>41230.77311342593</v>
      </c>
    </row>
    <row r="3315" spans="1:19" ht="28.8" hidden="1" x14ac:dyDescent="0.55000000000000004">
      <c r="A3315" s="10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2">
        <f t="shared" si="153"/>
        <v>1</v>
      </c>
      <c r="P3315" s="14">
        <f t="shared" si="154"/>
        <v>9</v>
      </c>
      <c r="Q3315" s="16" t="s">
        <v>8327</v>
      </c>
      <c r="R3315" t="s">
        <v>8350</v>
      </c>
      <c r="S3315" s="20">
        <f t="shared" si="155"/>
        <v>41184.167129629634</v>
      </c>
    </row>
    <row r="3316" spans="1:19" ht="43.2" hidden="1" x14ac:dyDescent="0.55000000000000004">
      <c r="A3316" s="10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2">
        <f t="shared" si="153"/>
        <v>0</v>
      </c>
      <c r="P3316" s="14">
        <f t="shared" si="154"/>
        <v>11.25</v>
      </c>
      <c r="Q3316" s="16" t="s">
        <v>8316</v>
      </c>
      <c r="R3316" t="s">
        <v>8334</v>
      </c>
      <c r="S3316" s="20">
        <f t="shared" si="155"/>
        <v>42440.371111111104</v>
      </c>
    </row>
    <row r="3317" spans="1:19" ht="28.8" hidden="1" x14ac:dyDescent="0.55000000000000004">
      <c r="A3317" s="10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2">
        <f t="shared" si="153"/>
        <v>5</v>
      </c>
      <c r="P3317" s="14">
        <f t="shared" si="154"/>
        <v>15</v>
      </c>
      <c r="Q3317" s="16" t="s">
        <v>8316</v>
      </c>
      <c r="R3317" t="s">
        <v>8334</v>
      </c>
      <c r="S3317" s="20">
        <f t="shared" si="155"/>
        <v>41005.904120370367</v>
      </c>
    </row>
    <row r="3318" spans="1:19" ht="43.2" hidden="1" x14ac:dyDescent="0.55000000000000004">
      <c r="A3318" s="10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2">
        <f t="shared" si="153"/>
        <v>8</v>
      </c>
      <c r="P3318" s="14">
        <f t="shared" si="154"/>
        <v>9</v>
      </c>
      <c r="Q3318" s="16" t="s">
        <v>8316</v>
      </c>
      <c r="R3318" t="s">
        <v>8334</v>
      </c>
      <c r="S3318" s="20">
        <f t="shared" si="155"/>
        <v>40701.195844907408</v>
      </c>
    </row>
    <row r="3319" spans="1:19" ht="43.2" hidden="1" x14ac:dyDescent="0.55000000000000004">
      <c r="A3319" s="10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2">
        <f t="shared" si="153"/>
        <v>0</v>
      </c>
      <c r="P3319" s="14">
        <f t="shared" si="154"/>
        <v>15</v>
      </c>
      <c r="Q3319" s="16" t="s">
        <v>8316</v>
      </c>
      <c r="R3319" t="s">
        <v>8334</v>
      </c>
      <c r="S3319" s="20">
        <f t="shared" si="155"/>
        <v>42662.752199074079</v>
      </c>
    </row>
    <row r="3320" spans="1:19" ht="43.2" hidden="1" x14ac:dyDescent="0.55000000000000004">
      <c r="A3320" s="1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2">
        <f t="shared" si="153"/>
        <v>5</v>
      </c>
      <c r="P3320" s="14">
        <f t="shared" si="154"/>
        <v>15</v>
      </c>
      <c r="Q3320" s="16" t="s">
        <v>8311</v>
      </c>
      <c r="R3320" t="s">
        <v>8348</v>
      </c>
      <c r="S3320" s="20">
        <f t="shared" si="155"/>
        <v>42432.379826388889</v>
      </c>
    </row>
    <row r="3321" spans="1:19" ht="43.2" hidden="1" x14ac:dyDescent="0.55000000000000004">
      <c r="A3321" s="10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2">
        <f t="shared" si="153"/>
        <v>0</v>
      </c>
      <c r="P3321" s="14">
        <f t="shared" si="154"/>
        <v>22.5</v>
      </c>
      <c r="Q3321" s="16" t="s">
        <v>8319</v>
      </c>
      <c r="R3321" t="s">
        <v>8345</v>
      </c>
      <c r="S3321" s="20">
        <f t="shared" si="155"/>
        <v>42338.615393518514</v>
      </c>
    </row>
    <row r="3322" spans="1:19" ht="43.2" hidden="1" x14ac:dyDescent="0.55000000000000004">
      <c r="A3322" s="10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2">
        <f t="shared" si="153"/>
        <v>1</v>
      </c>
      <c r="P3322" s="14">
        <f t="shared" si="154"/>
        <v>11.25</v>
      </c>
      <c r="Q3322" s="16" t="s">
        <v>8311</v>
      </c>
      <c r="R3322" t="s">
        <v>8356</v>
      </c>
      <c r="S3322" s="20">
        <f t="shared" si="155"/>
        <v>41030.292025462964</v>
      </c>
    </row>
    <row r="3323" spans="1:19" ht="43.2" hidden="1" x14ac:dyDescent="0.55000000000000004">
      <c r="A3323" s="10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2">
        <f t="shared" si="153"/>
        <v>1</v>
      </c>
      <c r="P3323" s="14">
        <f t="shared" si="154"/>
        <v>22.5</v>
      </c>
      <c r="Q3323" s="16" t="s">
        <v>8323</v>
      </c>
      <c r="R3323" t="s">
        <v>8326</v>
      </c>
      <c r="S3323" s="20">
        <f t="shared" si="155"/>
        <v>42627.955104166671</v>
      </c>
    </row>
    <row r="3324" spans="1:19" ht="43.2" hidden="1" x14ac:dyDescent="0.55000000000000004">
      <c r="A3324" s="10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2">
        <f t="shared" si="153"/>
        <v>2</v>
      </c>
      <c r="P3324" s="14">
        <f t="shared" si="154"/>
        <v>15</v>
      </c>
      <c r="Q3324" s="16" t="s">
        <v>8323</v>
      </c>
      <c r="R3324" t="s">
        <v>8326</v>
      </c>
      <c r="S3324" s="20">
        <f t="shared" si="155"/>
        <v>42783.513182870374</v>
      </c>
    </row>
    <row r="3325" spans="1:19" ht="43.2" hidden="1" x14ac:dyDescent="0.55000000000000004">
      <c r="A3325" s="10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2">
        <f t="shared" si="153"/>
        <v>2</v>
      </c>
      <c r="P3325" s="14">
        <f t="shared" si="154"/>
        <v>11.25</v>
      </c>
      <c r="Q3325" s="16" t="s">
        <v>8323</v>
      </c>
      <c r="R3325" t="s">
        <v>8326</v>
      </c>
      <c r="S3325" s="20">
        <f t="shared" si="155"/>
        <v>42342.845555555556</v>
      </c>
    </row>
    <row r="3326" spans="1:19" ht="43.2" hidden="1" x14ac:dyDescent="0.55000000000000004">
      <c r="A3326" s="10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2">
        <f t="shared" si="153"/>
        <v>3</v>
      </c>
      <c r="P3326" s="14">
        <f t="shared" si="154"/>
        <v>15</v>
      </c>
      <c r="Q3326" s="16" t="s">
        <v>8323</v>
      </c>
      <c r="R3326" t="s">
        <v>8326</v>
      </c>
      <c r="S3326" s="20">
        <f t="shared" si="155"/>
        <v>42311.621458333335</v>
      </c>
    </row>
    <row r="3327" spans="1:19" ht="43.2" hidden="1" x14ac:dyDescent="0.55000000000000004">
      <c r="A3327" s="10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2">
        <f t="shared" si="153"/>
        <v>1</v>
      </c>
      <c r="P3327" s="14">
        <f t="shared" si="154"/>
        <v>22.5</v>
      </c>
      <c r="Q3327" s="16" t="s">
        <v>8323</v>
      </c>
      <c r="R3327" t="s">
        <v>8326</v>
      </c>
      <c r="S3327" s="20">
        <f t="shared" si="155"/>
        <v>41801.711550925924</v>
      </c>
    </row>
    <row r="3328" spans="1:19" ht="43.2" hidden="1" x14ac:dyDescent="0.55000000000000004">
      <c r="A3328" s="10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2">
        <f t="shared" si="153"/>
        <v>14</v>
      </c>
      <c r="P3328" s="14">
        <f t="shared" si="154"/>
        <v>10.56</v>
      </c>
      <c r="Q3328" s="16" t="s">
        <v>8316</v>
      </c>
      <c r="R3328" t="s">
        <v>8334</v>
      </c>
      <c r="S3328" s="20">
        <f t="shared" si="155"/>
        <v>42396.973807870367</v>
      </c>
    </row>
    <row r="3329" spans="1:19" ht="43.2" hidden="1" x14ac:dyDescent="0.55000000000000004">
      <c r="A3329" s="10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2">
        <f t="shared" si="153"/>
        <v>4</v>
      </c>
      <c r="P3329" s="14">
        <f t="shared" si="154"/>
        <v>10.5</v>
      </c>
      <c r="Q3329" s="16" t="s">
        <v>8319</v>
      </c>
      <c r="R3329" t="s">
        <v>8345</v>
      </c>
      <c r="S3329" s="20">
        <f t="shared" si="155"/>
        <v>42728.827407407407</v>
      </c>
    </row>
    <row r="3330" spans="1:19" ht="43.2" hidden="1" x14ac:dyDescent="0.55000000000000004">
      <c r="A3330" s="1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2">
        <f t="shared" si="153"/>
        <v>0</v>
      </c>
      <c r="P3330" s="14">
        <f t="shared" si="154"/>
        <v>10.5</v>
      </c>
      <c r="Q3330" s="16" t="s">
        <v>8308</v>
      </c>
      <c r="R3330" t="s">
        <v>8318</v>
      </c>
      <c r="S3330" s="20">
        <f t="shared" si="155"/>
        <v>41859.925856481481</v>
      </c>
    </row>
    <row r="3331" spans="1:19" ht="28.8" hidden="1" x14ac:dyDescent="0.55000000000000004">
      <c r="A3331" s="10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2">
        <f t="shared" ref="O3331:O3394" si="156">ROUND(E3331/D3331*100,0)</f>
        <v>0</v>
      </c>
      <c r="P3331" s="14">
        <f t="shared" ref="P3331:P3394" si="157">IFERROR(ROUND(E3331/L3331,2),0)</f>
        <v>6.83</v>
      </c>
      <c r="Q3331" s="16" t="s">
        <v>8316</v>
      </c>
      <c r="R3331" t="s">
        <v>8334</v>
      </c>
      <c r="S3331" s="20">
        <f t="shared" ref="S3331:S3394" si="158">(((J3331/60)/60/24)+DATE(1970,1,1))</f>
        <v>42538.77243055556</v>
      </c>
    </row>
    <row r="3332" spans="1:19" ht="43.2" hidden="1" x14ac:dyDescent="0.55000000000000004">
      <c r="A3332" s="10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2">
        <f t="shared" si="156"/>
        <v>4</v>
      </c>
      <c r="P3332" s="14">
        <f t="shared" si="157"/>
        <v>10.25</v>
      </c>
      <c r="Q3332" s="16" t="s">
        <v>8323</v>
      </c>
      <c r="R3332" t="s">
        <v>8324</v>
      </c>
      <c r="S3332" s="20">
        <f t="shared" si="158"/>
        <v>42241.429120370376</v>
      </c>
    </row>
    <row r="3333" spans="1:19" ht="43.2" hidden="1" x14ac:dyDescent="0.55000000000000004">
      <c r="A3333" s="10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2">
        <f t="shared" si="156"/>
        <v>2</v>
      </c>
      <c r="P3333" s="14">
        <f t="shared" si="157"/>
        <v>10.25</v>
      </c>
      <c r="Q3333" s="16" t="s">
        <v>8323</v>
      </c>
      <c r="R3333" t="s">
        <v>8326</v>
      </c>
      <c r="S3333" s="20">
        <f t="shared" si="158"/>
        <v>41883.916678240741</v>
      </c>
    </row>
    <row r="3334" spans="1:19" ht="43.2" hidden="1" x14ac:dyDescent="0.55000000000000004">
      <c r="A3334" s="10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2">
        <f t="shared" si="156"/>
        <v>0</v>
      </c>
      <c r="P3334" s="14">
        <f t="shared" si="157"/>
        <v>20</v>
      </c>
      <c r="Q3334" s="16" t="s">
        <v>8321</v>
      </c>
      <c r="R3334" t="s">
        <v>8337</v>
      </c>
      <c r="S3334" s="20">
        <f t="shared" si="158"/>
        <v>42397.281666666662</v>
      </c>
    </row>
    <row r="3335" spans="1:19" ht="28.8" hidden="1" x14ac:dyDescent="0.55000000000000004">
      <c r="A3335" s="10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2">
        <f t="shared" si="156"/>
        <v>3</v>
      </c>
      <c r="P3335" s="14">
        <f t="shared" si="157"/>
        <v>13.33</v>
      </c>
      <c r="Q3335" s="16" t="s">
        <v>8321</v>
      </c>
      <c r="R3335" t="s">
        <v>8337</v>
      </c>
      <c r="S3335" s="20">
        <f t="shared" si="158"/>
        <v>42115.547395833331</v>
      </c>
    </row>
    <row r="3336" spans="1:19" ht="43.2" hidden="1" x14ac:dyDescent="0.55000000000000004">
      <c r="A3336" s="10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2">
        <f t="shared" si="156"/>
        <v>1</v>
      </c>
      <c r="P3336" s="14">
        <f t="shared" si="157"/>
        <v>20</v>
      </c>
      <c r="Q3336" s="16" t="s">
        <v>8327</v>
      </c>
      <c r="R3336" t="s">
        <v>8350</v>
      </c>
      <c r="S3336" s="20">
        <f t="shared" si="158"/>
        <v>41551.798113425924</v>
      </c>
    </row>
    <row r="3337" spans="1:19" ht="43.2" hidden="1" x14ac:dyDescent="0.55000000000000004">
      <c r="A3337" s="10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2">
        <f t="shared" si="156"/>
        <v>1</v>
      </c>
      <c r="P3337" s="14">
        <f t="shared" si="157"/>
        <v>20</v>
      </c>
      <c r="Q3337" s="16" t="s">
        <v>8327</v>
      </c>
      <c r="R3337" t="s">
        <v>8350</v>
      </c>
      <c r="S3337" s="20">
        <f t="shared" si="158"/>
        <v>41416.763171296298</v>
      </c>
    </row>
    <row r="3338" spans="1:19" ht="43.2" hidden="1" x14ac:dyDescent="0.55000000000000004">
      <c r="A3338" s="10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2">
        <f t="shared" si="156"/>
        <v>1</v>
      </c>
      <c r="P3338" s="14">
        <f t="shared" si="157"/>
        <v>40</v>
      </c>
      <c r="Q3338" s="16" t="s">
        <v>8327</v>
      </c>
      <c r="R3338" t="s">
        <v>8354</v>
      </c>
      <c r="S3338" s="20">
        <f t="shared" si="158"/>
        <v>41506.848032407412</v>
      </c>
    </row>
    <row r="3339" spans="1:19" ht="43.2" hidden="1" x14ac:dyDescent="0.55000000000000004">
      <c r="A3339" s="10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2">
        <f t="shared" si="156"/>
        <v>1</v>
      </c>
      <c r="P3339" s="14">
        <f t="shared" si="157"/>
        <v>10</v>
      </c>
      <c r="Q3339" s="16" t="s">
        <v>8313</v>
      </c>
      <c r="R3339" t="s">
        <v>8314</v>
      </c>
      <c r="S3339" s="20">
        <f t="shared" si="158"/>
        <v>41956.250034722223</v>
      </c>
    </row>
    <row r="3340" spans="1:19" ht="43.2" hidden="1" x14ac:dyDescent="0.55000000000000004">
      <c r="A3340" s="1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2">
        <f t="shared" si="156"/>
        <v>1</v>
      </c>
      <c r="P3340" s="14">
        <f t="shared" si="157"/>
        <v>20</v>
      </c>
      <c r="Q3340" s="16" t="s">
        <v>8313</v>
      </c>
      <c r="R3340" t="s">
        <v>8314</v>
      </c>
      <c r="S3340" s="20">
        <f t="shared" si="158"/>
        <v>41940.89166666667</v>
      </c>
    </row>
    <row r="3341" spans="1:19" ht="43.2" hidden="1" x14ac:dyDescent="0.55000000000000004">
      <c r="A3341" s="10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2">
        <f t="shared" si="156"/>
        <v>0</v>
      </c>
      <c r="P3341" s="14">
        <f t="shared" si="157"/>
        <v>1.54</v>
      </c>
      <c r="Q3341" s="16" t="s">
        <v>8313</v>
      </c>
      <c r="R3341" t="s">
        <v>8314</v>
      </c>
      <c r="S3341" s="20">
        <f t="shared" si="158"/>
        <v>41876.433680555558</v>
      </c>
    </row>
    <row r="3342" spans="1:19" ht="43.2" hidden="1" x14ac:dyDescent="0.55000000000000004">
      <c r="A3342" s="10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2">
        <f t="shared" si="156"/>
        <v>1</v>
      </c>
      <c r="P3342" s="14">
        <f t="shared" si="157"/>
        <v>13.33</v>
      </c>
      <c r="Q3342" s="16" t="s">
        <v>8319</v>
      </c>
      <c r="R3342" t="s">
        <v>8345</v>
      </c>
      <c r="S3342" s="20">
        <f t="shared" si="158"/>
        <v>41834.138495370367</v>
      </c>
    </row>
    <row r="3343" spans="1:19" hidden="1" x14ac:dyDescent="0.55000000000000004">
      <c r="A3343" s="10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2">
        <f t="shared" si="156"/>
        <v>2</v>
      </c>
      <c r="P3343" s="14">
        <f t="shared" si="157"/>
        <v>13.33</v>
      </c>
      <c r="Q3343" s="16" t="s">
        <v>8323</v>
      </c>
      <c r="R3343" t="s">
        <v>8326</v>
      </c>
      <c r="S3343" s="20">
        <f t="shared" si="158"/>
        <v>42172.613506944443</v>
      </c>
    </row>
    <row r="3344" spans="1:19" ht="43.2" hidden="1" x14ac:dyDescent="0.55000000000000004">
      <c r="A3344" s="10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2">
        <f t="shared" si="156"/>
        <v>0</v>
      </c>
      <c r="P3344" s="14">
        <f t="shared" si="157"/>
        <v>13.33</v>
      </c>
      <c r="Q3344" s="16" t="s">
        <v>8323</v>
      </c>
      <c r="R3344" t="s">
        <v>8324</v>
      </c>
      <c r="S3344" s="20">
        <f t="shared" si="158"/>
        <v>41862.761724537035</v>
      </c>
    </row>
    <row r="3345" spans="1:19" ht="28.8" hidden="1" x14ac:dyDescent="0.55000000000000004">
      <c r="A3345" s="10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2">
        <f t="shared" si="156"/>
        <v>3</v>
      </c>
      <c r="P3345" s="14">
        <f t="shared" si="157"/>
        <v>13.33</v>
      </c>
      <c r="Q3345" s="16" t="s">
        <v>8323</v>
      </c>
      <c r="R3345" t="s">
        <v>8335</v>
      </c>
      <c r="S3345" s="20">
        <f t="shared" si="158"/>
        <v>42763.780671296292</v>
      </c>
    </row>
    <row r="3346" spans="1:19" ht="43.2" hidden="1" x14ac:dyDescent="0.55000000000000004">
      <c r="A3346" s="10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2">
        <f t="shared" si="156"/>
        <v>1</v>
      </c>
      <c r="P3346" s="14">
        <f t="shared" si="157"/>
        <v>20</v>
      </c>
      <c r="Q3346" s="16" t="s">
        <v>8323</v>
      </c>
      <c r="R3346" t="s">
        <v>8326</v>
      </c>
      <c r="S3346" s="20">
        <f t="shared" si="158"/>
        <v>41872.807696759257</v>
      </c>
    </row>
    <row r="3347" spans="1:19" ht="43.2" hidden="1" x14ac:dyDescent="0.55000000000000004">
      <c r="A3347" s="10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2">
        <f t="shared" si="156"/>
        <v>0</v>
      </c>
      <c r="P3347" s="14">
        <f t="shared" si="157"/>
        <v>13</v>
      </c>
      <c r="Q3347" s="16" t="s">
        <v>8308</v>
      </c>
      <c r="R3347" t="s">
        <v>8342</v>
      </c>
      <c r="S3347" s="20">
        <f t="shared" si="158"/>
        <v>42615.79896990741</v>
      </c>
    </row>
    <row r="3348" spans="1:19" ht="43.2" hidden="1" x14ac:dyDescent="0.55000000000000004">
      <c r="A3348" s="10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2">
        <f t="shared" si="156"/>
        <v>1</v>
      </c>
      <c r="P3348" s="14">
        <f t="shared" si="157"/>
        <v>9.75</v>
      </c>
      <c r="Q3348" s="16" t="s">
        <v>8323</v>
      </c>
      <c r="R3348" t="s">
        <v>8326</v>
      </c>
      <c r="S3348" s="20">
        <f t="shared" si="158"/>
        <v>42196.166874999995</v>
      </c>
    </row>
    <row r="3349" spans="1:19" ht="28.8" hidden="1" x14ac:dyDescent="0.55000000000000004">
      <c r="A3349" s="10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2">
        <f t="shared" si="156"/>
        <v>4</v>
      </c>
      <c r="P3349" s="14">
        <f t="shared" si="157"/>
        <v>9.5</v>
      </c>
      <c r="Q3349" s="16" t="s">
        <v>8323</v>
      </c>
      <c r="R3349" t="s">
        <v>8326</v>
      </c>
      <c r="S3349" s="20">
        <f t="shared" si="158"/>
        <v>41975.124340277776</v>
      </c>
    </row>
    <row r="3350" spans="1:19" ht="43.2" hidden="1" x14ac:dyDescent="0.55000000000000004">
      <c r="A3350" s="1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2">
        <f t="shared" si="156"/>
        <v>1</v>
      </c>
      <c r="P3350" s="14">
        <f t="shared" si="157"/>
        <v>18.5</v>
      </c>
      <c r="Q3350" s="16" t="s">
        <v>8323</v>
      </c>
      <c r="R3350" t="s">
        <v>8326</v>
      </c>
      <c r="S3350" s="20">
        <f t="shared" si="158"/>
        <v>42078.34520833334</v>
      </c>
    </row>
    <row r="3351" spans="1:19" ht="43.2" hidden="1" x14ac:dyDescent="0.55000000000000004">
      <c r="A3351" s="10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2">
        <f t="shared" si="156"/>
        <v>0</v>
      </c>
      <c r="P3351" s="14">
        <f t="shared" si="157"/>
        <v>18</v>
      </c>
      <c r="Q3351" s="16" t="s">
        <v>8316</v>
      </c>
      <c r="R3351" t="s">
        <v>8344</v>
      </c>
      <c r="S3351" s="20">
        <f t="shared" si="158"/>
        <v>42164.615856481483</v>
      </c>
    </row>
    <row r="3352" spans="1:19" ht="43.2" hidden="1" x14ac:dyDescent="0.55000000000000004">
      <c r="A3352" s="10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2">
        <f t="shared" si="156"/>
        <v>1</v>
      </c>
      <c r="P3352" s="14">
        <f t="shared" si="157"/>
        <v>12</v>
      </c>
      <c r="Q3352" s="16" t="s">
        <v>8308</v>
      </c>
      <c r="R3352" t="s">
        <v>8315</v>
      </c>
      <c r="S3352" s="20">
        <f t="shared" si="158"/>
        <v>42200.261793981481</v>
      </c>
    </row>
    <row r="3353" spans="1:19" ht="43.2" hidden="1" x14ac:dyDescent="0.55000000000000004">
      <c r="A3353" s="10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2">
        <f t="shared" si="156"/>
        <v>0</v>
      </c>
      <c r="P3353" s="14">
        <f t="shared" si="157"/>
        <v>12</v>
      </c>
      <c r="Q3353" s="16" t="s">
        <v>8319</v>
      </c>
      <c r="R3353" t="s">
        <v>8345</v>
      </c>
      <c r="S3353" s="20">
        <f t="shared" si="158"/>
        <v>42034.75509259259</v>
      </c>
    </row>
    <row r="3354" spans="1:19" ht="28.8" hidden="1" x14ac:dyDescent="0.55000000000000004">
      <c r="A3354" s="10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2">
        <f t="shared" si="156"/>
        <v>1</v>
      </c>
      <c r="P3354" s="14">
        <f t="shared" si="157"/>
        <v>9</v>
      </c>
      <c r="Q3354" s="16" t="s">
        <v>8311</v>
      </c>
      <c r="R3354" t="s">
        <v>8356</v>
      </c>
      <c r="S3354" s="20">
        <f t="shared" si="158"/>
        <v>41247.063576388886</v>
      </c>
    </row>
    <row r="3355" spans="1:19" ht="43.2" hidden="1" x14ac:dyDescent="0.55000000000000004">
      <c r="A3355" s="10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2">
        <f t="shared" si="156"/>
        <v>1</v>
      </c>
      <c r="P3355" s="14">
        <f t="shared" si="157"/>
        <v>8.75</v>
      </c>
      <c r="Q3355" s="16" t="s">
        <v>8308</v>
      </c>
      <c r="R3355" t="s">
        <v>8342</v>
      </c>
      <c r="S3355" s="20">
        <f t="shared" si="158"/>
        <v>42753.678761574076</v>
      </c>
    </row>
    <row r="3356" spans="1:19" ht="43.2" hidden="1" x14ac:dyDescent="0.55000000000000004">
      <c r="A3356" s="10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2">
        <f t="shared" si="156"/>
        <v>0</v>
      </c>
      <c r="P3356" s="14">
        <f t="shared" si="157"/>
        <v>11.67</v>
      </c>
      <c r="Q3356" s="16" t="s">
        <v>8319</v>
      </c>
      <c r="R3356" t="s">
        <v>8345</v>
      </c>
      <c r="S3356" s="20">
        <f t="shared" si="158"/>
        <v>41952.09175925926</v>
      </c>
    </row>
    <row r="3357" spans="1:19" ht="43.2" hidden="1" x14ac:dyDescent="0.55000000000000004">
      <c r="A3357" s="10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2">
        <f t="shared" si="156"/>
        <v>0</v>
      </c>
      <c r="P3357" s="14">
        <f t="shared" si="157"/>
        <v>17.5</v>
      </c>
      <c r="Q3357" s="16" t="s">
        <v>8319</v>
      </c>
      <c r="R3357" t="s">
        <v>8345</v>
      </c>
      <c r="S3357" s="20">
        <f t="shared" si="158"/>
        <v>41876.683611111112</v>
      </c>
    </row>
    <row r="3358" spans="1:19" ht="28.8" hidden="1" x14ac:dyDescent="0.55000000000000004">
      <c r="A3358" s="10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2">
        <f t="shared" si="156"/>
        <v>5</v>
      </c>
      <c r="P3358" s="14">
        <f t="shared" si="157"/>
        <v>11.67</v>
      </c>
      <c r="Q3358" s="16" t="s">
        <v>8313</v>
      </c>
      <c r="R3358" t="s">
        <v>8355</v>
      </c>
      <c r="S3358" s="20">
        <f t="shared" si="158"/>
        <v>42185.397673611107</v>
      </c>
    </row>
    <row r="3359" spans="1:19" ht="43.2" hidden="1" x14ac:dyDescent="0.55000000000000004">
      <c r="A3359" s="10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2">
        <f t="shared" si="156"/>
        <v>1</v>
      </c>
      <c r="P3359" s="14">
        <f t="shared" si="157"/>
        <v>11.67</v>
      </c>
      <c r="Q3359" s="16" t="s">
        <v>8327</v>
      </c>
      <c r="R3359" t="s">
        <v>8330</v>
      </c>
      <c r="S3359" s="20">
        <f t="shared" si="158"/>
        <v>41869.534618055557</v>
      </c>
    </row>
    <row r="3360" spans="1:19" ht="43.2" hidden="1" x14ac:dyDescent="0.55000000000000004">
      <c r="A3360" s="1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2">
        <f t="shared" si="156"/>
        <v>1</v>
      </c>
      <c r="P3360" s="14">
        <f t="shared" si="157"/>
        <v>8.75</v>
      </c>
      <c r="Q3360" s="16" t="s">
        <v>8327</v>
      </c>
      <c r="R3360" t="s">
        <v>8330</v>
      </c>
      <c r="S3360" s="20">
        <f t="shared" si="158"/>
        <v>41912.932430555556</v>
      </c>
    </row>
    <row r="3361" spans="1:19" ht="28.8" hidden="1" x14ac:dyDescent="0.55000000000000004">
      <c r="A3361" s="10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2">
        <f t="shared" si="156"/>
        <v>0</v>
      </c>
      <c r="P3361" s="14">
        <f t="shared" si="157"/>
        <v>17.5</v>
      </c>
      <c r="Q3361" s="16" t="s">
        <v>8319</v>
      </c>
      <c r="R3361" t="s">
        <v>8345</v>
      </c>
      <c r="S3361" s="20">
        <f t="shared" si="158"/>
        <v>42089.724039351851</v>
      </c>
    </row>
    <row r="3362" spans="1:19" ht="28.8" hidden="1" x14ac:dyDescent="0.55000000000000004">
      <c r="A3362" s="10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2">
        <f t="shared" si="156"/>
        <v>0</v>
      </c>
      <c r="P3362" s="14">
        <f t="shared" si="157"/>
        <v>8.75</v>
      </c>
      <c r="Q3362" s="16" t="s">
        <v>8311</v>
      </c>
      <c r="R3362" t="s">
        <v>8356</v>
      </c>
      <c r="S3362" s="20">
        <f t="shared" si="158"/>
        <v>41911.657430555555</v>
      </c>
    </row>
    <row r="3363" spans="1:19" ht="28.8" hidden="1" x14ac:dyDescent="0.55000000000000004">
      <c r="A3363" s="10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2">
        <f t="shared" si="156"/>
        <v>2</v>
      </c>
      <c r="P3363" s="14">
        <f t="shared" si="157"/>
        <v>35</v>
      </c>
      <c r="Q3363" s="16" t="s">
        <v>8323</v>
      </c>
      <c r="R3363" t="s">
        <v>8326</v>
      </c>
      <c r="S3363" s="20">
        <f t="shared" si="158"/>
        <v>42233.362314814818</v>
      </c>
    </row>
    <row r="3364" spans="1:19" ht="28.8" hidden="1" x14ac:dyDescent="0.55000000000000004">
      <c r="A3364" s="10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2">
        <f t="shared" si="156"/>
        <v>0</v>
      </c>
      <c r="P3364" s="14">
        <f t="shared" si="157"/>
        <v>17.5</v>
      </c>
      <c r="Q3364" s="16" t="s">
        <v>8323</v>
      </c>
      <c r="R3364" t="s">
        <v>8335</v>
      </c>
      <c r="S3364" s="20">
        <f t="shared" si="158"/>
        <v>42170.447013888886</v>
      </c>
    </row>
    <row r="3365" spans="1:19" ht="43.2" hidden="1" x14ac:dyDescent="0.55000000000000004">
      <c r="A3365" s="10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2">
        <f t="shared" si="156"/>
        <v>2</v>
      </c>
      <c r="P3365" s="14">
        <f t="shared" si="157"/>
        <v>17.5</v>
      </c>
      <c r="Q3365" s="16" t="s">
        <v>8323</v>
      </c>
      <c r="R3365" t="s">
        <v>8335</v>
      </c>
      <c r="S3365" s="20">
        <f t="shared" si="158"/>
        <v>42079.857974537037</v>
      </c>
    </row>
    <row r="3366" spans="1:19" ht="28.8" hidden="1" x14ac:dyDescent="0.55000000000000004">
      <c r="A3366" s="10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2">
        <f t="shared" si="156"/>
        <v>1</v>
      </c>
      <c r="P3366" s="14">
        <f t="shared" si="157"/>
        <v>34.950000000000003</v>
      </c>
      <c r="Q3366" s="16" t="s">
        <v>8323</v>
      </c>
      <c r="R3366" t="s">
        <v>8326</v>
      </c>
      <c r="S3366" s="20">
        <f t="shared" si="158"/>
        <v>42718.963599537034</v>
      </c>
    </row>
    <row r="3367" spans="1:19" ht="28.8" hidden="1" x14ac:dyDescent="0.55000000000000004">
      <c r="A3367" s="10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2">
        <f t="shared" si="156"/>
        <v>1</v>
      </c>
      <c r="P3367" s="14">
        <f t="shared" si="157"/>
        <v>34</v>
      </c>
      <c r="Q3367" s="16" t="s">
        <v>8327</v>
      </c>
      <c r="R3367" t="s">
        <v>8330</v>
      </c>
      <c r="S3367" s="20">
        <f t="shared" si="158"/>
        <v>42341.59129629629</v>
      </c>
    </row>
    <row r="3368" spans="1:19" ht="43.2" hidden="1" x14ac:dyDescent="0.55000000000000004">
      <c r="A3368" s="10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2">
        <f t="shared" si="156"/>
        <v>0</v>
      </c>
      <c r="P3368" s="14">
        <f t="shared" si="157"/>
        <v>8.5</v>
      </c>
      <c r="Q3368" s="16" t="s">
        <v>8316</v>
      </c>
      <c r="R3368" t="s">
        <v>8334</v>
      </c>
      <c r="S3368" s="20">
        <f t="shared" si="158"/>
        <v>41974.911087962959</v>
      </c>
    </row>
    <row r="3369" spans="1:19" ht="43.2" hidden="1" x14ac:dyDescent="0.55000000000000004">
      <c r="A3369" s="10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2">
        <f t="shared" si="156"/>
        <v>1</v>
      </c>
      <c r="P3369" s="14">
        <f t="shared" si="157"/>
        <v>11.33</v>
      </c>
      <c r="Q3369" s="16" t="s">
        <v>8311</v>
      </c>
      <c r="R3369" t="s">
        <v>8356</v>
      </c>
      <c r="S3369" s="20">
        <f t="shared" si="158"/>
        <v>42172.958912037036</v>
      </c>
    </row>
    <row r="3370" spans="1:19" ht="43.2" hidden="1" x14ac:dyDescent="0.55000000000000004">
      <c r="A3370" s="1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2">
        <f t="shared" si="156"/>
        <v>1</v>
      </c>
      <c r="P3370" s="14">
        <f t="shared" si="157"/>
        <v>16</v>
      </c>
      <c r="Q3370" s="16" t="s">
        <v>8311</v>
      </c>
      <c r="R3370" t="s">
        <v>8352</v>
      </c>
      <c r="S3370" s="20">
        <f t="shared" si="158"/>
        <v>42100.735937499994</v>
      </c>
    </row>
    <row r="3371" spans="1:19" ht="28.8" hidden="1" x14ac:dyDescent="0.55000000000000004">
      <c r="A3371" s="10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2">
        <f t="shared" si="156"/>
        <v>2</v>
      </c>
      <c r="P3371" s="14">
        <f t="shared" si="157"/>
        <v>8</v>
      </c>
      <c r="Q3371" s="16" t="s">
        <v>8323</v>
      </c>
      <c r="R3371" t="s">
        <v>8326</v>
      </c>
      <c r="S3371" s="20">
        <f t="shared" si="158"/>
        <v>42230.08116898148</v>
      </c>
    </row>
    <row r="3372" spans="1:19" ht="43.2" hidden="1" x14ac:dyDescent="0.55000000000000004">
      <c r="A3372" s="10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2">
        <f t="shared" si="156"/>
        <v>3</v>
      </c>
      <c r="P3372" s="14">
        <f t="shared" si="157"/>
        <v>10.67</v>
      </c>
      <c r="Q3372" s="16" t="s">
        <v>8323</v>
      </c>
      <c r="R3372" t="s">
        <v>8326</v>
      </c>
      <c r="S3372" s="20">
        <f t="shared" si="158"/>
        <v>42209.67288194444</v>
      </c>
    </row>
    <row r="3373" spans="1:19" ht="43.2" hidden="1" x14ac:dyDescent="0.55000000000000004">
      <c r="A3373" s="10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2">
        <f t="shared" si="156"/>
        <v>0</v>
      </c>
      <c r="P3373" s="14">
        <f t="shared" si="157"/>
        <v>10.33</v>
      </c>
      <c r="Q3373" s="16" t="s">
        <v>8321</v>
      </c>
      <c r="R3373" t="s">
        <v>8339</v>
      </c>
      <c r="S3373" s="20">
        <f t="shared" si="158"/>
        <v>41799.830613425926</v>
      </c>
    </row>
    <row r="3374" spans="1:19" ht="43.2" hidden="1" x14ac:dyDescent="0.55000000000000004">
      <c r="A3374" s="10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2">
        <f t="shared" si="156"/>
        <v>0</v>
      </c>
      <c r="P3374" s="14">
        <f t="shared" si="157"/>
        <v>15.5</v>
      </c>
      <c r="Q3374" s="16" t="s">
        <v>8308</v>
      </c>
      <c r="R3374" t="s">
        <v>8342</v>
      </c>
      <c r="S3374" s="20">
        <f t="shared" si="158"/>
        <v>42047.812523148154</v>
      </c>
    </row>
    <row r="3375" spans="1:19" ht="28.8" hidden="1" x14ac:dyDescent="0.55000000000000004">
      <c r="A3375" s="10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2">
        <f t="shared" si="156"/>
        <v>0</v>
      </c>
      <c r="P3375" s="14">
        <f t="shared" si="157"/>
        <v>15</v>
      </c>
      <c r="Q3375" s="16" t="s">
        <v>8321</v>
      </c>
      <c r="R3375" t="s">
        <v>8337</v>
      </c>
      <c r="S3375" s="20">
        <f t="shared" si="158"/>
        <v>41875.077546296299</v>
      </c>
    </row>
    <row r="3376" spans="1:19" hidden="1" x14ac:dyDescent="0.55000000000000004">
      <c r="A3376" s="10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2">
        <f t="shared" si="156"/>
        <v>1</v>
      </c>
      <c r="P3376" s="14">
        <f t="shared" si="157"/>
        <v>10</v>
      </c>
      <c r="Q3376" s="16" t="s">
        <v>8321</v>
      </c>
      <c r="R3376" t="s">
        <v>8339</v>
      </c>
      <c r="S3376" s="20">
        <f t="shared" si="158"/>
        <v>41945.037789351853</v>
      </c>
    </row>
    <row r="3377" spans="1:19" ht="43.2" hidden="1" x14ac:dyDescent="0.55000000000000004">
      <c r="A3377" s="10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2">
        <f t="shared" si="156"/>
        <v>1</v>
      </c>
      <c r="P3377" s="14">
        <f t="shared" si="157"/>
        <v>30</v>
      </c>
      <c r="Q3377" s="16" t="s">
        <v>8327</v>
      </c>
      <c r="R3377" t="s">
        <v>8328</v>
      </c>
      <c r="S3377" s="20">
        <f t="shared" si="158"/>
        <v>40877.25099537037</v>
      </c>
    </row>
    <row r="3378" spans="1:19" ht="43.2" hidden="1" x14ac:dyDescent="0.55000000000000004">
      <c r="A3378" s="10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2">
        <f t="shared" si="156"/>
        <v>1</v>
      </c>
      <c r="P3378" s="14">
        <f t="shared" si="157"/>
        <v>15</v>
      </c>
      <c r="Q3378" s="16" t="s">
        <v>8327</v>
      </c>
      <c r="R3378" t="s">
        <v>8350</v>
      </c>
      <c r="S3378" s="20">
        <f t="shared" si="158"/>
        <v>41194.109340277777</v>
      </c>
    </row>
    <row r="3379" spans="1:19" ht="43.2" hidden="1" x14ac:dyDescent="0.55000000000000004">
      <c r="A3379" s="10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2">
        <f t="shared" si="156"/>
        <v>1</v>
      </c>
      <c r="P3379" s="14">
        <f t="shared" si="157"/>
        <v>30</v>
      </c>
      <c r="Q3379" s="16" t="s">
        <v>8327</v>
      </c>
      <c r="R3379" t="s">
        <v>8350</v>
      </c>
      <c r="S3379" s="20">
        <f t="shared" si="158"/>
        <v>41802.94363425926</v>
      </c>
    </row>
    <row r="3380" spans="1:19" ht="43.2" hidden="1" x14ac:dyDescent="0.55000000000000004">
      <c r="A3380" s="1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2">
        <f t="shared" si="156"/>
        <v>0</v>
      </c>
      <c r="P3380" s="14">
        <f t="shared" si="157"/>
        <v>30</v>
      </c>
      <c r="Q3380" s="16" t="s">
        <v>8319</v>
      </c>
      <c r="R3380" t="s">
        <v>8345</v>
      </c>
      <c r="S3380" s="20">
        <f t="shared" si="158"/>
        <v>42184.185844907406</v>
      </c>
    </row>
    <row r="3381" spans="1:19" ht="43.2" hidden="1" x14ac:dyDescent="0.55000000000000004">
      <c r="A3381" s="10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2">
        <f t="shared" si="156"/>
        <v>1</v>
      </c>
      <c r="P3381" s="14">
        <f t="shared" si="157"/>
        <v>15</v>
      </c>
      <c r="Q3381" s="16" t="s">
        <v>8311</v>
      </c>
      <c r="R3381" t="s">
        <v>8352</v>
      </c>
      <c r="S3381" s="20">
        <f t="shared" si="158"/>
        <v>40682.884791666671</v>
      </c>
    </row>
    <row r="3382" spans="1:19" ht="43.2" x14ac:dyDescent="0.55000000000000004">
      <c r="A3382" s="10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2">
        <f t="shared" si="156"/>
        <v>120</v>
      </c>
      <c r="P3382" s="14">
        <f t="shared" si="157"/>
        <v>7.5</v>
      </c>
      <c r="Q3382" s="16" t="s">
        <v>8313</v>
      </c>
      <c r="R3382" t="s">
        <v>8314</v>
      </c>
      <c r="S3382" s="20">
        <f t="shared" si="158"/>
        <v>42252.788900462961</v>
      </c>
    </row>
    <row r="3383" spans="1:19" ht="57.6" hidden="1" x14ac:dyDescent="0.55000000000000004">
      <c r="A3383" s="10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2">
        <f t="shared" si="156"/>
        <v>0</v>
      </c>
      <c r="P3383" s="14">
        <f t="shared" si="157"/>
        <v>30</v>
      </c>
      <c r="Q3383" s="16" t="s">
        <v>8308</v>
      </c>
      <c r="R3383" t="s">
        <v>8342</v>
      </c>
      <c r="S3383" s="20">
        <f t="shared" si="158"/>
        <v>42179.653379629628</v>
      </c>
    </row>
    <row r="3384" spans="1:19" ht="28.8" hidden="1" x14ac:dyDescent="0.55000000000000004">
      <c r="A3384" s="10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2">
        <f t="shared" si="156"/>
        <v>0</v>
      </c>
      <c r="P3384" s="14">
        <f t="shared" si="157"/>
        <v>15</v>
      </c>
      <c r="Q3384" s="16" t="s">
        <v>8319</v>
      </c>
      <c r="R3384" t="s">
        <v>8345</v>
      </c>
      <c r="S3384" s="20">
        <f t="shared" si="158"/>
        <v>41919.140706018516</v>
      </c>
    </row>
    <row r="3385" spans="1:19" ht="43.2" hidden="1" x14ac:dyDescent="0.55000000000000004">
      <c r="A3385" s="10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2">
        <f t="shared" si="156"/>
        <v>1</v>
      </c>
      <c r="P3385" s="14">
        <f t="shared" si="157"/>
        <v>15</v>
      </c>
      <c r="Q3385" s="16" t="s">
        <v>8319</v>
      </c>
      <c r="R3385" t="s">
        <v>8357</v>
      </c>
      <c r="S3385" s="20">
        <f t="shared" si="158"/>
        <v>42258.297094907408</v>
      </c>
    </row>
    <row r="3386" spans="1:19" ht="43.2" hidden="1" x14ac:dyDescent="0.55000000000000004">
      <c r="A3386" s="10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2">
        <f t="shared" si="156"/>
        <v>5</v>
      </c>
      <c r="P3386" s="14">
        <f t="shared" si="157"/>
        <v>30</v>
      </c>
      <c r="Q3386" s="16" t="s">
        <v>8323</v>
      </c>
      <c r="R3386" t="s">
        <v>8326</v>
      </c>
      <c r="S3386" s="20">
        <f t="shared" si="158"/>
        <v>42709.546064814815</v>
      </c>
    </row>
    <row r="3387" spans="1:19" ht="43.2" hidden="1" x14ac:dyDescent="0.55000000000000004">
      <c r="A3387" s="10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2">
        <f t="shared" si="156"/>
        <v>6</v>
      </c>
      <c r="P3387" s="14">
        <f t="shared" si="157"/>
        <v>15</v>
      </c>
      <c r="Q3387" s="16" t="s">
        <v>8323</v>
      </c>
      <c r="R3387" t="s">
        <v>8335</v>
      </c>
      <c r="S3387" s="20">
        <f t="shared" si="158"/>
        <v>42598.749155092592</v>
      </c>
    </row>
    <row r="3388" spans="1:19" ht="43.2" hidden="1" x14ac:dyDescent="0.55000000000000004">
      <c r="A3388" s="10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2">
        <f t="shared" si="156"/>
        <v>0</v>
      </c>
      <c r="P3388" s="14">
        <f t="shared" si="157"/>
        <v>5.8</v>
      </c>
      <c r="Q3388" s="16" t="s">
        <v>8316</v>
      </c>
      <c r="R3388" t="s">
        <v>8334</v>
      </c>
      <c r="S3388" s="20">
        <f t="shared" si="158"/>
        <v>42412.934212962966</v>
      </c>
    </row>
    <row r="3389" spans="1:19" ht="43.2" x14ac:dyDescent="0.55000000000000004">
      <c r="A3389" s="10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2">
        <f t="shared" si="156"/>
        <v>116</v>
      </c>
      <c r="P3389" s="14">
        <f t="shared" si="157"/>
        <v>7.25</v>
      </c>
      <c r="Q3389" s="16" t="s">
        <v>8327</v>
      </c>
      <c r="R3389" t="s">
        <v>8341</v>
      </c>
      <c r="S3389" s="20">
        <f t="shared" si="158"/>
        <v>41464.106087962966</v>
      </c>
    </row>
    <row r="3390" spans="1:19" ht="43.2" hidden="1" x14ac:dyDescent="0.55000000000000004">
      <c r="A3390" s="1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2">
        <f t="shared" si="156"/>
        <v>0</v>
      </c>
      <c r="P3390" s="14">
        <f t="shared" si="157"/>
        <v>29</v>
      </c>
      <c r="Q3390" s="16" t="s">
        <v>8323</v>
      </c>
      <c r="R3390" t="s">
        <v>8326</v>
      </c>
      <c r="S3390" s="20">
        <f t="shared" si="158"/>
        <v>42359.725243055553</v>
      </c>
    </row>
    <row r="3391" spans="1:19" ht="43.2" hidden="1" x14ac:dyDescent="0.55000000000000004">
      <c r="A3391" s="10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2">
        <f t="shared" si="156"/>
        <v>1</v>
      </c>
      <c r="P3391" s="14">
        <f t="shared" si="157"/>
        <v>7.25</v>
      </c>
      <c r="Q3391" s="16" t="s">
        <v>8323</v>
      </c>
      <c r="R3391" t="s">
        <v>8326</v>
      </c>
      <c r="S3391" s="20">
        <f t="shared" si="158"/>
        <v>42417.675879629634</v>
      </c>
    </row>
    <row r="3392" spans="1:19" ht="43.2" hidden="1" x14ac:dyDescent="0.55000000000000004">
      <c r="A3392" s="10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2">
        <f t="shared" si="156"/>
        <v>1</v>
      </c>
      <c r="P3392" s="14">
        <f t="shared" si="157"/>
        <v>28</v>
      </c>
      <c r="Q3392" s="16" t="s">
        <v>8308</v>
      </c>
      <c r="R3392" t="s">
        <v>8310</v>
      </c>
      <c r="S3392" s="20">
        <f t="shared" si="158"/>
        <v>42082.702800925923</v>
      </c>
    </row>
    <row r="3393" spans="1:19" ht="28.8" hidden="1" x14ac:dyDescent="0.55000000000000004">
      <c r="A3393" s="10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2">
        <f t="shared" si="156"/>
        <v>1</v>
      </c>
      <c r="P3393" s="14">
        <f t="shared" si="157"/>
        <v>14</v>
      </c>
      <c r="Q3393" s="16" t="s">
        <v>8311</v>
      </c>
      <c r="R3393" t="s">
        <v>8349</v>
      </c>
      <c r="S3393" s="20">
        <f t="shared" si="158"/>
        <v>41481.996423611112</v>
      </c>
    </row>
    <row r="3394" spans="1:19" ht="28.8" hidden="1" x14ac:dyDescent="0.55000000000000004">
      <c r="A3394" s="10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2">
        <f t="shared" si="156"/>
        <v>1</v>
      </c>
      <c r="P3394" s="14">
        <f t="shared" si="157"/>
        <v>6.75</v>
      </c>
      <c r="Q3394" s="16" t="s">
        <v>8323</v>
      </c>
      <c r="R3394" t="s">
        <v>8326</v>
      </c>
      <c r="S3394" s="20">
        <f t="shared" si="158"/>
        <v>41833.951516203706</v>
      </c>
    </row>
    <row r="3395" spans="1:19" ht="43.2" hidden="1" x14ac:dyDescent="0.55000000000000004">
      <c r="A3395" s="10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2">
        <f t="shared" ref="O3395:O3458" si="159">ROUND(E3395/D3395*100,0)</f>
        <v>0</v>
      </c>
      <c r="P3395" s="14">
        <f t="shared" ref="P3395:P3458" si="160">IFERROR(ROUND(E3395/L3395,2),0)</f>
        <v>13.01</v>
      </c>
      <c r="Q3395" s="16" t="s">
        <v>8319</v>
      </c>
      <c r="R3395" t="s">
        <v>8345</v>
      </c>
      <c r="S3395" s="20">
        <f t="shared" ref="S3395:S3458" si="161">(((J3395/60)/60/24)+DATE(1970,1,1))</f>
        <v>41787.898240740738</v>
      </c>
    </row>
    <row r="3396" spans="1:19" ht="43.2" hidden="1" x14ac:dyDescent="0.55000000000000004">
      <c r="A3396" s="10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2">
        <f t="shared" si="159"/>
        <v>0</v>
      </c>
      <c r="P3396" s="14">
        <f t="shared" si="160"/>
        <v>13</v>
      </c>
      <c r="Q3396" s="16" t="s">
        <v>8321</v>
      </c>
      <c r="R3396" t="s">
        <v>8339</v>
      </c>
      <c r="S3396" s="20">
        <f t="shared" si="161"/>
        <v>42038.824988425928</v>
      </c>
    </row>
    <row r="3397" spans="1:19" ht="28.8" hidden="1" x14ac:dyDescent="0.55000000000000004">
      <c r="A3397" s="10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2">
        <f t="shared" si="159"/>
        <v>0</v>
      </c>
      <c r="P3397" s="14">
        <f t="shared" si="160"/>
        <v>13</v>
      </c>
      <c r="Q3397" s="16" t="s">
        <v>8308</v>
      </c>
      <c r="R3397" t="s">
        <v>8342</v>
      </c>
      <c r="S3397" s="20">
        <f t="shared" si="161"/>
        <v>42446.780162037037</v>
      </c>
    </row>
    <row r="3398" spans="1:19" ht="43.2" hidden="1" x14ac:dyDescent="0.55000000000000004">
      <c r="A3398" s="10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2">
        <f t="shared" si="159"/>
        <v>0</v>
      </c>
      <c r="P3398" s="14">
        <f t="shared" si="160"/>
        <v>13</v>
      </c>
      <c r="Q3398" s="16" t="s">
        <v>8308</v>
      </c>
      <c r="R3398" t="s">
        <v>8310</v>
      </c>
      <c r="S3398" s="20">
        <f t="shared" si="161"/>
        <v>41855.784305555557</v>
      </c>
    </row>
    <row r="3399" spans="1:19" ht="43.2" hidden="1" x14ac:dyDescent="0.55000000000000004">
      <c r="A3399" s="10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2">
        <f t="shared" si="159"/>
        <v>0</v>
      </c>
      <c r="P3399" s="14">
        <f t="shared" si="160"/>
        <v>13</v>
      </c>
      <c r="Q3399" s="16" t="s">
        <v>8311</v>
      </c>
      <c r="R3399" t="s">
        <v>8348</v>
      </c>
      <c r="S3399" s="20">
        <f t="shared" si="161"/>
        <v>42604.239629629628</v>
      </c>
    </row>
    <row r="3400" spans="1:19" ht="57.6" hidden="1" x14ac:dyDescent="0.55000000000000004">
      <c r="A3400" s="1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2">
        <f t="shared" si="159"/>
        <v>0</v>
      </c>
      <c r="P3400" s="14">
        <f t="shared" si="160"/>
        <v>13</v>
      </c>
      <c r="Q3400" s="16" t="s">
        <v>8316</v>
      </c>
      <c r="R3400" t="s">
        <v>8344</v>
      </c>
      <c r="S3400" s="20">
        <f t="shared" si="161"/>
        <v>42529.969131944439</v>
      </c>
    </row>
    <row r="3401" spans="1:19" ht="57.6" hidden="1" x14ac:dyDescent="0.55000000000000004">
      <c r="A3401" s="10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2">
        <f t="shared" si="159"/>
        <v>1</v>
      </c>
      <c r="P3401" s="14">
        <f t="shared" si="160"/>
        <v>13</v>
      </c>
      <c r="Q3401" s="16" t="s">
        <v>8316</v>
      </c>
      <c r="R3401" t="s">
        <v>8334</v>
      </c>
      <c r="S3401" s="20">
        <f t="shared" si="161"/>
        <v>40710.731180555551</v>
      </c>
    </row>
    <row r="3402" spans="1:19" ht="43.2" hidden="1" x14ac:dyDescent="0.55000000000000004">
      <c r="A3402" s="10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2">
        <f t="shared" si="159"/>
        <v>0</v>
      </c>
      <c r="P3402" s="14">
        <f t="shared" si="160"/>
        <v>13</v>
      </c>
      <c r="Q3402" s="16" t="s">
        <v>8319</v>
      </c>
      <c r="R3402" t="s">
        <v>8345</v>
      </c>
      <c r="S3402" s="20">
        <f t="shared" si="161"/>
        <v>42180.18604166666</v>
      </c>
    </row>
    <row r="3403" spans="1:19" ht="43.2" hidden="1" x14ac:dyDescent="0.55000000000000004">
      <c r="A3403" s="10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2">
        <f t="shared" si="159"/>
        <v>2</v>
      </c>
      <c r="P3403" s="14">
        <f t="shared" si="160"/>
        <v>13</v>
      </c>
      <c r="Q3403" s="16" t="s">
        <v>8319</v>
      </c>
      <c r="R3403" t="s">
        <v>8345</v>
      </c>
      <c r="S3403" s="20">
        <f t="shared" si="161"/>
        <v>42382.906527777777</v>
      </c>
    </row>
    <row r="3404" spans="1:19" hidden="1" x14ac:dyDescent="0.55000000000000004">
      <c r="A3404" s="10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2">
        <f t="shared" si="159"/>
        <v>0</v>
      </c>
      <c r="P3404" s="14">
        <f t="shared" si="160"/>
        <v>13</v>
      </c>
      <c r="Q3404" s="16" t="s">
        <v>8323</v>
      </c>
      <c r="R3404" t="s">
        <v>8324</v>
      </c>
      <c r="S3404" s="20">
        <f t="shared" si="161"/>
        <v>42062.680486111116</v>
      </c>
    </row>
    <row r="3405" spans="1:19" ht="28.8" hidden="1" x14ac:dyDescent="0.55000000000000004">
      <c r="A3405" s="10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2">
        <f t="shared" si="159"/>
        <v>0</v>
      </c>
      <c r="P3405" s="14">
        <f t="shared" si="160"/>
        <v>6.5</v>
      </c>
      <c r="Q3405" s="16" t="s">
        <v>8323</v>
      </c>
      <c r="R3405" t="s">
        <v>8324</v>
      </c>
      <c r="S3405" s="20">
        <f t="shared" si="161"/>
        <v>41977.780104166668</v>
      </c>
    </row>
    <row r="3406" spans="1:19" ht="28.8" hidden="1" x14ac:dyDescent="0.55000000000000004">
      <c r="A3406" s="10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2">
        <f t="shared" si="159"/>
        <v>0</v>
      </c>
      <c r="P3406" s="14">
        <f t="shared" si="160"/>
        <v>13</v>
      </c>
      <c r="Q3406" s="16" t="s">
        <v>8323</v>
      </c>
      <c r="R3406" t="s">
        <v>8326</v>
      </c>
      <c r="S3406" s="20">
        <f t="shared" si="161"/>
        <v>41848.84002314815</v>
      </c>
    </row>
    <row r="3407" spans="1:19" ht="43.2" hidden="1" x14ac:dyDescent="0.55000000000000004">
      <c r="A3407" s="10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2">
        <f t="shared" si="159"/>
        <v>1</v>
      </c>
      <c r="P3407" s="14">
        <f t="shared" si="160"/>
        <v>13</v>
      </c>
      <c r="Q3407" s="16" t="s">
        <v>8323</v>
      </c>
      <c r="R3407" t="s">
        <v>8326</v>
      </c>
      <c r="S3407" s="20">
        <f t="shared" si="161"/>
        <v>42021.301192129627</v>
      </c>
    </row>
    <row r="3408" spans="1:19" ht="43.2" hidden="1" x14ac:dyDescent="0.55000000000000004">
      <c r="A3408" s="10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2">
        <f t="shared" si="159"/>
        <v>0</v>
      </c>
      <c r="P3408" s="14">
        <f t="shared" si="160"/>
        <v>25</v>
      </c>
      <c r="Q3408" s="16" t="s">
        <v>8321</v>
      </c>
      <c r="R3408" t="s">
        <v>8339</v>
      </c>
      <c r="S3408" s="20">
        <f t="shared" si="161"/>
        <v>40800.6403587963</v>
      </c>
    </row>
    <row r="3409" spans="1:19" ht="28.8" hidden="1" x14ac:dyDescent="0.55000000000000004">
      <c r="A3409" s="10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2">
        <f t="shared" si="159"/>
        <v>0</v>
      </c>
      <c r="P3409" s="14">
        <f t="shared" si="160"/>
        <v>12.5</v>
      </c>
      <c r="Q3409" s="16" t="s">
        <v>8321</v>
      </c>
      <c r="R3409" t="s">
        <v>8339</v>
      </c>
      <c r="S3409" s="20">
        <f t="shared" si="161"/>
        <v>41759.542534722219</v>
      </c>
    </row>
    <row r="3410" spans="1:19" ht="43.2" hidden="1" x14ac:dyDescent="0.55000000000000004">
      <c r="A3410" s="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2">
        <f t="shared" si="159"/>
        <v>1</v>
      </c>
      <c r="P3410" s="14">
        <f t="shared" si="160"/>
        <v>25</v>
      </c>
      <c r="Q3410" s="16" t="s">
        <v>8308</v>
      </c>
      <c r="R3410" t="s">
        <v>8342</v>
      </c>
      <c r="S3410" s="20">
        <f t="shared" si="161"/>
        <v>42276.046689814815</v>
      </c>
    </row>
    <row r="3411" spans="1:19" ht="43.2" hidden="1" x14ac:dyDescent="0.55000000000000004">
      <c r="A3411" s="10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2">
        <f t="shared" si="159"/>
        <v>0</v>
      </c>
      <c r="P3411" s="14">
        <f t="shared" si="160"/>
        <v>25</v>
      </c>
      <c r="Q3411" s="16" t="s">
        <v>8327</v>
      </c>
      <c r="R3411" t="s">
        <v>8350</v>
      </c>
      <c r="S3411" s="20">
        <f t="shared" si="161"/>
        <v>41124.479722222226</v>
      </c>
    </row>
    <row r="3412" spans="1:19" ht="43.2" hidden="1" x14ac:dyDescent="0.55000000000000004">
      <c r="A3412" s="10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2">
        <f t="shared" si="159"/>
        <v>13</v>
      </c>
      <c r="P3412" s="14">
        <f t="shared" si="160"/>
        <v>12.5</v>
      </c>
      <c r="Q3412" s="16" t="s">
        <v>8316</v>
      </c>
      <c r="R3412" t="s">
        <v>8334</v>
      </c>
      <c r="S3412" s="20">
        <f t="shared" si="161"/>
        <v>42440.820277777777</v>
      </c>
    </row>
    <row r="3413" spans="1:19" ht="43.2" hidden="1" x14ac:dyDescent="0.55000000000000004">
      <c r="A3413" s="10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2">
        <f t="shared" si="159"/>
        <v>1</v>
      </c>
      <c r="P3413" s="14">
        <f t="shared" si="160"/>
        <v>25</v>
      </c>
      <c r="Q3413" s="16" t="s">
        <v>8316</v>
      </c>
      <c r="R3413" t="s">
        <v>8334</v>
      </c>
      <c r="S3413" s="20">
        <f t="shared" si="161"/>
        <v>42107.836435185185</v>
      </c>
    </row>
    <row r="3414" spans="1:19" ht="28.8" hidden="1" x14ac:dyDescent="0.55000000000000004">
      <c r="A3414" s="10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2">
        <f t="shared" si="159"/>
        <v>0</v>
      </c>
      <c r="P3414" s="14">
        <f t="shared" si="160"/>
        <v>25</v>
      </c>
      <c r="Q3414" s="16" t="s">
        <v>8319</v>
      </c>
      <c r="R3414" t="s">
        <v>8345</v>
      </c>
      <c r="S3414" s="20">
        <f t="shared" si="161"/>
        <v>41938.804710648146</v>
      </c>
    </row>
    <row r="3415" spans="1:19" ht="43.2" hidden="1" x14ac:dyDescent="0.55000000000000004">
      <c r="A3415" s="10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2">
        <f t="shared" si="159"/>
        <v>1</v>
      </c>
      <c r="P3415" s="14">
        <f t="shared" si="160"/>
        <v>25</v>
      </c>
      <c r="Q3415" s="16" t="s">
        <v>8327</v>
      </c>
      <c r="R3415" t="s">
        <v>8354</v>
      </c>
      <c r="S3415" s="20">
        <f t="shared" si="161"/>
        <v>40985.459803240738</v>
      </c>
    </row>
    <row r="3416" spans="1:19" ht="43.2" hidden="1" x14ac:dyDescent="0.55000000000000004">
      <c r="A3416" s="10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2">
        <f t="shared" si="159"/>
        <v>2</v>
      </c>
      <c r="P3416" s="14">
        <f t="shared" si="160"/>
        <v>6.25</v>
      </c>
      <c r="Q3416" s="16" t="s">
        <v>8313</v>
      </c>
      <c r="R3416" t="s">
        <v>8314</v>
      </c>
      <c r="S3416" s="20">
        <f t="shared" si="161"/>
        <v>41820.752268518518</v>
      </c>
    </row>
    <row r="3417" spans="1:19" hidden="1" x14ac:dyDescent="0.55000000000000004">
      <c r="A3417" s="10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2">
        <f t="shared" si="159"/>
        <v>0</v>
      </c>
      <c r="P3417" s="14">
        <f t="shared" si="160"/>
        <v>25</v>
      </c>
      <c r="Q3417" s="16" t="s">
        <v>8313</v>
      </c>
      <c r="R3417" t="s">
        <v>8353</v>
      </c>
      <c r="S3417" s="20">
        <f t="shared" si="161"/>
        <v>42206.763217592597</v>
      </c>
    </row>
    <row r="3418" spans="1:19" ht="43.2" hidden="1" x14ac:dyDescent="0.55000000000000004">
      <c r="A3418" s="10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2">
        <f t="shared" si="159"/>
        <v>0</v>
      </c>
      <c r="P3418" s="14">
        <f t="shared" si="160"/>
        <v>25</v>
      </c>
      <c r="Q3418" s="16" t="s">
        <v>8316</v>
      </c>
      <c r="R3418" t="s">
        <v>8334</v>
      </c>
      <c r="S3418" s="20">
        <f t="shared" si="161"/>
        <v>41843.772789351853</v>
      </c>
    </row>
    <row r="3419" spans="1:19" ht="43.2" hidden="1" x14ac:dyDescent="0.55000000000000004">
      <c r="A3419" s="10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2">
        <f t="shared" si="159"/>
        <v>5</v>
      </c>
      <c r="P3419" s="14">
        <f t="shared" si="160"/>
        <v>8.33</v>
      </c>
      <c r="Q3419" s="16" t="s">
        <v>8316</v>
      </c>
      <c r="R3419" t="s">
        <v>8334</v>
      </c>
      <c r="S3419" s="20">
        <f t="shared" si="161"/>
        <v>42167.207071759258</v>
      </c>
    </row>
    <row r="3420" spans="1:19" ht="43.2" hidden="1" x14ac:dyDescent="0.55000000000000004">
      <c r="A3420" s="1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2">
        <f t="shared" si="159"/>
        <v>0</v>
      </c>
      <c r="P3420" s="14">
        <f t="shared" si="160"/>
        <v>25</v>
      </c>
      <c r="Q3420" s="16" t="s">
        <v>8308</v>
      </c>
      <c r="R3420" t="s">
        <v>8342</v>
      </c>
      <c r="S3420" s="20">
        <f t="shared" si="161"/>
        <v>41954.722916666666</v>
      </c>
    </row>
    <row r="3421" spans="1:19" ht="28.8" hidden="1" x14ac:dyDescent="0.55000000000000004">
      <c r="A3421" s="10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2">
        <f t="shared" si="159"/>
        <v>0</v>
      </c>
      <c r="P3421" s="14">
        <f t="shared" si="160"/>
        <v>25</v>
      </c>
      <c r="Q3421" s="16" t="s">
        <v>8308</v>
      </c>
      <c r="R3421" t="s">
        <v>8342</v>
      </c>
      <c r="S3421" s="20">
        <f t="shared" si="161"/>
        <v>42064.794490740736</v>
      </c>
    </row>
    <row r="3422" spans="1:19" ht="43.2" hidden="1" x14ac:dyDescent="0.55000000000000004">
      <c r="A3422" s="10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2">
        <f t="shared" si="159"/>
        <v>1</v>
      </c>
      <c r="P3422" s="14">
        <f t="shared" si="160"/>
        <v>8.33</v>
      </c>
      <c r="Q3422" s="16" t="s">
        <v>8319</v>
      </c>
      <c r="R3422" t="s">
        <v>8345</v>
      </c>
      <c r="S3422" s="20">
        <f t="shared" si="161"/>
        <v>41760.10974537037</v>
      </c>
    </row>
    <row r="3423" spans="1:19" ht="43.2" hidden="1" x14ac:dyDescent="0.55000000000000004">
      <c r="A3423" s="10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2">
        <f t="shared" si="159"/>
        <v>1</v>
      </c>
      <c r="P3423" s="14">
        <f t="shared" si="160"/>
        <v>25</v>
      </c>
      <c r="Q3423" s="16" t="s">
        <v>8319</v>
      </c>
      <c r="R3423" t="s">
        <v>8345</v>
      </c>
      <c r="S3423" s="20">
        <f t="shared" si="161"/>
        <v>42058.334027777775</v>
      </c>
    </row>
    <row r="3424" spans="1:19" ht="43.2" hidden="1" x14ac:dyDescent="0.55000000000000004">
      <c r="A3424" s="10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2">
        <f t="shared" si="159"/>
        <v>1</v>
      </c>
      <c r="P3424" s="14">
        <f t="shared" si="160"/>
        <v>25</v>
      </c>
      <c r="Q3424" s="16" t="s">
        <v>8311</v>
      </c>
      <c r="R3424" t="s">
        <v>8356</v>
      </c>
      <c r="S3424" s="20">
        <f t="shared" si="161"/>
        <v>40927.036979166667</v>
      </c>
    </row>
    <row r="3425" spans="1:19" hidden="1" x14ac:dyDescent="0.55000000000000004">
      <c r="A3425" s="10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2">
        <f t="shared" si="159"/>
        <v>1</v>
      </c>
      <c r="P3425" s="14">
        <f t="shared" si="160"/>
        <v>12.5</v>
      </c>
      <c r="Q3425" s="16" t="s">
        <v>8323</v>
      </c>
      <c r="R3425" t="s">
        <v>8326</v>
      </c>
      <c r="S3425" s="20">
        <f t="shared" si="161"/>
        <v>41953.773090277777</v>
      </c>
    </row>
    <row r="3426" spans="1:19" ht="43.2" hidden="1" x14ac:dyDescent="0.55000000000000004">
      <c r="A3426" s="10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2">
        <f t="shared" si="159"/>
        <v>0</v>
      </c>
      <c r="P3426" s="14">
        <f t="shared" si="160"/>
        <v>25</v>
      </c>
      <c r="Q3426" s="16" t="s">
        <v>8323</v>
      </c>
      <c r="R3426" t="s">
        <v>8326</v>
      </c>
      <c r="S3426" s="20">
        <f t="shared" si="161"/>
        <v>42210.439768518518</v>
      </c>
    </row>
    <row r="3427" spans="1:19" ht="43.2" hidden="1" x14ac:dyDescent="0.55000000000000004">
      <c r="A3427" s="10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2">
        <f t="shared" si="159"/>
        <v>3</v>
      </c>
      <c r="P3427" s="14">
        <f t="shared" si="160"/>
        <v>12.5</v>
      </c>
      <c r="Q3427" s="16" t="s">
        <v>8323</v>
      </c>
      <c r="R3427" t="s">
        <v>8324</v>
      </c>
      <c r="S3427" s="20">
        <f t="shared" si="161"/>
        <v>42297.823113425926</v>
      </c>
    </row>
    <row r="3428" spans="1:19" ht="28.8" hidden="1" x14ac:dyDescent="0.55000000000000004">
      <c r="A3428" s="10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2">
        <f t="shared" si="159"/>
        <v>0</v>
      </c>
      <c r="P3428" s="14">
        <f t="shared" si="160"/>
        <v>25</v>
      </c>
      <c r="Q3428" s="16" t="s">
        <v>8323</v>
      </c>
      <c r="R3428" t="s">
        <v>8324</v>
      </c>
      <c r="S3428" s="20">
        <f t="shared" si="161"/>
        <v>42207.795787037037</v>
      </c>
    </row>
    <row r="3429" spans="1:19" ht="43.2" hidden="1" x14ac:dyDescent="0.55000000000000004">
      <c r="A3429" s="10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2">
        <f t="shared" si="159"/>
        <v>1</v>
      </c>
      <c r="P3429" s="14">
        <f t="shared" si="160"/>
        <v>12.5</v>
      </c>
      <c r="Q3429" s="16" t="s">
        <v>8323</v>
      </c>
      <c r="R3429" t="s">
        <v>8335</v>
      </c>
      <c r="S3429" s="20">
        <f t="shared" si="161"/>
        <v>41861.767094907409</v>
      </c>
    </row>
    <row r="3430" spans="1:19" ht="28.8" hidden="1" x14ac:dyDescent="0.55000000000000004">
      <c r="A3430" s="1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2">
        <f t="shared" si="159"/>
        <v>1</v>
      </c>
      <c r="P3430" s="14">
        <f t="shared" si="160"/>
        <v>25</v>
      </c>
      <c r="Q3430" s="16" t="s">
        <v>8323</v>
      </c>
      <c r="R3430" t="s">
        <v>8326</v>
      </c>
      <c r="S3430" s="20">
        <f t="shared" si="161"/>
        <v>42164.299722222218</v>
      </c>
    </row>
    <row r="3431" spans="1:19" ht="43.2" hidden="1" x14ac:dyDescent="0.55000000000000004">
      <c r="A3431" s="10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2">
        <f t="shared" si="159"/>
        <v>3</v>
      </c>
      <c r="P3431" s="14">
        <f t="shared" si="160"/>
        <v>25</v>
      </c>
      <c r="Q3431" s="16" t="s">
        <v>8323</v>
      </c>
      <c r="R3431" t="s">
        <v>8326</v>
      </c>
      <c r="S3431" s="20">
        <f t="shared" si="161"/>
        <v>42059.970729166671</v>
      </c>
    </row>
    <row r="3432" spans="1:19" ht="28.8" hidden="1" x14ac:dyDescent="0.55000000000000004">
      <c r="A3432" s="10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2">
        <f t="shared" si="159"/>
        <v>5</v>
      </c>
      <c r="P3432" s="14">
        <f t="shared" si="160"/>
        <v>25</v>
      </c>
      <c r="Q3432" s="16" t="s">
        <v>8323</v>
      </c>
      <c r="R3432" t="s">
        <v>8335</v>
      </c>
      <c r="S3432" s="20">
        <f t="shared" si="161"/>
        <v>42756.018506944441</v>
      </c>
    </row>
    <row r="3433" spans="1:19" ht="43.2" hidden="1" x14ac:dyDescent="0.55000000000000004">
      <c r="A3433" s="10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2">
        <f t="shared" si="159"/>
        <v>1</v>
      </c>
      <c r="P3433" s="14">
        <f t="shared" si="160"/>
        <v>25</v>
      </c>
      <c r="Q3433" s="16" t="s">
        <v>8323</v>
      </c>
      <c r="R3433" t="s">
        <v>8326</v>
      </c>
      <c r="S3433" s="20">
        <f t="shared" si="161"/>
        <v>42317.826377314821</v>
      </c>
    </row>
    <row r="3434" spans="1:19" ht="43.2" hidden="1" x14ac:dyDescent="0.55000000000000004">
      <c r="A3434" s="10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2">
        <f t="shared" si="159"/>
        <v>1</v>
      </c>
      <c r="P3434" s="14">
        <f t="shared" si="160"/>
        <v>12.5</v>
      </c>
      <c r="Q3434" s="16" t="s">
        <v>8323</v>
      </c>
      <c r="R3434" t="s">
        <v>8326</v>
      </c>
      <c r="S3434" s="20">
        <f t="shared" si="161"/>
        <v>41830.267407407409</v>
      </c>
    </row>
    <row r="3435" spans="1:19" ht="43.2" hidden="1" x14ac:dyDescent="0.55000000000000004">
      <c r="A3435" s="10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2">
        <f t="shared" si="159"/>
        <v>1</v>
      </c>
      <c r="P3435" s="14">
        <f t="shared" si="160"/>
        <v>25</v>
      </c>
      <c r="Q3435" s="16" t="s">
        <v>8323</v>
      </c>
      <c r="R3435" t="s">
        <v>8326</v>
      </c>
      <c r="S3435" s="20">
        <f t="shared" si="161"/>
        <v>42439.702314814815</v>
      </c>
    </row>
    <row r="3436" spans="1:19" ht="43.2" hidden="1" x14ac:dyDescent="0.55000000000000004">
      <c r="A3436" s="10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2">
        <f t="shared" si="159"/>
        <v>0</v>
      </c>
      <c r="P3436" s="14">
        <f t="shared" si="160"/>
        <v>25</v>
      </c>
      <c r="Q3436" s="16" t="s">
        <v>8323</v>
      </c>
      <c r="R3436" t="s">
        <v>8326</v>
      </c>
      <c r="S3436" s="20">
        <f t="shared" si="161"/>
        <v>42243.790393518517</v>
      </c>
    </row>
    <row r="3437" spans="1:19" ht="43.2" hidden="1" x14ac:dyDescent="0.55000000000000004">
      <c r="A3437" s="10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2">
        <f t="shared" si="159"/>
        <v>0</v>
      </c>
      <c r="P3437" s="14">
        <f t="shared" si="160"/>
        <v>25</v>
      </c>
      <c r="Q3437" s="16" t="s">
        <v>8323</v>
      </c>
      <c r="R3437" t="s">
        <v>8326</v>
      </c>
      <c r="S3437" s="20">
        <f t="shared" si="161"/>
        <v>42479.039212962962</v>
      </c>
    </row>
    <row r="3438" spans="1:19" ht="43.2" hidden="1" x14ac:dyDescent="0.55000000000000004">
      <c r="A3438" s="10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2">
        <f t="shared" si="159"/>
        <v>2</v>
      </c>
      <c r="P3438" s="14">
        <f t="shared" si="160"/>
        <v>4.8</v>
      </c>
      <c r="Q3438" s="16" t="s">
        <v>8321</v>
      </c>
      <c r="R3438" t="s">
        <v>8339</v>
      </c>
      <c r="S3438" s="20">
        <f t="shared" si="161"/>
        <v>41513.107256944444</v>
      </c>
    </row>
    <row r="3439" spans="1:19" ht="43.2" hidden="1" x14ac:dyDescent="0.55000000000000004">
      <c r="A3439" s="10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2">
        <f t="shared" si="159"/>
        <v>0</v>
      </c>
      <c r="P3439" s="14">
        <f t="shared" si="160"/>
        <v>2.67</v>
      </c>
      <c r="Q3439" s="16" t="s">
        <v>8323</v>
      </c>
      <c r="R3439" t="s">
        <v>8324</v>
      </c>
      <c r="S3439" s="20">
        <f t="shared" si="161"/>
        <v>42097.649224537032</v>
      </c>
    </row>
    <row r="3440" spans="1:19" ht="43.2" hidden="1" x14ac:dyDescent="0.55000000000000004">
      <c r="A3440" s="1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2">
        <f t="shared" si="159"/>
        <v>5</v>
      </c>
      <c r="P3440" s="14">
        <f t="shared" si="160"/>
        <v>5.75</v>
      </c>
      <c r="Q3440" s="16" t="s">
        <v>8323</v>
      </c>
      <c r="R3440" t="s">
        <v>8326</v>
      </c>
      <c r="S3440" s="20">
        <f t="shared" si="161"/>
        <v>41811.555462962962</v>
      </c>
    </row>
    <row r="3441" spans="1:19" ht="43.2" hidden="1" x14ac:dyDescent="0.55000000000000004">
      <c r="A3441" s="10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2">
        <f t="shared" si="159"/>
        <v>2</v>
      </c>
      <c r="P3441" s="14">
        <f t="shared" si="160"/>
        <v>5.75</v>
      </c>
      <c r="Q3441" s="16" t="s">
        <v>8323</v>
      </c>
      <c r="R3441" t="s">
        <v>8326</v>
      </c>
      <c r="S3441" s="20">
        <f t="shared" si="161"/>
        <v>41879.043530092589</v>
      </c>
    </row>
    <row r="3442" spans="1:19" ht="28.8" hidden="1" x14ac:dyDescent="0.55000000000000004">
      <c r="A3442" s="10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2">
        <f t="shared" si="159"/>
        <v>1</v>
      </c>
      <c r="P3442" s="14">
        <f t="shared" si="160"/>
        <v>22</v>
      </c>
      <c r="Q3442" s="16" t="s">
        <v>8327</v>
      </c>
      <c r="R3442" t="s">
        <v>8330</v>
      </c>
      <c r="S3442" s="20">
        <f t="shared" si="161"/>
        <v>42286.861493055556</v>
      </c>
    </row>
    <row r="3443" spans="1:19" ht="57.6" hidden="1" x14ac:dyDescent="0.55000000000000004">
      <c r="A3443" s="10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2">
        <f t="shared" si="159"/>
        <v>0</v>
      </c>
      <c r="P3443" s="14">
        <f t="shared" si="160"/>
        <v>7.33</v>
      </c>
      <c r="Q3443" s="16" t="s">
        <v>8323</v>
      </c>
      <c r="R3443" t="s">
        <v>8324</v>
      </c>
      <c r="S3443" s="20">
        <f t="shared" si="161"/>
        <v>42409.571284722217</v>
      </c>
    </row>
    <row r="3444" spans="1:19" ht="43.2" hidden="1" x14ac:dyDescent="0.55000000000000004">
      <c r="A3444" s="10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2">
        <f t="shared" si="159"/>
        <v>1</v>
      </c>
      <c r="P3444" s="14">
        <f t="shared" si="160"/>
        <v>7</v>
      </c>
      <c r="Q3444" s="16" t="s">
        <v>8311</v>
      </c>
      <c r="R3444" t="s">
        <v>8352</v>
      </c>
      <c r="S3444" s="20">
        <f t="shared" si="161"/>
        <v>41456.981215277774</v>
      </c>
    </row>
    <row r="3445" spans="1:19" ht="28.8" hidden="1" x14ac:dyDescent="0.55000000000000004">
      <c r="A3445" s="10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2">
        <f t="shared" si="159"/>
        <v>0</v>
      </c>
      <c r="P3445" s="14">
        <f t="shared" si="160"/>
        <v>10.5</v>
      </c>
      <c r="Q3445" s="16" t="s">
        <v>8327</v>
      </c>
      <c r="R3445" t="s">
        <v>8350</v>
      </c>
      <c r="S3445" s="20">
        <f t="shared" si="161"/>
        <v>42429.84956018519</v>
      </c>
    </row>
    <row r="3446" spans="1:19" ht="57.6" hidden="1" x14ac:dyDescent="0.55000000000000004">
      <c r="A3446" s="10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2">
        <f t="shared" si="159"/>
        <v>1</v>
      </c>
      <c r="P3446" s="14">
        <f t="shared" si="160"/>
        <v>3</v>
      </c>
      <c r="Q3446" s="16" t="s">
        <v>8316</v>
      </c>
      <c r="R3446" t="s">
        <v>8334</v>
      </c>
      <c r="S3446" s="20">
        <f t="shared" si="161"/>
        <v>41250.025902777779</v>
      </c>
    </row>
    <row r="3447" spans="1:19" ht="43.2" hidden="1" x14ac:dyDescent="0.55000000000000004">
      <c r="A3447" s="10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2">
        <f t="shared" si="159"/>
        <v>0</v>
      </c>
      <c r="P3447" s="14">
        <f t="shared" si="160"/>
        <v>10.5</v>
      </c>
      <c r="Q3447" s="16" t="s">
        <v>8316</v>
      </c>
      <c r="R3447" t="s">
        <v>8344</v>
      </c>
      <c r="S3447" s="20">
        <f t="shared" si="161"/>
        <v>42496.264965277776</v>
      </c>
    </row>
    <row r="3448" spans="1:19" ht="43.2" hidden="1" x14ac:dyDescent="0.55000000000000004">
      <c r="A3448" s="10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2">
        <f t="shared" si="159"/>
        <v>1</v>
      </c>
      <c r="P3448" s="14">
        <f t="shared" si="160"/>
        <v>10.5</v>
      </c>
      <c r="Q3448" s="16" t="s">
        <v>8319</v>
      </c>
      <c r="R3448" t="s">
        <v>8345</v>
      </c>
      <c r="S3448" s="20">
        <f t="shared" si="161"/>
        <v>42382.130833333329</v>
      </c>
    </row>
    <row r="3449" spans="1:19" ht="43.2" hidden="1" x14ac:dyDescent="0.55000000000000004">
      <c r="A3449" s="10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2">
        <f t="shared" si="159"/>
        <v>1</v>
      </c>
      <c r="P3449" s="14">
        <f t="shared" si="160"/>
        <v>7</v>
      </c>
      <c r="Q3449" s="16" t="s">
        <v>8323</v>
      </c>
      <c r="R3449" t="s">
        <v>8326</v>
      </c>
      <c r="S3449" s="20">
        <f t="shared" si="161"/>
        <v>41831.742962962962</v>
      </c>
    </row>
    <row r="3450" spans="1:19" ht="43.2" hidden="1" x14ac:dyDescent="0.55000000000000004">
      <c r="A3450" s="1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2">
        <f t="shared" si="159"/>
        <v>0</v>
      </c>
      <c r="P3450" s="14">
        <f t="shared" si="160"/>
        <v>10.5</v>
      </c>
      <c r="Q3450" s="16" t="s">
        <v>8323</v>
      </c>
      <c r="R3450" t="s">
        <v>8326</v>
      </c>
      <c r="S3450" s="20">
        <f t="shared" si="161"/>
        <v>41745.891319444447</v>
      </c>
    </row>
    <row r="3451" spans="1:19" ht="28.8" hidden="1" x14ac:dyDescent="0.55000000000000004">
      <c r="A3451" s="10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2">
        <f t="shared" si="159"/>
        <v>0</v>
      </c>
      <c r="P3451" s="14">
        <f t="shared" si="160"/>
        <v>10.5</v>
      </c>
      <c r="Q3451" s="16" t="s">
        <v>8323</v>
      </c>
      <c r="R3451" t="s">
        <v>8326</v>
      </c>
      <c r="S3451" s="20">
        <f t="shared" si="161"/>
        <v>42559.474004629628</v>
      </c>
    </row>
    <row r="3452" spans="1:19" ht="43.2" hidden="1" x14ac:dyDescent="0.55000000000000004">
      <c r="A3452" s="10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2">
        <f t="shared" si="159"/>
        <v>0</v>
      </c>
      <c r="P3452" s="14">
        <f t="shared" si="160"/>
        <v>7</v>
      </c>
      <c r="Q3452" s="16" t="s">
        <v>8323</v>
      </c>
      <c r="R3452" t="s">
        <v>8326</v>
      </c>
      <c r="S3452" s="20">
        <f t="shared" si="161"/>
        <v>41995.084074074075</v>
      </c>
    </row>
    <row r="3453" spans="1:19" ht="43.2" hidden="1" x14ac:dyDescent="0.55000000000000004">
      <c r="A3453" s="10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2">
        <f t="shared" si="159"/>
        <v>0</v>
      </c>
      <c r="P3453" s="14">
        <f t="shared" si="160"/>
        <v>20</v>
      </c>
      <c r="Q3453" s="16" t="s">
        <v>8321</v>
      </c>
      <c r="R3453" t="s">
        <v>8325</v>
      </c>
      <c r="S3453" s="20">
        <f t="shared" si="161"/>
        <v>42202.594293981485</v>
      </c>
    </row>
    <row r="3454" spans="1:19" ht="43.2" hidden="1" x14ac:dyDescent="0.55000000000000004">
      <c r="A3454" s="10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2">
        <f t="shared" si="159"/>
        <v>1</v>
      </c>
      <c r="P3454" s="14">
        <f t="shared" si="160"/>
        <v>20</v>
      </c>
      <c r="Q3454" s="16" t="s">
        <v>8308</v>
      </c>
      <c r="R3454" t="s">
        <v>8342</v>
      </c>
      <c r="S3454" s="20">
        <f t="shared" si="161"/>
        <v>42340.847361111111</v>
      </c>
    </row>
    <row r="3455" spans="1:19" ht="43.2" hidden="1" x14ac:dyDescent="0.55000000000000004">
      <c r="A3455" s="10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2">
        <f t="shared" si="159"/>
        <v>0</v>
      </c>
      <c r="P3455" s="14">
        <f t="shared" si="160"/>
        <v>10</v>
      </c>
      <c r="Q3455" s="16" t="s">
        <v>8308</v>
      </c>
      <c r="R3455" t="s">
        <v>8342</v>
      </c>
      <c r="S3455" s="20">
        <f t="shared" si="161"/>
        <v>42545.705266203702</v>
      </c>
    </row>
    <row r="3456" spans="1:19" ht="43.2" hidden="1" x14ac:dyDescent="0.55000000000000004">
      <c r="A3456" s="10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2">
        <f t="shared" si="159"/>
        <v>1</v>
      </c>
      <c r="P3456" s="14">
        <f t="shared" si="160"/>
        <v>10</v>
      </c>
      <c r="Q3456" s="16" t="s">
        <v>8327</v>
      </c>
      <c r="R3456" t="s">
        <v>8328</v>
      </c>
      <c r="S3456" s="20">
        <f t="shared" si="161"/>
        <v>40981.802615740737</v>
      </c>
    </row>
    <row r="3457" spans="1:19" ht="43.2" hidden="1" x14ac:dyDescent="0.55000000000000004">
      <c r="A3457" s="10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2">
        <f t="shared" si="159"/>
        <v>1</v>
      </c>
      <c r="P3457" s="14">
        <f t="shared" si="160"/>
        <v>20</v>
      </c>
      <c r="Q3457" s="16" t="s">
        <v>8316</v>
      </c>
      <c r="R3457" t="s">
        <v>8344</v>
      </c>
      <c r="S3457" s="20">
        <f t="shared" si="161"/>
        <v>41821.407187500001</v>
      </c>
    </row>
    <row r="3458" spans="1:19" ht="43.2" hidden="1" x14ac:dyDescent="0.55000000000000004">
      <c r="A3458" s="10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2">
        <f t="shared" si="159"/>
        <v>4</v>
      </c>
      <c r="P3458" s="14">
        <f t="shared" si="160"/>
        <v>20</v>
      </c>
      <c r="Q3458" s="16" t="s">
        <v>8313</v>
      </c>
      <c r="R3458" t="s">
        <v>8355</v>
      </c>
      <c r="S3458" s="20">
        <f t="shared" si="161"/>
        <v>42170.996527777781</v>
      </c>
    </row>
    <row r="3459" spans="1:19" ht="28.8" hidden="1" x14ac:dyDescent="0.55000000000000004">
      <c r="A3459" s="10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2">
        <f t="shared" ref="O3459:O3522" si="162">ROUND(E3459/D3459*100,0)</f>
        <v>0</v>
      </c>
      <c r="P3459" s="14">
        <f t="shared" ref="P3459:P3522" si="163">IFERROR(ROUND(E3459/L3459,2),0)</f>
        <v>20</v>
      </c>
      <c r="Q3459" s="16" t="s">
        <v>8327</v>
      </c>
      <c r="R3459" t="s">
        <v>8330</v>
      </c>
      <c r="S3459" s="20">
        <f t="shared" ref="S3459:S3522" si="164">(((J3459/60)/60/24)+DATE(1970,1,1))</f>
        <v>41884.874328703707</v>
      </c>
    </row>
    <row r="3460" spans="1:19" ht="43.2" hidden="1" x14ac:dyDescent="0.55000000000000004">
      <c r="A3460" s="1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2">
        <f t="shared" si="162"/>
        <v>0</v>
      </c>
      <c r="P3460" s="14">
        <f t="shared" si="163"/>
        <v>20</v>
      </c>
      <c r="Q3460" s="16" t="s">
        <v>8323</v>
      </c>
      <c r="R3460" t="s">
        <v>8326</v>
      </c>
      <c r="S3460" s="20">
        <f t="shared" si="164"/>
        <v>41831.675034722226</v>
      </c>
    </row>
    <row r="3461" spans="1:19" ht="43.2" hidden="1" x14ac:dyDescent="0.55000000000000004">
      <c r="A3461" s="10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2">
        <f t="shared" si="162"/>
        <v>0</v>
      </c>
      <c r="P3461" s="14">
        <f t="shared" si="163"/>
        <v>20</v>
      </c>
      <c r="Q3461" s="16" t="s">
        <v>8323</v>
      </c>
      <c r="R3461" t="s">
        <v>8326</v>
      </c>
      <c r="S3461" s="20">
        <f t="shared" si="164"/>
        <v>41929.266215277778</v>
      </c>
    </row>
    <row r="3462" spans="1:19" ht="28.8" hidden="1" x14ac:dyDescent="0.55000000000000004">
      <c r="A3462" s="10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2">
        <f t="shared" si="162"/>
        <v>13</v>
      </c>
      <c r="P3462" s="14">
        <f t="shared" si="163"/>
        <v>10</v>
      </c>
      <c r="Q3462" s="16" t="s">
        <v>8323</v>
      </c>
      <c r="R3462" t="s">
        <v>8326</v>
      </c>
      <c r="S3462" s="20">
        <f t="shared" si="164"/>
        <v>42122.693159722221</v>
      </c>
    </row>
    <row r="3463" spans="1:19" ht="43.2" hidden="1" x14ac:dyDescent="0.55000000000000004">
      <c r="A3463" s="10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2">
        <f t="shared" si="162"/>
        <v>0</v>
      </c>
      <c r="P3463" s="14">
        <f t="shared" si="163"/>
        <v>10</v>
      </c>
      <c r="Q3463" s="16" t="s">
        <v>8323</v>
      </c>
      <c r="R3463" t="s">
        <v>8326</v>
      </c>
      <c r="S3463" s="20">
        <f t="shared" si="164"/>
        <v>42065.190694444449</v>
      </c>
    </row>
    <row r="3464" spans="1:19" ht="43.2" hidden="1" x14ac:dyDescent="0.55000000000000004">
      <c r="A3464" s="10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2">
        <f t="shared" si="162"/>
        <v>0</v>
      </c>
      <c r="P3464" s="14">
        <f t="shared" si="163"/>
        <v>20</v>
      </c>
      <c r="Q3464" s="16" t="s">
        <v>8323</v>
      </c>
      <c r="R3464" t="s">
        <v>8326</v>
      </c>
      <c r="S3464" s="20">
        <f t="shared" si="164"/>
        <v>42039.194988425923</v>
      </c>
    </row>
    <row r="3465" spans="1:19" ht="43.2" hidden="1" x14ac:dyDescent="0.55000000000000004">
      <c r="A3465" s="10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2">
        <f t="shared" si="162"/>
        <v>0</v>
      </c>
      <c r="P3465" s="14">
        <f t="shared" si="163"/>
        <v>3.8</v>
      </c>
      <c r="Q3465" s="16" t="s">
        <v>8308</v>
      </c>
      <c r="R3465" t="s">
        <v>8315</v>
      </c>
      <c r="S3465" s="20">
        <f t="shared" si="164"/>
        <v>42272.713171296295</v>
      </c>
    </row>
    <row r="3466" spans="1:19" ht="43.2" hidden="1" x14ac:dyDescent="0.55000000000000004">
      <c r="A3466" s="10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2">
        <f t="shared" si="162"/>
        <v>8</v>
      </c>
      <c r="P3466" s="14">
        <f t="shared" si="163"/>
        <v>4.75</v>
      </c>
      <c r="Q3466" s="16" t="s">
        <v>8323</v>
      </c>
      <c r="R3466" t="s">
        <v>8326</v>
      </c>
      <c r="S3466" s="20">
        <f t="shared" si="164"/>
        <v>42002.54488425926</v>
      </c>
    </row>
    <row r="3467" spans="1:19" hidden="1" x14ac:dyDescent="0.55000000000000004">
      <c r="A3467" s="10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2">
        <f t="shared" si="162"/>
        <v>0</v>
      </c>
      <c r="P3467" s="14">
        <f t="shared" si="163"/>
        <v>3</v>
      </c>
      <c r="Q3467" s="16" t="s">
        <v>8308</v>
      </c>
      <c r="R3467" t="s">
        <v>8342</v>
      </c>
      <c r="S3467" s="20">
        <f t="shared" si="164"/>
        <v>42759.593310185184</v>
      </c>
    </row>
    <row r="3468" spans="1:19" ht="43.2" hidden="1" x14ac:dyDescent="0.55000000000000004">
      <c r="A3468" s="10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2">
        <f t="shared" si="162"/>
        <v>0</v>
      </c>
      <c r="P3468" s="14">
        <f t="shared" si="163"/>
        <v>18</v>
      </c>
      <c r="Q3468" s="16" t="s">
        <v>8327</v>
      </c>
      <c r="R3468" t="s">
        <v>8330</v>
      </c>
      <c r="S3468" s="20">
        <f t="shared" si="164"/>
        <v>42792.843969907408</v>
      </c>
    </row>
    <row r="3469" spans="1:19" ht="43.2" hidden="1" x14ac:dyDescent="0.55000000000000004">
      <c r="A3469" s="10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2">
        <f t="shared" si="162"/>
        <v>0</v>
      </c>
      <c r="P3469" s="14">
        <f t="shared" si="163"/>
        <v>5.67</v>
      </c>
      <c r="Q3469" s="16" t="s">
        <v>8321</v>
      </c>
      <c r="R3469" t="s">
        <v>8325</v>
      </c>
      <c r="S3469" s="20">
        <f t="shared" si="164"/>
        <v>41899.792037037041</v>
      </c>
    </row>
    <row r="3470" spans="1:19" ht="43.2" hidden="1" x14ac:dyDescent="0.55000000000000004">
      <c r="A3470" s="1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2">
        <f t="shared" si="162"/>
        <v>0</v>
      </c>
      <c r="P3470" s="14">
        <f t="shared" si="163"/>
        <v>5.67</v>
      </c>
      <c r="Q3470" s="16" t="s">
        <v>8319</v>
      </c>
      <c r="R3470" t="s">
        <v>8345</v>
      </c>
      <c r="S3470" s="20">
        <f t="shared" si="164"/>
        <v>42027.353738425925</v>
      </c>
    </row>
    <row r="3471" spans="1:19" ht="43.2" hidden="1" x14ac:dyDescent="0.55000000000000004">
      <c r="A3471" s="10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2">
        <f t="shared" si="162"/>
        <v>2</v>
      </c>
      <c r="P3471" s="14">
        <f t="shared" si="163"/>
        <v>5.33</v>
      </c>
      <c r="Q3471" s="16" t="s">
        <v>8316</v>
      </c>
      <c r="R3471" t="s">
        <v>8334</v>
      </c>
      <c r="S3471" s="20">
        <f t="shared" si="164"/>
        <v>40619.097210648149</v>
      </c>
    </row>
    <row r="3472" spans="1:19" ht="43.2" hidden="1" x14ac:dyDescent="0.55000000000000004">
      <c r="A3472" s="10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2">
        <f t="shared" si="162"/>
        <v>0</v>
      </c>
      <c r="P3472" s="14">
        <f t="shared" si="163"/>
        <v>16</v>
      </c>
      <c r="Q3472" s="16" t="s">
        <v>8323</v>
      </c>
      <c r="R3472" t="s">
        <v>8326</v>
      </c>
      <c r="S3472" s="20">
        <f t="shared" si="164"/>
        <v>42169.958506944444</v>
      </c>
    </row>
    <row r="3473" spans="1:19" ht="28.8" hidden="1" x14ac:dyDescent="0.55000000000000004">
      <c r="A3473" s="10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2">
        <f t="shared" si="162"/>
        <v>0</v>
      </c>
      <c r="P3473" s="14">
        <f t="shared" si="163"/>
        <v>7.5</v>
      </c>
      <c r="Q3473" s="16" t="s">
        <v>8308</v>
      </c>
      <c r="R3473" t="s">
        <v>8310</v>
      </c>
      <c r="S3473" s="20">
        <f t="shared" si="164"/>
        <v>41803.116053240738</v>
      </c>
    </row>
    <row r="3474" spans="1:19" ht="43.2" hidden="1" x14ac:dyDescent="0.55000000000000004">
      <c r="A3474" s="10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2">
        <f t="shared" si="162"/>
        <v>1</v>
      </c>
      <c r="P3474" s="14">
        <f t="shared" si="163"/>
        <v>15</v>
      </c>
      <c r="Q3474" s="16" t="s">
        <v>8346</v>
      </c>
      <c r="R3474" t="s">
        <v>8347</v>
      </c>
      <c r="S3474" s="20">
        <f t="shared" si="164"/>
        <v>42775.172824074078</v>
      </c>
    </row>
    <row r="3475" spans="1:19" hidden="1" x14ac:dyDescent="0.55000000000000004">
      <c r="A3475" s="10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2">
        <f t="shared" si="162"/>
        <v>0</v>
      </c>
      <c r="P3475" s="14">
        <f t="shared" si="163"/>
        <v>7.5</v>
      </c>
      <c r="Q3475" s="16" t="s">
        <v>8316</v>
      </c>
      <c r="R3475" t="s">
        <v>8334</v>
      </c>
      <c r="S3475" s="20">
        <f t="shared" si="164"/>
        <v>41845.866793981484</v>
      </c>
    </row>
    <row r="3476" spans="1:19" hidden="1" x14ac:dyDescent="0.55000000000000004">
      <c r="A3476" s="10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2">
        <f t="shared" si="162"/>
        <v>0</v>
      </c>
      <c r="P3476" s="14">
        <f t="shared" si="163"/>
        <v>5</v>
      </c>
      <c r="Q3476" s="16" t="s">
        <v>8311</v>
      </c>
      <c r="R3476" t="s">
        <v>8348</v>
      </c>
      <c r="S3476" s="20">
        <f t="shared" si="164"/>
        <v>42297.432951388888</v>
      </c>
    </row>
    <row r="3477" spans="1:19" ht="43.2" hidden="1" x14ac:dyDescent="0.55000000000000004">
      <c r="A3477" s="10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2">
        <f t="shared" si="162"/>
        <v>1</v>
      </c>
      <c r="P3477" s="14">
        <f t="shared" si="163"/>
        <v>7.5</v>
      </c>
      <c r="Q3477" s="16" t="s">
        <v>8311</v>
      </c>
      <c r="R3477" t="s">
        <v>8348</v>
      </c>
      <c r="S3477" s="20">
        <f t="shared" si="164"/>
        <v>41838.536782407406</v>
      </c>
    </row>
    <row r="3478" spans="1:19" ht="28.8" hidden="1" x14ac:dyDescent="0.55000000000000004">
      <c r="A3478" s="10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2">
        <f t="shared" si="162"/>
        <v>0</v>
      </c>
      <c r="P3478" s="14">
        <f t="shared" si="163"/>
        <v>7.5</v>
      </c>
      <c r="Q3478" s="16" t="s">
        <v>8311</v>
      </c>
      <c r="R3478" t="s">
        <v>8348</v>
      </c>
      <c r="S3478" s="20">
        <f t="shared" si="164"/>
        <v>42258.780324074076</v>
      </c>
    </row>
    <row r="3479" spans="1:19" ht="43.2" hidden="1" x14ac:dyDescent="0.55000000000000004">
      <c r="A3479" s="10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2">
        <f t="shared" si="162"/>
        <v>1</v>
      </c>
      <c r="P3479" s="14">
        <f t="shared" si="163"/>
        <v>15</v>
      </c>
      <c r="Q3479" s="16" t="s">
        <v>8311</v>
      </c>
      <c r="R3479" t="s">
        <v>8348</v>
      </c>
      <c r="S3479" s="20">
        <f t="shared" si="164"/>
        <v>42463.866666666669</v>
      </c>
    </row>
    <row r="3480" spans="1:19" ht="43.2" hidden="1" x14ac:dyDescent="0.55000000000000004">
      <c r="A3480" s="1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2">
        <f t="shared" si="162"/>
        <v>0</v>
      </c>
      <c r="P3480" s="14">
        <f t="shared" si="163"/>
        <v>15</v>
      </c>
      <c r="Q3480" s="16" t="s">
        <v>8313</v>
      </c>
      <c r="R3480" t="s">
        <v>8351</v>
      </c>
      <c r="S3480" s="20">
        <f t="shared" si="164"/>
        <v>41877.904988425929</v>
      </c>
    </row>
    <row r="3481" spans="1:19" ht="43.2" hidden="1" x14ac:dyDescent="0.55000000000000004">
      <c r="A3481" s="10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2">
        <f t="shared" si="162"/>
        <v>3</v>
      </c>
      <c r="P3481" s="14">
        <f t="shared" si="163"/>
        <v>7.5</v>
      </c>
      <c r="Q3481" s="16" t="s">
        <v>8313</v>
      </c>
      <c r="R3481" t="s">
        <v>8314</v>
      </c>
      <c r="S3481" s="20">
        <f t="shared" si="164"/>
        <v>41860.91002314815</v>
      </c>
    </row>
    <row r="3482" spans="1:19" ht="43.2" hidden="1" x14ac:dyDescent="0.55000000000000004">
      <c r="A3482" s="10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2">
        <f t="shared" si="162"/>
        <v>2</v>
      </c>
      <c r="P3482" s="14">
        <f t="shared" si="163"/>
        <v>15</v>
      </c>
      <c r="Q3482" s="16" t="s">
        <v>8308</v>
      </c>
      <c r="R3482" t="s">
        <v>8342</v>
      </c>
      <c r="S3482" s="20">
        <f t="shared" si="164"/>
        <v>42577.607361111113</v>
      </c>
    </row>
    <row r="3483" spans="1:19" ht="28.8" hidden="1" x14ac:dyDescent="0.55000000000000004">
      <c r="A3483" s="10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2">
        <f t="shared" si="162"/>
        <v>1</v>
      </c>
      <c r="P3483" s="14">
        <f t="shared" si="163"/>
        <v>15</v>
      </c>
      <c r="Q3483" s="16" t="s">
        <v>8308</v>
      </c>
      <c r="R3483" t="s">
        <v>8315</v>
      </c>
      <c r="S3483" s="20">
        <f t="shared" si="164"/>
        <v>41880.827118055553</v>
      </c>
    </row>
    <row r="3484" spans="1:19" ht="57.6" hidden="1" x14ac:dyDescent="0.55000000000000004">
      <c r="A3484" s="10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2">
        <f t="shared" si="162"/>
        <v>2</v>
      </c>
      <c r="P3484" s="14">
        <f t="shared" si="163"/>
        <v>7.5</v>
      </c>
      <c r="Q3484" s="16" t="s">
        <v>8323</v>
      </c>
      <c r="R3484" t="s">
        <v>8335</v>
      </c>
      <c r="S3484" s="20">
        <f t="shared" si="164"/>
        <v>42297.816284722227</v>
      </c>
    </row>
    <row r="3485" spans="1:19" ht="43.2" hidden="1" x14ac:dyDescent="0.55000000000000004">
      <c r="A3485" s="10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2">
        <f t="shared" si="162"/>
        <v>10</v>
      </c>
      <c r="P3485" s="14">
        <f t="shared" si="163"/>
        <v>5</v>
      </c>
      <c r="Q3485" s="16" t="s">
        <v>8323</v>
      </c>
      <c r="R3485" t="s">
        <v>8326</v>
      </c>
      <c r="S3485" s="20">
        <f t="shared" si="164"/>
        <v>41820.870821759258</v>
      </c>
    </row>
    <row r="3486" spans="1:19" ht="28.8" hidden="1" x14ac:dyDescent="0.55000000000000004">
      <c r="A3486" s="10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2">
        <f t="shared" si="162"/>
        <v>0</v>
      </c>
      <c r="P3486" s="14">
        <f t="shared" si="163"/>
        <v>15</v>
      </c>
      <c r="Q3486" s="16" t="s">
        <v>8323</v>
      </c>
      <c r="R3486" t="s">
        <v>8326</v>
      </c>
      <c r="S3486" s="20">
        <f t="shared" si="164"/>
        <v>41970.085046296299</v>
      </c>
    </row>
    <row r="3487" spans="1:19" ht="43.2" hidden="1" x14ac:dyDescent="0.55000000000000004">
      <c r="A3487" s="10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2">
        <f t="shared" si="162"/>
        <v>0</v>
      </c>
      <c r="P3487" s="14">
        <f t="shared" si="163"/>
        <v>4.83</v>
      </c>
      <c r="Q3487" s="16" t="s">
        <v>8321</v>
      </c>
      <c r="R3487" t="s">
        <v>8339</v>
      </c>
      <c r="S3487" s="20">
        <f t="shared" si="164"/>
        <v>41682.23646990741</v>
      </c>
    </row>
    <row r="3488" spans="1:19" ht="28.8" hidden="1" x14ac:dyDescent="0.55000000000000004">
      <c r="A3488" s="10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2">
        <f t="shared" si="162"/>
        <v>0</v>
      </c>
      <c r="P3488" s="14">
        <f t="shared" si="163"/>
        <v>2</v>
      </c>
      <c r="Q3488" s="16" t="s">
        <v>8308</v>
      </c>
      <c r="R3488" t="s">
        <v>8342</v>
      </c>
      <c r="S3488" s="20">
        <f t="shared" si="164"/>
        <v>42230.578622685185</v>
      </c>
    </row>
    <row r="3489" spans="1:19" ht="43.2" x14ac:dyDescent="0.55000000000000004">
      <c r="A3489" s="10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2">
        <f t="shared" si="162"/>
        <v>100</v>
      </c>
      <c r="P3489" s="14">
        <f t="shared" si="163"/>
        <v>13</v>
      </c>
      <c r="Q3489" s="16" t="s">
        <v>8321</v>
      </c>
      <c r="R3489" t="s">
        <v>8332</v>
      </c>
      <c r="S3489" s="20">
        <f t="shared" si="164"/>
        <v>42376.79206018518</v>
      </c>
    </row>
    <row r="3490" spans="1:19" ht="28.8" x14ac:dyDescent="0.55000000000000004">
      <c r="A3490" s="1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2">
        <f t="shared" si="162"/>
        <v>130</v>
      </c>
      <c r="P3490" s="14">
        <f t="shared" si="163"/>
        <v>3.25</v>
      </c>
      <c r="Q3490" s="16" t="s">
        <v>8323</v>
      </c>
      <c r="R3490" t="s">
        <v>8326</v>
      </c>
      <c r="S3490" s="20">
        <f t="shared" si="164"/>
        <v>42628.849120370374</v>
      </c>
    </row>
    <row r="3491" spans="1:19" ht="43.2" hidden="1" x14ac:dyDescent="0.55000000000000004">
      <c r="A3491" s="10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2">
        <f t="shared" si="162"/>
        <v>0</v>
      </c>
      <c r="P3491" s="14">
        <f t="shared" si="163"/>
        <v>4</v>
      </c>
      <c r="Q3491" s="16" t="s">
        <v>8308</v>
      </c>
      <c r="R3491" t="s">
        <v>8342</v>
      </c>
      <c r="S3491" s="20">
        <f t="shared" si="164"/>
        <v>41960.771354166667</v>
      </c>
    </row>
    <row r="3492" spans="1:19" ht="43.2" hidden="1" x14ac:dyDescent="0.55000000000000004">
      <c r="A3492" s="10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2">
        <f t="shared" si="162"/>
        <v>0</v>
      </c>
      <c r="P3492" s="14">
        <f t="shared" si="163"/>
        <v>3</v>
      </c>
      <c r="Q3492" s="16" t="s">
        <v>8316</v>
      </c>
      <c r="R3492" t="s">
        <v>8334</v>
      </c>
      <c r="S3492" s="20">
        <f t="shared" si="164"/>
        <v>42002.926990740743</v>
      </c>
    </row>
    <row r="3493" spans="1:19" ht="43.2" hidden="1" x14ac:dyDescent="0.55000000000000004">
      <c r="A3493" s="10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2">
        <f t="shared" si="162"/>
        <v>1</v>
      </c>
      <c r="P3493" s="14">
        <f t="shared" si="163"/>
        <v>4</v>
      </c>
      <c r="Q3493" s="16" t="s">
        <v>8308</v>
      </c>
      <c r="R3493" t="s">
        <v>8318</v>
      </c>
      <c r="S3493" s="20">
        <f t="shared" si="164"/>
        <v>42037.789895833332</v>
      </c>
    </row>
    <row r="3494" spans="1:19" ht="43.2" hidden="1" x14ac:dyDescent="0.55000000000000004">
      <c r="A3494" s="10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2">
        <f t="shared" si="162"/>
        <v>0</v>
      </c>
      <c r="P3494" s="14">
        <f t="shared" si="163"/>
        <v>5.5</v>
      </c>
      <c r="Q3494" s="16" t="s">
        <v>8321</v>
      </c>
      <c r="R3494" t="s">
        <v>8325</v>
      </c>
      <c r="S3494" s="20">
        <f t="shared" si="164"/>
        <v>42160.927488425921</v>
      </c>
    </row>
    <row r="3495" spans="1:19" ht="43.2" hidden="1" x14ac:dyDescent="0.55000000000000004">
      <c r="A3495" s="10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2">
        <f t="shared" si="162"/>
        <v>0</v>
      </c>
      <c r="P3495" s="14">
        <f t="shared" si="163"/>
        <v>5.5</v>
      </c>
      <c r="Q3495" s="16" t="s">
        <v>8321</v>
      </c>
      <c r="R3495" t="s">
        <v>8339</v>
      </c>
      <c r="S3495" s="20">
        <f t="shared" si="164"/>
        <v>42649.742210648154</v>
      </c>
    </row>
    <row r="3496" spans="1:19" ht="43.2" hidden="1" x14ac:dyDescent="0.55000000000000004">
      <c r="A3496" s="10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2">
        <f t="shared" si="162"/>
        <v>0</v>
      </c>
      <c r="P3496" s="14">
        <f t="shared" si="163"/>
        <v>2.75</v>
      </c>
      <c r="Q3496" s="16" t="s">
        <v>8308</v>
      </c>
      <c r="R3496" t="s">
        <v>8310</v>
      </c>
      <c r="S3496" s="20">
        <f t="shared" si="164"/>
        <v>41830.947013888886</v>
      </c>
    </row>
    <row r="3497" spans="1:19" ht="43.2" hidden="1" x14ac:dyDescent="0.55000000000000004">
      <c r="A3497" s="10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2">
        <f t="shared" si="162"/>
        <v>0</v>
      </c>
      <c r="P3497" s="14">
        <f t="shared" si="163"/>
        <v>3.67</v>
      </c>
      <c r="Q3497" s="16" t="s">
        <v>8316</v>
      </c>
      <c r="R3497" t="s">
        <v>8334</v>
      </c>
      <c r="S3497" s="20">
        <f t="shared" si="164"/>
        <v>41718.5237037037</v>
      </c>
    </row>
    <row r="3498" spans="1:19" ht="43.2" hidden="1" x14ac:dyDescent="0.55000000000000004">
      <c r="A3498" s="10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2">
        <f t="shared" si="162"/>
        <v>0</v>
      </c>
      <c r="P3498" s="14">
        <f t="shared" si="163"/>
        <v>3.67</v>
      </c>
      <c r="Q3498" s="16" t="s">
        <v>8316</v>
      </c>
      <c r="R3498" t="s">
        <v>8344</v>
      </c>
      <c r="S3498" s="20">
        <f t="shared" si="164"/>
        <v>41908.996527777781</v>
      </c>
    </row>
    <row r="3499" spans="1:19" ht="43.2" hidden="1" x14ac:dyDescent="0.55000000000000004">
      <c r="A3499" s="10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2">
        <f t="shared" si="162"/>
        <v>0</v>
      </c>
      <c r="P3499" s="14">
        <f t="shared" si="163"/>
        <v>5.5</v>
      </c>
      <c r="Q3499" s="16" t="s">
        <v>8327</v>
      </c>
      <c r="R3499" t="s">
        <v>8330</v>
      </c>
      <c r="S3499" s="20">
        <f t="shared" si="164"/>
        <v>42064.217418981483</v>
      </c>
    </row>
    <row r="3500" spans="1:19" ht="28.8" hidden="1" x14ac:dyDescent="0.55000000000000004">
      <c r="A3500" s="1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2">
        <f t="shared" si="162"/>
        <v>0</v>
      </c>
      <c r="P3500" s="14">
        <f t="shared" si="163"/>
        <v>5.5</v>
      </c>
      <c r="Q3500" s="16" t="s">
        <v>8323</v>
      </c>
      <c r="R3500" t="s">
        <v>8324</v>
      </c>
      <c r="S3500" s="20">
        <f t="shared" si="164"/>
        <v>42107.156319444446</v>
      </c>
    </row>
    <row r="3501" spans="1:19" ht="28.8" hidden="1" x14ac:dyDescent="0.55000000000000004">
      <c r="A3501" s="10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2">
        <f t="shared" si="162"/>
        <v>1</v>
      </c>
      <c r="P3501" s="14">
        <f t="shared" si="163"/>
        <v>5.5</v>
      </c>
      <c r="Q3501" s="16" t="s">
        <v>8323</v>
      </c>
      <c r="R3501" t="s">
        <v>8326</v>
      </c>
      <c r="S3501" s="20">
        <f t="shared" si="164"/>
        <v>42402.947002314817</v>
      </c>
    </row>
    <row r="3502" spans="1:19" ht="43.2" hidden="1" x14ac:dyDescent="0.55000000000000004">
      <c r="A3502" s="10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2">
        <f t="shared" si="162"/>
        <v>0</v>
      </c>
      <c r="P3502" s="14">
        <f t="shared" si="163"/>
        <v>5.5</v>
      </c>
      <c r="Q3502" s="16" t="s">
        <v>8323</v>
      </c>
      <c r="R3502" t="s">
        <v>8326</v>
      </c>
      <c r="S3502" s="20">
        <f t="shared" si="164"/>
        <v>41961.492488425924</v>
      </c>
    </row>
    <row r="3503" spans="1:19" ht="57.6" hidden="1" x14ac:dyDescent="0.55000000000000004">
      <c r="A3503" s="10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2">
        <f t="shared" si="162"/>
        <v>0</v>
      </c>
      <c r="P3503" s="14">
        <f t="shared" si="163"/>
        <v>5.5</v>
      </c>
      <c r="Q3503" s="16" t="s">
        <v>8323</v>
      </c>
      <c r="R3503" t="s">
        <v>8326</v>
      </c>
      <c r="S3503" s="20">
        <f t="shared" si="164"/>
        <v>42447.863553240735</v>
      </c>
    </row>
    <row r="3504" spans="1:19" ht="43.2" hidden="1" x14ac:dyDescent="0.55000000000000004">
      <c r="A3504" s="10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2">
        <f t="shared" si="162"/>
        <v>0</v>
      </c>
      <c r="P3504" s="14">
        <f t="shared" si="163"/>
        <v>10</v>
      </c>
      <c r="Q3504" s="16" t="s">
        <v>8321</v>
      </c>
      <c r="R3504" t="s">
        <v>8337</v>
      </c>
      <c r="S3504" s="20">
        <f t="shared" si="164"/>
        <v>42616.049849537041</v>
      </c>
    </row>
    <row r="3505" spans="1:19" ht="43.2" hidden="1" x14ac:dyDescent="0.55000000000000004">
      <c r="A3505" s="10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2">
        <f t="shared" si="162"/>
        <v>0</v>
      </c>
      <c r="P3505" s="14">
        <f t="shared" si="163"/>
        <v>10</v>
      </c>
      <c r="Q3505" s="16" t="s">
        <v>8321</v>
      </c>
      <c r="R3505" t="s">
        <v>8337</v>
      </c>
      <c r="S3505" s="20">
        <f t="shared" si="164"/>
        <v>41938.893263888887</v>
      </c>
    </row>
    <row r="3506" spans="1:19" ht="43.2" hidden="1" x14ac:dyDescent="0.55000000000000004">
      <c r="A3506" s="10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2">
        <f t="shared" si="162"/>
        <v>0</v>
      </c>
      <c r="P3506" s="14">
        <f t="shared" si="163"/>
        <v>10</v>
      </c>
      <c r="Q3506" s="16" t="s">
        <v>8321</v>
      </c>
      <c r="R3506" t="s">
        <v>8337</v>
      </c>
      <c r="S3506" s="20">
        <f t="shared" si="164"/>
        <v>42514.434548611112</v>
      </c>
    </row>
    <row r="3507" spans="1:19" ht="43.2" hidden="1" x14ac:dyDescent="0.55000000000000004">
      <c r="A3507" s="10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2">
        <f t="shared" si="162"/>
        <v>0</v>
      </c>
      <c r="P3507" s="14">
        <f t="shared" si="163"/>
        <v>10</v>
      </c>
      <c r="Q3507" s="16" t="s">
        <v>8321</v>
      </c>
      <c r="R3507" t="s">
        <v>8325</v>
      </c>
      <c r="S3507" s="20">
        <f t="shared" si="164"/>
        <v>42375.230115740742</v>
      </c>
    </row>
    <row r="3508" spans="1:19" ht="43.2" hidden="1" x14ac:dyDescent="0.55000000000000004">
      <c r="A3508" s="10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2">
        <f t="shared" si="162"/>
        <v>0</v>
      </c>
      <c r="P3508" s="14">
        <f t="shared" si="163"/>
        <v>5</v>
      </c>
      <c r="Q3508" s="16" t="s">
        <v>8321</v>
      </c>
      <c r="R3508" t="s">
        <v>8339</v>
      </c>
      <c r="S3508" s="20">
        <f t="shared" si="164"/>
        <v>41650.015057870369</v>
      </c>
    </row>
    <row r="3509" spans="1:19" ht="43.2" hidden="1" x14ac:dyDescent="0.55000000000000004">
      <c r="A3509" s="10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2">
        <f t="shared" si="162"/>
        <v>0</v>
      </c>
      <c r="P3509" s="14">
        <f t="shared" si="163"/>
        <v>10</v>
      </c>
      <c r="Q3509" s="16" t="s">
        <v>8321</v>
      </c>
      <c r="R3509" t="s">
        <v>8339</v>
      </c>
      <c r="S3509" s="20">
        <f t="shared" si="164"/>
        <v>42447.896875000006</v>
      </c>
    </row>
    <row r="3510" spans="1:19" ht="43.2" hidden="1" x14ac:dyDescent="0.55000000000000004">
      <c r="A3510" s="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2">
        <f t="shared" si="162"/>
        <v>0</v>
      </c>
      <c r="P3510" s="14">
        <f t="shared" si="163"/>
        <v>10</v>
      </c>
      <c r="Q3510" s="16" t="s">
        <v>8321</v>
      </c>
      <c r="R3510" t="s">
        <v>8339</v>
      </c>
      <c r="S3510" s="20">
        <f t="shared" si="164"/>
        <v>42153.631597222222</v>
      </c>
    </row>
    <row r="3511" spans="1:19" ht="43.2" hidden="1" x14ac:dyDescent="0.55000000000000004">
      <c r="A3511" s="10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2">
        <f t="shared" si="162"/>
        <v>0</v>
      </c>
      <c r="P3511" s="14">
        <f t="shared" si="163"/>
        <v>10</v>
      </c>
      <c r="Q3511" s="16" t="s">
        <v>8308</v>
      </c>
      <c r="R3511" t="s">
        <v>8342</v>
      </c>
      <c r="S3511" s="20">
        <f t="shared" si="164"/>
        <v>42450.589143518519</v>
      </c>
    </row>
    <row r="3512" spans="1:19" ht="28.8" hidden="1" x14ac:dyDescent="0.55000000000000004">
      <c r="A3512" s="10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2">
        <f t="shared" si="162"/>
        <v>1</v>
      </c>
      <c r="P3512" s="14">
        <f t="shared" si="163"/>
        <v>5</v>
      </c>
      <c r="Q3512" s="16" t="s">
        <v>8308</v>
      </c>
      <c r="R3512" t="s">
        <v>8342</v>
      </c>
      <c r="S3512" s="20">
        <f t="shared" si="164"/>
        <v>42049.716620370367</v>
      </c>
    </row>
    <row r="3513" spans="1:19" ht="43.2" hidden="1" x14ac:dyDescent="0.55000000000000004">
      <c r="A3513" s="10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2">
        <f t="shared" si="162"/>
        <v>0</v>
      </c>
      <c r="P3513" s="14">
        <f t="shared" si="163"/>
        <v>10</v>
      </c>
      <c r="Q3513" s="16" t="s">
        <v>8308</v>
      </c>
      <c r="R3513" t="s">
        <v>8342</v>
      </c>
      <c r="S3513" s="20">
        <f t="shared" si="164"/>
        <v>42102.650567129633</v>
      </c>
    </row>
    <row r="3514" spans="1:19" ht="43.2" hidden="1" x14ac:dyDescent="0.55000000000000004">
      <c r="A3514" s="10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2">
        <f t="shared" si="162"/>
        <v>0</v>
      </c>
      <c r="P3514" s="14">
        <f t="shared" si="163"/>
        <v>10</v>
      </c>
      <c r="Q3514" s="16" t="s">
        <v>8308</v>
      </c>
      <c r="R3514" t="s">
        <v>8342</v>
      </c>
      <c r="S3514" s="20">
        <f t="shared" si="164"/>
        <v>42223.619456018518</v>
      </c>
    </row>
    <row r="3515" spans="1:19" ht="43.2" hidden="1" x14ac:dyDescent="0.55000000000000004">
      <c r="A3515" s="10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2">
        <f t="shared" si="162"/>
        <v>0</v>
      </c>
      <c r="P3515" s="14">
        <f t="shared" si="163"/>
        <v>10</v>
      </c>
      <c r="Q3515" s="16" t="s">
        <v>8311</v>
      </c>
      <c r="R3515" t="s">
        <v>8352</v>
      </c>
      <c r="S3515" s="20">
        <f t="shared" si="164"/>
        <v>42349.824097222227</v>
      </c>
    </row>
    <row r="3516" spans="1:19" ht="28.8" x14ac:dyDescent="0.55000000000000004">
      <c r="A3516" s="10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2">
        <f t="shared" si="162"/>
        <v>100</v>
      </c>
      <c r="P3516" s="14">
        <f t="shared" si="163"/>
        <v>10</v>
      </c>
      <c r="Q3516" s="16" t="s">
        <v>8327</v>
      </c>
      <c r="R3516" t="s">
        <v>8336</v>
      </c>
      <c r="S3516" s="20">
        <f t="shared" si="164"/>
        <v>42165.79833333334</v>
      </c>
    </row>
    <row r="3517" spans="1:19" ht="43.2" hidden="1" x14ac:dyDescent="0.55000000000000004">
      <c r="A3517" s="10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2">
        <f t="shared" si="162"/>
        <v>2</v>
      </c>
      <c r="P3517" s="14">
        <f t="shared" si="163"/>
        <v>10</v>
      </c>
      <c r="Q3517" s="16" t="s">
        <v>8346</v>
      </c>
      <c r="R3517" t="s">
        <v>8347</v>
      </c>
      <c r="S3517" s="20">
        <f t="shared" si="164"/>
        <v>41851.696157407408</v>
      </c>
    </row>
    <row r="3518" spans="1:19" ht="28.8" hidden="1" x14ac:dyDescent="0.55000000000000004">
      <c r="A3518" s="10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2">
        <f t="shared" si="162"/>
        <v>1</v>
      </c>
      <c r="P3518" s="14">
        <f t="shared" si="163"/>
        <v>10</v>
      </c>
      <c r="Q3518" s="16" t="s">
        <v>8316</v>
      </c>
      <c r="R3518" t="s">
        <v>8334</v>
      </c>
      <c r="S3518" s="20">
        <f t="shared" si="164"/>
        <v>40802.964594907404</v>
      </c>
    </row>
    <row r="3519" spans="1:19" ht="43.2" hidden="1" x14ac:dyDescent="0.55000000000000004">
      <c r="A3519" s="10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2">
        <f t="shared" si="162"/>
        <v>0</v>
      </c>
      <c r="P3519" s="14">
        <f t="shared" si="163"/>
        <v>3.33</v>
      </c>
      <c r="Q3519" s="16" t="s">
        <v>8316</v>
      </c>
      <c r="R3519" t="s">
        <v>8334</v>
      </c>
      <c r="S3519" s="20">
        <f t="shared" si="164"/>
        <v>41526.345914351856</v>
      </c>
    </row>
    <row r="3520" spans="1:19" ht="43.2" hidden="1" x14ac:dyDescent="0.55000000000000004">
      <c r="A3520" s="1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2">
        <f t="shared" si="162"/>
        <v>1</v>
      </c>
      <c r="P3520" s="14">
        <f t="shared" si="163"/>
        <v>5</v>
      </c>
      <c r="Q3520" s="16" t="s">
        <v>8316</v>
      </c>
      <c r="R3520" t="s">
        <v>8344</v>
      </c>
      <c r="S3520" s="20">
        <f t="shared" si="164"/>
        <v>42535.327476851846</v>
      </c>
    </row>
    <row r="3521" spans="1:19" ht="57.6" hidden="1" x14ac:dyDescent="0.55000000000000004">
      <c r="A3521" s="10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2">
        <f t="shared" si="162"/>
        <v>0</v>
      </c>
      <c r="P3521" s="14">
        <f t="shared" si="163"/>
        <v>10</v>
      </c>
      <c r="Q3521" s="16" t="s">
        <v>8319</v>
      </c>
      <c r="R3521" t="s">
        <v>8345</v>
      </c>
      <c r="S3521" s="20">
        <f t="shared" si="164"/>
        <v>42746.019652777773</v>
      </c>
    </row>
    <row r="3522" spans="1:19" ht="43.2" hidden="1" x14ac:dyDescent="0.55000000000000004">
      <c r="A3522" s="10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2">
        <f t="shared" si="162"/>
        <v>0</v>
      </c>
      <c r="P3522" s="14">
        <f t="shared" si="163"/>
        <v>10</v>
      </c>
      <c r="Q3522" s="16" t="s">
        <v>8313</v>
      </c>
      <c r="R3522" t="s">
        <v>8355</v>
      </c>
      <c r="S3522" s="20">
        <f t="shared" si="164"/>
        <v>41935.509652777779</v>
      </c>
    </row>
    <row r="3523" spans="1:19" ht="43.2" hidden="1" x14ac:dyDescent="0.55000000000000004">
      <c r="A3523" s="10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2">
        <f t="shared" ref="O3523:O3586" si="165">ROUND(E3523/D3523*100,0)</f>
        <v>0</v>
      </c>
      <c r="P3523" s="14">
        <f t="shared" ref="P3523:P3586" si="166">IFERROR(ROUND(E3523/L3523,2),0)</f>
        <v>10</v>
      </c>
      <c r="Q3523" s="16" t="s">
        <v>8311</v>
      </c>
      <c r="R3523" t="s">
        <v>8349</v>
      </c>
      <c r="S3523" s="20">
        <f t="shared" ref="S3523:S3586" si="167">(((J3523/60)/60/24)+DATE(1970,1,1))</f>
        <v>42121.367002314815</v>
      </c>
    </row>
    <row r="3524" spans="1:19" ht="43.2" hidden="1" x14ac:dyDescent="0.55000000000000004">
      <c r="A3524" s="10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2">
        <f t="shared" si="165"/>
        <v>0</v>
      </c>
      <c r="P3524" s="14">
        <f t="shared" si="166"/>
        <v>5</v>
      </c>
      <c r="Q3524" s="16" t="s">
        <v>8327</v>
      </c>
      <c r="R3524" t="s">
        <v>8330</v>
      </c>
      <c r="S3524" s="20">
        <f t="shared" si="167"/>
        <v>41989.664409722223</v>
      </c>
    </row>
    <row r="3525" spans="1:19" ht="43.2" hidden="1" x14ac:dyDescent="0.55000000000000004">
      <c r="A3525" s="10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2">
        <f t="shared" si="165"/>
        <v>0</v>
      </c>
      <c r="P3525" s="14">
        <f t="shared" si="166"/>
        <v>5</v>
      </c>
      <c r="Q3525" s="16" t="s">
        <v>8316</v>
      </c>
      <c r="R3525" t="s">
        <v>8344</v>
      </c>
      <c r="S3525" s="20">
        <f t="shared" si="167"/>
        <v>41772.797280092593</v>
      </c>
    </row>
    <row r="3526" spans="1:19" ht="43.2" hidden="1" x14ac:dyDescent="0.55000000000000004">
      <c r="A3526" s="10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2">
        <f t="shared" si="165"/>
        <v>0</v>
      </c>
      <c r="P3526" s="14">
        <f t="shared" si="166"/>
        <v>10</v>
      </c>
      <c r="Q3526" s="16" t="s">
        <v>8316</v>
      </c>
      <c r="R3526" t="s">
        <v>8344</v>
      </c>
      <c r="S3526" s="20">
        <f t="shared" si="167"/>
        <v>42649.924907407403</v>
      </c>
    </row>
    <row r="3527" spans="1:19" ht="43.2" hidden="1" x14ac:dyDescent="0.55000000000000004">
      <c r="A3527" s="10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2">
        <f t="shared" si="165"/>
        <v>0</v>
      </c>
      <c r="P3527" s="14">
        <f t="shared" si="166"/>
        <v>10</v>
      </c>
      <c r="Q3527" s="16" t="s">
        <v>8308</v>
      </c>
      <c r="R3527" t="s">
        <v>8318</v>
      </c>
      <c r="S3527" s="20">
        <f t="shared" si="167"/>
        <v>41830.033958333333</v>
      </c>
    </row>
    <row r="3528" spans="1:19" ht="43.2" hidden="1" x14ac:dyDescent="0.55000000000000004">
      <c r="A3528" s="10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2">
        <f t="shared" si="165"/>
        <v>0</v>
      </c>
      <c r="P3528" s="14">
        <f t="shared" si="166"/>
        <v>5</v>
      </c>
      <c r="Q3528" s="16" t="s">
        <v>8316</v>
      </c>
      <c r="R3528" t="s">
        <v>8334</v>
      </c>
      <c r="S3528" s="20">
        <f t="shared" si="167"/>
        <v>41951.973229166666</v>
      </c>
    </row>
    <row r="3529" spans="1:19" ht="57.6" x14ac:dyDescent="0.55000000000000004">
      <c r="A3529" s="10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2">
        <f t="shared" si="165"/>
        <v>200</v>
      </c>
      <c r="P3529" s="14">
        <f t="shared" si="166"/>
        <v>10</v>
      </c>
      <c r="Q3529" s="16" t="s">
        <v>8327</v>
      </c>
      <c r="R3529" t="s">
        <v>8329</v>
      </c>
      <c r="S3529" s="20">
        <f t="shared" si="167"/>
        <v>42109.826145833329</v>
      </c>
    </row>
    <row r="3530" spans="1:19" ht="43.2" hidden="1" x14ac:dyDescent="0.55000000000000004">
      <c r="A3530" s="1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2">
        <f t="shared" si="165"/>
        <v>0</v>
      </c>
      <c r="P3530" s="14">
        <f t="shared" si="166"/>
        <v>10</v>
      </c>
      <c r="Q3530" s="16" t="s">
        <v>8308</v>
      </c>
      <c r="R3530" t="s">
        <v>8342</v>
      </c>
      <c r="S3530" s="20">
        <f t="shared" si="167"/>
        <v>42017.843287037031</v>
      </c>
    </row>
    <row r="3531" spans="1:19" ht="43.2" hidden="1" x14ac:dyDescent="0.55000000000000004">
      <c r="A3531" s="10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2">
        <f t="shared" si="165"/>
        <v>0</v>
      </c>
      <c r="P3531" s="14">
        <f t="shared" si="166"/>
        <v>10</v>
      </c>
      <c r="Q3531" s="16" t="s">
        <v>8308</v>
      </c>
      <c r="R3531" t="s">
        <v>8342</v>
      </c>
      <c r="S3531" s="20">
        <f t="shared" si="167"/>
        <v>42262.849050925928</v>
      </c>
    </row>
    <row r="3532" spans="1:19" ht="28.8" hidden="1" x14ac:dyDescent="0.55000000000000004">
      <c r="A3532" s="10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2">
        <f t="shared" si="165"/>
        <v>0</v>
      </c>
      <c r="P3532" s="14">
        <f t="shared" si="166"/>
        <v>5</v>
      </c>
      <c r="Q3532" s="16" t="s">
        <v>8319</v>
      </c>
      <c r="R3532" t="s">
        <v>8345</v>
      </c>
      <c r="S3532" s="20">
        <f t="shared" si="167"/>
        <v>42383.899456018517</v>
      </c>
    </row>
    <row r="3533" spans="1:19" ht="43.2" hidden="1" x14ac:dyDescent="0.55000000000000004">
      <c r="A3533" s="10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2">
        <f t="shared" si="165"/>
        <v>0</v>
      </c>
      <c r="P3533" s="14">
        <f t="shared" si="166"/>
        <v>10</v>
      </c>
      <c r="Q3533" s="16" t="s">
        <v>8319</v>
      </c>
      <c r="R3533" t="s">
        <v>8345</v>
      </c>
      <c r="S3533" s="20">
        <f t="shared" si="167"/>
        <v>42061.69594907407</v>
      </c>
    </row>
    <row r="3534" spans="1:19" ht="28.8" hidden="1" x14ac:dyDescent="0.55000000000000004">
      <c r="A3534" s="10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2">
        <f t="shared" si="165"/>
        <v>1</v>
      </c>
      <c r="P3534" s="14">
        <f t="shared" si="166"/>
        <v>5</v>
      </c>
      <c r="Q3534" s="16" t="s">
        <v>8311</v>
      </c>
      <c r="R3534" t="s">
        <v>8356</v>
      </c>
      <c r="S3534" s="20">
        <f t="shared" si="167"/>
        <v>42573.65662037037</v>
      </c>
    </row>
    <row r="3535" spans="1:19" ht="43.2" hidden="1" x14ac:dyDescent="0.55000000000000004">
      <c r="A3535" s="10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2">
        <f t="shared" si="165"/>
        <v>0</v>
      </c>
      <c r="P3535" s="14">
        <f t="shared" si="166"/>
        <v>10</v>
      </c>
      <c r="Q3535" s="16" t="s">
        <v>8311</v>
      </c>
      <c r="R3535" t="s">
        <v>8356</v>
      </c>
      <c r="S3535" s="20">
        <f t="shared" si="167"/>
        <v>42172.669027777782</v>
      </c>
    </row>
    <row r="3536" spans="1:19" ht="43.2" hidden="1" x14ac:dyDescent="0.55000000000000004">
      <c r="A3536" s="10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2">
        <f t="shared" si="165"/>
        <v>1</v>
      </c>
      <c r="P3536" s="14">
        <f t="shared" si="166"/>
        <v>10</v>
      </c>
      <c r="Q3536" s="16" t="s">
        <v>8323</v>
      </c>
      <c r="R3536" t="s">
        <v>8326</v>
      </c>
      <c r="S3536" s="20">
        <f t="shared" si="167"/>
        <v>42291.739548611105</v>
      </c>
    </row>
    <row r="3537" spans="1:19" ht="43.2" hidden="1" x14ac:dyDescent="0.55000000000000004">
      <c r="A3537" s="10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2">
        <f t="shared" si="165"/>
        <v>5</v>
      </c>
      <c r="P3537" s="14">
        <f t="shared" si="166"/>
        <v>10</v>
      </c>
      <c r="Q3537" s="16" t="s">
        <v>8323</v>
      </c>
      <c r="R3537" t="s">
        <v>8326</v>
      </c>
      <c r="S3537" s="20">
        <f t="shared" si="167"/>
        <v>42261.632916666669</v>
      </c>
    </row>
    <row r="3538" spans="1:19" ht="43.2" hidden="1" x14ac:dyDescent="0.55000000000000004">
      <c r="A3538" s="10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2">
        <f t="shared" si="165"/>
        <v>0</v>
      </c>
      <c r="P3538" s="14">
        <f t="shared" si="166"/>
        <v>5</v>
      </c>
      <c r="Q3538" s="16" t="s">
        <v>8323</v>
      </c>
      <c r="R3538" t="s">
        <v>8324</v>
      </c>
      <c r="S3538" s="20">
        <f t="shared" si="167"/>
        <v>41825.055231481485</v>
      </c>
    </row>
    <row r="3539" spans="1:19" ht="43.2" hidden="1" x14ac:dyDescent="0.55000000000000004">
      <c r="A3539" s="10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2">
        <f t="shared" si="165"/>
        <v>0</v>
      </c>
      <c r="P3539" s="14">
        <f t="shared" si="166"/>
        <v>10</v>
      </c>
      <c r="Q3539" s="16" t="s">
        <v>8323</v>
      </c>
      <c r="R3539" t="s">
        <v>8324</v>
      </c>
      <c r="S3539" s="20">
        <f t="shared" si="167"/>
        <v>42745.031469907408</v>
      </c>
    </row>
    <row r="3540" spans="1:19" ht="28.8" hidden="1" x14ac:dyDescent="0.55000000000000004">
      <c r="A3540" s="1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2">
        <f t="shared" si="165"/>
        <v>1</v>
      </c>
      <c r="P3540" s="14">
        <f t="shared" si="166"/>
        <v>10</v>
      </c>
      <c r="Q3540" s="16" t="s">
        <v>8323</v>
      </c>
      <c r="R3540" t="s">
        <v>8324</v>
      </c>
      <c r="S3540" s="20">
        <f t="shared" si="167"/>
        <v>41848.679803240739</v>
      </c>
    </row>
    <row r="3541" spans="1:19" ht="43.2" hidden="1" x14ac:dyDescent="0.55000000000000004">
      <c r="A3541" s="10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2">
        <f t="shared" si="165"/>
        <v>1</v>
      </c>
      <c r="P3541" s="14">
        <f t="shared" si="166"/>
        <v>10</v>
      </c>
      <c r="Q3541" s="16" t="s">
        <v>8323</v>
      </c>
      <c r="R3541" t="s">
        <v>8326</v>
      </c>
      <c r="S3541" s="20">
        <f t="shared" si="167"/>
        <v>42803.842812499999</v>
      </c>
    </row>
    <row r="3542" spans="1:19" ht="28.8" hidden="1" x14ac:dyDescent="0.55000000000000004">
      <c r="A3542" s="10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2">
        <f t="shared" si="165"/>
        <v>0</v>
      </c>
      <c r="P3542" s="14">
        <f t="shared" si="166"/>
        <v>10</v>
      </c>
      <c r="Q3542" s="16" t="s">
        <v>8323</v>
      </c>
      <c r="R3542" t="s">
        <v>8326</v>
      </c>
      <c r="S3542" s="20">
        <f t="shared" si="167"/>
        <v>42786.350231481483</v>
      </c>
    </row>
    <row r="3543" spans="1:19" ht="43.2" hidden="1" x14ac:dyDescent="0.55000000000000004">
      <c r="A3543" s="10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2">
        <f t="shared" si="165"/>
        <v>1</v>
      </c>
      <c r="P3543" s="14">
        <f t="shared" si="166"/>
        <v>10</v>
      </c>
      <c r="Q3543" s="16" t="s">
        <v>8323</v>
      </c>
      <c r="R3543" t="s">
        <v>8326</v>
      </c>
      <c r="S3543" s="20">
        <f t="shared" si="167"/>
        <v>42048.711724537032</v>
      </c>
    </row>
    <row r="3544" spans="1:19" ht="43.2" hidden="1" x14ac:dyDescent="0.55000000000000004">
      <c r="A3544" s="10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2">
        <f t="shared" si="165"/>
        <v>10</v>
      </c>
      <c r="P3544" s="14">
        <f t="shared" si="166"/>
        <v>10</v>
      </c>
      <c r="Q3544" s="16" t="s">
        <v>8323</v>
      </c>
      <c r="R3544" t="s">
        <v>8326</v>
      </c>
      <c r="S3544" s="20">
        <f t="shared" si="167"/>
        <v>41831.697939814818</v>
      </c>
    </row>
    <row r="3545" spans="1:19" ht="43.2" hidden="1" x14ac:dyDescent="0.55000000000000004">
      <c r="A3545" s="10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2">
        <f t="shared" si="165"/>
        <v>2</v>
      </c>
      <c r="P3545" s="14">
        <f t="shared" si="166"/>
        <v>5</v>
      </c>
      <c r="Q3545" s="16" t="s">
        <v>8323</v>
      </c>
      <c r="R3545" t="s">
        <v>8335</v>
      </c>
      <c r="S3545" s="20">
        <f t="shared" si="167"/>
        <v>42201.436226851853</v>
      </c>
    </row>
    <row r="3546" spans="1:19" ht="43.2" hidden="1" x14ac:dyDescent="0.55000000000000004">
      <c r="A3546" s="10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2">
        <f t="shared" si="165"/>
        <v>2</v>
      </c>
      <c r="P3546" s="14">
        <f t="shared" si="166"/>
        <v>10</v>
      </c>
      <c r="Q3546" s="16" t="s">
        <v>8323</v>
      </c>
      <c r="R3546" t="s">
        <v>8326</v>
      </c>
      <c r="S3546" s="20">
        <f t="shared" si="167"/>
        <v>42128.431064814817</v>
      </c>
    </row>
    <row r="3547" spans="1:19" hidden="1" x14ac:dyDescent="0.55000000000000004">
      <c r="A3547" s="10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2">
        <f t="shared" si="165"/>
        <v>0</v>
      </c>
      <c r="P3547" s="14">
        <f t="shared" si="166"/>
        <v>10</v>
      </c>
      <c r="Q3547" s="16" t="s">
        <v>8323</v>
      </c>
      <c r="R3547" t="s">
        <v>8335</v>
      </c>
      <c r="S3547" s="20">
        <f t="shared" si="167"/>
        <v>41865.659780092588</v>
      </c>
    </row>
    <row r="3548" spans="1:19" ht="43.2" hidden="1" x14ac:dyDescent="0.55000000000000004">
      <c r="A3548" s="10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2">
        <f t="shared" si="165"/>
        <v>0</v>
      </c>
      <c r="P3548" s="14">
        <f t="shared" si="166"/>
        <v>10</v>
      </c>
      <c r="Q3548" s="16" t="s">
        <v>8323</v>
      </c>
      <c r="R3548" t="s">
        <v>8335</v>
      </c>
      <c r="S3548" s="20">
        <f t="shared" si="167"/>
        <v>42154.818819444445</v>
      </c>
    </row>
    <row r="3549" spans="1:19" ht="43.2" hidden="1" x14ac:dyDescent="0.55000000000000004">
      <c r="A3549" s="10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2">
        <f t="shared" si="165"/>
        <v>0</v>
      </c>
      <c r="P3549" s="14">
        <f t="shared" si="166"/>
        <v>10</v>
      </c>
      <c r="Q3549" s="16" t="s">
        <v>8323</v>
      </c>
      <c r="R3549" t="s">
        <v>8326</v>
      </c>
      <c r="S3549" s="20">
        <f t="shared" si="167"/>
        <v>41863.527326388888</v>
      </c>
    </row>
    <row r="3550" spans="1:19" hidden="1" x14ac:dyDescent="0.55000000000000004">
      <c r="A3550" s="1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2">
        <f t="shared" si="165"/>
        <v>0</v>
      </c>
      <c r="P3550" s="14">
        <f t="shared" si="166"/>
        <v>10</v>
      </c>
      <c r="Q3550" s="16" t="s">
        <v>8323</v>
      </c>
      <c r="R3550" t="s">
        <v>8326</v>
      </c>
      <c r="S3550" s="20">
        <f t="shared" si="167"/>
        <v>42437.64534722222</v>
      </c>
    </row>
    <row r="3551" spans="1:19" ht="43.2" hidden="1" x14ac:dyDescent="0.55000000000000004">
      <c r="A3551" s="10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2">
        <f t="shared" si="165"/>
        <v>1</v>
      </c>
      <c r="P3551" s="14">
        <f t="shared" si="166"/>
        <v>10</v>
      </c>
      <c r="Q3551" s="16" t="s">
        <v>8323</v>
      </c>
      <c r="R3551" t="s">
        <v>8326</v>
      </c>
      <c r="S3551" s="20">
        <f t="shared" si="167"/>
        <v>42217.670104166667</v>
      </c>
    </row>
    <row r="3552" spans="1:19" ht="57.6" hidden="1" x14ac:dyDescent="0.55000000000000004">
      <c r="A3552" s="10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2">
        <f t="shared" si="165"/>
        <v>0</v>
      </c>
      <c r="P3552" s="14">
        <f t="shared" si="166"/>
        <v>10</v>
      </c>
      <c r="Q3552" s="16" t="s">
        <v>8323</v>
      </c>
      <c r="R3552" t="s">
        <v>8326</v>
      </c>
      <c r="S3552" s="20">
        <f t="shared" si="167"/>
        <v>42622.436412037037</v>
      </c>
    </row>
    <row r="3553" spans="1:19" ht="43.2" hidden="1" x14ac:dyDescent="0.55000000000000004">
      <c r="A3553" s="10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2">
        <f t="shared" si="165"/>
        <v>0</v>
      </c>
      <c r="P3553" s="14">
        <f t="shared" si="166"/>
        <v>10</v>
      </c>
      <c r="Q3553" s="16" t="s">
        <v>8323</v>
      </c>
      <c r="R3553" t="s">
        <v>8326</v>
      </c>
      <c r="S3553" s="20">
        <f t="shared" si="167"/>
        <v>42058.603877314818</v>
      </c>
    </row>
    <row r="3554" spans="1:19" ht="43.2" hidden="1" x14ac:dyDescent="0.55000000000000004">
      <c r="A3554" s="10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2">
        <f t="shared" si="165"/>
        <v>0</v>
      </c>
      <c r="P3554" s="14">
        <f t="shared" si="166"/>
        <v>9</v>
      </c>
      <c r="Q3554" s="16" t="s">
        <v>8308</v>
      </c>
      <c r="R3554" t="s">
        <v>8342</v>
      </c>
      <c r="S3554" s="20">
        <f t="shared" si="167"/>
        <v>42276.903333333335</v>
      </c>
    </row>
    <row r="3555" spans="1:19" ht="43.2" hidden="1" x14ac:dyDescent="0.55000000000000004">
      <c r="A3555" s="10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2">
        <f t="shared" si="165"/>
        <v>0</v>
      </c>
      <c r="P3555" s="14">
        <f t="shared" si="166"/>
        <v>4</v>
      </c>
      <c r="Q3555" s="16" t="s">
        <v>8321</v>
      </c>
      <c r="R3555" t="s">
        <v>8337</v>
      </c>
      <c r="S3555" s="20">
        <f t="shared" si="167"/>
        <v>42396.911712962959</v>
      </c>
    </row>
    <row r="3556" spans="1:19" ht="43.2" hidden="1" x14ac:dyDescent="0.55000000000000004">
      <c r="A3556" s="10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2">
        <f t="shared" si="165"/>
        <v>0</v>
      </c>
      <c r="P3556" s="14">
        <f t="shared" si="166"/>
        <v>2</v>
      </c>
      <c r="Q3556" s="16" t="s">
        <v>8308</v>
      </c>
      <c r="R3556" t="s">
        <v>8310</v>
      </c>
      <c r="S3556" s="20">
        <f t="shared" si="167"/>
        <v>41838.832152777781</v>
      </c>
    </row>
    <row r="3557" spans="1:19" ht="43.2" hidden="1" x14ac:dyDescent="0.55000000000000004">
      <c r="A3557" s="10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2">
        <f t="shared" si="165"/>
        <v>2</v>
      </c>
      <c r="P3557" s="14">
        <f t="shared" si="166"/>
        <v>2</v>
      </c>
      <c r="Q3557" s="16" t="s">
        <v>8308</v>
      </c>
      <c r="R3557" t="s">
        <v>8318</v>
      </c>
      <c r="S3557" s="20">
        <f t="shared" si="167"/>
        <v>41864.04886574074</v>
      </c>
    </row>
    <row r="3558" spans="1:19" ht="43.2" hidden="1" x14ac:dyDescent="0.55000000000000004">
      <c r="A3558" s="10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2">
        <f t="shared" si="165"/>
        <v>1</v>
      </c>
      <c r="P3558" s="14">
        <f t="shared" si="166"/>
        <v>1</v>
      </c>
      <c r="Q3558" s="16" t="s">
        <v>8308</v>
      </c>
      <c r="R3558" t="s">
        <v>8342</v>
      </c>
      <c r="S3558" s="20">
        <f t="shared" si="167"/>
        <v>41927.067627314813</v>
      </c>
    </row>
    <row r="3559" spans="1:19" ht="43.2" hidden="1" x14ac:dyDescent="0.55000000000000004">
      <c r="A3559" s="10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2">
        <f t="shared" si="165"/>
        <v>0</v>
      </c>
      <c r="P3559" s="14">
        <f t="shared" si="166"/>
        <v>8</v>
      </c>
      <c r="Q3559" s="16" t="s">
        <v>8319</v>
      </c>
      <c r="R3559" t="s">
        <v>8345</v>
      </c>
      <c r="S3559" s="20">
        <f t="shared" si="167"/>
        <v>41974.704745370371</v>
      </c>
    </row>
    <row r="3560" spans="1:19" ht="43.2" hidden="1" x14ac:dyDescent="0.55000000000000004">
      <c r="A3560" s="1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2">
        <f t="shared" si="165"/>
        <v>0</v>
      </c>
      <c r="P3560" s="14">
        <f t="shared" si="166"/>
        <v>2.33</v>
      </c>
      <c r="Q3560" s="16" t="s">
        <v>8311</v>
      </c>
      <c r="R3560" t="s">
        <v>8348</v>
      </c>
      <c r="S3560" s="20">
        <f t="shared" si="167"/>
        <v>42013.059027777781</v>
      </c>
    </row>
    <row r="3561" spans="1:19" ht="43.2" hidden="1" x14ac:dyDescent="0.55000000000000004">
      <c r="A3561" s="10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2">
        <f t="shared" si="165"/>
        <v>0</v>
      </c>
      <c r="P3561" s="14">
        <f t="shared" si="166"/>
        <v>2.33</v>
      </c>
      <c r="Q3561" s="16" t="s">
        <v>8323</v>
      </c>
      <c r="R3561" t="s">
        <v>8326</v>
      </c>
      <c r="S3561" s="20">
        <f t="shared" si="167"/>
        <v>42465.128391203703</v>
      </c>
    </row>
    <row r="3562" spans="1:19" ht="43.2" hidden="1" x14ac:dyDescent="0.55000000000000004">
      <c r="A3562" s="10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2">
        <f t="shared" si="165"/>
        <v>0</v>
      </c>
      <c r="P3562" s="14">
        <f t="shared" si="166"/>
        <v>7</v>
      </c>
      <c r="Q3562" s="16" t="s">
        <v>8323</v>
      </c>
      <c r="R3562" t="s">
        <v>8326</v>
      </c>
      <c r="S3562" s="20">
        <f t="shared" si="167"/>
        <v>42513.976319444439</v>
      </c>
    </row>
    <row r="3563" spans="1:19" ht="43.2" hidden="1" x14ac:dyDescent="0.55000000000000004">
      <c r="A3563" s="10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2">
        <f t="shared" si="165"/>
        <v>0</v>
      </c>
      <c r="P3563" s="14">
        <f t="shared" si="166"/>
        <v>3</v>
      </c>
      <c r="Q3563" s="16" t="s">
        <v>8321</v>
      </c>
      <c r="R3563" t="s">
        <v>8339</v>
      </c>
      <c r="S3563" s="20">
        <f t="shared" si="167"/>
        <v>42275.861157407402</v>
      </c>
    </row>
    <row r="3564" spans="1:19" ht="43.2" hidden="1" x14ac:dyDescent="0.55000000000000004">
      <c r="A3564" s="10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2">
        <f t="shared" si="165"/>
        <v>1</v>
      </c>
      <c r="P3564" s="14">
        <f t="shared" si="166"/>
        <v>3</v>
      </c>
      <c r="Q3564" s="16" t="s">
        <v>8308</v>
      </c>
      <c r="R3564" t="s">
        <v>8342</v>
      </c>
      <c r="S3564" s="20">
        <f t="shared" si="167"/>
        <v>42525.656944444447</v>
      </c>
    </row>
    <row r="3565" spans="1:19" ht="28.8" hidden="1" x14ac:dyDescent="0.55000000000000004">
      <c r="A3565" s="10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2">
        <f t="shared" si="165"/>
        <v>0</v>
      </c>
      <c r="P3565" s="14">
        <f t="shared" si="166"/>
        <v>3</v>
      </c>
      <c r="Q3565" s="16" t="s">
        <v>8308</v>
      </c>
      <c r="R3565" t="s">
        <v>8342</v>
      </c>
      <c r="S3565" s="20">
        <f t="shared" si="167"/>
        <v>42646.896898148145</v>
      </c>
    </row>
    <row r="3566" spans="1:19" ht="43.2" hidden="1" x14ac:dyDescent="0.55000000000000004">
      <c r="A3566" s="10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2">
        <f t="shared" si="165"/>
        <v>0</v>
      </c>
      <c r="P3566" s="14">
        <f t="shared" si="166"/>
        <v>3</v>
      </c>
      <c r="Q3566" s="16" t="s">
        <v>8346</v>
      </c>
      <c r="R3566" t="s">
        <v>8347</v>
      </c>
      <c r="S3566" s="20">
        <f t="shared" si="167"/>
        <v>42011.925937499997</v>
      </c>
    </row>
    <row r="3567" spans="1:19" ht="57.6" hidden="1" x14ac:dyDescent="0.55000000000000004">
      <c r="A3567" s="10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2">
        <f t="shared" si="165"/>
        <v>0</v>
      </c>
      <c r="P3567" s="14">
        <f t="shared" si="166"/>
        <v>6</v>
      </c>
      <c r="Q3567" s="16" t="s">
        <v>8311</v>
      </c>
      <c r="R3567" t="s">
        <v>8348</v>
      </c>
      <c r="S3567" s="20">
        <f t="shared" si="167"/>
        <v>42395.456412037034</v>
      </c>
    </row>
    <row r="3568" spans="1:19" ht="43.2" hidden="1" x14ac:dyDescent="0.55000000000000004">
      <c r="A3568" s="10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2">
        <f t="shared" si="165"/>
        <v>0</v>
      </c>
      <c r="P3568" s="14">
        <f t="shared" si="166"/>
        <v>3</v>
      </c>
      <c r="Q3568" s="16" t="s">
        <v>8313</v>
      </c>
      <c r="R3568" t="s">
        <v>8355</v>
      </c>
      <c r="S3568" s="20">
        <f t="shared" si="167"/>
        <v>41974.712245370371</v>
      </c>
    </row>
    <row r="3569" spans="1:19" ht="43.2" hidden="1" x14ac:dyDescent="0.55000000000000004">
      <c r="A3569" s="10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2">
        <f t="shared" si="165"/>
        <v>0</v>
      </c>
      <c r="P3569" s="14">
        <f t="shared" si="166"/>
        <v>3</v>
      </c>
      <c r="Q3569" s="16" t="s">
        <v>8316</v>
      </c>
      <c r="R3569" t="s">
        <v>8344</v>
      </c>
      <c r="S3569" s="20">
        <f t="shared" si="167"/>
        <v>42413.649641203709</v>
      </c>
    </row>
    <row r="3570" spans="1:19" ht="43.2" hidden="1" x14ac:dyDescent="0.55000000000000004">
      <c r="A3570" s="1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2">
        <f t="shared" si="165"/>
        <v>1</v>
      </c>
      <c r="P3570" s="14">
        <f t="shared" si="166"/>
        <v>3</v>
      </c>
      <c r="Q3570" s="16" t="s">
        <v>8323</v>
      </c>
      <c r="R3570" t="s">
        <v>8326</v>
      </c>
      <c r="S3570" s="20">
        <f t="shared" si="167"/>
        <v>41982.904386574075</v>
      </c>
    </row>
    <row r="3571" spans="1:19" ht="43.2" hidden="1" x14ac:dyDescent="0.55000000000000004">
      <c r="A3571" s="10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2">
        <f t="shared" si="165"/>
        <v>0</v>
      </c>
      <c r="P3571" s="14">
        <f t="shared" si="166"/>
        <v>5</v>
      </c>
      <c r="Q3571" s="16" t="s">
        <v>8321</v>
      </c>
      <c r="R3571" t="s">
        <v>8325</v>
      </c>
      <c r="S3571" s="20">
        <f t="shared" si="167"/>
        <v>41792.687442129631</v>
      </c>
    </row>
    <row r="3572" spans="1:19" ht="43.2" hidden="1" x14ac:dyDescent="0.55000000000000004">
      <c r="A3572" s="10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2">
        <f t="shared" si="165"/>
        <v>0</v>
      </c>
      <c r="P3572" s="14">
        <f t="shared" si="166"/>
        <v>5</v>
      </c>
      <c r="Q3572" s="16" t="s">
        <v>8321</v>
      </c>
      <c r="R3572" t="s">
        <v>8339</v>
      </c>
      <c r="S3572" s="20">
        <f t="shared" si="167"/>
        <v>42423.985567129625</v>
      </c>
    </row>
    <row r="3573" spans="1:19" ht="43.2" hidden="1" x14ac:dyDescent="0.55000000000000004">
      <c r="A3573" s="10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2">
        <f t="shared" si="165"/>
        <v>0</v>
      </c>
      <c r="P3573" s="14">
        <f t="shared" si="166"/>
        <v>5</v>
      </c>
      <c r="Q3573" s="16" t="s">
        <v>8321</v>
      </c>
      <c r="R3573" t="s">
        <v>8339</v>
      </c>
      <c r="S3573" s="20">
        <f t="shared" si="167"/>
        <v>41331.555127314816</v>
      </c>
    </row>
    <row r="3574" spans="1:19" ht="43.2" hidden="1" x14ac:dyDescent="0.55000000000000004">
      <c r="A3574" s="10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2">
        <f t="shared" si="165"/>
        <v>1</v>
      </c>
      <c r="P3574" s="14">
        <f t="shared" si="166"/>
        <v>5</v>
      </c>
      <c r="Q3574" s="16" t="s">
        <v>8308</v>
      </c>
      <c r="R3574" t="s">
        <v>8342</v>
      </c>
      <c r="S3574" s="20">
        <f t="shared" si="167"/>
        <v>42307.034074074079</v>
      </c>
    </row>
    <row r="3575" spans="1:19" ht="43.2" hidden="1" x14ac:dyDescent="0.55000000000000004">
      <c r="A3575" s="10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2">
        <f t="shared" si="165"/>
        <v>0</v>
      </c>
      <c r="P3575" s="14">
        <f t="shared" si="166"/>
        <v>5</v>
      </c>
      <c r="Q3575" s="16" t="s">
        <v>8311</v>
      </c>
      <c r="R3575" t="s">
        <v>8352</v>
      </c>
      <c r="S3575" s="20">
        <f t="shared" si="167"/>
        <v>41471.446851851848</v>
      </c>
    </row>
    <row r="3576" spans="1:19" ht="43.2" hidden="1" x14ac:dyDescent="0.55000000000000004">
      <c r="A3576" s="10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2">
        <f t="shared" si="165"/>
        <v>0</v>
      </c>
      <c r="P3576" s="14">
        <f t="shared" si="166"/>
        <v>5</v>
      </c>
      <c r="Q3576" s="16" t="s">
        <v>8316</v>
      </c>
      <c r="R3576" t="s">
        <v>8334</v>
      </c>
      <c r="S3576" s="20">
        <f t="shared" si="167"/>
        <v>42123.185798611114</v>
      </c>
    </row>
    <row r="3577" spans="1:19" ht="43.2" hidden="1" x14ac:dyDescent="0.55000000000000004">
      <c r="A3577" s="10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2">
        <f t="shared" si="165"/>
        <v>1</v>
      </c>
      <c r="P3577" s="14">
        <f t="shared" si="166"/>
        <v>5</v>
      </c>
      <c r="Q3577" s="16" t="s">
        <v>8316</v>
      </c>
      <c r="R3577" t="s">
        <v>8334</v>
      </c>
      <c r="S3577" s="20">
        <f t="shared" si="167"/>
        <v>41835.977083333331</v>
      </c>
    </row>
    <row r="3578" spans="1:19" ht="43.2" hidden="1" x14ac:dyDescent="0.55000000000000004">
      <c r="A3578" s="10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2">
        <f t="shared" si="165"/>
        <v>0</v>
      </c>
      <c r="P3578" s="14">
        <f t="shared" si="166"/>
        <v>5</v>
      </c>
      <c r="Q3578" s="16" t="s">
        <v>8316</v>
      </c>
      <c r="R3578" t="s">
        <v>8334</v>
      </c>
      <c r="S3578" s="20">
        <f t="shared" si="167"/>
        <v>41722.792407407411</v>
      </c>
    </row>
    <row r="3579" spans="1:19" ht="43.2" hidden="1" x14ac:dyDescent="0.55000000000000004">
      <c r="A3579" s="10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2">
        <f t="shared" si="165"/>
        <v>0</v>
      </c>
      <c r="P3579" s="14">
        <f t="shared" si="166"/>
        <v>5</v>
      </c>
      <c r="Q3579" s="16" t="s">
        <v>8316</v>
      </c>
      <c r="R3579" t="s">
        <v>8344</v>
      </c>
      <c r="S3579" s="20">
        <f t="shared" si="167"/>
        <v>41975.347523148142</v>
      </c>
    </row>
    <row r="3580" spans="1:19" ht="43.2" hidden="1" x14ac:dyDescent="0.55000000000000004">
      <c r="A3580" s="1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2">
        <f t="shared" si="165"/>
        <v>0</v>
      </c>
      <c r="P3580" s="14">
        <f t="shared" si="166"/>
        <v>5</v>
      </c>
      <c r="Q3580" s="16" t="s">
        <v>8319</v>
      </c>
      <c r="R3580" t="s">
        <v>8345</v>
      </c>
      <c r="S3580" s="20">
        <f t="shared" si="167"/>
        <v>41837.905694444446</v>
      </c>
    </row>
    <row r="3581" spans="1:19" ht="43.2" hidden="1" x14ac:dyDescent="0.55000000000000004">
      <c r="A3581" s="10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2">
        <f t="shared" si="165"/>
        <v>1</v>
      </c>
      <c r="P3581" s="14">
        <f t="shared" si="166"/>
        <v>5</v>
      </c>
      <c r="Q3581" s="16" t="s">
        <v>8327</v>
      </c>
      <c r="R3581" t="s">
        <v>8354</v>
      </c>
      <c r="S3581" s="20">
        <f t="shared" si="167"/>
        <v>40782.165532407409</v>
      </c>
    </row>
    <row r="3582" spans="1:19" ht="43.2" hidden="1" x14ac:dyDescent="0.55000000000000004">
      <c r="A3582" s="10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2">
        <f t="shared" si="165"/>
        <v>0</v>
      </c>
      <c r="P3582" s="14">
        <f t="shared" si="166"/>
        <v>5</v>
      </c>
      <c r="Q3582" s="16" t="s">
        <v>8311</v>
      </c>
      <c r="R3582" t="s">
        <v>8352</v>
      </c>
      <c r="S3582" s="20">
        <f t="shared" si="167"/>
        <v>41136.85805555556</v>
      </c>
    </row>
    <row r="3583" spans="1:19" ht="43.2" hidden="1" x14ac:dyDescent="0.55000000000000004">
      <c r="A3583" s="10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2">
        <f t="shared" si="165"/>
        <v>0</v>
      </c>
      <c r="P3583" s="14">
        <f t="shared" si="166"/>
        <v>5</v>
      </c>
      <c r="Q3583" s="16" t="s">
        <v>8311</v>
      </c>
      <c r="R3583" t="s">
        <v>8352</v>
      </c>
      <c r="S3583" s="20">
        <f t="shared" si="167"/>
        <v>42527.007326388892</v>
      </c>
    </row>
    <row r="3584" spans="1:19" ht="43.2" hidden="1" x14ac:dyDescent="0.55000000000000004">
      <c r="A3584" s="10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2">
        <f t="shared" si="165"/>
        <v>1</v>
      </c>
      <c r="P3584" s="14">
        <f t="shared" si="166"/>
        <v>5</v>
      </c>
      <c r="Q3584" s="16" t="s">
        <v>8313</v>
      </c>
      <c r="R3584" t="s">
        <v>8351</v>
      </c>
      <c r="S3584" s="20">
        <f t="shared" si="167"/>
        <v>42325.448958333334</v>
      </c>
    </row>
    <row r="3585" spans="1:19" ht="43.2" hidden="1" x14ac:dyDescent="0.55000000000000004">
      <c r="A3585" s="10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2">
        <f t="shared" si="165"/>
        <v>0</v>
      </c>
      <c r="P3585" s="14">
        <f t="shared" si="166"/>
        <v>5</v>
      </c>
      <c r="Q3585" s="16" t="s">
        <v>8327</v>
      </c>
      <c r="R3585" t="s">
        <v>8330</v>
      </c>
      <c r="S3585" s="20">
        <f t="shared" si="167"/>
        <v>42791.669837962967</v>
      </c>
    </row>
    <row r="3586" spans="1:19" ht="43.2" hidden="1" x14ac:dyDescent="0.55000000000000004">
      <c r="A3586" s="10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2">
        <f t="shared" si="165"/>
        <v>0</v>
      </c>
      <c r="P3586" s="14">
        <f t="shared" si="166"/>
        <v>5</v>
      </c>
      <c r="Q3586" s="16" t="s">
        <v>8319</v>
      </c>
      <c r="R3586" t="s">
        <v>8345</v>
      </c>
      <c r="S3586" s="20">
        <f t="shared" si="167"/>
        <v>42019.737766203703</v>
      </c>
    </row>
    <row r="3587" spans="1:19" hidden="1" x14ac:dyDescent="0.55000000000000004">
      <c r="A3587" s="10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2">
        <f t="shared" ref="O3587:O3650" si="168">ROUND(E3587/D3587*100,0)</f>
        <v>0</v>
      </c>
      <c r="P3587" s="14">
        <f t="shared" ref="P3587:P3650" si="169">IFERROR(ROUND(E3587/L3587,2),0)</f>
        <v>1</v>
      </c>
      <c r="Q3587" s="16" t="s">
        <v>8319</v>
      </c>
      <c r="R3587" t="s">
        <v>8345</v>
      </c>
      <c r="S3587" s="20">
        <f t="shared" ref="S3587:S3650" si="170">(((J3587/60)/60/24)+DATE(1970,1,1))</f>
        <v>42027.856990740736</v>
      </c>
    </row>
    <row r="3588" spans="1:19" ht="43.2" hidden="1" x14ac:dyDescent="0.55000000000000004">
      <c r="A3588" s="10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2">
        <f t="shared" si="168"/>
        <v>1</v>
      </c>
      <c r="P3588" s="14">
        <f t="shared" si="169"/>
        <v>1</v>
      </c>
      <c r="Q3588" s="16" t="s">
        <v>8319</v>
      </c>
      <c r="R3588" t="s">
        <v>8345</v>
      </c>
      <c r="S3588" s="20">
        <f t="shared" si="170"/>
        <v>42019.76944444445</v>
      </c>
    </row>
    <row r="3589" spans="1:19" ht="28.8" hidden="1" x14ac:dyDescent="0.55000000000000004">
      <c r="A3589" s="10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2">
        <f t="shared" si="168"/>
        <v>0</v>
      </c>
      <c r="P3589" s="14">
        <f t="shared" si="169"/>
        <v>5</v>
      </c>
      <c r="Q3589" s="16" t="s">
        <v>8319</v>
      </c>
      <c r="R3589" t="s">
        <v>8345</v>
      </c>
      <c r="S3589" s="20">
        <f t="shared" si="170"/>
        <v>42333.330277777779</v>
      </c>
    </row>
    <row r="3590" spans="1:19" ht="43.2" hidden="1" x14ac:dyDescent="0.55000000000000004">
      <c r="A3590" s="1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2">
        <f t="shared" si="168"/>
        <v>0</v>
      </c>
      <c r="P3590" s="14">
        <f t="shared" si="169"/>
        <v>5</v>
      </c>
      <c r="Q3590" s="16" t="s">
        <v>8319</v>
      </c>
      <c r="R3590" t="s">
        <v>8345</v>
      </c>
      <c r="S3590" s="20">
        <f t="shared" si="170"/>
        <v>42422.536192129628</v>
      </c>
    </row>
    <row r="3591" spans="1:19" ht="43.2" hidden="1" x14ac:dyDescent="0.55000000000000004">
      <c r="A3591" s="10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2">
        <f t="shared" si="168"/>
        <v>1</v>
      </c>
      <c r="P3591" s="14">
        <f t="shared" si="169"/>
        <v>5</v>
      </c>
      <c r="Q3591" s="16" t="s">
        <v>8323</v>
      </c>
      <c r="R3591" t="s">
        <v>8326</v>
      </c>
      <c r="S3591" s="20">
        <f t="shared" si="170"/>
        <v>42453.428240740745</v>
      </c>
    </row>
    <row r="3592" spans="1:19" ht="43.2" hidden="1" x14ac:dyDescent="0.55000000000000004">
      <c r="A3592" s="10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2">
        <f t="shared" si="168"/>
        <v>0</v>
      </c>
      <c r="P3592" s="14">
        <f t="shared" si="169"/>
        <v>5</v>
      </c>
      <c r="Q3592" s="16" t="s">
        <v>8323</v>
      </c>
      <c r="R3592" t="s">
        <v>8326</v>
      </c>
      <c r="S3592" s="20">
        <f t="shared" si="170"/>
        <v>41985.427361111113</v>
      </c>
    </row>
    <row r="3593" spans="1:19" ht="43.2" hidden="1" x14ac:dyDescent="0.55000000000000004">
      <c r="A3593" s="10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2">
        <f t="shared" si="168"/>
        <v>0</v>
      </c>
      <c r="P3593" s="14">
        <f t="shared" si="169"/>
        <v>5</v>
      </c>
      <c r="Q3593" s="16" t="s">
        <v>8323</v>
      </c>
      <c r="R3593" t="s">
        <v>8324</v>
      </c>
      <c r="S3593" s="20">
        <f t="shared" si="170"/>
        <v>42060.04550925926</v>
      </c>
    </row>
    <row r="3594" spans="1:19" ht="43.2" hidden="1" x14ac:dyDescent="0.55000000000000004">
      <c r="A3594" s="10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2">
        <f t="shared" si="168"/>
        <v>0</v>
      </c>
      <c r="P3594" s="14">
        <f t="shared" si="169"/>
        <v>5</v>
      </c>
      <c r="Q3594" s="16" t="s">
        <v>8323</v>
      </c>
      <c r="R3594" t="s">
        <v>8335</v>
      </c>
      <c r="S3594" s="20">
        <f t="shared" si="170"/>
        <v>41799.259039351848</v>
      </c>
    </row>
    <row r="3595" spans="1:19" ht="43.2" hidden="1" x14ac:dyDescent="0.55000000000000004">
      <c r="A3595" s="10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2">
        <f t="shared" si="168"/>
        <v>0</v>
      </c>
      <c r="P3595" s="14">
        <f t="shared" si="169"/>
        <v>5</v>
      </c>
      <c r="Q3595" s="16" t="s">
        <v>8323</v>
      </c>
      <c r="R3595" t="s">
        <v>8326</v>
      </c>
      <c r="S3595" s="20">
        <f t="shared" si="170"/>
        <v>42492.98505787037</v>
      </c>
    </row>
    <row r="3596" spans="1:19" ht="43.2" hidden="1" x14ac:dyDescent="0.55000000000000004">
      <c r="A3596" s="10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2">
        <f t="shared" si="168"/>
        <v>0</v>
      </c>
      <c r="P3596" s="14">
        <f t="shared" si="169"/>
        <v>5</v>
      </c>
      <c r="Q3596" s="16" t="s">
        <v>8323</v>
      </c>
      <c r="R3596" t="s">
        <v>8326</v>
      </c>
      <c r="S3596" s="20">
        <f t="shared" si="170"/>
        <v>41915.400219907409</v>
      </c>
    </row>
    <row r="3597" spans="1:19" ht="43.2" hidden="1" x14ac:dyDescent="0.55000000000000004">
      <c r="A3597" s="10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2">
        <f t="shared" si="168"/>
        <v>0</v>
      </c>
      <c r="P3597" s="14">
        <f t="shared" si="169"/>
        <v>5</v>
      </c>
      <c r="Q3597" s="16" t="s">
        <v>8323</v>
      </c>
      <c r="R3597" t="s">
        <v>8326</v>
      </c>
      <c r="S3597" s="20">
        <f t="shared" si="170"/>
        <v>42109.801712962959</v>
      </c>
    </row>
    <row r="3598" spans="1:19" ht="28.8" hidden="1" x14ac:dyDescent="0.55000000000000004">
      <c r="A3598" s="10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2">
        <f t="shared" si="168"/>
        <v>0</v>
      </c>
      <c r="P3598" s="14">
        <f t="shared" si="169"/>
        <v>5</v>
      </c>
      <c r="Q3598" s="16" t="s">
        <v>8323</v>
      </c>
      <c r="R3598" t="s">
        <v>8326</v>
      </c>
      <c r="S3598" s="20">
        <f t="shared" si="170"/>
        <v>41809.389930555553</v>
      </c>
    </row>
    <row r="3599" spans="1:19" ht="43.2" hidden="1" x14ac:dyDescent="0.55000000000000004">
      <c r="A3599" s="10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2">
        <f t="shared" si="168"/>
        <v>0</v>
      </c>
      <c r="P3599" s="14">
        <f t="shared" si="169"/>
        <v>5</v>
      </c>
      <c r="Q3599" s="16" t="s">
        <v>8323</v>
      </c>
      <c r="R3599" t="s">
        <v>8326</v>
      </c>
      <c r="S3599" s="20">
        <f t="shared" si="170"/>
        <v>41848.772928240738</v>
      </c>
    </row>
    <row r="3600" spans="1:19" ht="43.2" hidden="1" x14ac:dyDescent="0.55000000000000004">
      <c r="A3600" s="1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2">
        <f t="shared" si="168"/>
        <v>0</v>
      </c>
      <c r="P3600" s="14">
        <f t="shared" si="169"/>
        <v>5</v>
      </c>
      <c r="Q3600" s="16" t="s">
        <v>8323</v>
      </c>
      <c r="R3600" t="s">
        <v>8326</v>
      </c>
      <c r="S3600" s="20">
        <f t="shared" si="170"/>
        <v>42510.938900462963</v>
      </c>
    </row>
    <row r="3601" spans="1:19" ht="28.8" hidden="1" x14ac:dyDescent="0.55000000000000004">
      <c r="A3601" s="10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2">
        <f t="shared" si="168"/>
        <v>0</v>
      </c>
      <c r="P3601" s="14">
        <f t="shared" si="169"/>
        <v>4</v>
      </c>
      <c r="Q3601" s="16" t="s">
        <v>8308</v>
      </c>
      <c r="R3601" t="s">
        <v>8342</v>
      </c>
      <c r="S3601" s="20">
        <f t="shared" si="170"/>
        <v>42131.455439814818</v>
      </c>
    </row>
    <row r="3602" spans="1:19" hidden="1" x14ac:dyDescent="0.55000000000000004">
      <c r="A3602" s="10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2">
        <f t="shared" si="168"/>
        <v>0</v>
      </c>
      <c r="P3602" s="14">
        <f t="shared" si="169"/>
        <v>1.33</v>
      </c>
      <c r="Q3602" s="16" t="s">
        <v>8319</v>
      </c>
      <c r="R3602" t="s">
        <v>8345</v>
      </c>
      <c r="S3602" s="20">
        <f t="shared" si="170"/>
        <v>42034.339363425926</v>
      </c>
    </row>
    <row r="3603" spans="1:19" ht="43.2" hidden="1" x14ac:dyDescent="0.55000000000000004">
      <c r="A3603" s="10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2">
        <f t="shared" si="168"/>
        <v>0</v>
      </c>
      <c r="P3603" s="14">
        <f t="shared" si="169"/>
        <v>2</v>
      </c>
      <c r="Q3603" s="16" t="s">
        <v>8316</v>
      </c>
      <c r="R3603" t="s">
        <v>8344</v>
      </c>
      <c r="S3603" s="20">
        <f t="shared" si="170"/>
        <v>42645.367442129631</v>
      </c>
    </row>
    <row r="3604" spans="1:19" ht="57.6" hidden="1" x14ac:dyDescent="0.55000000000000004">
      <c r="A3604" s="10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2">
        <f t="shared" si="168"/>
        <v>0</v>
      </c>
      <c r="P3604" s="14">
        <f t="shared" si="169"/>
        <v>2</v>
      </c>
      <c r="Q3604" s="16" t="s">
        <v>8323</v>
      </c>
      <c r="R3604" t="s">
        <v>8326</v>
      </c>
      <c r="S3604" s="20">
        <f t="shared" si="170"/>
        <v>41812.77443287037</v>
      </c>
    </row>
    <row r="3605" spans="1:19" ht="43.2" hidden="1" x14ac:dyDescent="0.55000000000000004">
      <c r="A3605" s="10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2">
        <f t="shared" si="168"/>
        <v>0</v>
      </c>
      <c r="P3605" s="14">
        <f t="shared" si="169"/>
        <v>1</v>
      </c>
      <c r="Q3605" s="16" t="s">
        <v>8321</v>
      </c>
      <c r="R3605" t="s">
        <v>8325</v>
      </c>
      <c r="S3605" s="20">
        <f t="shared" si="170"/>
        <v>42375.996886574074</v>
      </c>
    </row>
    <row r="3606" spans="1:19" ht="43.2" hidden="1" x14ac:dyDescent="0.55000000000000004">
      <c r="A3606" s="10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2">
        <f t="shared" si="168"/>
        <v>0</v>
      </c>
      <c r="P3606" s="14">
        <f t="shared" si="169"/>
        <v>1</v>
      </c>
      <c r="Q3606" s="16" t="s">
        <v>8321</v>
      </c>
      <c r="R3606" t="s">
        <v>8339</v>
      </c>
      <c r="S3606" s="20">
        <f t="shared" si="170"/>
        <v>41500.747453703705</v>
      </c>
    </row>
    <row r="3607" spans="1:19" ht="28.8" hidden="1" x14ac:dyDescent="0.55000000000000004">
      <c r="A3607" s="10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2">
        <f t="shared" si="168"/>
        <v>0</v>
      </c>
      <c r="P3607" s="14">
        <f t="shared" si="169"/>
        <v>1</v>
      </c>
      <c r="Q3607" s="16" t="s">
        <v>8308</v>
      </c>
      <c r="R3607" t="s">
        <v>8310</v>
      </c>
      <c r="S3607" s="20">
        <f t="shared" si="170"/>
        <v>42615.753310185188</v>
      </c>
    </row>
    <row r="3608" spans="1:19" ht="28.8" hidden="1" x14ac:dyDescent="0.55000000000000004">
      <c r="A3608" s="10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2">
        <f t="shared" si="168"/>
        <v>3</v>
      </c>
      <c r="P3608" s="14">
        <f t="shared" si="169"/>
        <v>1</v>
      </c>
      <c r="Q3608" s="16" t="s">
        <v>8311</v>
      </c>
      <c r="R3608" t="s">
        <v>8348</v>
      </c>
      <c r="S3608" s="20">
        <f t="shared" si="170"/>
        <v>42524.667662037042</v>
      </c>
    </row>
    <row r="3609" spans="1:19" ht="28.8" hidden="1" x14ac:dyDescent="0.55000000000000004">
      <c r="A3609" s="10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2">
        <f t="shared" si="168"/>
        <v>0</v>
      </c>
      <c r="P3609" s="14">
        <f t="shared" si="169"/>
        <v>1</v>
      </c>
      <c r="Q3609" s="16" t="s">
        <v>8313</v>
      </c>
      <c r="R3609" t="s">
        <v>8351</v>
      </c>
      <c r="S3609" s="20">
        <f t="shared" si="170"/>
        <v>42033.845543981486</v>
      </c>
    </row>
    <row r="3610" spans="1:19" ht="43.2" hidden="1" x14ac:dyDescent="0.55000000000000004">
      <c r="A3610" s="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2">
        <f t="shared" si="168"/>
        <v>0</v>
      </c>
      <c r="P3610" s="14">
        <f t="shared" si="169"/>
        <v>1.5</v>
      </c>
      <c r="Q3610" s="16" t="s">
        <v>8308</v>
      </c>
      <c r="R3610" t="s">
        <v>8342</v>
      </c>
      <c r="S3610" s="20">
        <f t="shared" si="170"/>
        <v>42031.362187499995</v>
      </c>
    </row>
    <row r="3611" spans="1:19" ht="43.2" hidden="1" x14ac:dyDescent="0.55000000000000004">
      <c r="A3611" s="10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2">
        <f t="shared" si="168"/>
        <v>0</v>
      </c>
      <c r="P3611" s="14">
        <f t="shared" si="169"/>
        <v>1</v>
      </c>
      <c r="Q3611" s="16" t="s">
        <v>8323</v>
      </c>
      <c r="R3611" t="s">
        <v>8324</v>
      </c>
      <c r="S3611" s="20">
        <f t="shared" si="170"/>
        <v>42460.374305555553</v>
      </c>
    </row>
    <row r="3612" spans="1:19" ht="43.2" hidden="1" x14ac:dyDescent="0.55000000000000004">
      <c r="A3612" s="10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2">
        <f t="shared" si="168"/>
        <v>0</v>
      </c>
      <c r="P3612" s="14">
        <f t="shared" si="169"/>
        <v>1.5</v>
      </c>
      <c r="Q3612" s="16" t="s">
        <v>8323</v>
      </c>
      <c r="R3612" t="s">
        <v>8335</v>
      </c>
      <c r="S3612" s="20">
        <f t="shared" si="170"/>
        <v>41849.887037037035</v>
      </c>
    </row>
    <row r="3613" spans="1:19" hidden="1" x14ac:dyDescent="0.55000000000000004">
      <c r="A3613" s="10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2">
        <f t="shared" si="168"/>
        <v>0</v>
      </c>
      <c r="P3613" s="14">
        <f t="shared" si="169"/>
        <v>1.5</v>
      </c>
      <c r="Q3613" s="16" t="s">
        <v>8323</v>
      </c>
      <c r="R3613" t="s">
        <v>8326</v>
      </c>
      <c r="S3613" s="20">
        <f t="shared" si="170"/>
        <v>42095.229166666672</v>
      </c>
    </row>
    <row r="3614" spans="1:19" ht="43.2" hidden="1" x14ac:dyDescent="0.55000000000000004">
      <c r="A3614" s="10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2">
        <f t="shared" si="168"/>
        <v>0</v>
      </c>
      <c r="P3614" s="14">
        <f t="shared" si="169"/>
        <v>3</v>
      </c>
      <c r="Q3614" s="16" t="s">
        <v>8323</v>
      </c>
      <c r="R3614" t="s">
        <v>8326</v>
      </c>
      <c r="S3614" s="20">
        <f t="shared" si="170"/>
        <v>42107.864722222221</v>
      </c>
    </row>
    <row r="3615" spans="1:19" ht="43.2" hidden="1" x14ac:dyDescent="0.55000000000000004">
      <c r="A3615" s="10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2">
        <f t="shared" si="168"/>
        <v>2</v>
      </c>
      <c r="P3615" s="14">
        <f t="shared" si="169"/>
        <v>1.5</v>
      </c>
      <c r="Q3615" s="16" t="s">
        <v>8323</v>
      </c>
      <c r="R3615" t="s">
        <v>8326</v>
      </c>
      <c r="S3615" s="20">
        <f t="shared" si="170"/>
        <v>42307.189270833333</v>
      </c>
    </row>
    <row r="3616" spans="1:19" ht="43.2" hidden="1" x14ac:dyDescent="0.55000000000000004">
      <c r="A3616" s="10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2">
        <f t="shared" si="168"/>
        <v>0</v>
      </c>
      <c r="P3616" s="14">
        <f t="shared" si="169"/>
        <v>1</v>
      </c>
      <c r="Q3616" s="16" t="s">
        <v>8323</v>
      </c>
      <c r="R3616" t="s">
        <v>8326</v>
      </c>
      <c r="S3616" s="20">
        <f t="shared" si="170"/>
        <v>42358.573182870372</v>
      </c>
    </row>
    <row r="3617" spans="1:19" ht="43.2" hidden="1" x14ac:dyDescent="0.55000000000000004">
      <c r="A3617" s="10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2">
        <f t="shared" si="168"/>
        <v>0</v>
      </c>
      <c r="P3617" s="14">
        <f t="shared" si="169"/>
        <v>1</v>
      </c>
      <c r="Q3617" s="16" t="s">
        <v>8321</v>
      </c>
      <c r="R3617" t="s">
        <v>8339</v>
      </c>
      <c r="S3617" s="20">
        <f t="shared" si="170"/>
        <v>42130.335358796292</v>
      </c>
    </row>
    <row r="3618" spans="1:19" ht="28.8" hidden="1" x14ac:dyDescent="0.55000000000000004">
      <c r="A3618" s="10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2">
        <f t="shared" si="168"/>
        <v>0</v>
      </c>
      <c r="P3618" s="14">
        <f t="shared" si="169"/>
        <v>2</v>
      </c>
      <c r="Q3618" s="16" t="s">
        <v>8308</v>
      </c>
      <c r="R3618" t="s">
        <v>8342</v>
      </c>
      <c r="S3618" s="20">
        <f t="shared" si="170"/>
        <v>42076.092152777783</v>
      </c>
    </row>
    <row r="3619" spans="1:19" ht="43.2" hidden="1" x14ac:dyDescent="0.55000000000000004">
      <c r="A3619" s="10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2">
        <f t="shared" si="168"/>
        <v>0</v>
      </c>
      <c r="P3619" s="14">
        <f t="shared" si="169"/>
        <v>2</v>
      </c>
      <c r="Q3619" s="16" t="s">
        <v>8311</v>
      </c>
      <c r="R3619" t="s">
        <v>8352</v>
      </c>
      <c r="S3619" s="20">
        <f t="shared" si="170"/>
        <v>41729.702314814815</v>
      </c>
    </row>
    <row r="3620" spans="1:19" ht="28.8" hidden="1" x14ac:dyDescent="0.55000000000000004">
      <c r="A3620" s="1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2">
        <f t="shared" si="168"/>
        <v>0</v>
      </c>
      <c r="P3620" s="14">
        <f t="shared" si="169"/>
        <v>1</v>
      </c>
      <c r="Q3620" s="16" t="s">
        <v>8311</v>
      </c>
      <c r="R3620" t="s">
        <v>8348</v>
      </c>
      <c r="S3620" s="20">
        <f t="shared" si="170"/>
        <v>41931.959016203706</v>
      </c>
    </row>
    <row r="3621" spans="1:19" ht="28.8" hidden="1" x14ac:dyDescent="0.55000000000000004">
      <c r="A3621" s="10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2">
        <f t="shared" si="168"/>
        <v>0</v>
      </c>
      <c r="P3621" s="14">
        <f t="shared" si="169"/>
        <v>1</v>
      </c>
      <c r="Q3621" s="16" t="s">
        <v>8313</v>
      </c>
      <c r="R3621" t="s">
        <v>8353</v>
      </c>
      <c r="S3621" s="20">
        <f t="shared" si="170"/>
        <v>42023.143414351856</v>
      </c>
    </row>
    <row r="3622" spans="1:19" ht="43.2" hidden="1" x14ac:dyDescent="0.55000000000000004">
      <c r="A3622" s="10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2">
        <f t="shared" si="168"/>
        <v>2</v>
      </c>
      <c r="P3622" s="14">
        <f t="shared" si="169"/>
        <v>1</v>
      </c>
      <c r="Q3622" s="16" t="s">
        <v>8316</v>
      </c>
      <c r="R3622" t="s">
        <v>8334</v>
      </c>
      <c r="S3622" s="20">
        <f t="shared" si="170"/>
        <v>42066.733587962968</v>
      </c>
    </row>
    <row r="3623" spans="1:19" ht="28.8" hidden="1" x14ac:dyDescent="0.55000000000000004">
      <c r="A3623" s="10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2">
        <f t="shared" si="168"/>
        <v>1</v>
      </c>
      <c r="P3623" s="14">
        <f t="shared" si="169"/>
        <v>1</v>
      </c>
      <c r="Q3623" s="16" t="s">
        <v>8316</v>
      </c>
      <c r="R3623" t="s">
        <v>8334</v>
      </c>
      <c r="S3623" s="20">
        <f t="shared" si="170"/>
        <v>41647.632256944446</v>
      </c>
    </row>
    <row r="3624" spans="1:19" ht="43.2" hidden="1" x14ac:dyDescent="0.55000000000000004">
      <c r="A3624" s="10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2">
        <f t="shared" si="168"/>
        <v>0</v>
      </c>
      <c r="P3624" s="14">
        <f t="shared" si="169"/>
        <v>2</v>
      </c>
      <c r="Q3624" s="16" t="s">
        <v>8308</v>
      </c>
      <c r="R3624" t="s">
        <v>8342</v>
      </c>
      <c r="S3624" s="20">
        <f t="shared" si="170"/>
        <v>42377.70694444445</v>
      </c>
    </row>
    <row r="3625" spans="1:19" ht="28.8" hidden="1" x14ac:dyDescent="0.55000000000000004">
      <c r="A3625" s="10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2">
        <f t="shared" si="168"/>
        <v>0</v>
      </c>
      <c r="P3625" s="14">
        <f t="shared" si="169"/>
        <v>1</v>
      </c>
      <c r="Q3625" s="16" t="s">
        <v>8319</v>
      </c>
      <c r="R3625" t="s">
        <v>8345</v>
      </c>
      <c r="S3625" s="20">
        <f t="shared" si="170"/>
        <v>42489.099687499998</v>
      </c>
    </row>
    <row r="3626" spans="1:19" ht="43.2" hidden="1" x14ac:dyDescent="0.55000000000000004">
      <c r="A3626" s="10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2">
        <f t="shared" si="168"/>
        <v>0</v>
      </c>
      <c r="P3626" s="14">
        <f t="shared" si="169"/>
        <v>1</v>
      </c>
      <c r="Q3626" s="16" t="s">
        <v>8319</v>
      </c>
      <c r="R3626" t="s">
        <v>8345</v>
      </c>
      <c r="S3626" s="20">
        <f t="shared" si="170"/>
        <v>42041.218715277777</v>
      </c>
    </row>
    <row r="3627" spans="1:19" ht="43.2" hidden="1" x14ac:dyDescent="0.55000000000000004">
      <c r="A3627" s="10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2">
        <f t="shared" si="168"/>
        <v>0</v>
      </c>
      <c r="P3627" s="14">
        <f t="shared" si="169"/>
        <v>1</v>
      </c>
      <c r="Q3627" s="16" t="s">
        <v>8311</v>
      </c>
      <c r="R3627" t="s">
        <v>8356</v>
      </c>
      <c r="S3627" s="20">
        <f t="shared" si="170"/>
        <v>41745.826273148145</v>
      </c>
    </row>
    <row r="3628" spans="1:19" ht="43.2" hidden="1" x14ac:dyDescent="0.55000000000000004">
      <c r="A3628" s="10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2">
        <f t="shared" si="168"/>
        <v>0</v>
      </c>
      <c r="P3628" s="14">
        <f t="shared" si="169"/>
        <v>1</v>
      </c>
      <c r="Q3628" s="16" t="s">
        <v>8323</v>
      </c>
      <c r="R3628" t="s">
        <v>8326</v>
      </c>
      <c r="S3628" s="20">
        <f t="shared" si="170"/>
        <v>42444.877743055549</v>
      </c>
    </row>
    <row r="3629" spans="1:19" ht="43.2" hidden="1" x14ac:dyDescent="0.55000000000000004">
      <c r="A3629" s="10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2">
        <f t="shared" si="168"/>
        <v>0</v>
      </c>
      <c r="P3629" s="14">
        <f t="shared" si="169"/>
        <v>1</v>
      </c>
      <c r="Q3629" s="16" t="s">
        <v>8323</v>
      </c>
      <c r="R3629" t="s">
        <v>8326</v>
      </c>
      <c r="S3629" s="20">
        <f t="shared" si="170"/>
        <v>41828.922905092593</v>
      </c>
    </row>
    <row r="3630" spans="1:19" ht="43.2" hidden="1" x14ac:dyDescent="0.55000000000000004">
      <c r="A3630" s="1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2">
        <f t="shared" si="168"/>
        <v>0</v>
      </c>
      <c r="P3630" s="14">
        <f t="shared" si="169"/>
        <v>1</v>
      </c>
      <c r="Q3630" s="16" t="s">
        <v>8323</v>
      </c>
      <c r="R3630" t="s">
        <v>8324</v>
      </c>
      <c r="S3630" s="20">
        <f t="shared" si="170"/>
        <v>42567.531157407408</v>
      </c>
    </row>
    <row r="3631" spans="1:19" ht="43.2" hidden="1" x14ac:dyDescent="0.55000000000000004">
      <c r="A3631" s="10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2">
        <f t="shared" si="168"/>
        <v>0</v>
      </c>
      <c r="P3631" s="14">
        <f t="shared" si="169"/>
        <v>1</v>
      </c>
      <c r="Q3631" s="16" t="s">
        <v>8323</v>
      </c>
      <c r="R3631" t="s">
        <v>8324</v>
      </c>
      <c r="S3631" s="20">
        <f t="shared" si="170"/>
        <v>42658.690532407403</v>
      </c>
    </row>
    <row r="3632" spans="1:19" ht="43.2" hidden="1" x14ac:dyDescent="0.55000000000000004">
      <c r="A3632" s="10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2">
        <f t="shared" si="168"/>
        <v>0</v>
      </c>
      <c r="P3632" s="14">
        <f t="shared" si="169"/>
        <v>1</v>
      </c>
      <c r="Q3632" s="16" t="s">
        <v>8323</v>
      </c>
      <c r="R3632" t="s">
        <v>8335</v>
      </c>
      <c r="S3632" s="20">
        <f t="shared" si="170"/>
        <v>42437.094490740739</v>
      </c>
    </row>
    <row r="3633" spans="1:19" ht="43.2" hidden="1" x14ac:dyDescent="0.55000000000000004">
      <c r="A3633" s="10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2">
        <f t="shared" si="168"/>
        <v>0</v>
      </c>
      <c r="P3633" s="14">
        <f t="shared" si="169"/>
        <v>2</v>
      </c>
      <c r="Q3633" s="16" t="s">
        <v>8323</v>
      </c>
      <c r="R3633" t="s">
        <v>8326</v>
      </c>
      <c r="S3633" s="20">
        <f t="shared" si="170"/>
        <v>42391.772997685184</v>
      </c>
    </row>
    <row r="3634" spans="1:19" ht="43.2" hidden="1" x14ac:dyDescent="0.55000000000000004">
      <c r="A3634" s="10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2">
        <f t="shared" si="168"/>
        <v>0</v>
      </c>
      <c r="P3634" s="14">
        <f t="shared" si="169"/>
        <v>1</v>
      </c>
      <c r="Q3634" s="16" t="s">
        <v>8321</v>
      </c>
      <c r="R3634" t="s">
        <v>8337</v>
      </c>
      <c r="S3634" s="20">
        <f t="shared" si="170"/>
        <v>42096.704976851848</v>
      </c>
    </row>
    <row r="3635" spans="1:19" ht="43.2" hidden="1" x14ac:dyDescent="0.55000000000000004">
      <c r="A3635" s="10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2">
        <f t="shared" si="168"/>
        <v>0</v>
      </c>
      <c r="P3635" s="14">
        <f t="shared" si="169"/>
        <v>1</v>
      </c>
      <c r="Q3635" s="16" t="s">
        <v>8321</v>
      </c>
      <c r="R3635" t="s">
        <v>8325</v>
      </c>
      <c r="S3635" s="20">
        <f t="shared" si="170"/>
        <v>42534.180717592593</v>
      </c>
    </row>
    <row r="3636" spans="1:19" ht="28.8" hidden="1" x14ac:dyDescent="0.55000000000000004">
      <c r="A3636" s="10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2">
        <f t="shared" si="168"/>
        <v>0</v>
      </c>
      <c r="P3636" s="14">
        <f t="shared" si="169"/>
        <v>1</v>
      </c>
      <c r="Q3636" s="16" t="s">
        <v>8321</v>
      </c>
      <c r="R3636" t="s">
        <v>8325</v>
      </c>
      <c r="S3636" s="20">
        <f t="shared" si="170"/>
        <v>42416.881018518514</v>
      </c>
    </row>
    <row r="3637" spans="1:19" ht="43.2" hidden="1" x14ac:dyDescent="0.55000000000000004">
      <c r="A3637" s="10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2">
        <f t="shared" si="168"/>
        <v>0</v>
      </c>
      <c r="P3637" s="14">
        <f t="shared" si="169"/>
        <v>1</v>
      </c>
      <c r="Q3637" s="16" t="s">
        <v>8321</v>
      </c>
      <c r="R3637" t="s">
        <v>8325</v>
      </c>
      <c r="S3637" s="20">
        <f t="shared" si="170"/>
        <v>42009.64061342593</v>
      </c>
    </row>
    <row r="3638" spans="1:19" ht="28.8" hidden="1" x14ac:dyDescent="0.55000000000000004">
      <c r="A3638" s="10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2">
        <f t="shared" si="168"/>
        <v>0</v>
      </c>
      <c r="P3638" s="14">
        <f t="shared" si="169"/>
        <v>1</v>
      </c>
      <c r="Q3638" s="16" t="s">
        <v>8321</v>
      </c>
      <c r="R3638" t="s">
        <v>8339</v>
      </c>
      <c r="S3638" s="20">
        <f t="shared" si="170"/>
        <v>42488.848784722228</v>
      </c>
    </row>
    <row r="3639" spans="1:19" ht="43.2" hidden="1" x14ac:dyDescent="0.55000000000000004">
      <c r="A3639" s="10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2">
        <f t="shared" si="168"/>
        <v>0</v>
      </c>
      <c r="P3639" s="14">
        <f t="shared" si="169"/>
        <v>1</v>
      </c>
      <c r="Q3639" s="16" t="s">
        <v>8321</v>
      </c>
      <c r="R3639" t="s">
        <v>8339</v>
      </c>
      <c r="S3639" s="20">
        <f t="shared" si="170"/>
        <v>42753.329039351855</v>
      </c>
    </row>
    <row r="3640" spans="1:19" ht="28.8" hidden="1" x14ac:dyDescent="0.55000000000000004">
      <c r="A3640" s="1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2">
        <f t="shared" si="168"/>
        <v>0</v>
      </c>
      <c r="P3640" s="14">
        <f t="shared" si="169"/>
        <v>1</v>
      </c>
      <c r="Q3640" s="16" t="s">
        <v>8321</v>
      </c>
      <c r="R3640" t="s">
        <v>8339</v>
      </c>
      <c r="S3640" s="20">
        <f t="shared" si="170"/>
        <v>41620.93141203704</v>
      </c>
    </row>
    <row r="3641" spans="1:19" ht="57.6" hidden="1" x14ac:dyDescent="0.55000000000000004">
      <c r="A3641" s="10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2">
        <f t="shared" si="168"/>
        <v>0</v>
      </c>
      <c r="P3641" s="14">
        <f t="shared" si="169"/>
        <v>1</v>
      </c>
      <c r="Q3641" s="16" t="s">
        <v>8308</v>
      </c>
      <c r="R3641" t="s">
        <v>8342</v>
      </c>
      <c r="S3641" s="20">
        <f t="shared" si="170"/>
        <v>42009.817199074074</v>
      </c>
    </row>
    <row r="3642" spans="1:19" ht="43.2" hidden="1" x14ac:dyDescent="0.55000000000000004">
      <c r="A3642" s="10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2">
        <f t="shared" si="168"/>
        <v>0</v>
      </c>
      <c r="P3642" s="14">
        <f t="shared" si="169"/>
        <v>1</v>
      </c>
      <c r="Q3642" s="16" t="s">
        <v>8308</v>
      </c>
      <c r="R3642" t="s">
        <v>8342</v>
      </c>
      <c r="S3642" s="20">
        <f t="shared" si="170"/>
        <v>42433.737453703703</v>
      </c>
    </row>
    <row r="3643" spans="1:19" ht="57.6" hidden="1" x14ac:dyDescent="0.55000000000000004">
      <c r="A3643" s="10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2">
        <f t="shared" si="168"/>
        <v>0</v>
      </c>
      <c r="P3643" s="14">
        <f t="shared" si="169"/>
        <v>1</v>
      </c>
      <c r="Q3643" s="16" t="s">
        <v>8308</v>
      </c>
      <c r="R3643" t="s">
        <v>8342</v>
      </c>
      <c r="S3643" s="20">
        <f t="shared" si="170"/>
        <v>42411.942997685182</v>
      </c>
    </row>
    <row r="3644" spans="1:19" ht="43.2" hidden="1" x14ac:dyDescent="0.55000000000000004">
      <c r="A3644" s="10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2">
        <f t="shared" si="168"/>
        <v>0</v>
      </c>
      <c r="P3644" s="14">
        <f t="shared" si="169"/>
        <v>1</v>
      </c>
      <c r="Q3644" s="16" t="s">
        <v>8308</v>
      </c>
      <c r="R3644" t="s">
        <v>8342</v>
      </c>
      <c r="S3644" s="20">
        <f t="shared" si="170"/>
        <v>42535.68440972222</v>
      </c>
    </row>
    <row r="3645" spans="1:19" ht="43.2" hidden="1" x14ac:dyDescent="0.55000000000000004">
      <c r="A3645" s="10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2">
        <f t="shared" si="168"/>
        <v>0</v>
      </c>
      <c r="P3645" s="14">
        <f t="shared" si="169"/>
        <v>1</v>
      </c>
      <c r="Q3645" s="16" t="s">
        <v>8308</v>
      </c>
      <c r="R3645" t="s">
        <v>8342</v>
      </c>
      <c r="S3645" s="20">
        <f t="shared" si="170"/>
        <v>42031.471666666665</v>
      </c>
    </row>
    <row r="3646" spans="1:19" ht="43.2" hidden="1" x14ac:dyDescent="0.55000000000000004">
      <c r="A3646" s="10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2">
        <f t="shared" si="168"/>
        <v>0</v>
      </c>
      <c r="P3646" s="14">
        <f t="shared" si="169"/>
        <v>1</v>
      </c>
      <c r="Q3646" s="16" t="s">
        <v>8308</v>
      </c>
      <c r="R3646" t="s">
        <v>8342</v>
      </c>
      <c r="S3646" s="20">
        <f t="shared" si="170"/>
        <v>42605.908182870371</v>
      </c>
    </row>
    <row r="3647" spans="1:19" ht="43.2" hidden="1" x14ac:dyDescent="0.55000000000000004">
      <c r="A3647" s="10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2">
        <f t="shared" si="168"/>
        <v>0</v>
      </c>
      <c r="P3647" s="14">
        <f t="shared" si="169"/>
        <v>1</v>
      </c>
      <c r="Q3647" s="16" t="s">
        <v>8308</v>
      </c>
      <c r="R3647" t="s">
        <v>8342</v>
      </c>
      <c r="S3647" s="20">
        <f t="shared" si="170"/>
        <v>42052.93850694444</v>
      </c>
    </row>
    <row r="3648" spans="1:19" hidden="1" x14ac:dyDescent="0.55000000000000004">
      <c r="A3648" s="10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2">
        <f t="shared" si="168"/>
        <v>0</v>
      </c>
      <c r="P3648" s="14">
        <f t="shared" si="169"/>
        <v>1</v>
      </c>
      <c r="Q3648" s="16" t="s">
        <v>8308</v>
      </c>
      <c r="R3648" t="s">
        <v>8342</v>
      </c>
      <c r="S3648" s="20">
        <f t="shared" si="170"/>
        <v>42178.614571759259</v>
      </c>
    </row>
    <row r="3649" spans="1:19" ht="28.8" hidden="1" x14ac:dyDescent="0.55000000000000004">
      <c r="A3649" s="10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2">
        <f t="shared" si="168"/>
        <v>0</v>
      </c>
      <c r="P3649" s="14">
        <f t="shared" si="169"/>
        <v>1</v>
      </c>
      <c r="Q3649" s="16" t="s">
        <v>8308</v>
      </c>
      <c r="R3649" t="s">
        <v>8342</v>
      </c>
      <c r="S3649" s="20">
        <f t="shared" si="170"/>
        <v>41908.650347222225</v>
      </c>
    </row>
    <row r="3650" spans="1:19" ht="28.8" hidden="1" x14ac:dyDescent="0.55000000000000004">
      <c r="A3650" s="1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2">
        <f t="shared" si="168"/>
        <v>0</v>
      </c>
      <c r="P3650" s="14">
        <f t="shared" si="169"/>
        <v>1</v>
      </c>
      <c r="Q3650" s="16" t="s">
        <v>8308</v>
      </c>
      <c r="R3650" t="s">
        <v>8342</v>
      </c>
      <c r="S3650" s="20">
        <f t="shared" si="170"/>
        <v>42031.928576388891</v>
      </c>
    </row>
    <row r="3651" spans="1:19" ht="28.8" hidden="1" x14ac:dyDescent="0.55000000000000004">
      <c r="A3651" s="10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2">
        <f t="shared" ref="O3651:O3714" si="171">ROUND(E3651/D3651*100,0)</f>
        <v>0</v>
      </c>
      <c r="P3651" s="14">
        <f t="shared" ref="P3651:P3714" si="172">IFERROR(ROUND(E3651/L3651,2),0)</f>
        <v>1</v>
      </c>
      <c r="Q3651" s="16" t="s">
        <v>8308</v>
      </c>
      <c r="R3651" t="s">
        <v>8342</v>
      </c>
      <c r="S3651" s="20">
        <f t="shared" ref="S3651:S3714" si="173">(((J3651/60)/60/24)+DATE(1970,1,1))</f>
        <v>41865.583275462966</v>
      </c>
    </row>
    <row r="3652" spans="1:19" ht="43.2" hidden="1" x14ac:dyDescent="0.55000000000000004">
      <c r="A3652" s="10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2">
        <f t="shared" si="171"/>
        <v>0</v>
      </c>
      <c r="P3652" s="14">
        <f t="shared" si="172"/>
        <v>1</v>
      </c>
      <c r="Q3652" s="16" t="s">
        <v>8308</v>
      </c>
      <c r="R3652" t="s">
        <v>8310</v>
      </c>
      <c r="S3652" s="20">
        <f t="shared" si="173"/>
        <v>42639.805601851855</v>
      </c>
    </row>
    <row r="3653" spans="1:19" ht="28.8" hidden="1" x14ac:dyDescent="0.55000000000000004">
      <c r="A3653" s="10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2">
        <f t="shared" si="171"/>
        <v>0</v>
      </c>
      <c r="P3653" s="14">
        <f t="shared" si="172"/>
        <v>1</v>
      </c>
      <c r="Q3653" s="16" t="s">
        <v>8308</v>
      </c>
      <c r="R3653" t="s">
        <v>8310</v>
      </c>
      <c r="S3653" s="20">
        <f t="shared" si="173"/>
        <v>41815.927106481482</v>
      </c>
    </row>
    <row r="3654" spans="1:19" ht="43.2" hidden="1" x14ac:dyDescent="0.55000000000000004">
      <c r="A3654" s="10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2">
        <f t="shared" si="171"/>
        <v>0</v>
      </c>
      <c r="P3654" s="14">
        <f t="shared" si="172"/>
        <v>1</v>
      </c>
      <c r="Q3654" s="16" t="s">
        <v>8346</v>
      </c>
      <c r="R3654" t="s">
        <v>8347</v>
      </c>
      <c r="S3654" s="20">
        <f t="shared" si="173"/>
        <v>41918.818460648145</v>
      </c>
    </row>
    <row r="3655" spans="1:19" ht="43.2" hidden="1" x14ac:dyDescent="0.55000000000000004">
      <c r="A3655" s="10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2">
        <f t="shared" si="171"/>
        <v>0</v>
      </c>
      <c r="P3655" s="14">
        <f t="shared" si="172"/>
        <v>1</v>
      </c>
      <c r="Q3655" s="16" t="s">
        <v>8316</v>
      </c>
      <c r="R3655" t="s">
        <v>8334</v>
      </c>
      <c r="S3655" s="20">
        <f t="shared" si="173"/>
        <v>42347.203587962969</v>
      </c>
    </row>
    <row r="3656" spans="1:19" hidden="1" x14ac:dyDescent="0.55000000000000004">
      <c r="A3656" s="10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2">
        <f t="shared" si="171"/>
        <v>0</v>
      </c>
      <c r="P3656" s="14">
        <f t="shared" si="172"/>
        <v>1</v>
      </c>
      <c r="Q3656" s="16" t="s">
        <v>8316</v>
      </c>
      <c r="R3656" t="s">
        <v>8344</v>
      </c>
      <c r="S3656" s="20">
        <f t="shared" si="173"/>
        <v>41828.649502314816</v>
      </c>
    </row>
    <row r="3657" spans="1:19" ht="43.2" hidden="1" x14ac:dyDescent="0.55000000000000004">
      <c r="A3657" s="10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2">
        <f t="shared" si="171"/>
        <v>0</v>
      </c>
      <c r="P3657" s="14">
        <f t="shared" si="172"/>
        <v>1</v>
      </c>
      <c r="Q3657" s="16" t="s">
        <v>8316</v>
      </c>
      <c r="R3657" t="s">
        <v>8344</v>
      </c>
      <c r="S3657" s="20">
        <f t="shared" si="173"/>
        <v>41958.285046296296</v>
      </c>
    </row>
    <row r="3658" spans="1:19" ht="43.2" hidden="1" x14ac:dyDescent="0.55000000000000004">
      <c r="A3658" s="10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2">
        <f t="shared" si="171"/>
        <v>0</v>
      </c>
      <c r="P3658" s="14">
        <f t="shared" si="172"/>
        <v>1</v>
      </c>
      <c r="Q3658" s="16" t="s">
        <v>8308</v>
      </c>
      <c r="R3658" t="s">
        <v>8310</v>
      </c>
      <c r="S3658" s="20">
        <f t="shared" si="173"/>
        <v>42393.961909722217</v>
      </c>
    </row>
    <row r="3659" spans="1:19" ht="43.2" hidden="1" x14ac:dyDescent="0.55000000000000004">
      <c r="A3659" s="10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2">
        <f t="shared" si="171"/>
        <v>0</v>
      </c>
      <c r="P3659" s="14">
        <f t="shared" si="172"/>
        <v>1</v>
      </c>
      <c r="Q3659" s="16" t="s">
        <v>8311</v>
      </c>
      <c r="R3659" t="s">
        <v>8348</v>
      </c>
      <c r="S3659" s="20">
        <f t="shared" si="173"/>
        <v>42479.318518518514</v>
      </c>
    </row>
    <row r="3660" spans="1:19" ht="43.2" hidden="1" x14ac:dyDescent="0.55000000000000004">
      <c r="A3660" s="1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2">
        <f t="shared" si="171"/>
        <v>0</v>
      </c>
      <c r="P3660" s="14">
        <f t="shared" si="172"/>
        <v>1</v>
      </c>
      <c r="Q3660" s="16" t="s">
        <v>8311</v>
      </c>
      <c r="R3660" t="s">
        <v>8348</v>
      </c>
      <c r="S3660" s="20">
        <f t="shared" si="173"/>
        <v>42708.25309027778</v>
      </c>
    </row>
    <row r="3661" spans="1:19" ht="43.2" hidden="1" x14ac:dyDescent="0.55000000000000004">
      <c r="A3661" s="10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2">
        <f t="shared" si="171"/>
        <v>0</v>
      </c>
      <c r="P3661" s="14">
        <f t="shared" si="172"/>
        <v>1</v>
      </c>
      <c r="Q3661" s="16" t="s">
        <v>8311</v>
      </c>
      <c r="R3661" t="s">
        <v>8348</v>
      </c>
      <c r="S3661" s="20">
        <f t="shared" si="173"/>
        <v>42486.748414351852</v>
      </c>
    </row>
    <row r="3662" spans="1:19" ht="43.2" hidden="1" x14ac:dyDescent="0.55000000000000004">
      <c r="A3662" s="10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2">
        <f t="shared" si="171"/>
        <v>0</v>
      </c>
      <c r="P3662" s="14">
        <f t="shared" si="172"/>
        <v>1</v>
      </c>
      <c r="Q3662" s="16" t="s">
        <v>8311</v>
      </c>
      <c r="R3662" t="s">
        <v>8348</v>
      </c>
      <c r="S3662" s="20">
        <f t="shared" si="173"/>
        <v>42390.171261574069</v>
      </c>
    </row>
    <row r="3663" spans="1:19" ht="43.2" hidden="1" x14ac:dyDescent="0.55000000000000004">
      <c r="A3663" s="10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2">
        <f t="shared" si="171"/>
        <v>0</v>
      </c>
      <c r="P3663" s="14">
        <f t="shared" si="172"/>
        <v>1</v>
      </c>
      <c r="Q3663" s="16" t="s">
        <v>8311</v>
      </c>
      <c r="R3663" t="s">
        <v>8352</v>
      </c>
      <c r="S3663" s="20">
        <f t="shared" si="173"/>
        <v>41444.64261574074</v>
      </c>
    </row>
    <row r="3664" spans="1:19" ht="43.2" hidden="1" x14ac:dyDescent="0.55000000000000004">
      <c r="A3664" s="10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2">
        <f t="shared" si="171"/>
        <v>0</v>
      </c>
      <c r="P3664" s="14">
        <f t="shared" si="172"/>
        <v>1</v>
      </c>
      <c r="Q3664" s="16" t="s">
        <v>8313</v>
      </c>
      <c r="R3664" t="s">
        <v>8355</v>
      </c>
      <c r="S3664" s="20">
        <f t="shared" si="173"/>
        <v>42031.884652777779</v>
      </c>
    </row>
    <row r="3665" spans="1:19" ht="43.2" hidden="1" x14ac:dyDescent="0.55000000000000004">
      <c r="A3665" s="10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2">
        <f t="shared" si="171"/>
        <v>0</v>
      </c>
      <c r="P3665" s="14">
        <f t="shared" si="172"/>
        <v>1</v>
      </c>
      <c r="Q3665" s="16" t="s">
        <v>8313</v>
      </c>
      <c r="R3665" t="s">
        <v>8351</v>
      </c>
      <c r="S3665" s="20">
        <f t="shared" si="173"/>
        <v>41956.950983796298</v>
      </c>
    </row>
    <row r="3666" spans="1:19" ht="43.2" hidden="1" x14ac:dyDescent="0.55000000000000004">
      <c r="A3666" s="10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2">
        <f t="shared" si="171"/>
        <v>0</v>
      </c>
      <c r="P3666" s="14">
        <f t="shared" si="172"/>
        <v>1</v>
      </c>
      <c r="Q3666" s="16" t="s">
        <v>8313</v>
      </c>
      <c r="R3666" t="s">
        <v>8351</v>
      </c>
      <c r="S3666" s="20">
        <f t="shared" si="173"/>
        <v>42151.667337962965</v>
      </c>
    </row>
    <row r="3667" spans="1:19" hidden="1" x14ac:dyDescent="0.55000000000000004">
      <c r="A3667" s="10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2">
        <f t="shared" si="171"/>
        <v>0</v>
      </c>
      <c r="P3667" s="14">
        <f t="shared" si="172"/>
        <v>1</v>
      </c>
      <c r="Q3667" s="16" t="s">
        <v>8327</v>
      </c>
      <c r="R3667" t="s">
        <v>8330</v>
      </c>
      <c r="S3667" s="20">
        <f t="shared" si="173"/>
        <v>42063.869791666672</v>
      </c>
    </row>
    <row r="3668" spans="1:19" ht="43.2" hidden="1" x14ac:dyDescent="0.55000000000000004">
      <c r="A3668" s="10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2">
        <f t="shared" si="171"/>
        <v>0</v>
      </c>
      <c r="P3668" s="14">
        <f t="shared" si="172"/>
        <v>1</v>
      </c>
      <c r="Q3668" s="16" t="s">
        <v>8327</v>
      </c>
      <c r="R3668" t="s">
        <v>8330</v>
      </c>
      <c r="S3668" s="20">
        <f t="shared" si="173"/>
        <v>42425.960983796293</v>
      </c>
    </row>
    <row r="3669" spans="1:19" ht="43.2" hidden="1" x14ac:dyDescent="0.55000000000000004">
      <c r="A3669" s="10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2">
        <f t="shared" si="171"/>
        <v>0</v>
      </c>
      <c r="P3669" s="14">
        <f t="shared" si="172"/>
        <v>1</v>
      </c>
      <c r="Q3669" s="16" t="s">
        <v>8327</v>
      </c>
      <c r="R3669" t="s">
        <v>8330</v>
      </c>
      <c r="S3669" s="20">
        <f t="shared" si="173"/>
        <v>42044.927974537044</v>
      </c>
    </row>
    <row r="3670" spans="1:19" ht="43.2" hidden="1" x14ac:dyDescent="0.55000000000000004">
      <c r="A3670" s="1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2">
        <f t="shared" si="171"/>
        <v>0</v>
      </c>
      <c r="P3670" s="14">
        <f t="shared" si="172"/>
        <v>1</v>
      </c>
      <c r="Q3670" s="16" t="s">
        <v>8327</v>
      </c>
      <c r="R3670" t="s">
        <v>8330</v>
      </c>
      <c r="S3670" s="20">
        <f t="shared" si="173"/>
        <v>42102.036527777775</v>
      </c>
    </row>
    <row r="3671" spans="1:19" ht="43.2" hidden="1" x14ac:dyDescent="0.55000000000000004">
      <c r="A3671" s="10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2">
        <f t="shared" si="171"/>
        <v>0</v>
      </c>
      <c r="P3671" s="14">
        <f t="shared" si="172"/>
        <v>1</v>
      </c>
      <c r="Q3671" s="16" t="s">
        <v>8327</v>
      </c>
      <c r="R3671" t="s">
        <v>8330</v>
      </c>
      <c r="S3671" s="20">
        <f t="shared" si="173"/>
        <v>42435.874212962968</v>
      </c>
    </row>
    <row r="3672" spans="1:19" ht="43.2" hidden="1" x14ac:dyDescent="0.55000000000000004">
      <c r="A3672" s="10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2">
        <f t="shared" si="171"/>
        <v>0</v>
      </c>
      <c r="P3672" s="14">
        <f t="shared" si="172"/>
        <v>1</v>
      </c>
      <c r="Q3672" s="16" t="s">
        <v>8313</v>
      </c>
      <c r="R3672" t="s">
        <v>8353</v>
      </c>
      <c r="S3672" s="20">
        <f t="shared" si="173"/>
        <v>42413.433831018512</v>
      </c>
    </row>
    <row r="3673" spans="1:19" ht="43.2" hidden="1" x14ac:dyDescent="0.55000000000000004">
      <c r="A3673" s="10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2">
        <f t="shared" si="171"/>
        <v>0</v>
      </c>
      <c r="P3673" s="14">
        <f t="shared" si="172"/>
        <v>1</v>
      </c>
      <c r="Q3673" s="16" t="s">
        <v>8316</v>
      </c>
      <c r="R3673" t="s">
        <v>8334</v>
      </c>
      <c r="S3673" s="20">
        <f t="shared" si="173"/>
        <v>42397.679513888885</v>
      </c>
    </row>
    <row r="3674" spans="1:19" ht="43.2" hidden="1" x14ac:dyDescent="0.55000000000000004">
      <c r="A3674" s="10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2">
        <f t="shared" si="171"/>
        <v>0</v>
      </c>
      <c r="P3674" s="14">
        <f t="shared" si="172"/>
        <v>1</v>
      </c>
      <c r="Q3674" s="16" t="s">
        <v>8308</v>
      </c>
      <c r="R3674" t="s">
        <v>8342</v>
      </c>
      <c r="S3674" s="20">
        <f t="shared" si="173"/>
        <v>42515.727650462963</v>
      </c>
    </row>
    <row r="3675" spans="1:19" ht="28.8" hidden="1" x14ac:dyDescent="0.55000000000000004">
      <c r="A3675" s="10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2">
        <f t="shared" si="171"/>
        <v>0</v>
      </c>
      <c r="P3675" s="14">
        <f t="shared" si="172"/>
        <v>1</v>
      </c>
      <c r="Q3675" s="16" t="s">
        <v>8319</v>
      </c>
      <c r="R3675" t="s">
        <v>8345</v>
      </c>
      <c r="S3675" s="20">
        <f t="shared" si="173"/>
        <v>42026.687453703707</v>
      </c>
    </row>
    <row r="3676" spans="1:19" ht="28.8" hidden="1" x14ac:dyDescent="0.55000000000000004">
      <c r="A3676" s="10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2">
        <f t="shared" si="171"/>
        <v>0</v>
      </c>
      <c r="P3676" s="14">
        <f t="shared" si="172"/>
        <v>1</v>
      </c>
      <c r="Q3676" s="16" t="s">
        <v>8319</v>
      </c>
      <c r="R3676" t="s">
        <v>8345</v>
      </c>
      <c r="S3676" s="20">
        <f t="shared" si="173"/>
        <v>42044.724953703699</v>
      </c>
    </row>
    <row r="3677" spans="1:19" ht="43.2" hidden="1" x14ac:dyDescent="0.55000000000000004">
      <c r="A3677" s="10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2">
        <f t="shared" si="171"/>
        <v>0</v>
      </c>
      <c r="P3677" s="14">
        <f t="shared" si="172"/>
        <v>1</v>
      </c>
      <c r="Q3677" s="16" t="s">
        <v>8319</v>
      </c>
      <c r="R3677" t="s">
        <v>8345</v>
      </c>
      <c r="S3677" s="20">
        <f t="shared" si="173"/>
        <v>42502.913761574076</v>
      </c>
    </row>
    <row r="3678" spans="1:19" ht="28.8" hidden="1" x14ac:dyDescent="0.55000000000000004">
      <c r="A3678" s="10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2">
        <f t="shared" si="171"/>
        <v>0</v>
      </c>
      <c r="P3678" s="14">
        <f t="shared" si="172"/>
        <v>1</v>
      </c>
      <c r="Q3678" s="16" t="s">
        <v>8319</v>
      </c>
      <c r="R3678" t="s">
        <v>8345</v>
      </c>
      <c r="S3678" s="20">
        <f t="shared" si="173"/>
        <v>42412.318668981476</v>
      </c>
    </row>
    <row r="3679" spans="1:19" ht="28.8" hidden="1" x14ac:dyDescent="0.55000000000000004">
      <c r="A3679" s="10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2">
        <f t="shared" si="171"/>
        <v>0</v>
      </c>
      <c r="P3679" s="14">
        <f t="shared" si="172"/>
        <v>1</v>
      </c>
      <c r="Q3679" s="16" t="s">
        <v>8319</v>
      </c>
      <c r="R3679" t="s">
        <v>8345</v>
      </c>
      <c r="S3679" s="20">
        <f t="shared" si="173"/>
        <v>42045.784155092595</v>
      </c>
    </row>
    <row r="3680" spans="1:19" ht="28.8" hidden="1" x14ac:dyDescent="0.55000000000000004">
      <c r="A3680" s="1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2">
        <f t="shared" si="171"/>
        <v>0</v>
      </c>
      <c r="P3680" s="14">
        <f t="shared" si="172"/>
        <v>1</v>
      </c>
      <c r="Q3680" s="16" t="s">
        <v>8319</v>
      </c>
      <c r="R3680" t="s">
        <v>8345</v>
      </c>
      <c r="S3680" s="20">
        <f t="shared" si="173"/>
        <v>42642.988819444443</v>
      </c>
    </row>
    <row r="3681" spans="1:19" ht="43.2" hidden="1" x14ac:dyDescent="0.55000000000000004">
      <c r="A3681" s="10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2">
        <f t="shared" si="171"/>
        <v>0</v>
      </c>
      <c r="P3681" s="14">
        <f t="shared" si="172"/>
        <v>1</v>
      </c>
      <c r="Q3681" s="16" t="s">
        <v>8319</v>
      </c>
      <c r="R3681" t="s">
        <v>8345</v>
      </c>
      <c r="S3681" s="20">
        <f t="shared" si="173"/>
        <v>41828.967916666668</v>
      </c>
    </row>
    <row r="3682" spans="1:19" ht="43.2" hidden="1" x14ac:dyDescent="0.55000000000000004">
      <c r="A3682" s="10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2">
        <f t="shared" si="171"/>
        <v>0</v>
      </c>
      <c r="P3682" s="14">
        <f t="shared" si="172"/>
        <v>1</v>
      </c>
      <c r="Q3682" s="16" t="s">
        <v>8319</v>
      </c>
      <c r="R3682" t="s">
        <v>8345</v>
      </c>
      <c r="S3682" s="20">
        <f t="shared" si="173"/>
        <v>42551.961689814809</v>
      </c>
    </row>
    <row r="3683" spans="1:19" ht="43.2" hidden="1" x14ac:dyDescent="0.55000000000000004">
      <c r="A3683" s="10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2">
        <f t="shared" si="171"/>
        <v>0</v>
      </c>
      <c r="P3683" s="14">
        <f t="shared" si="172"/>
        <v>1</v>
      </c>
      <c r="Q3683" s="16" t="s">
        <v>8319</v>
      </c>
      <c r="R3683" t="s">
        <v>8345</v>
      </c>
      <c r="S3683" s="20">
        <f t="shared" si="173"/>
        <v>41878.140497685185</v>
      </c>
    </row>
    <row r="3684" spans="1:19" ht="43.2" hidden="1" x14ac:dyDescent="0.55000000000000004">
      <c r="A3684" s="10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2">
        <f t="shared" si="171"/>
        <v>0</v>
      </c>
      <c r="P3684" s="14">
        <f t="shared" si="172"/>
        <v>1</v>
      </c>
      <c r="Q3684" s="16" t="s">
        <v>8311</v>
      </c>
      <c r="R3684" t="s">
        <v>8356</v>
      </c>
      <c r="S3684" s="20">
        <f t="shared" si="173"/>
        <v>42474.86482638889</v>
      </c>
    </row>
    <row r="3685" spans="1:19" ht="43.2" hidden="1" x14ac:dyDescent="0.55000000000000004">
      <c r="A3685" s="10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2">
        <f t="shared" si="171"/>
        <v>0</v>
      </c>
      <c r="P3685" s="14">
        <f t="shared" si="172"/>
        <v>1</v>
      </c>
      <c r="Q3685" s="16" t="s">
        <v>8323</v>
      </c>
      <c r="R3685" t="s">
        <v>8326</v>
      </c>
      <c r="S3685" s="20">
        <f t="shared" si="173"/>
        <v>42107.841284722221</v>
      </c>
    </row>
    <row r="3686" spans="1:19" ht="28.8" hidden="1" x14ac:dyDescent="0.55000000000000004">
      <c r="A3686" s="10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2">
        <f t="shared" si="171"/>
        <v>0</v>
      </c>
      <c r="P3686" s="14">
        <f t="shared" si="172"/>
        <v>1</v>
      </c>
      <c r="Q3686" s="16" t="s">
        <v>8323</v>
      </c>
      <c r="R3686" t="s">
        <v>8326</v>
      </c>
      <c r="S3686" s="20">
        <f t="shared" si="173"/>
        <v>42017.907337962963</v>
      </c>
    </row>
    <row r="3687" spans="1:19" ht="43.2" hidden="1" x14ac:dyDescent="0.55000000000000004">
      <c r="A3687" s="10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2">
        <f t="shared" si="171"/>
        <v>0</v>
      </c>
      <c r="P3687" s="14">
        <f t="shared" si="172"/>
        <v>1</v>
      </c>
      <c r="Q3687" s="16" t="s">
        <v>8323</v>
      </c>
      <c r="R3687" t="s">
        <v>8324</v>
      </c>
      <c r="S3687" s="20">
        <f t="shared" si="173"/>
        <v>42034.960127314815</v>
      </c>
    </row>
    <row r="3688" spans="1:19" ht="43.2" hidden="1" x14ac:dyDescent="0.55000000000000004">
      <c r="A3688" s="10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2">
        <f t="shared" si="171"/>
        <v>0</v>
      </c>
      <c r="P3688" s="14">
        <f t="shared" si="172"/>
        <v>1</v>
      </c>
      <c r="Q3688" s="16" t="s">
        <v>8323</v>
      </c>
      <c r="R3688" t="s">
        <v>8324</v>
      </c>
      <c r="S3688" s="20">
        <f t="shared" si="173"/>
        <v>41953.95821759259</v>
      </c>
    </row>
    <row r="3689" spans="1:19" ht="43.2" hidden="1" x14ac:dyDescent="0.55000000000000004">
      <c r="A3689" s="10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2">
        <f t="shared" si="171"/>
        <v>0</v>
      </c>
      <c r="P3689" s="14">
        <f t="shared" si="172"/>
        <v>1</v>
      </c>
      <c r="Q3689" s="16" t="s">
        <v>8323</v>
      </c>
      <c r="R3689" t="s">
        <v>8324</v>
      </c>
      <c r="S3689" s="20">
        <f t="shared" si="173"/>
        <v>42509.374537037031</v>
      </c>
    </row>
    <row r="3690" spans="1:19" ht="43.2" hidden="1" x14ac:dyDescent="0.55000000000000004">
      <c r="A3690" s="1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2">
        <f t="shared" si="171"/>
        <v>0</v>
      </c>
      <c r="P3690" s="14">
        <f t="shared" si="172"/>
        <v>1</v>
      </c>
      <c r="Q3690" s="16" t="s">
        <v>8323</v>
      </c>
      <c r="R3690" t="s">
        <v>8335</v>
      </c>
      <c r="S3690" s="20">
        <f t="shared" si="173"/>
        <v>42460.320613425924</v>
      </c>
    </row>
    <row r="3691" spans="1:19" ht="43.2" hidden="1" x14ac:dyDescent="0.55000000000000004">
      <c r="A3691" s="10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2">
        <f t="shared" si="171"/>
        <v>0</v>
      </c>
      <c r="P3691" s="14">
        <f t="shared" si="172"/>
        <v>1</v>
      </c>
      <c r="Q3691" s="16" t="s">
        <v>8323</v>
      </c>
      <c r="R3691" t="s">
        <v>8335</v>
      </c>
      <c r="S3691" s="20">
        <f t="shared" si="173"/>
        <v>41942.84710648148</v>
      </c>
    </row>
    <row r="3692" spans="1:19" ht="43.2" hidden="1" x14ac:dyDescent="0.55000000000000004">
      <c r="A3692" s="10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2">
        <f t="shared" si="171"/>
        <v>0</v>
      </c>
      <c r="P3692" s="14">
        <f t="shared" si="172"/>
        <v>1</v>
      </c>
      <c r="Q3692" s="16" t="s">
        <v>8323</v>
      </c>
      <c r="R3692" t="s">
        <v>8335</v>
      </c>
      <c r="S3692" s="20">
        <f t="shared" si="173"/>
        <v>42590.677152777775</v>
      </c>
    </row>
    <row r="3693" spans="1:19" ht="43.2" hidden="1" x14ac:dyDescent="0.55000000000000004">
      <c r="A3693" s="10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2">
        <f t="shared" si="171"/>
        <v>0</v>
      </c>
      <c r="P3693" s="14">
        <f t="shared" si="172"/>
        <v>1</v>
      </c>
      <c r="Q3693" s="16" t="s">
        <v>8323</v>
      </c>
      <c r="R3693" t="s">
        <v>8335</v>
      </c>
      <c r="S3693" s="20">
        <f t="shared" si="173"/>
        <v>42665.970347222217</v>
      </c>
    </row>
    <row r="3694" spans="1:19" ht="43.2" hidden="1" x14ac:dyDescent="0.55000000000000004">
      <c r="A3694" s="10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2">
        <f t="shared" si="171"/>
        <v>0</v>
      </c>
      <c r="P3694" s="14">
        <f t="shared" si="172"/>
        <v>1</v>
      </c>
      <c r="Q3694" s="16" t="s">
        <v>8323</v>
      </c>
      <c r="R3694" t="s">
        <v>8335</v>
      </c>
      <c r="S3694" s="20">
        <f t="shared" si="173"/>
        <v>42689.029583333337</v>
      </c>
    </row>
    <row r="3695" spans="1:19" ht="43.2" hidden="1" x14ac:dyDescent="0.55000000000000004">
      <c r="A3695" s="10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2">
        <f t="shared" si="171"/>
        <v>0</v>
      </c>
      <c r="P3695" s="14">
        <f t="shared" si="172"/>
        <v>1</v>
      </c>
      <c r="Q3695" s="16" t="s">
        <v>8323</v>
      </c>
      <c r="R3695" t="s">
        <v>8326</v>
      </c>
      <c r="S3695" s="20">
        <f t="shared" si="173"/>
        <v>42041.743090277778</v>
      </c>
    </row>
    <row r="3696" spans="1:19" ht="43.2" hidden="1" x14ac:dyDescent="0.55000000000000004">
      <c r="A3696" s="10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2">
        <f t="shared" si="171"/>
        <v>0</v>
      </c>
      <c r="P3696" s="14">
        <f t="shared" si="172"/>
        <v>1</v>
      </c>
      <c r="Q3696" s="16" t="s">
        <v>8323</v>
      </c>
      <c r="R3696" t="s">
        <v>8326</v>
      </c>
      <c r="S3696" s="20">
        <f t="shared" si="173"/>
        <v>41789.893599537041</v>
      </c>
    </row>
    <row r="3697" spans="1:19" ht="28.8" hidden="1" x14ac:dyDescent="0.55000000000000004">
      <c r="A3697" s="10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2">
        <f t="shared" si="171"/>
        <v>0</v>
      </c>
      <c r="P3697" s="14">
        <f t="shared" si="172"/>
        <v>1</v>
      </c>
      <c r="Q3697" s="16" t="s">
        <v>8323</v>
      </c>
      <c r="R3697" t="s">
        <v>8326</v>
      </c>
      <c r="S3697" s="20">
        <f t="shared" si="173"/>
        <v>42611.261064814811</v>
      </c>
    </row>
    <row r="3698" spans="1:19" ht="43.2" hidden="1" x14ac:dyDescent="0.55000000000000004">
      <c r="A3698" s="10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2">
        <f t="shared" si="171"/>
        <v>0</v>
      </c>
      <c r="P3698" s="14">
        <f t="shared" si="172"/>
        <v>1</v>
      </c>
      <c r="Q3698" s="16" t="s">
        <v>8323</v>
      </c>
      <c r="R3698" t="s">
        <v>8326</v>
      </c>
      <c r="S3698" s="20">
        <f t="shared" si="173"/>
        <v>42059.270023148143</v>
      </c>
    </row>
    <row r="3699" spans="1:19" ht="43.2" hidden="1" x14ac:dyDescent="0.55000000000000004">
      <c r="A3699" s="10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2">
        <f t="shared" si="171"/>
        <v>0</v>
      </c>
      <c r="P3699" s="14">
        <f t="shared" si="172"/>
        <v>1</v>
      </c>
      <c r="Q3699" s="16" t="s">
        <v>8323</v>
      </c>
      <c r="R3699" t="s">
        <v>8326</v>
      </c>
      <c r="S3699" s="20">
        <f t="shared" si="173"/>
        <v>42415.168564814812</v>
      </c>
    </row>
    <row r="3700" spans="1:19" ht="43.2" hidden="1" x14ac:dyDescent="0.55000000000000004">
      <c r="A3700" s="1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2">
        <f t="shared" si="171"/>
        <v>0</v>
      </c>
      <c r="P3700" s="14">
        <f t="shared" si="172"/>
        <v>1</v>
      </c>
      <c r="Q3700" s="16" t="s">
        <v>8323</v>
      </c>
      <c r="R3700" t="s">
        <v>8326</v>
      </c>
      <c r="S3700" s="20">
        <f t="shared" si="173"/>
        <v>42433.825717592597</v>
      </c>
    </row>
    <row r="3701" spans="1:19" hidden="1" x14ac:dyDescent="0.55000000000000004">
      <c r="A3701" s="10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2">
        <f t="shared" si="171"/>
        <v>0</v>
      </c>
      <c r="P3701" s="14">
        <f t="shared" si="172"/>
        <v>1</v>
      </c>
      <c r="Q3701" s="16" t="s">
        <v>8323</v>
      </c>
      <c r="R3701" t="s">
        <v>8326</v>
      </c>
      <c r="S3701" s="20">
        <f t="shared" si="173"/>
        <v>41890.16269675926</v>
      </c>
    </row>
    <row r="3702" spans="1:19" ht="43.2" hidden="1" x14ac:dyDescent="0.55000000000000004">
      <c r="A3702" s="10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2">
        <f t="shared" si="171"/>
        <v>0</v>
      </c>
      <c r="P3702" s="14">
        <f t="shared" si="172"/>
        <v>1</v>
      </c>
      <c r="Q3702" s="16" t="s">
        <v>8323</v>
      </c>
      <c r="R3702" t="s">
        <v>8326</v>
      </c>
      <c r="S3702" s="20">
        <f t="shared" si="173"/>
        <v>42174.780821759254</v>
      </c>
    </row>
    <row r="3703" spans="1:19" ht="43.2" hidden="1" x14ac:dyDescent="0.55000000000000004">
      <c r="A3703" s="10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2">
        <f t="shared" si="171"/>
        <v>0</v>
      </c>
      <c r="P3703" s="14">
        <f t="shared" si="172"/>
        <v>1</v>
      </c>
      <c r="Q3703" s="16" t="s">
        <v>8323</v>
      </c>
      <c r="R3703" t="s">
        <v>8326</v>
      </c>
      <c r="S3703" s="20">
        <f t="shared" si="173"/>
        <v>41842.201261574075</v>
      </c>
    </row>
    <row r="3704" spans="1:19" ht="43.2" hidden="1" x14ac:dyDescent="0.55000000000000004">
      <c r="A3704" s="10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2">
        <f t="shared" si="171"/>
        <v>0</v>
      </c>
      <c r="P3704" s="14">
        <f t="shared" si="172"/>
        <v>1</v>
      </c>
      <c r="Q3704" s="16" t="s">
        <v>8323</v>
      </c>
      <c r="R3704" t="s">
        <v>8326</v>
      </c>
      <c r="S3704" s="20">
        <f t="shared" si="173"/>
        <v>41905.636469907404</v>
      </c>
    </row>
    <row r="3705" spans="1:19" ht="43.2" hidden="1" x14ac:dyDescent="0.55000000000000004">
      <c r="A3705" s="10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2">
        <f t="shared" si="171"/>
        <v>0</v>
      </c>
      <c r="P3705" s="14">
        <f t="shared" si="172"/>
        <v>1</v>
      </c>
      <c r="Q3705" s="16" t="s">
        <v>8323</v>
      </c>
      <c r="R3705" t="s">
        <v>8326</v>
      </c>
      <c r="S3705" s="20">
        <f t="shared" si="173"/>
        <v>42400.946597222224</v>
      </c>
    </row>
    <row r="3706" spans="1:19" ht="28.8" hidden="1" x14ac:dyDescent="0.55000000000000004">
      <c r="A3706" s="10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2">
        <f t="shared" si="171"/>
        <v>0</v>
      </c>
      <c r="P3706" s="14">
        <f t="shared" si="172"/>
        <v>0</v>
      </c>
      <c r="Q3706" s="16" t="s">
        <v>8321</v>
      </c>
      <c r="R3706" t="s">
        <v>8337</v>
      </c>
      <c r="S3706" s="20">
        <f t="shared" si="173"/>
        <v>42593.431793981479</v>
      </c>
    </row>
    <row r="3707" spans="1:19" ht="43.2" hidden="1" x14ac:dyDescent="0.55000000000000004">
      <c r="A3707" s="10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2">
        <f t="shared" si="171"/>
        <v>0</v>
      </c>
      <c r="P3707" s="14">
        <f t="shared" si="172"/>
        <v>0</v>
      </c>
      <c r="Q3707" s="16" t="s">
        <v>8321</v>
      </c>
      <c r="R3707" t="s">
        <v>8337</v>
      </c>
      <c r="S3707" s="20">
        <f t="shared" si="173"/>
        <v>42114.928726851853</v>
      </c>
    </row>
    <row r="3708" spans="1:19" ht="43.2" hidden="1" x14ac:dyDescent="0.55000000000000004">
      <c r="A3708" s="10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2">
        <f t="shared" si="171"/>
        <v>0</v>
      </c>
      <c r="P3708" s="14">
        <f t="shared" si="172"/>
        <v>0</v>
      </c>
      <c r="Q3708" s="16" t="s">
        <v>8321</v>
      </c>
      <c r="R3708" t="s">
        <v>8337</v>
      </c>
      <c r="S3708" s="20">
        <f t="shared" si="173"/>
        <v>41882.937303240738</v>
      </c>
    </row>
    <row r="3709" spans="1:19" ht="43.2" hidden="1" x14ac:dyDescent="0.55000000000000004">
      <c r="A3709" s="10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2">
        <f t="shared" si="171"/>
        <v>0</v>
      </c>
      <c r="P3709" s="14">
        <f t="shared" si="172"/>
        <v>0</v>
      </c>
      <c r="Q3709" s="16" t="s">
        <v>8321</v>
      </c>
      <c r="R3709" t="s">
        <v>8337</v>
      </c>
      <c r="S3709" s="20">
        <f t="shared" si="173"/>
        <v>41778.915416666663</v>
      </c>
    </row>
    <row r="3710" spans="1:19" hidden="1" x14ac:dyDescent="0.55000000000000004">
      <c r="A3710" s="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2">
        <f t="shared" si="171"/>
        <v>0</v>
      </c>
      <c r="P3710" s="14">
        <f t="shared" si="172"/>
        <v>0</v>
      </c>
      <c r="Q3710" s="16" t="s">
        <v>8321</v>
      </c>
      <c r="R3710" t="s">
        <v>8337</v>
      </c>
      <c r="S3710" s="20">
        <f t="shared" si="173"/>
        <v>42541.837511574078</v>
      </c>
    </row>
    <row r="3711" spans="1:19" ht="28.8" hidden="1" x14ac:dyDescent="0.55000000000000004">
      <c r="A3711" s="10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2">
        <f t="shared" si="171"/>
        <v>0</v>
      </c>
      <c r="P3711" s="14">
        <f t="shared" si="172"/>
        <v>0</v>
      </c>
      <c r="Q3711" s="16" t="s">
        <v>8321</v>
      </c>
      <c r="R3711" t="s">
        <v>8337</v>
      </c>
      <c r="S3711" s="20">
        <f t="shared" si="173"/>
        <v>42491.80768518518</v>
      </c>
    </row>
    <row r="3712" spans="1:19" ht="28.8" hidden="1" x14ac:dyDescent="0.55000000000000004">
      <c r="A3712" s="10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2">
        <f t="shared" si="171"/>
        <v>0</v>
      </c>
      <c r="P3712" s="14">
        <f t="shared" si="172"/>
        <v>0</v>
      </c>
      <c r="Q3712" s="16" t="s">
        <v>8321</v>
      </c>
      <c r="R3712" t="s">
        <v>8337</v>
      </c>
      <c r="S3712" s="20">
        <f t="shared" si="173"/>
        <v>42221.909930555557</v>
      </c>
    </row>
    <row r="3713" spans="1:19" ht="43.2" hidden="1" x14ac:dyDescent="0.55000000000000004">
      <c r="A3713" s="10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2">
        <f t="shared" si="171"/>
        <v>0</v>
      </c>
      <c r="P3713" s="14">
        <f t="shared" si="172"/>
        <v>0</v>
      </c>
      <c r="Q3713" s="16" t="s">
        <v>8321</v>
      </c>
      <c r="R3713" t="s">
        <v>8337</v>
      </c>
      <c r="S3713" s="20">
        <f t="shared" si="173"/>
        <v>42096.410115740742</v>
      </c>
    </row>
    <row r="3714" spans="1:19" ht="43.2" hidden="1" x14ac:dyDescent="0.55000000000000004">
      <c r="A3714" s="10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2">
        <f t="shared" si="171"/>
        <v>0</v>
      </c>
      <c r="P3714" s="14">
        <f t="shared" si="172"/>
        <v>0</v>
      </c>
      <c r="Q3714" s="16" t="s">
        <v>8321</v>
      </c>
      <c r="R3714" t="s">
        <v>8337</v>
      </c>
      <c r="S3714" s="20">
        <f t="shared" si="173"/>
        <v>42239.573993055557</v>
      </c>
    </row>
    <row r="3715" spans="1:19" ht="43.2" hidden="1" x14ac:dyDescent="0.55000000000000004">
      <c r="A3715" s="10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2">
        <f t="shared" ref="O3715:O3778" si="174">ROUND(E3715/D3715*100,0)</f>
        <v>0</v>
      </c>
      <c r="P3715" s="14">
        <f t="shared" ref="P3715:P3778" si="175">IFERROR(ROUND(E3715/L3715,2),0)</f>
        <v>0</v>
      </c>
      <c r="Q3715" s="16" t="s">
        <v>8321</v>
      </c>
      <c r="R3715" t="s">
        <v>8337</v>
      </c>
      <c r="S3715" s="20">
        <f t="shared" ref="S3715:S3778" si="176">(((J3715/60)/60/24)+DATE(1970,1,1))</f>
        <v>42053.198287037041</v>
      </c>
    </row>
    <row r="3716" spans="1:19" ht="43.2" hidden="1" x14ac:dyDescent="0.55000000000000004">
      <c r="A3716" s="10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2">
        <f t="shared" si="174"/>
        <v>0</v>
      </c>
      <c r="P3716" s="14">
        <f t="shared" si="175"/>
        <v>0</v>
      </c>
      <c r="Q3716" s="16" t="s">
        <v>8321</v>
      </c>
      <c r="R3716" t="s">
        <v>8337</v>
      </c>
      <c r="S3716" s="20">
        <f t="shared" si="176"/>
        <v>42559.064143518524</v>
      </c>
    </row>
    <row r="3717" spans="1:19" ht="28.8" hidden="1" x14ac:dyDescent="0.55000000000000004">
      <c r="A3717" s="10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2">
        <f t="shared" si="174"/>
        <v>0</v>
      </c>
      <c r="P3717" s="14">
        <f t="shared" si="175"/>
        <v>0</v>
      </c>
      <c r="Q3717" s="16" t="s">
        <v>8321</v>
      </c>
      <c r="R3717" t="s">
        <v>8337</v>
      </c>
      <c r="S3717" s="20">
        <f t="shared" si="176"/>
        <v>41969.767824074079</v>
      </c>
    </row>
    <row r="3718" spans="1:19" ht="43.2" hidden="1" x14ac:dyDescent="0.55000000000000004">
      <c r="A3718" s="10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2">
        <f t="shared" si="174"/>
        <v>0</v>
      </c>
      <c r="P3718" s="14">
        <f t="shared" si="175"/>
        <v>0</v>
      </c>
      <c r="Q3718" s="16" t="s">
        <v>8321</v>
      </c>
      <c r="R3718" t="s">
        <v>8337</v>
      </c>
      <c r="S3718" s="20">
        <f t="shared" si="176"/>
        <v>41904.07671296296</v>
      </c>
    </row>
    <row r="3719" spans="1:19" ht="43.2" hidden="1" x14ac:dyDescent="0.55000000000000004">
      <c r="A3719" s="10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2">
        <f t="shared" si="174"/>
        <v>0</v>
      </c>
      <c r="P3719" s="14">
        <f t="shared" si="175"/>
        <v>0</v>
      </c>
      <c r="Q3719" s="16" t="s">
        <v>8321</v>
      </c>
      <c r="R3719" t="s">
        <v>8325</v>
      </c>
      <c r="S3719" s="20">
        <f t="shared" si="176"/>
        <v>42171.913090277783</v>
      </c>
    </row>
    <row r="3720" spans="1:19" ht="57.6" hidden="1" x14ac:dyDescent="0.55000000000000004">
      <c r="A3720" s="1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2">
        <f t="shared" si="174"/>
        <v>0</v>
      </c>
      <c r="P3720" s="14">
        <f t="shared" si="175"/>
        <v>0</v>
      </c>
      <c r="Q3720" s="16" t="s">
        <v>8321</v>
      </c>
      <c r="R3720" t="s">
        <v>8325</v>
      </c>
      <c r="S3720" s="20">
        <f t="shared" si="176"/>
        <v>42243.961273148147</v>
      </c>
    </row>
    <row r="3721" spans="1:19" ht="28.8" hidden="1" x14ac:dyDescent="0.55000000000000004">
      <c r="A3721" s="10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2">
        <f t="shared" si="174"/>
        <v>0</v>
      </c>
      <c r="P3721" s="14">
        <f t="shared" si="175"/>
        <v>0</v>
      </c>
      <c r="Q3721" s="16" t="s">
        <v>8321</v>
      </c>
      <c r="R3721" t="s">
        <v>8325</v>
      </c>
      <c r="S3721" s="20">
        <f t="shared" si="176"/>
        <v>42351.658842592587</v>
      </c>
    </row>
    <row r="3722" spans="1:19" ht="43.2" hidden="1" x14ac:dyDescent="0.55000000000000004">
      <c r="A3722" s="10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2">
        <f t="shared" si="174"/>
        <v>0</v>
      </c>
      <c r="P3722" s="14">
        <f t="shared" si="175"/>
        <v>0</v>
      </c>
      <c r="Q3722" s="16" t="s">
        <v>8321</v>
      </c>
      <c r="R3722" t="s">
        <v>8325</v>
      </c>
      <c r="S3722" s="20">
        <f t="shared" si="176"/>
        <v>42047.394942129627</v>
      </c>
    </row>
    <row r="3723" spans="1:19" ht="43.2" hidden="1" x14ac:dyDescent="0.55000000000000004">
      <c r="A3723" s="10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2">
        <f t="shared" si="174"/>
        <v>0</v>
      </c>
      <c r="P3723" s="14">
        <f t="shared" si="175"/>
        <v>0</v>
      </c>
      <c r="Q3723" s="16" t="s">
        <v>8321</v>
      </c>
      <c r="R3723" t="s">
        <v>8325</v>
      </c>
      <c r="S3723" s="20">
        <f t="shared" si="176"/>
        <v>42033.573009259257</v>
      </c>
    </row>
    <row r="3724" spans="1:19" ht="43.2" hidden="1" x14ac:dyDescent="0.55000000000000004">
      <c r="A3724" s="10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2">
        <f t="shared" si="174"/>
        <v>0</v>
      </c>
      <c r="P3724" s="14">
        <f t="shared" si="175"/>
        <v>0</v>
      </c>
      <c r="Q3724" s="16" t="s">
        <v>8321</v>
      </c>
      <c r="R3724" t="s">
        <v>8325</v>
      </c>
      <c r="S3724" s="20">
        <f t="shared" si="176"/>
        <v>42072.758981481486</v>
      </c>
    </row>
    <row r="3725" spans="1:19" ht="43.2" hidden="1" x14ac:dyDescent="0.55000000000000004">
      <c r="A3725" s="10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2">
        <f t="shared" si="174"/>
        <v>0</v>
      </c>
      <c r="P3725" s="14">
        <f t="shared" si="175"/>
        <v>0</v>
      </c>
      <c r="Q3725" s="16" t="s">
        <v>8321</v>
      </c>
      <c r="R3725" t="s">
        <v>8325</v>
      </c>
      <c r="S3725" s="20">
        <f t="shared" si="176"/>
        <v>42191.824062500003</v>
      </c>
    </row>
    <row r="3726" spans="1:19" ht="28.8" hidden="1" x14ac:dyDescent="0.55000000000000004">
      <c r="A3726" s="10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2">
        <f t="shared" si="174"/>
        <v>0</v>
      </c>
      <c r="P3726" s="14">
        <f t="shared" si="175"/>
        <v>0</v>
      </c>
      <c r="Q3726" s="16" t="s">
        <v>8321</v>
      </c>
      <c r="R3726" t="s">
        <v>8325</v>
      </c>
      <c r="S3726" s="20">
        <f t="shared" si="176"/>
        <v>42304.955381944441</v>
      </c>
    </row>
    <row r="3727" spans="1:19" ht="43.2" hidden="1" x14ac:dyDescent="0.55000000000000004">
      <c r="A3727" s="10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2">
        <f t="shared" si="174"/>
        <v>0</v>
      </c>
      <c r="P3727" s="14">
        <f t="shared" si="175"/>
        <v>0</v>
      </c>
      <c r="Q3727" s="16" t="s">
        <v>8321</v>
      </c>
      <c r="R3727" t="s">
        <v>8325</v>
      </c>
      <c r="S3727" s="20">
        <f t="shared" si="176"/>
        <v>42712.011944444443</v>
      </c>
    </row>
    <row r="3728" spans="1:19" ht="43.2" hidden="1" x14ac:dyDescent="0.55000000000000004">
      <c r="A3728" s="10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2">
        <f t="shared" si="174"/>
        <v>0</v>
      </c>
      <c r="P3728" s="14">
        <f t="shared" si="175"/>
        <v>0</v>
      </c>
      <c r="Q3728" s="16" t="s">
        <v>8321</v>
      </c>
      <c r="R3728" t="s">
        <v>8325</v>
      </c>
      <c r="S3728" s="20">
        <f t="shared" si="176"/>
        <v>42767.812893518523</v>
      </c>
    </row>
    <row r="3729" spans="1:19" ht="43.2" hidden="1" x14ac:dyDescent="0.55000000000000004">
      <c r="A3729" s="10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2">
        <f t="shared" si="174"/>
        <v>0</v>
      </c>
      <c r="P3729" s="14">
        <f t="shared" si="175"/>
        <v>0</v>
      </c>
      <c r="Q3729" s="16" t="s">
        <v>8321</v>
      </c>
      <c r="R3729" t="s">
        <v>8325</v>
      </c>
      <c r="S3729" s="20">
        <f t="shared" si="176"/>
        <v>41857.18304398148</v>
      </c>
    </row>
    <row r="3730" spans="1:19" ht="43.2" hidden="1" x14ac:dyDescent="0.55000000000000004">
      <c r="A3730" s="1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2">
        <f t="shared" si="174"/>
        <v>0</v>
      </c>
      <c r="P3730" s="14">
        <f t="shared" si="175"/>
        <v>0</v>
      </c>
      <c r="Q3730" s="16" t="s">
        <v>8321</v>
      </c>
      <c r="R3730" t="s">
        <v>8325</v>
      </c>
      <c r="S3730" s="20">
        <f t="shared" si="176"/>
        <v>41911.934791666667</v>
      </c>
    </row>
    <row r="3731" spans="1:19" ht="43.2" hidden="1" x14ac:dyDescent="0.55000000000000004">
      <c r="A3731" s="10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2">
        <f t="shared" si="174"/>
        <v>0</v>
      </c>
      <c r="P3731" s="14">
        <f t="shared" si="175"/>
        <v>0</v>
      </c>
      <c r="Q3731" s="16" t="s">
        <v>8321</v>
      </c>
      <c r="R3731" t="s">
        <v>8325</v>
      </c>
      <c r="S3731" s="20">
        <f t="shared" si="176"/>
        <v>42135.67050925926</v>
      </c>
    </row>
    <row r="3732" spans="1:19" ht="43.2" hidden="1" x14ac:dyDescent="0.55000000000000004">
      <c r="A3732" s="10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2">
        <f t="shared" si="174"/>
        <v>0</v>
      </c>
      <c r="P3732" s="14">
        <f t="shared" si="175"/>
        <v>0</v>
      </c>
      <c r="Q3732" s="16" t="s">
        <v>8321</v>
      </c>
      <c r="R3732" t="s">
        <v>8325</v>
      </c>
      <c r="S3732" s="20">
        <f t="shared" si="176"/>
        <v>42584.123865740738</v>
      </c>
    </row>
    <row r="3733" spans="1:19" hidden="1" x14ac:dyDescent="0.55000000000000004">
      <c r="A3733" s="10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2">
        <f t="shared" si="174"/>
        <v>0</v>
      </c>
      <c r="P3733" s="14">
        <f t="shared" si="175"/>
        <v>0</v>
      </c>
      <c r="Q3733" s="16" t="s">
        <v>8321</v>
      </c>
      <c r="R3733" t="s">
        <v>8325</v>
      </c>
      <c r="S3733" s="20">
        <f t="shared" si="176"/>
        <v>42255.927824074075</v>
      </c>
    </row>
    <row r="3734" spans="1:19" ht="43.2" hidden="1" x14ac:dyDescent="0.55000000000000004">
      <c r="A3734" s="10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2">
        <f t="shared" si="174"/>
        <v>0</v>
      </c>
      <c r="P3734" s="14">
        <f t="shared" si="175"/>
        <v>0</v>
      </c>
      <c r="Q3734" s="16" t="s">
        <v>8321</v>
      </c>
      <c r="R3734" t="s">
        <v>8325</v>
      </c>
      <c r="S3734" s="20">
        <f t="shared" si="176"/>
        <v>42567.004432870366</v>
      </c>
    </row>
    <row r="3735" spans="1:19" ht="43.2" hidden="1" x14ac:dyDescent="0.55000000000000004">
      <c r="A3735" s="10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2">
        <f t="shared" si="174"/>
        <v>0</v>
      </c>
      <c r="P3735" s="14">
        <f t="shared" si="175"/>
        <v>0</v>
      </c>
      <c r="Q3735" s="16" t="s">
        <v>8321</v>
      </c>
      <c r="R3735" t="s">
        <v>8325</v>
      </c>
      <c r="S3735" s="20">
        <f t="shared" si="176"/>
        <v>41959.369988425926</v>
      </c>
    </row>
    <row r="3736" spans="1:19" ht="43.2" hidden="1" x14ac:dyDescent="0.55000000000000004">
      <c r="A3736" s="10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2">
        <f t="shared" si="174"/>
        <v>0</v>
      </c>
      <c r="P3736" s="14">
        <f t="shared" si="175"/>
        <v>0</v>
      </c>
      <c r="Q3736" s="16" t="s">
        <v>8321</v>
      </c>
      <c r="R3736" t="s">
        <v>8325</v>
      </c>
      <c r="S3736" s="20">
        <f t="shared" si="176"/>
        <v>42165.922858796301</v>
      </c>
    </row>
    <row r="3737" spans="1:19" hidden="1" x14ac:dyDescent="0.55000000000000004">
      <c r="A3737" s="10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2">
        <f t="shared" si="174"/>
        <v>0</v>
      </c>
      <c r="P3737" s="14">
        <f t="shared" si="175"/>
        <v>0</v>
      </c>
      <c r="Q3737" s="16" t="s">
        <v>8321</v>
      </c>
      <c r="R3737" t="s">
        <v>8325</v>
      </c>
      <c r="S3737" s="20">
        <f t="shared" si="176"/>
        <v>42031.837546296301</v>
      </c>
    </row>
    <row r="3738" spans="1:19" ht="43.2" hidden="1" x14ac:dyDescent="0.55000000000000004">
      <c r="A3738" s="10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2">
        <f t="shared" si="174"/>
        <v>0</v>
      </c>
      <c r="P3738" s="14">
        <f t="shared" si="175"/>
        <v>0</v>
      </c>
      <c r="Q3738" s="16" t="s">
        <v>8321</v>
      </c>
      <c r="R3738" t="s">
        <v>8325</v>
      </c>
      <c r="S3738" s="20">
        <f t="shared" si="176"/>
        <v>42482.048032407409</v>
      </c>
    </row>
    <row r="3739" spans="1:19" ht="43.2" hidden="1" x14ac:dyDescent="0.55000000000000004">
      <c r="A3739" s="10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2">
        <f t="shared" si="174"/>
        <v>0</v>
      </c>
      <c r="P3739" s="14">
        <f t="shared" si="175"/>
        <v>0</v>
      </c>
      <c r="Q3739" s="16" t="s">
        <v>8321</v>
      </c>
      <c r="R3739" t="s">
        <v>8325</v>
      </c>
      <c r="S3739" s="20">
        <f t="shared" si="176"/>
        <v>42135.235254629632</v>
      </c>
    </row>
    <row r="3740" spans="1:19" ht="43.2" hidden="1" x14ac:dyDescent="0.55000000000000004">
      <c r="A3740" s="1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2">
        <f t="shared" si="174"/>
        <v>0</v>
      </c>
      <c r="P3740" s="14">
        <f t="shared" si="175"/>
        <v>0</v>
      </c>
      <c r="Q3740" s="16" t="s">
        <v>8321</v>
      </c>
      <c r="R3740" t="s">
        <v>8325</v>
      </c>
      <c r="S3740" s="20">
        <f t="shared" si="176"/>
        <v>42438.961273148147</v>
      </c>
    </row>
    <row r="3741" spans="1:19" ht="43.2" hidden="1" x14ac:dyDescent="0.55000000000000004">
      <c r="A3741" s="10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2">
        <f t="shared" si="174"/>
        <v>0</v>
      </c>
      <c r="P3741" s="14">
        <f t="shared" si="175"/>
        <v>0</v>
      </c>
      <c r="Q3741" s="16" t="s">
        <v>8321</v>
      </c>
      <c r="R3741" t="s">
        <v>8325</v>
      </c>
      <c r="S3741" s="20">
        <f t="shared" si="176"/>
        <v>42164.893993055557</v>
      </c>
    </row>
    <row r="3742" spans="1:19" ht="28.8" hidden="1" x14ac:dyDescent="0.55000000000000004">
      <c r="A3742" s="10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2">
        <f t="shared" si="174"/>
        <v>0</v>
      </c>
      <c r="P3742" s="14">
        <f t="shared" si="175"/>
        <v>0</v>
      </c>
      <c r="Q3742" s="16" t="s">
        <v>8321</v>
      </c>
      <c r="R3742" t="s">
        <v>8325</v>
      </c>
      <c r="S3742" s="20">
        <f t="shared" si="176"/>
        <v>42096.686400462961</v>
      </c>
    </row>
    <row r="3743" spans="1:19" ht="43.2" hidden="1" x14ac:dyDescent="0.55000000000000004">
      <c r="A3743" s="10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2">
        <f t="shared" si="174"/>
        <v>0</v>
      </c>
      <c r="P3743" s="14">
        <f t="shared" si="175"/>
        <v>0</v>
      </c>
      <c r="Q3743" s="16" t="s">
        <v>8321</v>
      </c>
      <c r="R3743" t="s">
        <v>8325</v>
      </c>
      <c r="S3743" s="20">
        <f t="shared" si="176"/>
        <v>42383.933993055558</v>
      </c>
    </row>
    <row r="3744" spans="1:19" ht="43.2" hidden="1" x14ac:dyDescent="0.55000000000000004">
      <c r="A3744" s="10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2">
        <f t="shared" si="174"/>
        <v>0</v>
      </c>
      <c r="P3744" s="14">
        <f t="shared" si="175"/>
        <v>0</v>
      </c>
      <c r="Q3744" s="16" t="s">
        <v>8321</v>
      </c>
      <c r="R3744" t="s">
        <v>8325</v>
      </c>
      <c r="S3744" s="20">
        <f t="shared" si="176"/>
        <v>42341.958923611113</v>
      </c>
    </row>
    <row r="3745" spans="1:19" ht="43.2" hidden="1" x14ac:dyDescent="0.55000000000000004">
      <c r="A3745" s="10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2">
        <f t="shared" si="174"/>
        <v>0</v>
      </c>
      <c r="P3745" s="14">
        <f t="shared" si="175"/>
        <v>0</v>
      </c>
      <c r="Q3745" s="16" t="s">
        <v>8321</v>
      </c>
      <c r="R3745" t="s">
        <v>8325</v>
      </c>
      <c r="S3745" s="20">
        <f t="shared" si="176"/>
        <v>42612.911712962959</v>
      </c>
    </row>
    <row r="3746" spans="1:19" ht="43.2" hidden="1" x14ac:dyDescent="0.55000000000000004">
      <c r="A3746" s="10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2">
        <f t="shared" si="174"/>
        <v>0</v>
      </c>
      <c r="P3746" s="14">
        <f t="shared" si="175"/>
        <v>0</v>
      </c>
      <c r="Q3746" s="16" t="s">
        <v>8321</v>
      </c>
      <c r="R3746" t="s">
        <v>8325</v>
      </c>
      <c r="S3746" s="20">
        <f t="shared" si="176"/>
        <v>42164.908530092594</v>
      </c>
    </row>
    <row r="3747" spans="1:19" ht="43.2" hidden="1" x14ac:dyDescent="0.55000000000000004">
      <c r="A3747" s="10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2">
        <f t="shared" si="174"/>
        <v>0</v>
      </c>
      <c r="P3747" s="14">
        <f t="shared" si="175"/>
        <v>0</v>
      </c>
      <c r="Q3747" s="16" t="s">
        <v>8321</v>
      </c>
      <c r="R3747" t="s">
        <v>8325</v>
      </c>
      <c r="S3747" s="20">
        <f t="shared" si="176"/>
        <v>42321.08447916666</v>
      </c>
    </row>
    <row r="3748" spans="1:19" ht="43.2" hidden="1" x14ac:dyDescent="0.55000000000000004">
      <c r="A3748" s="10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2">
        <f t="shared" si="174"/>
        <v>0</v>
      </c>
      <c r="P3748" s="14">
        <f t="shared" si="175"/>
        <v>0</v>
      </c>
      <c r="Q3748" s="16" t="s">
        <v>8321</v>
      </c>
      <c r="R3748" t="s">
        <v>8325</v>
      </c>
      <c r="S3748" s="20">
        <f t="shared" si="176"/>
        <v>42713.962499999994</v>
      </c>
    </row>
    <row r="3749" spans="1:19" ht="43.2" hidden="1" x14ac:dyDescent="0.55000000000000004">
      <c r="A3749" s="10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2">
        <f t="shared" si="174"/>
        <v>0</v>
      </c>
      <c r="P3749" s="14">
        <f t="shared" si="175"/>
        <v>0</v>
      </c>
      <c r="Q3749" s="16" t="s">
        <v>8321</v>
      </c>
      <c r="R3749" t="s">
        <v>8339</v>
      </c>
      <c r="S3749" s="20">
        <f t="shared" si="176"/>
        <v>42285.909027777772</v>
      </c>
    </row>
    <row r="3750" spans="1:19" ht="57.6" hidden="1" x14ac:dyDescent="0.55000000000000004">
      <c r="A3750" s="1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2">
        <f t="shared" si="174"/>
        <v>0</v>
      </c>
      <c r="P3750" s="14">
        <f t="shared" si="175"/>
        <v>0</v>
      </c>
      <c r="Q3750" s="16" t="s">
        <v>8321</v>
      </c>
      <c r="R3750" t="s">
        <v>8339</v>
      </c>
      <c r="S3750" s="20">
        <f t="shared" si="176"/>
        <v>40070.901412037041</v>
      </c>
    </row>
    <row r="3751" spans="1:19" ht="57.6" hidden="1" x14ac:dyDescent="0.55000000000000004">
      <c r="A3751" s="10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2">
        <f t="shared" si="174"/>
        <v>0</v>
      </c>
      <c r="P3751" s="14">
        <f t="shared" si="175"/>
        <v>0</v>
      </c>
      <c r="Q3751" s="16" t="s">
        <v>8321</v>
      </c>
      <c r="R3751" t="s">
        <v>8339</v>
      </c>
      <c r="S3751" s="20">
        <f t="shared" si="176"/>
        <v>42228.629884259266</v>
      </c>
    </row>
    <row r="3752" spans="1:19" ht="43.2" hidden="1" x14ac:dyDescent="0.55000000000000004">
      <c r="A3752" s="10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2">
        <f t="shared" si="174"/>
        <v>0</v>
      </c>
      <c r="P3752" s="14">
        <f t="shared" si="175"/>
        <v>0</v>
      </c>
      <c r="Q3752" s="16" t="s">
        <v>8321</v>
      </c>
      <c r="R3752" t="s">
        <v>8339</v>
      </c>
      <c r="S3752" s="20">
        <f t="shared" si="176"/>
        <v>41456.36241898148</v>
      </c>
    </row>
    <row r="3753" spans="1:19" ht="43.2" hidden="1" x14ac:dyDescent="0.55000000000000004">
      <c r="A3753" s="10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2">
        <f t="shared" si="174"/>
        <v>0</v>
      </c>
      <c r="P3753" s="14">
        <f t="shared" si="175"/>
        <v>0</v>
      </c>
      <c r="Q3753" s="16" t="s">
        <v>8321</v>
      </c>
      <c r="R3753" t="s">
        <v>8339</v>
      </c>
      <c r="S3753" s="20">
        <f t="shared" si="176"/>
        <v>42591.31858796296</v>
      </c>
    </row>
    <row r="3754" spans="1:19" ht="43.2" hidden="1" x14ac:dyDescent="0.55000000000000004">
      <c r="A3754" s="10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2">
        <f t="shared" si="174"/>
        <v>0</v>
      </c>
      <c r="P3754" s="14">
        <f t="shared" si="175"/>
        <v>0</v>
      </c>
      <c r="Q3754" s="16" t="s">
        <v>8321</v>
      </c>
      <c r="R3754" t="s">
        <v>8339</v>
      </c>
      <c r="S3754" s="20">
        <f t="shared" si="176"/>
        <v>41919.761782407404</v>
      </c>
    </row>
    <row r="3755" spans="1:19" ht="43.2" hidden="1" x14ac:dyDescent="0.55000000000000004">
      <c r="A3755" s="10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2">
        <f t="shared" si="174"/>
        <v>0</v>
      </c>
      <c r="P3755" s="14">
        <f t="shared" si="175"/>
        <v>0</v>
      </c>
      <c r="Q3755" s="16" t="s">
        <v>8321</v>
      </c>
      <c r="R3755" t="s">
        <v>8339</v>
      </c>
      <c r="S3755" s="20">
        <f t="shared" si="176"/>
        <v>41550.793935185182</v>
      </c>
    </row>
    <row r="3756" spans="1:19" ht="43.2" hidden="1" x14ac:dyDescent="0.55000000000000004">
      <c r="A3756" s="10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2">
        <f t="shared" si="174"/>
        <v>0</v>
      </c>
      <c r="P3756" s="14">
        <f t="shared" si="175"/>
        <v>0</v>
      </c>
      <c r="Q3756" s="16" t="s">
        <v>8321</v>
      </c>
      <c r="R3756" t="s">
        <v>8339</v>
      </c>
      <c r="S3756" s="20">
        <f t="shared" si="176"/>
        <v>41634.715173611112</v>
      </c>
    </row>
    <row r="3757" spans="1:19" ht="43.2" hidden="1" x14ac:dyDescent="0.55000000000000004">
      <c r="A3757" s="10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2">
        <f t="shared" si="174"/>
        <v>0</v>
      </c>
      <c r="P3757" s="14">
        <f t="shared" si="175"/>
        <v>0</v>
      </c>
      <c r="Q3757" s="16" t="s">
        <v>8321</v>
      </c>
      <c r="R3757" t="s">
        <v>8339</v>
      </c>
      <c r="S3757" s="20">
        <f t="shared" si="176"/>
        <v>41837.767500000002</v>
      </c>
    </row>
    <row r="3758" spans="1:19" ht="43.2" hidden="1" x14ac:dyDescent="0.55000000000000004">
      <c r="A3758" s="10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2">
        <f t="shared" si="174"/>
        <v>0</v>
      </c>
      <c r="P3758" s="14">
        <f t="shared" si="175"/>
        <v>0</v>
      </c>
      <c r="Q3758" s="16" t="s">
        <v>8321</v>
      </c>
      <c r="R3758" t="s">
        <v>8339</v>
      </c>
      <c r="S3758" s="20">
        <f t="shared" si="176"/>
        <v>41407.84684027778</v>
      </c>
    </row>
    <row r="3759" spans="1:19" ht="43.2" hidden="1" x14ac:dyDescent="0.55000000000000004">
      <c r="A3759" s="10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2">
        <f t="shared" si="174"/>
        <v>0</v>
      </c>
      <c r="P3759" s="14">
        <f t="shared" si="175"/>
        <v>0</v>
      </c>
      <c r="Q3759" s="16" t="s">
        <v>8321</v>
      </c>
      <c r="R3759" t="s">
        <v>8339</v>
      </c>
      <c r="S3759" s="20">
        <f t="shared" si="176"/>
        <v>40705.126631944448</v>
      </c>
    </row>
    <row r="3760" spans="1:19" ht="43.2" hidden="1" x14ac:dyDescent="0.55000000000000004">
      <c r="A3760" s="1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2">
        <f t="shared" si="174"/>
        <v>0</v>
      </c>
      <c r="P3760" s="14">
        <f t="shared" si="175"/>
        <v>0</v>
      </c>
      <c r="Q3760" s="16" t="s">
        <v>8321</v>
      </c>
      <c r="R3760" t="s">
        <v>8339</v>
      </c>
      <c r="S3760" s="20">
        <f t="shared" si="176"/>
        <v>41041.167627314811</v>
      </c>
    </row>
    <row r="3761" spans="1:19" ht="28.8" hidden="1" x14ac:dyDescent="0.55000000000000004">
      <c r="A3761" s="10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2">
        <f t="shared" si="174"/>
        <v>0</v>
      </c>
      <c r="P3761" s="14">
        <f t="shared" si="175"/>
        <v>0</v>
      </c>
      <c r="Q3761" s="16" t="s">
        <v>8321</v>
      </c>
      <c r="R3761" t="s">
        <v>8339</v>
      </c>
      <c r="S3761" s="20">
        <f t="shared" si="176"/>
        <v>41827.989861111113</v>
      </c>
    </row>
    <row r="3762" spans="1:19" ht="43.2" hidden="1" x14ac:dyDescent="0.55000000000000004">
      <c r="A3762" s="10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2">
        <f t="shared" si="174"/>
        <v>0</v>
      </c>
      <c r="P3762" s="14">
        <f t="shared" si="175"/>
        <v>0</v>
      </c>
      <c r="Q3762" s="16" t="s">
        <v>8321</v>
      </c>
      <c r="R3762" t="s">
        <v>8339</v>
      </c>
      <c r="S3762" s="20">
        <f t="shared" si="176"/>
        <v>42100.086145833338</v>
      </c>
    </row>
    <row r="3763" spans="1:19" ht="43.2" hidden="1" x14ac:dyDescent="0.55000000000000004">
      <c r="A3763" s="10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2">
        <f t="shared" si="174"/>
        <v>0</v>
      </c>
      <c r="P3763" s="14">
        <f t="shared" si="175"/>
        <v>0</v>
      </c>
      <c r="Q3763" s="16" t="s">
        <v>8321</v>
      </c>
      <c r="R3763" t="s">
        <v>8339</v>
      </c>
      <c r="S3763" s="20">
        <f t="shared" si="176"/>
        <v>40987.83488425926</v>
      </c>
    </row>
    <row r="3764" spans="1:19" ht="43.2" hidden="1" x14ac:dyDescent="0.55000000000000004">
      <c r="A3764" s="10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2">
        <f t="shared" si="174"/>
        <v>0</v>
      </c>
      <c r="P3764" s="14">
        <f t="shared" si="175"/>
        <v>0</v>
      </c>
      <c r="Q3764" s="16" t="s">
        <v>8321</v>
      </c>
      <c r="R3764" t="s">
        <v>8339</v>
      </c>
      <c r="S3764" s="20">
        <f t="shared" si="176"/>
        <v>42065.910983796297</v>
      </c>
    </row>
    <row r="3765" spans="1:19" ht="43.2" hidden="1" x14ac:dyDescent="0.55000000000000004">
      <c r="A3765" s="10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2">
        <f t="shared" si="174"/>
        <v>0</v>
      </c>
      <c r="P3765" s="14">
        <f t="shared" si="175"/>
        <v>0</v>
      </c>
      <c r="Q3765" s="16" t="s">
        <v>8321</v>
      </c>
      <c r="R3765" t="s">
        <v>8339</v>
      </c>
      <c r="S3765" s="20">
        <f t="shared" si="176"/>
        <v>42669.594837962963</v>
      </c>
    </row>
    <row r="3766" spans="1:19" ht="43.2" hidden="1" x14ac:dyDescent="0.55000000000000004">
      <c r="A3766" s="10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2">
        <f t="shared" si="174"/>
        <v>0</v>
      </c>
      <c r="P3766" s="14">
        <f t="shared" si="175"/>
        <v>0</v>
      </c>
      <c r="Q3766" s="16" t="s">
        <v>8321</v>
      </c>
      <c r="R3766" t="s">
        <v>8339</v>
      </c>
      <c r="S3766" s="20">
        <f t="shared" si="176"/>
        <v>42714.054398148146</v>
      </c>
    </row>
    <row r="3767" spans="1:19" hidden="1" x14ac:dyDescent="0.55000000000000004">
      <c r="A3767" s="10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2">
        <f t="shared" si="174"/>
        <v>0</v>
      </c>
      <c r="P3767" s="14">
        <f t="shared" si="175"/>
        <v>0</v>
      </c>
      <c r="Q3767" s="16" t="s">
        <v>8321</v>
      </c>
      <c r="R3767" t="s">
        <v>8339</v>
      </c>
      <c r="S3767" s="20">
        <f t="shared" si="176"/>
        <v>41113.968576388892</v>
      </c>
    </row>
    <row r="3768" spans="1:19" ht="43.2" hidden="1" x14ac:dyDescent="0.55000000000000004">
      <c r="A3768" s="10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2">
        <f t="shared" si="174"/>
        <v>0</v>
      </c>
      <c r="P3768" s="14">
        <f t="shared" si="175"/>
        <v>0</v>
      </c>
      <c r="Q3768" s="16" t="s">
        <v>8321</v>
      </c>
      <c r="R3768" t="s">
        <v>8339</v>
      </c>
      <c r="S3768" s="20">
        <f t="shared" si="176"/>
        <v>42366.982627314821</v>
      </c>
    </row>
    <row r="3769" spans="1:19" ht="43.2" hidden="1" x14ac:dyDescent="0.55000000000000004">
      <c r="A3769" s="10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2">
        <f t="shared" si="174"/>
        <v>0</v>
      </c>
      <c r="P3769" s="14">
        <f t="shared" si="175"/>
        <v>0</v>
      </c>
      <c r="Q3769" s="16" t="s">
        <v>8321</v>
      </c>
      <c r="R3769" t="s">
        <v>8339</v>
      </c>
      <c r="S3769" s="20">
        <f t="shared" si="176"/>
        <v>42596.03506944445</v>
      </c>
    </row>
    <row r="3770" spans="1:19" ht="43.2" hidden="1" x14ac:dyDescent="0.55000000000000004">
      <c r="A3770" s="1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2">
        <f t="shared" si="174"/>
        <v>0</v>
      </c>
      <c r="P3770" s="14">
        <f t="shared" si="175"/>
        <v>0</v>
      </c>
      <c r="Q3770" s="16" t="s">
        <v>8321</v>
      </c>
      <c r="R3770" t="s">
        <v>8339</v>
      </c>
      <c r="S3770" s="20">
        <f t="shared" si="176"/>
        <v>42114.726134259254</v>
      </c>
    </row>
    <row r="3771" spans="1:19" ht="43.2" hidden="1" x14ac:dyDescent="0.55000000000000004">
      <c r="A3771" s="10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2">
        <f t="shared" si="174"/>
        <v>0</v>
      </c>
      <c r="P3771" s="14">
        <f t="shared" si="175"/>
        <v>0</v>
      </c>
      <c r="Q3771" s="16" t="s">
        <v>8321</v>
      </c>
      <c r="R3771" t="s">
        <v>8339</v>
      </c>
      <c r="S3771" s="20">
        <f t="shared" si="176"/>
        <v>42171.827604166669</v>
      </c>
    </row>
    <row r="3772" spans="1:19" ht="43.2" hidden="1" x14ac:dyDescent="0.55000000000000004">
      <c r="A3772" s="10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2">
        <f t="shared" si="174"/>
        <v>0</v>
      </c>
      <c r="P3772" s="14">
        <f t="shared" si="175"/>
        <v>0</v>
      </c>
      <c r="Q3772" s="16" t="s">
        <v>8321</v>
      </c>
      <c r="R3772" t="s">
        <v>8339</v>
      </c>
      <c r="S3772" s="20">
        <f t="shared" si="176"/>
        <v>40703.234386574077</v>
      </c>
    </row>
    <row r="3773" spans="1:19" ht="43.2" hidden="1" x14ac:dyDescent="0.55000000000000004">
      <c r="A3773" s="10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2">
        <f t="shared" si="174"/>
        <v>0</v>
      </c>
      <c r="P3773" s="14">
        <f t="shared" si="175"/>
        <v>0</v>
      </c>
      <c r="Q3773" s="16" t="s">
        <v>8321</v>
      </c>
      <c r="R3773" t="s">
        <v>8339</v>
      </c>
      <c r="S3773" s="20">
        <f t="shared" si="176"/>
        <v>42400.176377314812</v>
      </c>
    </row>
    <row r="3774" spans="1:19" ht="28.8" hidden="1" x14ac:dyDescent="0.55000000000000004">
      <c r="A3774" s="10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2">
        <f t="shared" si="174"/>
        <v>0</v>
      </c>
      <c r="P3774" s="14">
        <f t="shared" si="175"/>
        <v>0</v>
      </c>
      <c r="Q3774" s="16" t="s">
        <v>8321</v>
      </c>
      <c r="R3774" t="s">
        <v>8339</v>
      </c>
      <c r="S3774" s="20">
        <f t="shared" si="176"/>
        <v>42091.778703703705</v>
      </c>
    </row>
    <row r="3775" spans="1:19" ht="43.2" hidden="1" x14ac:dyDescent="0.55000000000000004">
      <c r="A3775" s="10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2">
        <f t="shared" si="174"/>
        <v>0</v>
      </c>
      <c r="P3775" s="14">
        <f t="shared" si="175"/>
        <v>0</v>
      </c>
      <c r="Q3775" s="16" t="s">
        <v>8321</v>
      </c>
      <c r="R3775" t="s">
        <v>8339</v>
      </c>
      <c r="S3775" s="20">
        <f t="shared" si="176"/>
        <v>42223.616018518514</v>
      </c>
    </row>
    <row r="3776" spans="1:19" ht="43.2" hidden="1" x14ac:dyDescent="0.55000000000000004">
      <c r="A3776" s="10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2">
        <f t="shared" si="174"/>
        <v>0</v>
      </c>
      <c r="P3776" s="14">
        <f t="shared" si="175"/>
        <v>0</v>
      </c>
      <c r="Q3776" s="16" t="s">
        <v>8308</v>
      </c>
      <c r="R3776" t="s">
        <v>8342</v>
      </c>
      <c r="S3776" s="20">
        <f t="shared" si="176"/>
        <v>42380.696342592593</v>
      </c>
    </row>
    <row r="3777" spans="1:19" ht="43.2" hidden="1" x14ac:dyDescent="0.55000000000000004">
      <c r="A3777" s="10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2">
        <f t="shared" si="174"/>
        <v>0</v>
      </c>
      <c r="P3777" s="14">
        <f t="shared" si="175"/>
        <v>0</v>
      </c>
      <c r="Q3777" s="16" t="s">
        <v>8308</v>
      </c>
      <c r="R3777" t="s">
        <v>8342</v>
      </c>
      <c r="S3777" s="20">
        <f t="shared" si="176"/>
        <v>42318.616851851853</v>
      </c>
    </row>
    <row r="3778" spans="1:19" ht="43.2" hidden="1" x14ac:dyDescent="0.55000000000000004">
      <c r="A3778" s="10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2">
        <f t="shared" si="174"/>
        <v>0</v>
      </c>
      <c r="P3778" s="14">
        <f t="shared" si="175"/>
        <v>0</v>
      </c>
      <c r="Q3778" s="16" t="s">
        <v>8308</v>
      </c>
      <c r="R3778" t="s">
        <v>8342</v>
      </c>
      <c r="S3778" s="20">
        <f t="shared" si="176"/>
        <v>42503.353506944448</v>
      </c>
    </row>
    <row r="3779" spans="1:19" ht="43.2" hidden="1" x14ac:dyDescent="0.55000000000000004">
      <c r="A3779" s="10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2">
        <f t="shared" ref="O3779:O3842" si="177">ROUND(E3779/D3779*100,0)</f>
        <v>0</v>
      </c>
      <c r="P3779" s="14">
        <f t="shared" ref="P3779:P3842" si="178">IFERROR(ROUND(E3779/L3779,2),0)</f>
        <v>0</v>
      </c>
      <c r="Q3779" s="16" t="s">
        <v>8308</v>
      </c>
      <c r="R3779" t="s">
        <v>8342</v>
      </c>
      <c r="S3779" s="20">
        <f t="shared" ref="S3779:S3842" si="179">(((J3779/60)/60/24)+DATE(1970,1,1))</f>
        <v>42057.883159722223</v>
      </c>
    </row>
    <row r="3780" spans="1:19" ht="43.2" hidden="1" x14ac:dyDescent="0.55000000000000004">
      <c r="A3780" s="1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2">
        <f t="shared" si="177"/>
        <v>0</v>
      </c>
      <c r="P3780" s="14">
        <f t="shared" si="178"/>
        <v>0</v>
      </c>
      <c r="Q3780" s="16" t="s">
        <v>8308</v>
      </c>
      <c r="R3780" t="s">
        <v>8342</v>
      </c>
      <c r="S3780" s="20">
        <f t="shared" si="179"/>
        <v>42692.389062500006</v>
      </c>
    </row>
    <row r="3781" spans="1:19" ht="43.2" hidden="1" x14ac:dyDescent="0.55000000000000004">
      <c r="A3781" s="10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2">
        <f t="shared" si="177"/>
        <v>0</v>
      </c>
      <c r="P3781" s="14">
        <f t="shared" si="178"/>
        <v>0</v>
      </c>
      <c r="Q3781" s="16" t="s">
        <v>8308</v>
      </c>
      <c r="R3781" t="s">
        <v>8342</v>
      </c>
      <c r="S3781" s="20">
        <f t="shared" si="179"/>
        <v>42165.785289351858</v>
      </c>
    </row>
    <row r="3782" spans="1:19" ht="43.2" hidden="1" x14ac:dyDescent="0.55000000000000004">
      <c r="A3782" s="10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2">
        <f t="shared" si="177"/>
        <v>0</v>
      </c>
      <c r="P3782" s="14">
        <f t="shared" si="178"/>
        <v>0</v>
      </c>
      <c r="Q3782" s="16" t="s">
        <v>8308</v>
      </c>
      <c r="R3782" t="s">
        <v>8342</v>
      </c>
      <c r="S3782" s="20">
        <f t="shared" si="179"/>
        <v>41975.842523148152</v>
      </c>
    </row>
    <row r="3783" spans="1:19" ht="43.2" hidden="1" x14ac:dyDescent="0.55000000000000004">
      <c r="A3783" s="10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2">
        <f t="shared" si="177"/>
        <v>0</v>
      </c>
      <c r="P3783" s="14">
        <f t="shared" si="178"/>
        <v>0</v>
      </c>
      <c r="Q3783" s="16" t="s">
        <v>8308</v>
      </c>
      <c r="R3783" t="s">
        <v>8342</v>
      </c>
      <c r="S3783" s="20">
        <f t="shared" si="179"/>
        <v>42282.71629629629</v>
      </c>
    </row>
    <row r="3784" spans="1:19" ht="43.2" hidden="1" x14ac:dyDescent="0.55000000000000004">
      <c r="A3784" s="10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2">
        <f t="shared" si="177"/>
        <v>0</v>
      </c>
      <c r="P3784" s="14">
        <f t="shared" si="178"/>
        <v>0</v>
      </c>
      <c r="Q3784" s="16" t="s">
        <v>8308</v>
      </c>
      <c r="R3784" t="s">
        <v>8342</v>
      </c>
      <c r="S3784" s="20">
        <f t="shared" si="179"/>
        <v>42188.012777777782</v>
      </c>
    </row>
    <row r="3785" spans="1:19" ht="43.2" hidden="1" x14ac:dyDescent="0.55000000000000004">
      <c r="A3785" s="10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2">
        <f t="shared" si="177"/>
        <v>0</v>
      </c>
      <c r="P3785" s="14">
        <f t="shared" si="178"/>
        <v>0</v>
      </c>
      <c r="Q3785" s="16" t="s">
        <v>8308</v>
      </c>
      <c r="R3785" t="s">
        <v>8342</v>
      </c>
      <c r="S3785" s="20">
        <f t="shared" si="179"/>
        <v>42055.739803240736</v>
      </c>
    </row>
    <row r="3786" spans="1:19" ht="43.2" hidden="1" x14ac:dyDescent="0.55000000000000004">
      <c r="A3786" s="10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2">
        <f t="shared" si="177"/>
        <v>0</v>
      </c>
      <c r="P3786" s="14">
        <f t="shared" si="178"/>
        <v>0</v>
      </c>
      <c r="Q3786" s="16" t="s">
        <v>8308</v>
      </c>
      <c r="R3786" t="s">
        <v>8342</v>
      </c>
      <c r="S3786" s="20">
        <f t="shared" si="179"/>
        <v>42283.3909375</v>
      </c>
    </row>
    <row r="3787" spans="1:19" ht="43.2" hidden="1" x14ac:dyDescent="0.55000000000000004">
      <c r="A3787" s="10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2">
        <f t="shared" si="177"/>
        <v>0</v>
      </c>
      <c r="P3787" s="14">
        <f t="shared" si="178"/>
        <v>0</v>
      </c>
      <c r="Q3787" s="16" t="s">
        <v>8308</v>
      </c>
      <c r="R3787" t="s">
        <v>8342</v>
      </c>
      <c r="S3787" s="20">
        <f t="shared" si="179"/>
        <v>42143.79415509259</v>
      </c>
    </row>
    <row r="3788" spans="1:19" ht="43.2" hidden="1" x14ac:dyDescent="0.55000000000000004">
      <c r="A3788" s="10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2">
        <f t="shared" si="177"/>
        <v>0</v>
      </c>
      <c r="P3788" s="14">
        <f t="shared" si="178"/>
        <v>0</v>
      </c>
      <c r="Q3788" s="16" t="s">
        <v>8308</v>
      </c>
      <c r="R3788" t="s">
        <v>8342</v>
      </c>
      <c r="S3788" s="20">
        <f t="shared" si="179"/>
        <v>41849.035370370373</v>
      </c>
    </row>
    <row r="3789" spans="1:19" ht="43.2" hidden="1" x14ac:dyDescent="0.55000000000000004">
      <c r="A3789" s="10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2">
        <f t="shared" si="177"/>
        <v>0</v>
      </c>
      <c r="P3789" s="14">
        <f t="shared" si="178"/>
        <v>0</v>
      </c>
      <c r="Q3789" s="16" t="s">
        <v>8308</v>
      </c>
      <c r="R3789" t="s">
        <v>8342</v>
      </c>
      <c r="S3789" s="20">
        <f t="shared" si="179"/>
        <v>42300.825648148151</v>
      </c>
    </row>
    <row r="3790" spans="1:19" ht="43.2" hidden="1" x14ac:dyDescent="0.55000000000000004">
      <c r="A3790" s="1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2">
        <f t="shared" si="177"/>
        <v>0</v>
      </c>
      <c r="P3790" s="14">
        <f t="shared" si="178"/>
        <v>0</v>
      </c>
      <c r="Q3790" s="16" t="s">
        <v>8308</v>
      </c>
      <c r="R3790" t="s">
        <v>8342</v>
      </c>
      <c r="S3790" s="20">
        <f t="shared" si="179"/>
        <v>42086.83085648148</v>
      </c>
    </row>
    <row r="3791" spans="1:19" ht="43.2" hidden="1" x14ac:dyDescent="0.55000000000000004">
      <c r="A3791" s="10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2">
        <f t="shared" si="177"/>
        <v>0</v>
      </c>
      <c r="P3791" s="14">
        <f t="shared" si="178"/>
        <v>0</v>
      </c>
      <c r="Q3791" s="16" t="s">
        <v>8308</v>
      </c>
      <c r="R3791" t="s">
        <v>8342</v>
      </c>
      <c r="S3791" s="20">
        <f t="shared" si="179"/>
        <v>42328.560613425929</v>
      </c>
    </row>
    <row r="3792" spans="1:19" ht="28.8" hidden="1" x14ac:dyDescent="0.55000000000000004">
      <c r="A3792" s="10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2">
        <f t="shared" si="177"/>
        <v>0</v>
      </c>
      <c r="P3792" s="14">
        <f t="shared" si="178"/>
        <v>0</v>
      </c>
      <c r="Q3792" s="16" t="s">
        <v>8308</v>
      </c>
      <c r="R3792" t="s">
        <v>8342</v>
      </c>
      <c r="S3792" s="20">
        <f t="shared" si="179"/>
        <v>42585.031782407401</v>
      </c>
    </row>
    <row r="3793" spans="1:19" ht="43.2" hidden="1" x14ac:dyDescent="0.55000000000000004">
      <c r="A3793" s="10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2">
        <f t="shared" si="177"/>
        <v>0</v>
      </c>
      <c r="P3793" s="14">
        <f t="shared" si="178"/>
        <v>0</v>
      </c>
      <c r="Q3793" s="16" t="s">
        <v>8308</v>
      </c>
      <c r="R3793" t="s">
        <v>8342</v>
      </c>
      <c r="S3793" s="20">
        <f t="shared" si="179"/>
        <v>42515.061805555553</v>
      </c>
    </row>
    <row r="3794" spans="1:19" ht="43.2" hidden="1" x14ac:dyDescent="0.55000000000000004">
      <c r="A3794" s="10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2">
        <f t="shared" si="177"/>
        <v>0</v>
      </c>
      <c r="P3794" s="14">
        <f t="shared" si="178"/>
        <v>0</v>
      </c>
      <c r="Q3794" s="16" t="s">
        <v>8308</v>
      </c>
      <c r="R3794" t="s">
        <v>8342</v>
      </c>
      <c r="S3794" s="20">
        <f t="shared" si="179"/>
        <v>42242.122210648144</v>
      </c>
    </row>
    <row r="3795" spans="1:19" ht="43.2" hidden="1" x14ac:dyDescent="0.55000000000000004">
      <c r="A3795" s="10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2">
        <f t="shared" si="177"/>
        <v>0</v>
      </c>
      <c r="P3795" s="14">
        <f t="shared" si="178"/>
        <v>0</v>
      </c>
      <c r="Q3795" s="16" t="s">
        <v>8308</v>
      </c>
      <c r="R3795" t="s">
        <v>8342</v>
      </c>
      <c r="S3795" s="20">
        <f t="shared" si="179"/>
        <v>42761.376238425932</v>
      </c>
    </row>
    <row r="3796" spans="1:19" ht="43.2" hidden="1" x14ac:dyDescent="0.55000000000000004">
      <c r="A3796" s="10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2">
        <f t="shared" si="177"/>
        <v>0</v>
      </c>
      <c r="P3796" s="14">
        <f t="shared" si="178"/>
        <v>0</v>
      </c>
      <c r="Q3796" s="16" t="s">
        <v>8308</v>
      </c>
      <c r="R3796" t="s">
        <v>8342</v>
      </c>
      <c r="S3796" s="20">
        <f t="shared" si="179"/>
        <v>42317.810219907406</v>
      </c>
    </row>
    <row r="3797" spans="1:19" ht="43.2" hidden="1" x14ac:dyDescent="0.55000000000000004">
      <c r="A3797" s="10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2">
        <f t="shared" si="177"/>
        <v>0</v>
      </c>
      <c r="P3797" s="14">
        <f t="shared" si="178"/>
        <v>0</v>
      </c>
      <c r="Q3797" s="16" t="s">
        <v>8308</v>
      </c>
      <c r="R3797" t="s">
        <v>8342</v>
      </c>
      <c r="S3797" s="20">
        <f t="shared" si="179"/>
        <v>42122.009224537032</v>
      </c>
    </row>
    <row r="3798" spans="1:19" ht="43.2" hidden="1" x14ac:dyDescent="0.55000000000000004">
      <c r="A3798" s="10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2">
        <f t="shared" si="177"/>
        <v>0</v>
      </c>
      <c r="P3798" s="14">
        <f t="shared" si="178"/>
        <v>0</v>
      </c>
      <c r="Q3798" s="16" t="s">
        <v>8308</v>
      </c>
      <c r="R3798" t="s">
        <v>8342</v>
      </c>
      <c r="S3798" s="20">
        <f t="shared" si="179"/>
        <v>42108.988900462966</v>
      </c>
    </row>
    <row r="3799" spans="1:19" ht="43.2" hidden="1" x14ac:dyDescent="0.55000000000000004">
      <c r="A3799" s="10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2">
        <f t="shared" si="177"/>
        <v>0</v>
      </c>
      <c r="P3799" s="14">
        <f t="shared" si="178"/>
        <v>0</v>
      </c>
      <c r="Q3799" s="16" t="s">
        <v>8308</v>
      </c>
      <c r="R3799" t="s">
        <v>8342</v>
      </c>
      <c r="S3799" s="20">
        <f t="shared" si="179"/>
        <v>42790.895567129628</v>
      </c>
    </row>
    <row r="3800" spans="1:19" ht="43.2" hidden="1" x14ac:dyDescent="0.55000000000000004">
      <c r="A3800" s="1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2">
        <f t="shared" si="177"/>
        <v>0</v>
      </c>
      <c r="P3800" s="14">
        <f t="shared" si="178"/>
        <v>0</v>
      </c>
      <c r="Q3800" s="16" t="s">
        <v>8308</v>
      </c>
      <c r="R3800" t="s">
        <v>8342</v>
      </c>
      <c r="S3800" s="20">
        <f t="shared" si="179"/>
        <v>41803.692789351851</v>
      </c>
    </row>
    <row r="3801" spans="1:19" ht="28.8" hidden="1" x14ac:dyDescent="0.55000000000000004">
      <c r="A3801" s="10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2">
        <f t="shared" si="177"/>
        <v>0</v>
      </c>
      <c r="P3801" s="14">
        <f t="shared" si="178"/>
        <v>0</v>
      </c>
      <c r="Q3801" s="16" t="s">
        <v>8308</v>
      </c>
      <c r="R3801" t="s">
        <v>8342</v>
      </c>
      <c r="S3801" s="20">
        <f t="shared" si="179"/>
        <v>42303.659317129626</v>
      </c>
    </row>
    <row r="3802" spans="1:19" ht="43.2" hidden="1" x14ac:dyDescent="0.55000000000000004">
      <c r="A3802" s="10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2">
        <f t="shared" si="177"/>
        <v>0</v>
      </c>
      <c r="P3802" s="14">
        <f t="shared" si="178"/>
        <v>0</v>
      </c>
      <c r="Q3802" s="16" t="s">
        <v>8308</v>
      </c>
      <c r="R3802" t="s">
        <v>8342</v>
      </c>
      <c r="S3802" s="20">
        <f t="shared" si="179"/>
        <v>42762.962013888886</v>
      </c>
    </row>
    <row r="3803" spans="1:19" ht="57.6" hidden="1" x14ac:dyDescent="0.55000000000000004">
      <c r="A3803" s="10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2">
        <f t="shared" si="177"/>
        <v>0</v>
      </c>
      <c r="P3803" s="14">
        <f t="shared" si="178"/>
        <v>0</v>
      </c>
      <c r="Q3803" s="16" t="s">
        <v>8308</v>
      </c>
      <c r="R3803" t="s">
        <v>8310</v>
      </c>
      <c r="S3803" s="20">
        <f t="shared" si="179"/>
        <v>42189.673263888893</v>
      </c>
    </row>
    <row r="3804" spans="1:19" ht="43.2" hidden="1" x14ac:dyDescent="0.55000000000000004">
      <c r="A3804" s="10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2">
        <f t="shared" si="177"/>
        <v>0</v>
      </c>
      <c r="P3804" s="14">
        <f t="shared" si="178"/>
        <v>0</v>
      </c>
      <c r="Q3804" s="16" t="s">
        <v>8308</v>
      </c>
      <c r="R3804" t="s">
        <v>8310</v>
      </c>
      <c r="S3804" s="20">
        <f t="shared" si="179"/>
        <v>42676.995173611111</v>
      </c>
    </row>
    <row r="3805" spans="1:19" ht="28.8" hidden="1" x14ac:dyDescent="0.55000000000000004">
      <c r="A3805" s="10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2">
        <f t="shared" si="177"/>
        <v>0</v>
      </c>
      <c r="P3805" s="14">
        <f t="shared" si="178"/>
        <v>0</v>
      </c>
      <c r="Q3805" s="16" t="s">
        <v>8308</v>
      </c>
      <c r="R3805" t="s">
        <v>8310</v>
      </c>
      <c r="S3805" s="20">
        <f t="shared" si="179"/>
        <v>41837.984976851854</v>
      </c>
    </row>
    <row r="3806" spans="1:19" ht="43.2" hidden="1" x14ac:dyDescent="0.55000000000000004">
      <c r="A3806" s="10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2">
        <f t="shared" si="177"/>
        <v>0</v>
      </c>
      <c r="P3806" s="14">
        <f t="shared" si="178"/>
        <v>0</v>
      </c>
      <c r="Q3806" s="16" t="s">
        <v>8311</v>
      </c>
      <c r="R3806" t="s">
        <v>8352</v>
      </c>
      <c r="S3806" s="20">
        <f t="shared" si="179"/>
        <v>42670.764039351852</v>
      </c>
    </row>
    <row r="3807" spans="1:19" ht="43.2" hidden="1" x14ac:dyDescent="0.55000000000000004">
      <c r="A3807" s="10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2">
        <f t="shared" si="177"/>
        <v>0</v>
      </c>
      <c r="P3807" s="14">
        <f t="shared" si="178"/>
        <v>0</v>
      </c>
      <c r="Q3807" s="16" t="s">
        <v>8311</v>
      </c>
      <c r="R3807" t="s">
        <v>8352</v>
      </c>
      <c r="S3807" s="20">
        <f t="shared" si="179"/>
        <v>42690.858449074076</v>
      </c>
    </row>
    <row r="3808" spans="1:19" ht="43.2" hidden="1" x14ac:dyDescent="0.55000000000000004">
      <c r="A3808" s="10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2">
        <f t="shared" si="177"/>
        <v>0</v>
      </c>
      <c r="P3808" s="14">
        <f t="shared" si="178"/>
        <v>0</v>
      </c>
      <c r="Q3808" s="16" t="s">
        <v>8311</v>
      </c>
      <c r="R3808" t="s">
        <v>8352</v>
      </c>
      <c r="S3808" s="20">
        <f t="shared" si="179"/>
        <v>42227.173159722224</v>
      </c>
    </row>
    <row r="3809" spans="1:19" ht="43.2" hidden="1" x14ac:dyDescent="0.55000000000000004">
      <c r="A3809" s="10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2">
        <f t="shared" si="177"/>
        <v>0</v>
      </c>
      <c r="P3809" s="14">
        <f t="shared" si="178"/>
        <v>0</v>
      </c>
      <c r="Q3809" s="16" t="s">
        <v>8311</v>
      </c>
      <c r="R3809" t="s">
        <v>8352</v>
      </c>
      <c r="S3809" s="20">
        <f t="shared" si="179"/>
        <v>42021.783368055556</v>
      </c>
    </row>
    <row r="3810" spans="1:19" ht="43.2" hidden="1" x14ac:dyDescent="0.55000000000000004">
      <c r="A3810" s="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2">
        <f t="shared" si="177"/>
        <v>0</v>
      </c>
      <c r="P3810" s="14">
        <f t="shared" si="178"/>
        <v>0</v>
      </c>
      <c r="Q3810" s="16" t="s">
        <v>8311</v>
      </c>
      <c r="R3810" t="s">
        <v>8352</v>
      </c>
      <c r="S3810" s="20">
        <f t="shared" si="179"/>
        <v>41594.207060185188</v>
      </c>
    </row>
    <row r="3811" spans="1:19" ht="43.2" hidden="1" x14ac:dyDescent="0.55000000000000004">
      <c r="A3811" s="10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2">
        <f t="shared" si="177"/>
        <v>0</v>
      </c>
      <c r="P3811" s="14">
        <f t="shared" si="178"/>
        <v>0</v>
      </c>
      <c r="Q3811" s="16" t="s">
        <v>8311</v>
      </c>
      <c r="R3811" t="s">
        <v>8352</v>
      </c>
      <c r="S3811" s="20">
        <f t="shared" si="179"/>
        <v>41289.999641203707</v>
      </c>
    </row>
    <row r="3812" spans="1:19" ht="57.6" hidden="1" x14ac:dyDescent="0.55000000000000004">
      <c r="A3812" s="10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2">
        <f t="shared" si="177"/>
        <v>0</v>
      </c>
      <c r="P3812" s="14">
        <f t="shared" si="178"/>
        <v>0</v>
      </c>
      <c r="Q3812" s="16" t="s">
        <v>8327</v>
      </c>
      <c r="R3812" t="s">
        <v>8350</v>
      </c>
      <c r="S3812" s="20">
        <f t="shared" si="179"/>
        <v>42248.723738425921</v>
      </c>
    </row>
    <row r="3813" spans="1:19" ht="43.2" hidden="1" x14ac:dyDescent="0.55000000000000004">
      <c r="A3813" s="10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2">
        <f t="shared" si="177"/>
        <v>0</v>
      </c>
      <c r="P3813" s="14">
        <f t="shared" si="178"/>
        <v>0</v>
      </c>
      <c r="Q3813" s="16" t="s">
        <v>8327</v>
      </c>
      <c r="R3813" t="s">
        <v>8328</v>
      </c>
      <c r="S3813" s="20">
        <f t="shared" si="179"/>
        <v>41026.958969907406</v>
      </c>
    </row>
    <row r="3814" spans="1:19" ht="43.2" hidden="1" x14ac:dyDescent="0.55000000000000004">
      <c r="A3814" s="10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2">
        <f t="shared" si="177"/>
        <v>0</v>
      </c>
      <c r="P3814" s="14">
        <f t="shared" si="178"/>
        <v>0</v>
      </c>
      <c r="Q3814" s="16" t="s">
        <v>8327</v>
      </c>
      <c r="R3814" t="s">
        <v>8328</v>
      </c>
      <c r="S3814" s="20">
        <f t="shared" si="179"/>
        <v>41211.688750000001</v>
      </c>
    </row>
    <row r="3815" spans="1:19" ht="57.6" hidden="1" x14ac:dyDescent="0.55000000000000004">
      <c r="A3815" s="10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2">
        <f t="shared" si="177"/>
        <v>0</v>
      </c>
      <c r="P3815" s="14">
        <f t="shared" si="178"/>
        <v>0</v>
      </c>
      <c r="Q3815" s="16" t="s">
        <v>8327</v>
      </c>
      <c r="R3815" t="s">
        <v>8350</v>
      </c>
      <c r="S3815" s="20">
        <f t="shared" si="179"/>
        <v>40291.81150462963</v>
      </c>
    </row>
    <row r="3816" spans="1:19" ht="28.8" hidden="1" x14ac:dyDescent="0.55000000000000004">
      <c r="A3816" s="10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2">
        <f t="shared" si="177"/>
        <v>0</v>
      </c>
      <c r="P3816" s="14">
        <f t="shared" si="178"/>
        <v>0</v>
      </c>
      <c r="Q3816" s="16" t="s">
        <v>8327</v>
      </c>
      <c r="R3816" t="s">
        <v>8350</v>
      </c>
      <c r="S3816" s="20">
        <f t="shared" si="179"/>
        <v>41681.189699074072</v>
      </c>
    </row>
    <row r="3817" spans="1:19" ht="28.8" hidden="1" x14ac:dyDescent="0.55000000000000004">
      <c r="A3817" s="10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2">
        <f t="shared" si="177"/>
        <v>0</v>
      </c>
      <c r="P3817" s="14">
        <f t="shared" si="178"/>
        <v>0</v>
      </c>
      <c r="Q3817" s="16" t="s">
        <v>8327</v>
      </c>
      <c r="R3817" t="s">
        <v>8350</v>
      </c>
      <c r="S3817" s="20">
        <f t="shared" si="179"/>
        <v>40767.192395833335</v>
      </c>
    </row>
    <row r="3818" spans="1:19" ht="43.2" hidden="1" x14ac:dyDescent="0.55000000000000004">
      <c r="A3818" s="10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2">
        <f t="shared" si="177"/>
        <v>0</v>
      </c>
      <c r="P3818" s="14">
        <f t="shared" si="178"/>
        <v>0</v>
      </c>
      <c r="Q3818" s="16" t="s">
        <v>8327</v>
      </c>
      <c r="R3818" t="s">
        <v>8350</v>
      </c>
      <c r="S3818" s="20">
        <f t="shared" si="179"/>
        <v>40340.801562499997</v>
      </c>
    </row>
    <row r="3819" spans="1:19" ht="43.2" hidden="1" x14ac:dyDescent="0.55000000000000004">
      <c r="A3819" s="10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2">
        <f t="shared" si="177"/>
        <v>0</v>
      </c>
      <c r="P3819" s="14">
        <f t="shared" si="178"/>
        <v>0</v>
      </c>
      <c r="Q3819" s="16" t="s">
        <v>8327</v>
      </c>
      <c r="R3819" t="s">
        <v>8350</v>
      </c>
      <c r="S3819" s="20">
        <f t="shared" si="179"/>
        <v>41642.005150462966</v>
      </c>
    </row>
    <row r="3820" spans="1:19" ht="43.2" hidden="1" x14ac:dyDescent="0.55000000000000004">
      <c r="A3820" s="1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2">
        <f t="shared" si="177"/>
        <v>0</v>
      </c>
      <c r="P3820" s="14">
        <f t="shared" si="178"/>
        <v>0</v>
      </c>
      <c r="Q3820" s="16" t="s">
        <v>8327</v>
      </c>
      <c r="R3820" t="s">
        <v>8350</v>
      </c>
      <c r="S3820" s="20">
        <f t="shared" si="179"/>
        <v>41116.763275462967</v>
      </c>
    </row>
    <row r="3821" spans="1:19" ht="43.2" hidden="1" x14ac:dyDescent="0.55000000000000004">
      <c r="A3821" s="10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2">
        <f t="shared" si="177"/>
        <v>0</v>
      </c>
      <c r="P3821" s="14">
        <f t="shared" si="178"/>
        <v>0</v>
      </c>
      <c r="Q3821" s="16" t="s">
        <v>8327</v>
      </c>
      <c r="R3821" t="s">
        <v>8350</v>
      </c>
      <c r="S3821" s="20">
        <f t="shared" si="179"/>
        <v>40434.853402777779</v>
      </c>
    </row>
    <row r="3822" spans="1:19" ht="43.2" hidden="1" x14ac:dyDescent="0.55000000000000004">
      <c r="A3822" s="10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2">
        <f t="shared" si="177"/>
        <v>0</v>
      </c>
      <c r="P3822" s="14">
        <f t="shared" si="178"/>
        <v>0</v>
      </c>
      <c r="Q3822" s="16" t="s">
        <v>8327</v>
      </c>
      <c r="R3822" t="s">
        <v>8350</v>
      </c>
      <c r="S3822" s="20">
        <f t="shared" si="179"/>
        <v>41562.67155092593</v>
      </c>
    </row>
    <row r="3823" spans="1:19" ht="57.6" hidden="1" x14ac:dyDescent="0.55000000000000004">
      <c r="A3823" s="10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2">
        <f t="shared" si="177"/>
        <v>0</v>
      </c>
      <c r="P3823" s="14">
        <f t="shared" si="178"/>
        <v>0</v>
      </c>
      <c r="Q3823" s="16" t="s">
        <v>8327</v>
      </c>
      <c r="R3823" t="s">
        <v>8350</v>
      </c>
      <c r="S3823" s="20">
        <f t="shared" si="179"/>
        <v>40338.02002314815</v>
      </c>
    </row>
    <row r="3824" spans="1:19" ht="28.8" hidden="1" x14ac:dyDescent="0.55000000000000004">
      <c r="A3824" s="10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2">
        <f t="shared" si="177"/>
        <v>0</v>
      </c>
      <c r="P3824" s="14">
        <f t="shared" si="178"/>
        <v>0</v>
      </c>
      <c r="Q3824" s="16" t="s">
        <v>8327</v>
      </c>
      <c r="R3824" t="s">
        <v>8350</v>
      </c>
      <c r="S3824" s="20">
        <f t="shared" si="179"/>
        <v>41013.822858796295</v>
      </c>
    </row>
    <row r="3825" spans="1:19" ht="43.2" hidden="1" x14ac:dyDescent="0.55000000000000004">
      <c r="A3825" s="10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2">
        <f t="shared" si="177"/>
        <v>0</v>
      </c>
      <c r="P3825" s="14">
        <f t="shared" si="178"/>
        <v>0</v>
      </c>
      <c r="Q3825" s="16" t="s">
        <v>8327</v>
      </c>
      <c r="R3825" t="s">
        <v>8350</v>
      </c>
      <c r="S3825" s="20">
        <f t="shared" si="179"/>
        <v>40978.238067129627</v>
      </c>
    </row>
    <row r="3826" spans="1:19" ht="43.2" hidden="1" x14ac:dyDescent="0.55000000000000004">
      <c r="A3826" s="10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2">
        <f t="shared" si="177"/>
        <v>0</v>
      </c>
      <c r="P3826" s="14">
        <f t="shared" si="178"/>
        <v>0</v>
      </c>
      <c r="Q3826" s="16" t="s">
        <v>8327</v>
      </c>
      <c r="R3826" t="s">
        <v>8350</v>
      </c>
      <c r="S3826" s="20">
        <f t="shared" si="179"/>
        <v>40883.024178240739</v>
      </c>
    </row>
    <row r="3827" spans="1:19" ht="43.2" hidden="1" x14ac:dyDescent="0.55000000000000004">
      <c r="A3827" s="10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2">
        <f t="shared" si="177"/>
        <v>0</v>
      </c>
      <c r="P3827" s="14">
        <f t="shared" si="178"/>
        <v>0</v>
      </c>
      <c r="Q3827" s="16" t="s">
        <v>8308</v>
      </c>
      <c r="R3827" t="s">
        <v>8310</v>
      </c>
      <c r="S3827" s="20">
        <f t="shared" si="179"/>
        <v>42491.781319444446</v>
      </c>
    </row>
    <row r="3828" spans="1:19" ht="57.6" hidden="1" x14ac:dyDescent="0.55000000000000004">
      <c r="A3828" s="10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2">
        <f t="shared" si="177"/>
        <v>0</v>
      </c>
      <c r="P3828" s="14">
        <f t="shared" si="178"/>
        <v>0</v>
      </c>
      <c r="Q3828" s="16" t="s">
        <v>8308</v>
      </c>
      <c r="R3828" t="s">
        <v>8310</v>
      </c>
      <c r="S3828" s="20">
        <f t="shared" si="179"/>
        <v>42614.356770833328</v>
      </c>
    </row>
    <row r="3829" spans="1:19" ht="43.2" hidden="1" x14ac:dyDescent="0.55000000000000004">
      <c r="A3829" s="10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2">
        <f t="shared" si="177"/>
        <v>0</v>
      </c>
      <c r="P3829" s="14">
        <f t="shared" si="178"/>
        <v>0</v>
      </c>
      <c r="Q3829" s="16" t="s">
        <v>8346</v>
      </c>
      <c r="R3829" t="s">
        <v>8347</v>
      </c>
      <c r="S3829" s="20">
        <f t="shared" si="179"/>
        <v>41831.060092592597</v>
      </c>
    </row>
    <row r="3830" spans="1:19" ht="43.2" hidden="1" x14ac:dyDescent="0.55000000000000004">
      <c r="A3830" s="1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2">
        <f t="shared" si="177"/>
        <v>0</v>
      </c>
      <c r="P3830" s="14">
        <f t="shared" si="178"/>
        <v>0</v>
      </c>
      <c r="Q3830" s="16" t="s">
        <v>8346</v>
      </c>
      <c r="R3830" t="s">
        <v>8347</v>
      </c>
      <c r="S3830" s="20">
        <f t="shared" si="179"/>
        <v>42319.851388888885</v>
      </c>
    </row>
    <row r="3831" spans="1:19" hidden="1" x14ac:dyDescent="0.55000000000000004">
      <c r="A3831" s="10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2">
        <f t="shared" si="177"/>
        <v>0</v>
      </c>
      <c r="P3831" s="14">
        <f t="shared" si="178"/>
        <v>0</v>
      </c>
      <c r="Q3831" s="16" t="s">
        <v>8346</v>
      </c>
      <c r="R3831" t="s">
        <v>8347</v>
      </c>
      <c r="S3831" s="20">
        <f t="shared" si="179"/>
        <v>42382.431076388893</v>
      </c>
    </row>
    <row r="3832" spans="1:19" ht="28.8" hidden="1" x14ac:dyDescent="0.55000000000000004">
      <c r="A3832" s="10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2">
        <f t="shared" si="177"/>
        <v>0</v>
      </c>
      <c r="P3832" s="14">
        <f t="shared" si="178"/>
        <v>0</v>
      </c>
      <c r="Q3832" s="16" t="s">
        <v>8346</v>
      </c>
      <c r="R3832" t="s">
        <v>8347</v>
      </c>
      <c r="S3832" s="20">
        <f t="shared" si="179"/>
        <v>42231.7971875</v>
      </c>
    </row>
    <row r="3833" spans="1:19" ht="43.2" hidden="1" x14ac:dyDescent="0.55000000000000004">
      <c r="A3833" s="10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2">
        <f t="shared" si="177"/>
        <v>0</v>
      </c>
      <c r="P3833" s="14">
        <f t="shared" si="178"/>
        <v>0</v>
      </c>
      <c r="Q3833" s="16" t="s">
        <v>8346</v>
      </c>
      <c r="R3833" t="s">
        <v>8347</v>
      </c>
      <c r="S3833" s="20">
        <f t="shared" si="179"/>
        <v>41850.014178240745</v>
      </c>
    </row>
    <row r="3834" spans="1:19" ht="57.6" hidden="1" x14ac:dyDescent="0.55000000000000004">
      <c r="A3834" s="10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2">
        <f t="shared" si="177"/>
        <v>0</v>
      </c>
      <c r="P3834" s="14">
        <f t="shared" si="178"/>
        <v>0</v>
      </c>
      <c r="Q3834" s="16" t="s">
        <v>8346</v>
      </c>
      <c r="R3834" t="s">
        <v>8347</v>
      </c>
      <c r="S3834" s="20">
        <f t="shared" si="179"/>
        <v>42483.797395833331</v>
      </c>
    </row>
    <row r="3835" spans="1:19" ht="43.2" hidden="1" x14ac:dyDescent="0.55000000000000004">
      <c r="A3835" s="10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2">
        <f t="shared" si="177"/>
        <v>0</v>
      </c>
      <c r="P3835" s="14">
        <f t="shared" si="178"/>
        <v>0</v>
      </c>
      <c r="Q3835" s="16" t="s">
        <v>8346</v>
      </c>
      <c r="R3835" t="s">
        <v>8347</v>
      </c>
      <c r="S3835" s="20">
        <f t="shared" si="179"/>
        <v>41831.851840277777</v>
      </c>
    </row>
    <row r="3836" spans="1:19" ht="43.2" hidden="1" x14ac:dyDescent="0.55000000000000004">
      <c r="A3836" s="10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2">
        <f t="shared" si="177"/>
        <v>0</v>
      </c>
      <c r="P3836" s="14">
        <f t="shared" si="178"/>
        <v>0</v>
      </c>
      <c r="Q3836" s="16" t="s">
        <v>8346</v>
      </c>
      <c r="R3836" t="s">
        <v>8347</v>
      </c>
      <c r="S3836" s="20">
        <f t="shared" si="179"/>
        <v>42406.992418981477</v>
      </c>
    </row>
    <row r="3837" spans="1:19" ht="43.2" hidden="1" x14ac:dyDescent="0.55000000000000004">
      <c r="A3837" s="10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2">
        <f t="shared" si="177"/>
        <v>0</v>
      </c>
      <c r="P3837" s="14">
        <f t="shared" si="178"/>
        <v>0</v>
      </c>
      <c r="Q3837" s="16" t="s">
        <v>8346</v>
      </c>
      <c r="R3837" t="s">
        <v>8347</v>
      </c>
      <c r="S3837" s="20">
        <f t="shared" si="179"/>
        <v>42058.719641203701</v>
      </c>
    </row>
    <row r="3838" spans="1:19" ht="43.2" hidden="1" x14ac:dyDescent="0.55000000000000004">
      <c r="A3838" s="10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2">
        <f t="shared" si="177"/>
        <v>0</v>
      </c>
      <c r="P3838" s="14">
        <f t="shared" si="178"/>
        <v>0</v>
      </c>
      <c r="Q3838" s="16" t="s">
        <v>8346</v>
      </c>
      <c r="R3838" t="s">
        <v>8347</v>
      </c>
      <c r="S3838" s="20">
        <f t="shared" si="179"/>
        <v>42678.871331018512</v>
      </c>
    </row>
    <row r="3839" spans="1:19" ht="43.2" hidden="1" x14ac:dyDescent="0.55000000000000004">
      <c r="A3839" s="10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2">
        <f t="shared" si="177"/>
        <v>0</v>
      </c>
      <c r="P3839" s="14">
        <f t="shared" si="178"/>
        <v>0</v>
      </c>
      <c r="Q3839" s="16" t="s">
        <v>8346</v>
      </c>
      <c r="R3839" t="s">
        <v>8347</v>
      </c>
      <c r="S3839" s="20">
        <f t="shared" si="179"/>
        <v>42047.900960648149</v>
      </c>
    </row>
    <row r="3840" spans="1:19" hidden="1" x14ac:dyDescent="0.55000000000000004">
      <c r="A3840" s="1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2">
        <f t="shared" si="177"/>
        <v>0</v>
      </c>
      <c r="P3840" s="14">
        <f t="shared" si="178"/>
        <v>0</v>
      </c>
      <c r="Q3840" s="16" t="s">
        <v>8346</v>
      </c>
      <c r="R3840" t="s">
        <v>8347</v>
      </c>
      <c r="S3840" s="20">
        <f t="shared" si="179"/>
        <v>42046.79</v>
      </c>
    </row>
    <row r="3841" spans="1:19" ht="28.8" hidden="1" x14ac:dyDescent="0.55000000000000004">
      <c r="A3841" s="10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2">
        <f t="shared" si="177"/>
        <v>0</v>
      </c>
      <c r="P3841" s="14">
        <f t="shared" si="178"/>
        <v>0</v>
      </c>
      <c r="Q3841" s="16" t="s">
        <v>8346</v>
      </c>
      <c r="R3841" t="s">
        <v>8347</v>
      </c>
      <c r="S3841" s="20">
        <f t="shared" si="179"/>
        <v>42432.276712962965</v>
      </c>
    </row>
    <row r="3842" spans="1:19" ht="43.2" hidden="1" x14ac:dyDescent="0.55000000000000004">
      <c r="A3842" s="10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2">
        <f t="shared" si="177"/>
        <v>0</v>
      </c>
      <c r="P3842" s="14">
        <f t="shared" si="178"/>
        <v>0</v>
      </c>
      <c r="Q3842" s="16" t="s">
        <v>8346</v>
      </c>
      <c r="R3842" t="s">
        <v>8347</v>
      </c>
      <c r="S3842" s="20">
        <f t="shared" si="179"/>
        <v>42583.030810185184</v>
      </c>
    </row>
    <row r="3843" spans="1:19" ht="43.2" hidden="1" x14ac:dyDescent="0.55000000000000004">
      <c r="A3843" s="10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2">
        <f t="shared" ref="O3843:O3906" si="180">ROUND(E3843/D3843*100,0)</f>
        <v>0</v>
      </c>
      <c r="P3843" s="14">
        <f t="shared" ref="P3843:P3906" si="181">IFERROR(ROUND(E3843/L3843,2),0)</f>
        <v>0</v>
      </c>
      <c r="Q3843" s="16" t="s">
        <v>8316</v>
      </c>
      <c r="R3843" t="s">
        <v>8334</v>
      </c>
      <c r="S3843" s="20">
        <f t="shared" ref="S3843:S3906" si="182">(((J3843/60)/60/24)+DATE(1970,1,1))</f>
        <v>42295.753391203703</v>
      </c>
    </row>
    <row r="3844" spans="1:19" hidden="1" x14ac:dyDescent="0.55000000000000004">
      <c r="A3844" s="10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2">
        <f t="shared" si="180"/>
        <v>0</v>
      </c>
      <c r="P3844" s="14">
        <f t="shared" si="181"/>
        <v>0</v>
      </c>
      <c r="Q3844" s="16" t="s">
        <v>8316</v>
      </c>
      <c r="R3844" t="s">
        <v>8334</v>
      </c>
      <c r="S3844" s="20">
        <f t="shared" si="182"/>
        <v>41829.912083333329</v>
      </c>
    </row>
    <row r="3845" spans="1:19" ht="43.2" hidden="1" x14ac:dyDescent="0.55000000000000004">
      <c r="A3845" s="10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2">
        <f t="shared" si="180"/>
        <v>0</v>
      </c>
      <c r="P3845" s="14">
        <f t="shared" si="181"/>
        <v>0</v>
      </c>
      <c r="Q3845" s="16" t="s">
        <v>8316</v>
      </c>
      <c r="R3845" t="s">
        <v>8334</v>
      </c>
      <c r="S3845" s="20">
        <f t="shared" si="182"/>
        <v>41775.713969907411</v>
      </c>
    </row>
    <row r="3846" spans="1:19" ht="57.6" hidden="1" x14ac:dyDescent="0.55000000000000004">
      <c r="A3846" s="10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2">
        <f t="shared" si="180"/>
        <v>0</v>
      </c>
      <c r="P3846" s="14">
        <f t="shared" si="181"/>
        <v>0</v>
      </c>
      <c r="Q3846" s="16" t="s">
        <v>8316</v>
      </c>
      <c r="R3846" t="s">
        <v>8334</v>
      </c>
      <c r="S3846" s="20">
        <f t="shared" si="182"/>
        <v>41813.861388888887</v>
      </c>
    </row>
    <row r="3847" spans="1:19" ht="28.8" hidden="1" x14ac:dyDescent="0.55000000000000004">
      <c r="A3847" s="10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2">
        <f t="shared" si="180"/>
        <v>0</v>
      </c>
      <c r="P3847" s="14">
        <f t="shared" si="181"/>
        <v>0</v>
      </c>
      <c r="Q3847" s="16" t="s">
        <v>8316</v>
      </c>
      <c r="R3847" t="s">
        <v>8334</v>
      </c>
      <c r="S3847" s="20">
        <f t="shared" si="182"/>
        <v>40799.872685185182</v>
      </c>
    </row>
    <row r="3848" spans="1:19" ht="43.2" hidden="1" x14ac:dyDescent="0.55000000000000004">
      <c r="A3848" s="10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2">
        <f t="shared" si="180"/>
        <v>0</v>
      </c>
      <c r="P3848" s="14">
        <f t="shared" si="181"/>
        <v>0</v>
      </c>
      <c r="Q3848" s="16" t="s">
        <v>8316</v>
      </c>
      <c r="R3848" t="s">
        <v>8334</v>
      </c>
      <c r="S3848" s="20">
        <f t="shared" si="182"/>
        <v>41410.703993055555</v>
      </c>
    </row>
    <row r="3849" spans="1:19" ht="43.2" hidden="1" x14ac:dyDescent="0.55000000000000004">
      <c r="A3849" s="10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2">
        <f t="shared" si="180"/>
        <v>0</v>
      </c>
      <c r="P3849" s="14">
        <f t="shared" si="181"/>
        <v>0</v>
      </c>
      <c r="Q3849" s="16" t="s">
        <v>8316</v>
      </c>
      <c r="R3849" t="s">
        <v>8344</v>
      </c>
      <c r="S3849" s="20">
        <f t="shared" si="182"/>
        <v>42212.624189814815</v>
      </c>
    </row>
    <row r="3850" spans="1:19" ht="43.2" hidden="1" x14ac:dyDescent="0.55000000000000004">
      <c r="A3850" s="1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2">
        <f t="shared" si="180"/>
        <v>0</v>
      </c>
      <c r="P3850" s="14">
        <f t="shared" si="181"/>
        <v>0</v>
      </c>
      <c r="Q3850" s="16" t="s">
        <v>8316</v>
      </c>
      <c r="R3850" t="s">
        <v>8344</v>
      </c>
      <c r="S3850" s="20">
        <f t="shared" si="182"/>
        <v>42332.908194444448</v>
      </c>
    </row>
    <row r="3851" spans="1:19" ht="43.2" hidden="1" x14ac:dyDescent="0.55000000000000004">
      <c r="A3851" s="10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2">
        <f t="shared" si="180"/>
        <v>0</v>
      </c>
      <c r="P3851" s="14">
        <f t="shared" si="181"/>
        <v>0</v>
      </c>
      <c r="Q3851" s="16" t="s">
        <v>8316</v>
      </c>
      <c r="R3851" t="s">
        <v>8344</v>
      </c>
      <c r="S3851" s="20">
        <f t="shared" si="182"/>
        <v>42192.462048611109</v>
      </c>
    </row>
    <row r="3852" spans="1:19" hidden="1" x14ac:dyDescent="0.55000000000000004">
      <c r="A3852" s="10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2">
        <f t="shared" si="180"/>
        <v>0</v>
      </c>
      <c r="P3852" s="14">
        <f t="shared" si="181"/>
        <v>0</v>
      </c>
      <c r="Q3852" s="16" t="s">
        <v>8316</v>
      </c>
      <c r="R3852" t="s">
        <v>8344</v>
      </c>
      <c r="S3852" s="20">
        <f t="shared" si="182"/>
        <v>42164.699652777781</v>
      </c>
    </row>
    <row r="3853" spans="1:19" ht="43.2" hidden="1" x14ac:dyDescent="0.55000000000000004">
      <c r="A3853" s="10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2">
        <f t="shared" si="180"/>
        <v>0</v>
      </c>
      <c r="P3853" s="14">
        <f t="shared" si="181"/>
        <v>0</v>
      </c>
      <c r="Q3853" s="16" t="s">
        <v>8316</v>
      </c>
      <c r="R3853" t="s">
        <v>8344</v>
      </c>
      <c r="S3853" s="20">
        <f t="shared" si="182"/>
        <v>42022.006099537044</v>
      </c>
    </row>
    <row r="3854" spans="1:19" ht="43.2" hidden="1" x14ac:dyDescent="0.55000000000000004">
      <c r="A3854" s="10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2">
        <f t="shared" si="180"/>
        <v>0</v>
      </c>
      <c r="P3854" s="14">
        <f t="shared" si="181"/>
        <v>0</v>
      </c>
      <c r="Q3854" s="16" t="s">
        <v>8319</v>
      </c>
      <c r="R3854" t="s">
        <v>8345</v>
      </c>
      <c r="S3854" s="20">
        <f t="shared" si="182"/>
        <v>42093.181944444441</v>
      </c>
    </row>
    <row r="3855" spans="1:19" ht="43.2" hidden="1" x14ac:dyDescent="0.55000000000000004">
      <c r="A3855" s="10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2">
        <f t="shared" si="180"/>
        <v>0</v>
      </c>
      <c r="P3855" s="14">
        <f t="shared" si="181"/>
        <v>0</v>
      </c>
      <c r="Q3855" s="16" t="s">
        <v>8319</v>
      </c>
      <c r="R3855" t="s">
        <v>8345</v>
      </c>
      <c r="S3855" s="20">
        <f t="shared" si="182"/>
        <v>41871.972025462965</v>
      </c>
    </row>
    <row r="3856" spans="1:19" ht="43.2" hidden="1" x14ac:dyDescent="0.55000000000000004">
      <c r="A3856" s="10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2">
        <f t="shared" si="180"/>
        <v>0</v>
      </c>
      <c r="P3856" s="14">
        <f t="shared" si="181"/>
        <v>0</v>
      </c>
      <c r="Q3856" s="16" t="s">
        <v>8319</v>
      </c>
      <c r="R3856" t="s">
        <v>8345</v>
      </c>
      <c r="S3856" s="20">
        <f t="shared" si="182"/>
        <v>42224.102581018517</v>
      </c>
    </row>
    <row r="3857" spans="1:19" ht="43.2" hidden="1" x14ac:dyDescent="0.55000000000000004">
      <c r="A3857" s="10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2">
        <f t="shared" si="180"/>
        <v>0</v>
      </c>
      <c r="P3857" s="14">
        <f t="shared" si="181"/>
        <v>0</v>
      </c>
      <c r="Q3857" s="16" t="s">
        <v>8319</v>
      </c>
      <c r="R3857" t="s">
        <v>8345</v>
      </c>
      <c r="S3857" s="20">
        <f t="shared" si="182"/>
        <v>42029.07131944444</v>
      </c>
    </row>
    <row r="3858" spans="1:19" ht="43.2" hidden="1" x14ac:dyDescent="0.55000000000000004">
      <c r="A3858" s="10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2">
        <f t="shared" si="180"/>
        <v>0</v>
      </c>
      <c r="P3858" s="14">
        <f t="shared" si="181"/>
        <v>0</v>
      </c>
      <c r="Q3858" s="16" t="s">
        <v>8319</v>
      </c>
      <c r="R3858" t="s">
        <v>8345</v>
      </c>
      <c r="S3858" s="20">
        <f t="shared" si="182"/>
        <v>42154.726446759261</v>
      </c>
    </row>
    <row r="3859" spans="1:19" ht="43.2" hidden="1" x14ac:dyDescent="0.55000000000000004">
      <c r="A3859" s="10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2">
        <f t="shared" si="180"/>
        <v>0</v>
      </c>
      <c r="P3859" s="14">
        <f t="shared" si="181"/>
        <v>0</v>
      </c>
      <c r="Q3859" s="16" t="s">
        <v>8319</v>
      </c>
      <c r="R3859" t="s">
        <v>8345</v>
      </c>
      <c r="S3859" s="20">
        <f t="shared" si="182"/>
        <v>42122.629502314812</v>
      </c>
    </row>
    <row r="3860" spans="1:19" ht="43.2" hidden="1" x14ac:dyDescent="0.55000000000000004">
      <c r="A3860" s="1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2">
        <f t="shared" si="180"/>
        <v>0</v>
      </c>
      <c r="P3860" s="14">
        <f t="shared" si="181"/>
        <v>0</v>
      </c>
      <c r="Q3860" s="16" t="s">
        <v>8319</v>
      </c>
      <c r="R3860" t="s">
        <v>8345</v>
      </c>
      <c r="S3860" s="20">
        <f t="shared" si="182"/>
        <v>41830.723611111112</v>
      </c>
    </row>
    <row r="3861" spans="1:19" ht="57.6" hidden="1" x14ac:dyDescent="0.55000000000000004">
      <c r="A3861" s="10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2">
        <f t="shared" si="180"/>
        <v>0</v>
      </c>
      <c r="P3861" s="14">
        <f t="shared" si="181"/>
        <v>0</v>
      </c>
      <c r="Q3861" s="16" t="s">
        <v>8319</v>
      </c>
      <c r="R3861" t="s">
        <v>8345</v>
      </c>
      <c r="S3861" s="20">
        <f t="shared" si="182"/>
        <v>42509.724328703705</v>
      </c>
    </row>
    <row r="3862" spans="1:19" hidden="1" x14ac:dyDescent="0.55000000000000004">
      <c r="A3862" s="10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2">
        <f t="shared" si="180"/>
        <v>0</v>
      </c>
      <c r="P3862" s="14">
        <f t="shared" si="181"/>
        <v>0</v>
      </c>
      <c r="Q3862" s="16" t="s">
        <v>8319</v>
      </c>
      <c r="R3862" t="s">
        <v>8345</v>
      </c>
      <c r="S3862" s="20">
        <f t="shared" si="182"/>
        <v>41841.682314814818</v>
      </c>
    </row>
    <row r="3863" spans="1:19" ht="43.2" hidden="1" x14ac:dyDescent="0.55000000000000004">
      <c r="A3863" s="10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2">
        <f t="shared" si="180"/>
        <v>0</v>
      </c>
      <c r="P3863" s="14">
        <f t="shared" si="181"/>
        <v>0</v>
      </c>
      <c r="Q3863" s="16" t="s">
        <v>8319</v>
      </c>
      <c r="R3863" t="s">
        <v>8345</v>
      </c>
      <c r="S3863" s="20">
        <f t="shared" si="182"/>
        <v>41897.660833333335</v>
      </c>
    </row>
    <row r="3864" spans="1:19" ht="43.2" hidden="1" x14ac:dyDescent="0.55000000000000004">
      <c r="A3864" s="10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2">
        <f t="shared" si="180"/>
        <v>0</v>
      </c>
      <c r="P3864" s="14">
        <f t="shared" si="181"/>
        <v>0</v>
      </c>
      <c r="Q3864" s="16" t="s">
        <v>8327</v>
      </c>
      <c r="R3864" t="s">
        <v>8354</v>
      </c>
      <c r="S3864" s="20">
        <f t="shared" si="182"/>
        <v>41827.919166666667</v>
      </c>
    </row>
    <row r="3865" spans="1:19" ht="43.2" hidden="1" x14ac:dyDescent="0.55000000000000004">
      <c r="A3865" s="10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2">
        <f t="shared" si="180"/>
        <v>0</v>
      </c>
      <c r="P3865" s="14">
        <f t="shared" si="181"/>
        <v>0</v>
      </c>
      <c r="Q3865" s="16" t="s">
        <v>8327</v>
      </c>
      <c r="R3865" t="s">
        <v>8354</v>
      </c>
      <c r="S3865" s="20">
        <f t="shared" si="182"/>
        <v>40568.972569444442</v>
      </c>
    </row>
    <row r="3866" spans="1:19" ht="43.2" hidden="1" x14ac:dyDescent="0.55000000000000004">
      <c r="A3866" s="10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2">
        <f t="shared" si="180"/>
        <v>0</v>
      </c>
      <c r="P3866" s="14">
        <f t="shared" si="181"/>
        <v>0</v>
      </c>
      <c r="Q3866" s="16" t="s">
        <v>8327</v>
      </c>
      <c r="R3866" t="s">
        <v>8354</v>
      </c>
      <c r="S3866" s="20">
        <f t="shared" si="182"/>
        <v>42193.941759259258</v>
      </c>
    </row>
    <row r="3867" spans="1:19" ht="43.2" hidden="1" x14ac:dyDescent="0.55000000000000004">
      <c r="A3867" s="10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2">
        <f t="shared" si="180"/>
        <v>0</v>
      </c>
      <c r="P3867" s="14">
        <f t="shared" si="181"/>
        <v>0</v>
      </c>
      <c r="Q3867" s="16" t="s">
        <v>8327</v>
      </c>
      <c r="R3867" t="s">
        <v>8354</v>
      </c>
      <c r="S3867" s="20">
        <f t="shared" si="182"/>
        <v>42007.788680555561</v>
      </c>
    </row>
    <row r="3868" spans="1:19" hidden="1" x14ac:dyDescent="0.55000000000000004">
      <c r="A3868" s="10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2">
        <f t="shared" si="180"/>
        <v>0</v>
      </c>
      <c r="P3868" s="14">
        <f t="shared" si="181"/>
        <v>0</v>
      </c>
      <c r="Q3868" s="16" t="s">
        <v>8327</v>
      </c>
      <c r="R3868" t="s">
        <v>8354</v>
      </c>
      <c r="S3868" s="20">
        <f t="shared" si="182"/>
        <v>41110.680138888885</v>
      </c>
    </row>
    <row r="3869" spans="1:19" ht="43.2" hidden="1" x14ac:dyDescent="0.55000000000000004">
      <c r="A3869" s="10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2">
        <f t="shared" si="180"/>
        <v>0</v>
      </c>
      <c r="P3869" s="14">
        <f t="shared" si="181"/>
        <v>0</v>
      </c>
      <c r="Q3869" s="16" t="s">
        <v>8327</v>
      </c>
      <c r="R3869" t="s">
        <v>8354</v>
      </c>
      <c r="S3869" s="20">
        <f t="shared" si="182"/>
        <v>41125.283159722225</v>
      </c>
    </row>
    <row r="3870" spans="1:19" ht="28.8" hidden="1" x14ac:dyDescent="0.55000000000000004">
      <c r="A3870" s="1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2">
        <f t="shared" si="180"/>
        <v>0</v>
      </c>
      <c r="P3870" s="14">
        <f t="shared" si="181"/>
        <v>0</v>
      </c>
      <c r="Q3870" s="16" t="s">
        <v>8327</v>
      </c>
      <c r="R3870" t="s">
        <v>8354</v>
      </c>
      <c r="S3870" s="20">
        <f t="shared" si="182"/>
        <v>40883.962581018517</v>
      </c>
    </row>
    <row r="3871" spans="1:19" ht="43.2" hidden="1" x14ac:dyDescent="0.55000000000000004">
      <c r="A3871" s="10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2">
        <f t="shared" si="180"/>
        <v>0</v>
      </c>
      <c r="P3871" s="14">
        <f t="shared" si="181"/>
        <v>0</v>
      </c>
      <c r="Q3871" s="16" t="s">
        <v>8308</v>
      </c>
      <c r="R3871" t="s">
        <v>8310</v>
      </c>
      <c r="S3871" s="20">
        <f t="shared" si="182"/>
        <v>42732.060277777782</v>
      </c>
    </row>
    <row r="3872" spans="1:19" ht="43.2" hidden="1" x14ac:dyDescent="0.55000000000000004">
      <c r="A3872" s="10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2">
        <f t="shared" si="180"/>
        <v>0</v>
      </c>
      <c r="P3872" s="14">
        <f t="shared" si="181"/>
        <v>0</v>
      </c>
      <c r="Q3872" s="16" t="s">
        <v>8308</v>
      </c>
      <c r="R3872" t="s">
        <v>8310</v>
      </c>
      <c r="S3872" s="20">
        <f t="shared" si="182"/>
        <v>41806.106770833336</v>
      </c>
    </row>
    <row r="3873" spans="1:19" ht="43.2" hidden="1" x14ac:dyDescent="0.55000000000000004">
      <c r="A3873" s="10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2">
        <f t="shared" si="180"/>
        <v>0</v>
      </c>
      <c r="P3873" s="14">
        <f t="shared" si="181"/>
        <v>0</v>
      </c>
      <c r="Q3873" s="16" t="s">
        <v>8308</v>
      </c>
      <c r="R3873" t="s">
        <v>8310</v>
      </c>
      <c r="S3873" s="20">
        <f t="shared" si="182"/>
        <v>41836.595520833333</v>
      </c>
    </row>
    <row r="3874" spans="1:19" ht="43.2" hidden="1" x14ac:dyDescent="0.55000000000000004">
      <c r="A3874" s="10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2">
        <f t="shared" si="180"/>
        <v>0</v>
      </c>
      <c r="P3874" s="14">
        <f t="shared" si="181"/>
        <v>0</v>
      </c>
      <c r="Q3874" s="16" t="s">
        <v>8311</v>
      </c>
      <c r="R3874" t="s">
        <v>8348</v>
      </c>
      <c r="S3874" s="20">
        <f t="shared" si="182"/>
        <v>41945.133506944447</v>
      </c>
    </row>
    <row r="3875" spans="1:19" ht="43.2" hidden="1" x14ac:dyDescent="0.55000000000000004">
      <c r="A3875" s="10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2">
        <f t="shared" si="180"/>
        <v>0</v>
      </c>
      <c r="P3875" s="14">
        <f t="shared" si="181"/>
        <v>0</v>
      </c>
      <c r="Q3875" s="16" t="s">
        <v>8311</v>
      </c>
      <c r="R3875" t="s">
        <v>8348</v>
      </c>
      <c r="S3875" s="20">
        <f t="shared" si="182"/>
        <v>42299.926145833335</v>
      </c>
    </row>
    <row r="3876" spans="1:19" ht="43.2" hidden="1" x14ac:dyDescent="0.55000000000000004">
      <c r="A3876" s="10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2">
        <f t="shared" si="180"/>
        <v>0</v>
      </c>
      <c r="P3876" s="14">
        <f t="shared" si="181"/>
        <v>0</v>
      </c>
      <c r="Q3876" s="16" t="s">
        <v>8311</v>
      </c>
      <c r="R3876" t="s">
        <v>8348</v>
      </c>
      <c r="S3876" s="20">
        <f t="shared" si="182"/>
        <v>42093.131469907406</v>
      </c>
    </row>
    <row r="3877" spans="1:19" ht="43.2" hidden="1" x14ac:dyDescent="0.55000000000000004">
      <c r="A3877" s="10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2">
        <f t="shared" si="180"/>
        <v>0</v>
      </c>
      <c r="P3877" s="14">
        <f t="shared" si="181"/>
        <v>0</v>
      </c>
      <c r="Q3877" s="16" t="s">
        <v>8311</v>
      </c>
      <c r="R3877" t="s">
        <v>8348</v>
      </c>
      <c r="S3877" s="20">
        <f t="shared" si="182"/>
        <v>42180.390277777777</v>
      </c>
    </row>
    <row r="3878" spans="1:19" ht="43.2" hidden="1" x14ac:dyDescent="0.55000000000000004">
      <c r="A3878" s="10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2">
        <f t="shared" si="180"/>
        <v>0</v>
      </c>
      <c r="P3878" s="14">
        <f t="shared" si="181"/>
        <v>0</v>
      </c>
      <c r="Q3878" s="16" t="s">
        <v>8311</v>
      </c>
      <c r="R3878" t="s">
        <v>8348</v>
      </c>
      <c r="S3878" s="20">
        <f t="shared" si="182"/>
        <v>42074.060671296291</v>
      </c>
    </row>
    <row r="3879" spans="1:19" ht="43.2" hidden="1" x14ac:dyDescent="0.55000000000000004">
      <c r="A3879" s="10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2">
        <f t="shared" si="180"/>
        <v>0</v>
      </c>
      <c r="P3879" s="14">
        <f t="shared" si="181"/>
        <v>0</v>
      </c>
      <c r="Q3879" s="16" t="s">
        <v>8311</v>
      </c>
      <c r="R3879" t="s">
        <v>8348</v>
      </c>
      <c r="S3879" s="20">
        <f t="shared" si="182"/>
        <v>42175.780416666668</v>
      </c>
    </row>
    <row r="3880" spans="1:19" ht="43.2" hidden="1" x14ac:dyDescent="0.55000000000000004">
      <c r="A3880" s="1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2">
        <f t="shared" si="180"/>
        <v>0</v>
      </c>
      <c r="P3880" s="14">
        <f t="shared" si="181"/>
        <v>0</v>
      </c>
      <c r="Q3880" s="16" t="s">
        <v>8311</v>
      </c>
      <c r="R3880" t="s">
        <v>8348</v>
      </c>
      <c r="S3880" s="20">
        <f t="shared" si="182"/>
        <v>42485.64534722222</v>
      </c>
    </row>
    <row r="3881" spans="1:19" ht="43.2" hidden="1" x14ac:dyDescent="0.55000000000000004">
      <c r="A3881" s="10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2">
        <f t="shared" si="180"/>
        <v>0</v>
      </c>
      <c r="P3881" s="14">
        <f t="shared" si="181"/>
        <v>0</v>
      </c>
      <c r="Q3881" s="16" t="s">
        <v>8311</v>
      </c>
      <c r="R3881" t="s">
        <v>8348</v>
      </c>
      <c r="S3881" s="20">
        <f t="shared" si="182"/>
        <v>42707.926030092596</v>
      </c>
    </row>
    <row r="3882" spans="1:19" ht="43.2" hidden="1" x14ac:dyDescent="0.55000000000000004">
      <c r="A3882" s="10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2">
        <f t="shared" si="180"/>
        <v>0</v>
      </c>
      <c r="P3882" s="14">
        <f t="shared" si="181"/>
        <v>0</v>
      </c>
      <c r="Q3882" s="16" t="s">
        <v>8311</v>
      </c>
      <c r="R3882" t="s">
        <v>8348</v>
      </c>
      <c r="S3882" s="20">
        <f t="shared" si="182"/>
        <v>42199.873402777783</v>
      </c>
    </row>
    <row r="3883" spans="1:19" ht="43.2" hidden="1" x14ac:dyDescent="0.55000000000000004">
      <c r="A3883" s="10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2">
        <f t="shared" si="180"/>
        <v>0</v>
      </c>
      <c r="P3883" s="14">
        <f t="shared" si="181"/>
        <v>0</v>
      </c>
      <c r="Q3883" s="16" t="s">
        <v>8311</v>
      </c>
      <c r="R3883" t="s">
        <v>8348</v>
      </c>
      <c r="S3883" s="20">
        <f t="shared" si="182"/>
        <v>42139.542303240742</v>
      </c>
    </row>
    <row r="3884" spans="1:19" ht="43.2" hidden="1" x14ac:dyDescent="0.55000000000000004">
      <c r="A3884" s="10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2">
        <f t="shared" si="180"/>
        <v>0</v>
      </c>
      <c r="P3884" s="14">
        <f t="shared" si="181"/>
        <v>0</v>
      </c>
      <c r="Q3884" s="16" t="s">
        <v>8311</v>
      </c>
      <c r="R3884" t="s">
        <v>8348</v>
      </c>
      <c r="S3884" s="20">
        <f t="shared" si="182"/>
        <v>42461.447662037041</v>
      </c>
    </row>
    <row r="3885" spans="1:19" ht="43.2" hidden="1" x14ac:dyDescent="0.55000000000000004">
      <c r="A3885" s="10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2">
        <f t="shared" si="180"/>
        <v>0</v>
      </c>
      <c r="P3885" s="14">
        <f t="shared" si="181"/>
        <v>0</v>
      </c>
      <c r="Q3885" s="16" t="s">
        <v>8311</v>
      </c>
      <c r="R3885" t="s">
        <v>8348</v>
      </c>
      <c r="S3885" s="20">
        <f t="shared" si="182"/>
        <v>42115.936550925922</v>
      </c>
    </row>
    <row r="3886" spans="1:19" ht="43.2" hidden="1" x14ac:dyDescent="0.55000000000000004">
      <c r="A3886" s="10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2">
        <f t="shared" si="180"/>
        <v>0</v>
      </c>
      <c r="P3886" s="14">
        <f t="shared" si="181"/>
        <v>0</v>
      </c>
      <c r="Q3886" s="16" t="s">
        <v>8311</v>
      </c>
      <c r="R3886" t="s">
        <v>8348</v>
      </c>
      <c r="S3886" s="20">
        <f t="shared" si="182"/>
        <v>42086.811400462961</v>
      </c>
    </row>
    <row r="3887" spans="1:19" ht="28.8" hidden="1" x14ac:dyDescent="0.55000000000000004">
      <c r="A3887" s="10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2">
        <f t="shared" si="180"/>
        <v>0</v>
      </c>
      <c r="P3887" s="14">
        <f t="shared" si="181"/>
        <v>0</v>
      </c>
      <c r="Q3887" s="16" t="s">
        <v>8311</v>
      </c>
      <c r="R3887" t="s">
        <v>8348</v>
      </c>
      <c r="S3887" s="20">
        <f t="shared" si="182"/>
        <v>41818.703275462962</v>
      </c>
    </row>
    <row r="3888" spans="1:19" ht="43.2" hidden="1" x14ac:dyDescent="0.55000000000000004">
      <c r="A3888" s="10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2">
        <f t="shared" si="180"/>
        <v>0</v>
      </c>
      <c r="P3888" s="14">
        <f t="shared" si="181"/>
        <v>0</v>
      </c>
      <c r="Q3888" s="16" t="s">
        <v>8311</v>
      </c>
      <c r="R3888" t="s">
        <v>8348</v>
      </c>
      <c r="S3888" s="20">
        <f t="shared" si="182"/>
        <v>42795.696145833332</v>
      </c>
    </row>
    <row r="3889" spans="1:19" ht="28.8" hidden="1" x14ac:dyDescent="0.55000000000000004">
      <c r="A3889" s="10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2">
        <f t="shared" si="180"/>
        <v>0</v>
      </c>
      <c r="P3889" s="14">
        <f t="shared" si="181"/>
        <v>0</v>
      </c>
      <c r="Q3889" s="16" t="s">
        <v>8311</v>
      </c>
      <c r="R3889" t="s">
        <v>8348</v>
      </c>
      <c r="S3889" s="20">
        <f t="shared" si="182"/>
        <v>42289.89634259259</v>
      </c>
    </row>
    <row r="3890" spans="1:19" ht="43.2" hidden="1" x14ac:dyDescent="0.55000000000000004">
      <c r="A3890" s="1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2">
        <f t="shared" si="180"/>
        <v>0</v>
      </c>
      <c r="P3890" s="14">
        <f t="shared" si="181"/>
        <v>0</v>
      </c>
      <c r="Q3890" s="16" t="s">
        <v>8311</v>
      </c>
      <c r="R3890" t="s">
        <v>8348</v>
      </c>
      <c r="S3890" s="20">
        <f t="shared" si="182"/>
        <v>41831.705555555556</v>
      </c>
    </row>
    <row r="3891" spans="1:19" ht="43.2" hidden="1" x14ac:dyDescent="0.55000000000000004">
      <c r="A3891" s="10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2">
        <f t="shared" si="180"/>
        <v>0</v>
      </c>
      <c r="P3891" s="14">
        <f t="shared" si="181"/>
        <v>0</v>
      </c>
      <c r="Q3891" s="16" t="s">
        <v>8311</v>
      </c>
      <c r="R3891" t="s">
        <v>8348</v>
      </c>
      <c r="S3891" s="20">
        <f t="shared" si="182"/>
        <v>42312.204814814817</v>
      </c>
    </row>
    <row r="3892" spans="1:19" ht="43.2" hidden="1" x14ac:dyDescent="0.55000000000000004">
      <c r="A3892" s="10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2">
        <f t="shared" si="180"/>
        <v>0</v>
      </c>
      <c r="P3892" s="14">
        <f t="shared" si="181"/>
        <v>0</v>
      </c>
      <c r="Q3892" s="16" t="s">
        <v>8311</v>
      </c>
      <c r="R3892" t="s">
        <v>8348</v>
      </c>
      <c r="S3892" s="20">
        <f t="shared" si="182"/>
        <v>41915.896967592591</v>
      </c>
    </row>
    <row r="3893" spans="1:19" hidden="1" x14ac:dyDescent="0.55000000000000004">
      <c r="A3893" s="10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2">
        <f t="shared" si="180"/>
        <v>0</v>
      </c>
      <c r="P3893" s="14">
        <f t="shared" si="181"/>
        <v>0</v>
      </c>
      <c r="Q3893" s="16" t="s">
        <v>8311</v>
      </c>
      <c r="R3893" t="s">
        <v>8352</v>
      </c>
      <c r="S3893" s="20">
        <f t="shared" si="182"/>
        <v>41053.200960648144</v>
      </c>
    </row>
    <row r="3894" spans="1:19" ht="43.2" hidden="1" x14ac:dyDescent="0.55000000000000004">
      <c r="A3894" s="10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2">
        <f t="shared" si="180"/>
        <v>0</v>
      </c>
      <c r="P3894" s="14">
        <f t="shared" si="181"/>
        <v>0</v>
      </c>
      <c r="Q3894" s="16" t="s">
        <v>8311</v>
      </c>
      <c r="R3894" t="s">
        <v>8352</v>
      </c>
      <c r="S3894" s="20">
        <f t="shared" si="182"/>
        <v>42554.917488425926</v>
      </c>
    </row>
    <row r="3895" spans="1:19" ht="43.2" hidden="1" x14ac:dyDescent="0.55000000000000004">
      <c r="A3895" s="10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2">
        <f t="shared" si="180"/>
        <v>0</v>
      </c>
      <c r="P3895" s="14">
        <f t="shared" si="181"/>
        <v>0</v>
      </c>
      <c r="Q3895" s="16" t="s">
        <v>8311</v>
      </c>
      <c r="R3895" t="s">
        <v>8352</v>
      </c>
      <c r="S3895" s="20">
        <f t="shared" si="182"/>
        <v>41198.611712962964</v>
      </c>
    </row>
    <row r="3896" spans="1:19" ht="28.8" hidden="1" x14ac:dyDescent="0.55000000000000004">
      <c r="A3896" s="10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2">
        <f t="shared" si="180"/>
        <v>0</v>
      </c>
      <c r="P3896" s="14">
        <f t="shared" si="181"/>
        <v>0</v>
      </c>
      <c r="Q3896" s="16" t="s">
        <v>8311</v>
      </c>
      <c r="R3896" t="s">
        <v>8352</v>
      </c>
      <c r="S3896" s="20">
        <f t="shared" si="182"/>
        <v>41411.866608796299</v>
      </c>
    </row>
    <row r="3897" spans="1:19" ht="28.8" hidden="1" x14ac:dyDescent="0.55000000000000004">
      <c r="A3897" s="10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2">
        <f t="shared" si="180"/>
        <v>0</v>
      </c>
      <c r="P3897" s="14">
        <f t="shared" si="181"/>
        <v>0</v>
      </c>
      <c r="Q3897" s="16" t="s">
        <v>8311</v>
      </c>
      <c r="R3897" t="s">
        <v>8352</v>
      </c>
      <c r="S3897" s="20">
        <f t="shared" si="182"/>
        <v>40752.789710648147</v>
      </c>
    </row>
    <row r="3898" spans="1:19" ht="43.2" hidden="1" x14ac:dyDescent="0.55000000000000004">
      <c r="A3898" s="10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2">
        <f t="shared" si="180"/>
        <v>0</v>
      </c>
      <c r="P3898" s="14">
        <f t="shared" si="181"/>
        <v>0</v>
      </c>
      <c r="Q3898" s="16" t="s">
        <v>8311</v>
      </c>
      <c r="R3898" t="s">
        <v>8352</v>
      </c>
      <c r="S3898" s="20">
        <f t="shared" si="182"/>
        <v>41838.475219907406</v>
      </c>
    </row>
    <row r="3899" spans="1:19" ht="43.2" hidden="1" x14ac:dyDescent="0.55000000000000004">
      <c r="A3899" s="10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2">
        <f t="shared" si="180"/>
        <v>0</v>
      </c>
      <c r="P3899" s="14">
        <f t="shared" si="181"/>
        <v>0</v>
      </c>
      <c r="Q3899" s="16" t="s">
        <v>8313</v>
      </c>
      <c r="R3899" t="s">
        <v>8355</v>
      </c>
      <c r="S3899" s="20">
        <f t="shared" si="182"/>
        <v>42053.051203703704</v>
      </c>
    </row>
    <row r="3900" spans="1:19" ht="43.2" hidden="1" x14ac:dyDescent="0.55000000000000004">
      <c r="A3900" s="1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2">
        <f t="shared" si="180"/>
        <v>0</v>
      </c>
      <c r="P3900" s="14">
        <f t="shared" si="181"/>
        <v>0</v>
      </c>
      <c r="Q3900" s="16" t="s">
        <v>8313</v>
      </c>
      <c r="R3900" t="s">
        <v>8355</v>
      </c>
      <c r="S3900" s="20">
        <f t="shared" si="182"/>
        <v>42782.426875000005</v>
      </c>
    </row>
    <row r="3901" spans="1:19" ht="43.2" hidden="1" x14ac:dyDescent="0.55000000000000004">
      <c r="A3901" s="10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2">
        <f t="shared" si="180"/>
        <v>0</v>
      </c>
      <c r="P3901" s="14">
        <f t="shared" si="181"/>
        <v>0</v>
      </c>
      <c r="Q3901" s="16" t="s">
        <v>8313</v>
      </c>
      <c r="R3901" t="s">
        <v>8355</v>
      </c>
      <c r="S3901" s="20">
        <f t="shared" si="182"/>
        <v>42121.824525462958</v>
      </c>
    </row>
    <row r="3902" spans="1:19" ht="43.2" hidden="1" x14ac:dyDescent="0.55000000000000004">
      <c r="A3902" s="10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2">
        <f t="shared" si="180"/>
        <v>0</v>
      </c>
      <c r="P3902" s="14">
        <f t="shared" si="181"/>
        <v>0</v>
      </c>
      <c r="Q3902" s="16" t="s">
        <v>8313</v>
      </c>
      <c r="R3902" t="s">
        <v>8355</v>
      </c>
      <c r="S3902" s="20">
        <f t="shared" si="182"/>
        <v>42219.282951388886</v>
      </c>
    </row>
    <row r="3903" spans="1:19" ht="57.6" hidden="1" x14ac:dyDescent="0.55000000000000004">
      <c r="A3903" s="10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2">
        <f t="shared" si="180"/>
        <v>0</v>
      </c>
      <c r="P3903" s="14">
        <f t="shared" si="181"/>
        <v>0</v>
      </c>
      <c r="Q3903" s="16" t="s">
        <v>8313</v>
      </c>
      <c r="R3903" t="s">
        <v>8355</v>
      </c>
      <c r="S3903" s="20">
        <f t="shared" si="182"/>
        <v>42188.252199074079</v>
      </c>
    </row>
    <row r="3904" spans="1:19" ht="43.2" hidden="1" x14ac:dyDescent="0.55000000000000004">
      <c r="A3904" s="10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2">
        <f t="shared" si="180"/>
        <v>0</v>
      </c>
      <c r="P3904" s="14">
        <f t="shared" si="181"/>
        <v>0</v>
      </c>
      <c r="Q3904" s="16" t="s">
        <v>8313</v>
      </c>
      <c r="R3904" t="s">
        <v>8355</v>
      </c>
      <c r="S3904" s="20">
        <f t="shared" si="182"/>
        <v>42241.613796296297</v>
      </c>
    </row>
    <row r="3905" spans="1:19" ht="43.2" hidden="1" x14ac:dyDescent="0.55000000000000004">
      <c r="A3905" s="10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2">
        <f t="shared" si="180"/>
        <v>0</v>
      </c>
      <c r="P3905" s="14">
        <f t="shared" si="181"/>
        <v>0</v>
      </c>
      <c r="Q3905" s="16" t="s">
        <v>8311</v>
      </c>
      <c r="R3905" t="s">
        <v>8349</v>
      </c>
      <c r="S3905" s="20">
        <f t="shared" si="182"/>
        <v>40079.566157407404</v>
      </c>
    </row>
    <row r="3906" spans="1:19" hidden="1" x14ac:dyDescent="0.55000000000000004">
      <c r="A3906" s="10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2">
        <f t="shared" si="180"/>
        <v>0</v>
      </c>
      <c r="P3906" s="14">
        <f t="shared" si="181"/>
        <v>0</v>
      </c>
      <c r="Q3906" s="16" t="s">
        <v>8311</v>
      </c>
      <c r="R3906" t="s">
        <v>8349</v>
      </c>
      <c r="S3906" s="20">
        <f t="shared" si="182"/>
        <v>41389.679560185185</v>
      </c>
    </row>
    <row r="3907" spans="1:19" ht="43.2" hidden="1" x14ac:dyDescent="0.55000000000000004">
      <c r="A3907" s="10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2">
        <f t="shared" ref="O3907:O3970" si="183">ROUND(E3907/D3907*100,0)</f>
        <v>0</v>
      </c>
      <c r="P3907" s="14">
        <f t="shared" ref="P3907:P3970" si="184">IFERROR(ROUND(E3907/L3907,2),0)</f>
        <v>0</v>
      </c>
      <c r="Q3907" s="16" t="s">
        <v>8311</v>
      </c>
      <c r="R3907" t="s">
        <v>8349</v>
      </c>
      <c r="S3907" s="20">
        <f t="shared" ref="S3907:S3970" si="185">(((J3907/60)/60/24)+DATE(1970,1,1))</f>
        <v>40990.050069444449</v>
      </c>
    </row>
    <row r="3908" spans="1:19" ht="43.2" hidden="1" x14ac:dyDescent="0.55000000000000004">
      <c r="A3908" s="10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2">
        <f t="shared" si="183"/>
        <v>0</v>
      </c>
      <c r="P3908" s="14">
        <f t="shared" si="184"/>
        <v>0</v>
      </c>
      <c r="Q3908" s="16" t="s">
        <v>8313</v>
      </c>
      <c r="R3908" t="s">
        <v>8351</v>
      </c>
      <c r="S3908" s="20">
        <f t="shared" si="185"/>
        <v>41779.649317129632</v>
      </c>
    </row>
    <row r="3909" spans="1:19" ht="28.8" hidden="1" x14ac:dyDescent="0.55000000000000004">
      <c r="A3909" s="10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2">
        <f t="shared" si="183"/>
        <v>0</v>
      </c>
      <c r="P3909" s="14">
        <f t="shared" si="184"/>
        <v>0</v>
      </c>
      <c r="Q3909" s="16" t="s">
        <v>8313</v>
      </c>
      <c r="R3909" t="s">
        <v>8351</v>
      </c>
      <c r="S3909" s="20">
        <f t="shared" si="185"/>
        <v>42069.104421296302</v>
      </c>
    </row>
    <row r="3910" spans="1:19" ht="28.8" hidden="1" x14ac:dyDescent="0.55000000000000004">
      <c r="A3910" s="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2">
        <f t="shared" si="183"/>
        <v>0</v>
      </c>
      <c r="P3910" s="14">
        <f t="shared" si="184"/>
        <v>0</v>
      </c>
      <c r="Q3910" s="16" t="s">
        <v>8313</v>
      </c>
      <c r="R3910" t="s">
        <v>8351</v>
      </c>
      <c r="S3910" s="20">
        <f t="shared" si="185"/>
        <v>42005.24998842593</v>
      </c>
    </row>
    <row r="3911" spans="1:19" ht="43.2" hidden="1" x14ac:dyDescent="0.55000000000000004">
      <c r="A3911" s="10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2">
        <f t="shared" si="183"/>
        <v>0</v>
      </c>
      <c r="P3911" s="14">
        <f t="shared" si="184"/>
        <v>0</v>
      </c>
      <c r="Q3911" s="16" t="s">
        <v>8313</v>
      </c>
      <c r="R3911" t="s">
        <v>8351</v>
      </c>
      <c r="S3911" s="20">
        <f t="shared" si="185"/>
        <v>42256.984791666662</v>
      </c>
    </row>
    <row r="3912" spans="1:19" ht="28.8" hidden="1" x14ac:dyDescent="0.55000000000000004">
      <c r="A3912" s="10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2">
        <f t="shared" si="183"/>
        <v>0</v>
      </c>
      <c r="P3912" s="14">
        <f t="shared" si="184"/>
        <v>0</v>
      </c>
      <c r="Q3912" s="16" t="s">
        <v>8313</v>
      </c>
      <c r="R3912" t="s">
        <v>8351</v>
      </c>
      <c r="S3912" s="20">
        <f t="shared" si="185"/>
        <v>42046.072743055556</v>
      </c>
    </row>
    <row r="3913" spans="1:19" ht="43.2" hidden="1" x14ac:dyDescent="0.55000000000000004">
      <c r="A3913" s="10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2">
        <f t="shared" si="183"/>
        <v>0</v>
      </c>
      <c r="P3913" s="14">
        <f t="shared" si="184"/>
        <v>0</v>
      </c>
      <c r="Q3913" s="16" t="s">
        <v>8313</v>
      </c>
      <c r="R3913" t="s">
        <v>8351</v>
      </c>
      <c r="S3913" s="20">
        <f t="shared" si="185"/>
        <v>42603.354131944448</v>
      </c>
    </row>
    <row r="3914" spans="1:19" ht="43.2" hidden="1" x14ac:dyDescent="0.55000000000000004">
      <c r="A3914" s="10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2">
        <f t="shared" si="183"/>
        <v>0</v>
      </c>
      <c r="P3914" s="14">
        <f t="shared" si="184"/>
        <v>0</v>
      </c>
      <c r="Q3914" s="16" t="s">
        <v>8313</v>
      </c>
      <c r="R3914" t="s">
        <v>8351</v>
      </c>
      <c r="S3914" s="20">
        <f t="shared" si="185"/>
        <v>42438.53907407407</v>
      </c>
    </row>
    <row r="3915" spans="1:19" ht="28.8" hidden="1" x14ac:dyDescent="0.55000000000000004">
      <c r="A3915" s="10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2">
        <f t="shared" si="183"/>
        <v>0</v>
      </c>
      <c r="P3915" s="14">
        <f t="shared" si="184"/>
        <v>0</v>
      </c>
      <c r="Q3915" s="16" t="s">
        <v>8327</v>
      </c>
      <c r="R3915" t="s">
        <v>8330</v>
      </c>
      <c r="S3915" s="20">
        <f t="shared" si="185"/>
        <v>42779.21365740741</v>
      </c>
    </row>
    <row r="3916" spans="1:19" ht="43.2" hidden="1" x14ac:dyDescent="0.55000000000000004">
      <c r="A3916" s="10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2">
        <f t="shared" si="183"/>
        <v>0</v>
      </c>
      <c r="P3916" s="14">
        <f t="shared" si="184"/>
        <v>0</v>
      </c>
      <c r="Q3916" s="16" t="s">
        <v>8327</v>
      </c>
      <c r="R3916" t="s">
        <v>8330</v>
      </c>
      <c r="S3916" s="20">
        <f t="shared" si="185"/>
        <v>42796.069571759261</v>
      </c>
    </row>
    <row r="3917" spans="1:19" ht="72" hidden="1" x14ac:dyDescent="0.55000000000000004">
      <c r="A3917" s="10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2">
        <f t="shared" si="183"/>
        <v>0</v>
      </c>
      <c r="P3917" s="14">
        <f t="shared" si="184"/>
        <v>0</v>
      </c>
      <c r="Q3917" s="16" t="s">
        <v>8327</v>
      </c>
      <c r="R3917" t="s">
        <v>8330</v>
      </c>
      <c r="S3917" s="20">
        <f t="shared" si="185"/>
        <v>42796.207870370374</v>
      </c>
    </row>
    <row r="3918" spans="1:19" ht="43.2" hidden="1" x14ac:dyDescent="0.55000000000000004">
      <c r="A3918" s="10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2">
        <f t="shared" si="183"/>
        <v>0</v>
      </c>
      <c r="P3918" s="14">
        <f t="shared" si="184"/>
        <v>0</v>
      </c>
      <c r="Q3918" s="16" t="s">
        <v>8327</v>
      </c>
      <c r="R3918" t="s">
        <v>8330</v>
      </c>
      <c r="S3918" s="20">
        <f t="shared" si="185"/>
        <v>42245.016736111109</v>
      </c>
    </row>
    <row r="3919" spans="1:19" ht="43.2" hidden="1" x14ac:dyDescent="0.55000000000000004">
      <c r="A3919" s="10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2">
        <f t="shared" si="183"/>
        <v>0</v>
      </c>
      <c r="P3919" s="14">
        <f t="shared" si="184"/>
        <v>0</v>
      </c>
      <c r="Q3919" s="16" t="s">
        <v>8327</v>
      </c>
      <c r="R3919" t="s">
        <v>8330</v>
      </c>
      <c r="S3919" s="20">
        <f t="shared" si="185"/>
        <v>42179.306388888886</v>
      </c>
    </row>
    <row r="3920" spans="1:19" ht="43.2" hidden="1" x14ac:dyDescent="0.55000000000000004">
      <c r="A3920" s="1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2">
        <f t="shared" si="183"/>
        <v>0</v>
      </c>
      <c r="P3920" s="14">
        <f t="shared" si="184"/>
        <v>0</v>
      </c>
      <c r="Q3920" s="16" t="s">
        <v>8327</v>
      </c>
      <c r="R3920" t="s">
        <v>8330</v>
      </c>
      <c r="S3920" s="20">
        <f t="shared" si="185"/>
        <v>42451.866967592592</v>
      </c>
    </row>
    <row r="3921" spans="1:19" ht="43.2" hidden="1" x14ac:dyDescent="0.55000000000000004">
      <c r="A3921" s="10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2">
        <f t="shared" si="183"/>
        <v>0</v>
      </c>
      <c r="P3921" s="14">
        <f t="shared" si="184"/>
        <v>0</v>
      </c>
      <c r="Q3921" s="16" t="s">
        <v>8327</v>
      </c>
      <c r="R3921" t="s">
        <v>8330</v>
      </c>
      <c r="S3921" s="20">
        <f t="shared" si="185"/>
        <v>42125.913807870369</v>
      </c>
    </row>
    <row r="3922" spans="1:19" ht="43.2" hidden="1" x14ac:dyDescent="0.55000000000000004">
      <c r="A3922" s="10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2">
        <f t="shared" si="183"/>
        <v>0</v>
      </c>
      <c r="P3922" s="14">
        <f t="shared" si="184"/>
        <v>0</v>
      </c>
      <c r="Q3922" s="16" t="s">
        <v>8327</v>
      </c>
      <c r="R3922" t="s">
        <v>8330</v>
      </c>
      <c r="S3922" s="20">
        <f t="shared" si="185"/>
        <v>42319.461377314816</v>
      </c>
    </row>
    <row r="3923" spans="1:19" ht="43.2" hidden="1" x14ac:dyDescent="0.55000000000000004">
      <c r="A3923" s="10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2">
        <f t="shared" si="183"/>
        <v>0</v>
      </c>
      <c r="P3923" s="14">
        <f t="shared" si="184"/>
        <v>0</v>
      </c>
      <c r="Q3923" s="16" t="s">
        <v>8327</v>
      </c>
      <c r="R3923" t="s">
        <v>8330</v>
      </c>
      <c r="S3923" s="20">
        <f t="shared" si="185"/>
        <v>42471.052152777775</v>
      </c>
    </row>
    <row r="3924" spans="1:19" ht="43.2" hidden="1" x14ac:dyDescent="0.55000000000000004">
      <c r="A3924" s="10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2">
        <f t="shared" si="183"/>
        <v>0</v>
      </c>
      <c r="P3924" s="14">
        <f t="shared" si="184"/>
        <v>0</v>
      </c>
      <c r="Q3924" s="16" t="s">
        <v>8327</v>
      </c>
      <c r="R3924" t="s">
        <v>8330</v>
      </c>
      <c r="S3924" s="20">
        <f t="shared" si="185"/>
        <v>42272.087766203709</v>
      </c>
    </row>
    <row r="3925" spans="1:19" ht="28.8" hidden="1" x14ac:dyDescent="0.55000000000000004">
      <c r="A3925" s="10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2">
        <f t="shared" si="183"/>
        <v>0</v>
      </c>
      <c r="P3925" s="14">
        <f t="shared" si="184"/>
        <v>0</v>
      </c>
      <c r="Q3925" s="16" t="s">
        <v>8327</v>
      </c>
      <c r="R3925" t="s">
        <v>8330</v>
      </c>
      <c r="S3925" s="20">
        <f t="shared" si="185"/>
        <v>42152.906851851847</v>
      </c>
    </row>
    <row r="3926" spans="1:19" ht="43.2" hidden="1" x14ac:dyDescent="0.55000000000000004">
      <c r="A3926" s="10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2">
        <f t="shared" si="183"/>
        <v>0</v>
      </c>
      <c r="P3926" s="14">
        <f t="shared" si="184"/>
        <v>0</v>
      </c>
      <c r="Q3926" s="16" t="s">
        <v>8327</v>
      </c>
      <c r="R3926" t="s">
        <v>8330</v>
      </c>
      <c r="S3926" s="20">
        <f t="shared" si="185"/>
        <v>42325.683807870373</v>
      </c>
    </row>
    <row r="3927" spans="1:19" ht="43.2" hidden="1" x14ac:dyDescent="0.55000000000000004">
      <c r="A3927" s="10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2">
        <f t="shared" si="183"/>
        <v>0</v>
      </c>
      <c r="P3927" s="14">
        <f t="shared" si="184"/>
        <v>0</v>
      </c>
      <c r="Q3927" s="16" t="s">
        <v>8327</v>
      </c>
      <c r="R3927" t="s">
        <v>8330</v>
      </c>
      <c r="S3927" s="20">
        <f t="shared" si="185"/>
        <v>42614.675625000003</v>
      </c>
    </row>
    <row r="3928" spans="1:19" ht="43.2" hidden="1" x14ac:dyDescent="0.55000000000000004">
      <c r="A3928" s="10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2">
        <f t="shared" si="183"/>
        <v>0</v>
      </c>
      <c r="P3928" s="14">
        <f t="shared" si="184"/>
        <v>0</v>
      </c>
      <c r="Q3928" s="16" t="s">
        <v>8327</v>
      </c>
      <c r="R3928" t="s">
        <v>8330</v>
      </c>
      <c r="S3928" s="20">
        <f t="shared" si="185"/>
        <v>42171.817384259266</v>
      </c>
    </row>
    <row r="3929" spans="1:19" ht="28.8" hidden="1" x14ac:dyDescent="0.55000000000000004">
      <c r="A3929" s="10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2">
        <f t="shared" si="183"/>
        <v>0</v>
      </c>
      <c r="P3929" s="14">
        <f t="shared" si="184"/>
        <v>0</v>
      </c>
      <c r="Q3929" s="16" t="s">
        <v>8313</v>
      </c>
      <c r="R3929" t="s">
        <v>8314</v>
      </c>
      <c r="S3929" s="20">
        <f t="shared" si="185"/>
        <v>41855.859814814816</v>
      </c>
    </row>
    <row r="3930" spans="1:19" ht="43.2" hidden="1" x14ac:dyDescent="0.55000000000000004">
      <c r="A3930" s="1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2">
        <f t="shared" si="183"/>
        <v>0</v>
      </c>
      <c r="P3930" s="14">
        <f t="shared" si="184"/>
        <v>0</v>
      </c>
      <c r="Q3930" s="16" t="s">
        <v>8313</v>
      </c>
      <c r="R3930" t="s">
        <v>8314</v>
      </c>
      <c r="S3930" s="20">
        <f t="shared" si="185"/>
        <v>41829.889027777775</v>
      </c>
    </row>
    <row r="3931" spans="1:19" ht="43.2" hidden="1" x14ac:dyDescent="0.55000000000000004">
      <c r="A3931" s="10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2">
        <f t="shared" si="183"/>
        <v>0</v>
      </c>
      <c r="P3931" s="14">
        <f t="shared" si="184"/>
        <v>0</v>
      </c>
      <c r="Q3931" s="16" t="s">
        <v>8313</v>
      </c>
      <c r="R3931" t="s">
        <v>8314</v>
      </c>
      <c r="S3931" s="20">
        <f t="shared" si="185"/>
        <v>42172.906678240746</v>
      </c>
    </row>
    <row r="3932" spans="1:19" ht="28.8" hidden="1" x14ac:dyDescent="0.55000000000000004">
      <c r="A3932" s="10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2">
        <f t="shared" si="183"/>
        <v>0</v>
      </c>
      <c r="P3932" s="14">
        <f t="shared" si="184"/>
        <v>0</v>
      </c>
      <c r="Q3932" s="16" t="s">
        <v>8313</v>
      </c>
      <c r="R3932" t="s">
        <v>8314</v>
      </c>
      <c r="S3932" s="20">
        <f t="shared" si="185"/>
        <v>42067.234375</v>
      </c>
    </row>
    <row r="3933" spans="1:19" ht="43.2" hidden="1" x14ac:dyDescent="0.55000000000000004">
      <c r="A3933" s="10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2">
        <f t="shared" si="183"/>
        <v>0</v>
      </c>
      <c r="P3933" s="14">
        <f t="shared" si="184"/>
        <v>0</v>
      </c>
      <c r="Q3933" s="16" t="s">
        <v>8316</v>
      </c>
      <c r="R3933" t="s">
        <v>8344</v>
      </c>
      <c r="S3933" s="20">
        <f t="shared" si="185"/>
        <v>42000.300243055557</v>
      </c>
    </row>
    <row r="3934" spans="1:19" ht="43.2" hidden="1" x14ac:dyDescent="0.55000000000000004">
      <c r="A3934" s="10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2">
        <f t="shared" si="183"/>
        <v>0</v>
      </c>
      <c r="P3934" s="14">
        <f t="shared" si="184"/>
        <v>0</v>
      </c>
      <c r="Q3934" s="16" t="s">
        <v>8316</v>
      </c>
      <c r="R3934" t="s">
        <v>8344</v>
      </c>
      <c r="S3934" s="20">
        <f t="shared" si="185"/>
        <v>42709.002881944441</v>
      </c>
    </row>
    <row r="3935" spans="1:19" ht="43.2" hidden="1" x14ac:dyDescent="0.55000000000000004">
      <c r="A3935" s="10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2">
        <f t="shared" si="183"/>
        <v>0</v>
      </c>
      <c r="P3935" s="14">
        <f t="shared" si="184"/>
        <v>0</v>
      </c>
      <c r="Q3935" s="16" t="s">
        <v>8316</v>
      </c>
      <c r="R3935" t="s">
        <v>8344</v>
      </c>
      <c r="S3935" s="20">
        <f t="shared" si="185"/>
        <v>41776.284780092588</v>
      </c>
    </row>
    <row r="3936" spans="1:19" ht="28.8" hidden="1" x14ac:dyDescent="0.55000000000000004">
      <c r="A3936" s="10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2">
        <f t="shared" si="183"/>
        <v>0</v>
      </c>
      <c r="P3936" s="14">
        <f t="shared" si="184"/>
        <v>0</v>
      </c>
      <c r="Q3936" s="16" t="s">
        <v>8316</v>
      </c>
      <c r="R3936" t="s">
        <v>8344</v>
      </c>
      <c r="S3936" s="20">
        <f t="shared" si="185"/>
        <v>42035.029224537036</v>
      </c>
    </row>
    <row r="3937" spans="1:19" ht="43.2" hidden="1" x14ac:dyDescent="0.55000000000000004">
      <c r="A3937" s="10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2">
        <f t="shared" si="183"/>
        <v>0</v>
      </c>
      <c r="P3937" s="14">
        <f t="shared" si="184"/>
        <v>0</v>
      </c>
      <c r="Q3937" s="16" t="s">
        <v>8316</v>
      </c>
      <c r="R3937" t="s">
        <v>8344</v>
      </c>
      <c r="S3937" s="20">
        <f t="shared" si="185"/>
        <v>41773.008738425924</v>
      </c>
    </row>
    <row r="3938" spans="1:19" ht="43.2" hidden="1" x14ac:dyDescent="0.55000000000000004">
      <c r="A3938" s="10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2">
        <f t="shared" si="183"/>
        <v>0</v>
      </c>
      <c r="P3938" s="14">
        <f t="shared" si="184"/>
        <v>0</v>
      </c>
      <c r="Q3938" s="16" t="s">
        <v>8313</v>
      </c>
      <c r="R3938" t="s">
        <v>8353</v>
      </c>
      <c r="S3938" s="20">
        <f t="shared" si="185"/>
        <v>42678.586655092593</v>
      </c>
    </row>
    <row r="3939" spans="1:19" ht="43.2" hidden="1" x14ac:dyDescent="0.55000000000000004">
      <c r="A3939" s="10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2">
        <f t="shared" si="183"/>
        <v>0</v>
      </c>
      <c r="P3939" s="14">
        <f t="shared" si="184"/>
        <v>0</v>
      </c>
      <c r="Q3939" s="16" t="s">
        <v>8313</v>
      </c>
      <c r="R3939" t="s">
        <v>8353</v>
      </c>
      <c r="S3939" s="20">
        <f t="shared" si="185"/>
        <v>42329.58839120371</v>
      </c>
    </row>
    <row r="3940" spans="1:19" ht="43.2" hidden="1" x14ac:dyDescent="0.55000000000000004">
      <c r="A3940" s="1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2">
        <f t="shared" si="183"/>
        <v>0</v>
      </c>
      <c r="P3940" s="14">
        <f t="shared" si="184"/>
        <v>0</v>
      </c>
      <c r="Q3940" s="16" t="s">
        <v>8313</v>
      </c>
      <c r="R3940" t="s">
        <v>8353</v>
      </c>
      <c r="S3940" s="20">
        <f t="shared" si="185"/>
        <v>42651.006273148145</v>
      </c>
    </row>
    <row r="3941" spans="1:19" ht="43.2" hidden="1" x14ac:dyDescent="0.55000000000000004">
      <c r="A3941" s="10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2">
        <f t="shared" si="183"/>
        <v>0</v>
      </c>
      <c r="P3941" s="14">
        <f t="shared" si="184"/>
        <v>0</v>
      </c>
      <c r="Q3941" s="16" t="s">
        <v>8313</v>
      </c>
      <c r="R3941" t="s">
        <v>8353</v>
      </c>
      <c r="S3941" s="20">
        <f t="shared" si="185"/>
        <v>41800.819571759261</v>
      </c>
    </row>
    <row r="3942" spans="1:19" ht="43.2" hidden="1" x14ac:dyDescent="0.55000000000000004">
      <c r="A3942" s="10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2">
        <f t="shared" si="183"/>
        <v>0</v>
      </c>
      <c r="P3942" s="14">
        <f t="shared" si="184"/>
        <v>0</v>
      </c>
      <c r="Q3942" s="16" t="s">
        <v>8313</v>
      </c>
      <c r="R3942" t="s">
        <v>8353</v>
      </c>
      <c r="S3942" s="20">
        <f t="shared" si="185"/>
        <v>41847.930694444447</v>
      </c>
    </row>
    <row r="3943" spans="1:19" ht="43.2" hidden="1" x14ac:dyDescent="0.55000000000000004">
      <c r="A3943" s="10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2">
        <f t="shared" si="183"/>
        <v>0</v>
      </c>
      <c r="P3943" s="14">
        <f t="shared" si="184"/>
        <v>0</v>
      </c>
      <c r="Q3943" s="16" t="s">
        <v>8316</v>
      </c>
      <c r="R3943" t="s">
        <v>8334</v>
      </c>
      <c r="S3943" s="20">
        <f t="shared" si="185"/>
        <v>41927.235636574071</v>
      </c>
    </row>
    <row r="3944" spans="1:19" ht="43.2" hidden="1" x14ac:dyDescent="0.55000000000000004">
      <c r="A3944" s="10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2">
        <f t="shared" si="183"/>
        <v>0</v>
      </c>
      <c r="P3944" s="14">
        <f t="shared" si="184"/>
        <v>0</v>
      </c>
      <c r="Q3944" s="16" t="s">
        <v>8316</v>
      </c>
      <c r="R3944" t="s">
        <v>8334</v>
      </c>
      <c r="S3944" s="20">
        <f t="shared" si="185"/>
        <v>40355.024953703702</v>
      </c>
    </row>
    <row r="3945" spans="1:19" ht="43.2" hidden="1" x14ac:dyDescent="0.55000000000000004">
      <c r="A3945" s="10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2">
        <f t="shared" si="183"/>
        <v>0</v>
      </c>
      <c r="P3945" s="14">
        <f t="shared" si="184"/>
        <v>0</v>
      </c>
      <c r="Q3945" s="16" t="s">
        <v>8308</v>
      </c>
      <c r="R3945" t="s">
        <v>8342</v>
      </c>
      <c r="S3945" s="20">
        <f t="shared" si="185"/>
        <v>42167.813703703709</v>
      </c>
    </row>
    <row r="3946" spans="1:19" ht="43.2" hidden="1" x14ac:dyDescent="0.55000000000000004">
      <c r="A3946" s="10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2">
        <f t="shared" si="183"/>
        <v>0</v>
      </c>
      <c r="P3946" s="14">
        <f t="shared" si="184"/>
        <v>0</v>
      </c>
      <c r="Q3946" s="16" t="s">
        <v>8308</v>
      </c>
      <c r="R3946" t="s">
        <v>8342</v>
      </c>
      <c r="S3946" s="20">
        <f t="shared" si="185"/>
        <v>41897.702199074076</v>
      </c>
    </row>
    <row r="3947" spans="1:19" ht="43.2" hidden="1" x14ac:dyDescent="0.55000000000000004">
      <c r="A3947" s="10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2">
        <f t="shared" si="183"/>
        <v>0</v>
      </c>
      <c r="P3947" s="14">
        <f t="shared" si="184"/>
        <v>0</v>
      </c>
      <c r="Q3947" s="16" t="s">
        <v>8308</v>
      </c>
      <c r="R3947" t="s">
        <v>8342</v>
      </c>
      <c r="S3947" s="20">
        <f t="shared" si="185"/>
        <v>42060.001805555556</v>
      </c>
    </row>
    <row r="3948" spans="1:19" ht="43.2" hidden="1" x14ac:dyDescent="0.55000000000000004">
      <c r="A3948" s="10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2">
        <f t="shared" si="183"/>
        <v>0</v>
      </c>
      <c r="P3948" s="14">
        <f t="shared" si="184"/>
        <v>0</v>
      </c>
      <c r="Q3948" s="16" t="s">
        <v>8308</v>
      </c>
      <c r="R3948" t="s">
        <v>8342</v>
      </c>
      <c r="S3948" s="20">
        <f t="shared" si="185"/>
        <v>42198.775787037041</v>
      </c>
    </row>
    <row r="3949" spans="1:19" ht="43.2" hidden="1" x14ac:dyDescent="0.55000000000000004">
      <c r="A3949" s="10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2">
        <f t="shared" si="183"/>
        <v>0</v>
      </c>
      <c r="P3949" s="14">
        <f t="shared" si="184"/>
        <v>0</v>
      </c>
      <c r="Q3949" s="16" t="s">
        <v>8308</v>
      </c>
      <c r="R3949" t="s">
        <v>8342</v>
      </c>
      <c r="S3949" s="20">
        <f t="shared" si="185"/>
        <v>42708.842245370368</v>
      </c>
    </row>
    <row r="3950" spans="1:19" ht="43.2" hidden="1" x14ac:dyDescent="0.55000000000000004">
      <c r="A3950" s="1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2">
        <f t="shared" si="183"/>
        <v>0</v>
      </c>
      <c r="P3950" s="14">
        <f t="shared" si="184"/>
        <v>0</v>
      </c>
      <c r="Q3950" s="16" t="s">
        <v>8308</v>
      </c>
      <c r="R3950" t="s">
        <v>8342</v>
      </c>
      <c r="S3950" s="20">
        <f t="shared" si="185"/>
        <v>42101.633703703701</v>
      </c>
    </row>
    <row r="3951" spans="1:19" ht="43.2" hidden="1" x14ac:dyDescent="0.55000000000000004">
      <c r="A3951" s="10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2">
        <f t="shared" si="183"/>
        <v>0</v>
      </c>
      <c r="P3951" s="14">
        <f t="shared" si="184"/>
        <v>0</v>
      </c>
      <c r="Q3951" s="16" t="s">
        <v>8308</v>
      </c>
      <c r="R3951" t="s">
        <v>8342</v>
      </c>
      <c r="S3951" s="20">
        <f t="shared" si="185"/>
        <v>42103.676180555558</v>
      </c>
    </row>
    <row r="3952" spans="1:19" ht="28.8" hidden="1" x14ac:dyDescent="0.55000000000000004">
      <c r="A3952" s="10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2">
        <f t="shared" si="183"/>
        <v>0</v>
      </c>
      <c r="P3952" s="14">
        <f t="shared" si="184"/>
        <v>0</v>
      </c>
      <c r="Q3952" s="16" t="s">
        <v>8308</v>
      </c>
      <c r="R3952" t="s">
        <v>8342</v>
      </c>
      <c r="S3952" s="20">
        <f t="shared" si="185"/>
        <v>42130.78361111111</v>
      </c>
    </row>
    <row r="3953" spans="1:19" ht="28.8" hidden="1" x14ac:dyDescent="0.55000000000000004">
      <c r="A3953" s="10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2">
        <f t="shared" si="183"/>
        <v>0</v>
      </c>
      <c r="P3953" s="14">
        <f t="shared" si="184"/>
        <v>0</v>
      </c>
      <c r="Q3953" s="16" t="s">
        <v>8308</v>
      </c>
      <c r="R3953" t="s">
        <v>8342</v>
      </c>
      <c r="S3953" s="20">
        <f t="shared" si="185"/>
        <v>42264.620115740734</v>
      </c>
    </row>
    <row r="3954" spans="1:19" ht="43.2" hidden="1" x14ac:dyDescent="0.55000000000000004">
      <c r="A3954" s="10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2">
        <f t="shared" si="183"/>
        <v>0</v>
      </c>
      <c r="P3954" s="14">
        <f t="shared" si="184"/>
        <v>0</v>
      </c>
      <c r="Q3954" s="16" t="s">
        <v>8308</v>
      </c>
      <c r="R3954" t="s">
        <v>8342</v>
      </c>
      <c r="S3954" s="20">
        <f t="shared" si="185"/>
        <v>41978.930972222224</v>
      </c>
    </row>
    <row r="3955" spans="1:19" ht="43.2" hidden="1" x14ac:dyDescent="0.55000000000000004">
      <c r="A3955" s="10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2">
        <f t="shared" si="183"/>
        <v>0</v>
      </c>
      <c r="P3955" s="14">
        <f t="shared" si="184"/>
        <v>0</v>
      </c>
      <c r="Q3955" s="16" t="s">
        <v>8308</v>
      </c>
      <c r="R3955" t="s">
        <v>8342</v>
      </c>
      <c r="S3955" s="20">
        <f t="shared" si="185"/>
        <v>42466.858888888892</v>
      </c>
    </row>
    <row r="3956" spans="1:19" ht="43.2" hidden="1" x14ac:dyDescent="0.55000000000000004">
      <c r="A3956" s="10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183"/>
        <v>0</v>
      </c>
      <c r="P3956" s="14">
        <f t="shared" si="184"/>
        <v>0</v>
      </c>
      <c r="Q3956" s="16" t="s">
        <v>8308</v>
      </c>
      <c r="R3956" t="s">
        <v>8342</v>
      </c>
      <c r="S3956" s="20">
        <f t="shared" si="185"/>
        <v>42322.011574074073</v>
      </c>
    </row>
    <row r="3957" spans="1:19" ht="28.8" hidden="1" x14ac:dyDescent="0.55000000000000004">
      <c r="A3957" s="10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2">
        <f t="shared" si="183"/>
        <v>0</v>
      </c>
      <c r="P3957" s="14">
        <f t="shared" si="184"/>
        <v>0</v>
      </c>
      <c r="Q3957" s="16" t="s">
        <v>8308</v>
      </c>
      <c r="R3957" t="s">
        <v>8342</v>
      </c>
      <c r="S3957" s="20">
        <f t="shared" si="185"/>
        <v>42248.934675925921</v>
      </c>
    </row>
    <row r="3958" spans="1:19" ht="43.2" hidden="1" x14ac:dyDescent="0.55000000000000004">
      <c r="A3958" s="10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183"/>
        <v>0</v>
      </c>
      <c r="P3958" s="14">
        <f t="shared" si="184"/>
        <v>0</v>
      </c>
      <c r="Q3958" s="16" t="s">
        <v>8308</v>
      </c>
      <c r="R3958" t="s">
        <v>8342</v>
      </c>
      <c r="S3958" s="20">
        <f t="shared" si="185"/>
        <v>42346.736400462964</v>
      </c>
    </row>
    <row r="3959" spans="1:19" ht="43.2" hidden="1" x14ac:dyDescent="0.55000000000000004">
      <c r="A3959" s="10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2">
        <f t="shared" si="183"/>
        <v>0</v>
      </c>
      <c r="P3959" s="14">
        <f t="shared" si="184"/>
        <v>0</v>
      </c>
      <c r="Q3959" s="16" t="s">
        <v>8308</v>
      </c>
      <c r="R3959" t="s">
        <v>8342</v>
      </c>
      <c r="S3959" s="20">
        <f t="shared" si="185"/>
        <v>42380.812627314815</v>
      </c>
    </row>
    <row r="3960" spans="1:19" ht="43.2" hidden="1" x14ac:dyDescent="0.55000000000000004">
      <c r="A3960" s="1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2">
        <f t="shared" si="183"/>
        <v>0</v>
      </c>
      <c r="P3960" s="14">
        <f t="shared" si="184"/>
        <v>0</v>
      </c>
      <c r="Q3960" s="16" t="s">
        <v>8308</v>
      </c>
      <c r="R3960" t="s">
        <v>8342</v>
      </c>
      <c r="S3960" s="20">
        <f t="shared" si="185"/>
        <v>42150.777731481481</v>
      </c>
    </row>
    <row r="3961" spans="1:19" ht="43.2" hidden="1" x14ac:dyDescent="0.55000000000000004">
      <c r="A3961" s="10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2">
        <f t="shared" si="183"/>
        <v>0</v>
      </c>
      <c r="P3961" s="14">
        <f t="shared" si="184"/>
        <v>0</v>
      </c>
      <c r="Q3961" s="16" t="s">
        <v>8308</v>
      </c>
      <c r="R3961" t="s">
        <v>8342</v>
      </c>
      <c r="S3961" s="20">
        <f t="shared" si="185"/>
        <v>42592.836076388892</v>
      </c>
    </row>
    <row r="3962" spans="1:19" ht="43.2" hidden="1" x14ac:dyDescent="0.55000000000000004">
      <c r="A3962" s="10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2">
        <f t="shared" si="183"/>
        <v>0</v>
      </c>
      <c r="P3962" s="14">
        <f t="shared" si="184"/>
        <v>0</v>
      </c>
      <c r="Q3962" s="16" t="s">
        <v>8308</v>
      </c>
      <c r="R3962" t="s">
        <v>8342</v>
      </c>
      <c r="S3962" s="20">
        <f t="shared" si="185"/>
        <v>42669.870173611111</v>
      </c>
    </row>
    <row r="3963" spans="1:19" ht="28.8" hidden="1" x14ac:dyDescent="0.55000000000000004">
      <c r="A3963" s="10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2">
        <f t="shared" si="183"/>
        <v>0</v>
      </c>
      <c r="P3963" s="14">
        <f t="shared" si="184"/>
        <v>0</v>
      </c>
      <c r="Q3963" s="16" t="s">
        <v>8308</v>
      </c>
      <c r="R3963" t="s">
        <v>8342</v>
      </c>
      <c r="S3963" s="20">
        <f t="shared" si="185"/>
        <v>42213.013078703705</v>
      </c>
    </row>
    <row r="3964" spans="1:19" ht="28.8" hidden="1" x14ac:dyDescent="0.55000000000000004">
      <c r="A3964" s="10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2">
        <f t="shared" si="183"/>
        <v>0</v>
      </c>
      <c r="P3964" s="14">
        <f t="shared" si="184"/>
        <v>0</v>
      </c>
      <c r="Q3964" s="16" t="s">
        <v>8308</v>
      </c>
      <c r="R3964" t="s">
        <v>8342</v>
      </c>
      <c r="S3964" s="20">
        <f t="shared" si="185"/>
        <v>42237.016388888893</v>
      </c>
    </row>
    <row r="3965" spans="1:19" ht="43.2" hidden="1" x14ac:dyDescent="0.55000000000000004">
      <c r="A3965" s="10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2">
        <f t="shared" si="183"/>
        <v>0</v>
      </c>
      <c r="P3965" s="14">
        <f t="shared" si="184"/>
        <v>0</v>
      </c>
      <c r="Q3965" s="16" t="s">
        <v>8308</v>
      </c>
      <c r="R3965" t="s">
        <v>8342</v>
      </c>
      <c r="S3965" s="20">
        <f t="shared" si="185"/>
        <v>41954.838240740741</v>
      </c>
    </row>
    <row r="3966" spans="1:19" ht="43.2" hidden="1" x14ac:dyDescent="0.55000000000000004">
      <c r="A3966" s="10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2">
        <f t="shared" si="183"/>
        <v>0</v>
      </c>
      <c r="P3966" s="14">
        <f t="shared" si="184"/>
        <v>0</v>
      </c>
      <c r="Q3966" s="16" t="s">
        <v>8308</v>
      </c>
      <c r="R3966" t="s">
        <v>8342</v>
      </c>
      <c r="S3966" s="20">
        <f t="shared" si="185"/>
        <v>41968.262314814812</v>
      </c>
    </row>
    <row r="3967" spans="1:19" ht="43.2" hidden="1" x14ac:dyDescent="0.55000000000000004">
      <c r="A3967" s="10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2">
        <f t="shared" si="183"/>
        <v>0</v>
      </c>
      <c r="P3967" s="14">
        <f t="shared" si="184"/>
        <v>0</v>
      </c>
      <c r="Q3967" s="16" t="s">
        <v>8308</v>
      </c>
      <c r="R3967" t="s">
        <v>8342</v>
      </c>
      <c r="S3967" s="20">
        <f t="shared" si="185"/>
        <v>42276.120636574073</v>
      </c>
    </row>
    <row r="3968" spans="1:19" ht="43.2" hidden="1" x14ac:dyDescent="0.55000000000000004">
      <c r="A3968" s="10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2">
        <f t="shared" si="183"/>
        <v>0</v>
      </c>
      <c r="P3968" s="14">
        <f t="shared" si="184"/>
        <v>0</v>
      </c>
      <c r="Q3968" s="16" t="s">
        <v>8308</v>
      </c>
      <c r="R3968" t="s">
        <v>8342</v>
      </c>
      <c r="S3968" s="20">
        <f t="shared" si="185"/>
        <v>42717.121377314819</v>
      </c>
    </row>
    <row r="3969" spans="1:19" ht="43.2" hidden="1" x14ac:dyDescent="0.55000000000000004">
      <c r="A3969" s="10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2">
        <f t="shared" si="183"/>
        <v>0</v>
      </c>
      <c r="P3969" s="14">
        <f t="shared" si="184"/>
        <v>0</v>
      </c>
      <c r="Q3969" s="16" t="s">
        <v>8308</v>
      </c>
      <c r="R3969" t="s">
        <v>8342</v>
      </c>
      <c r="S3969" s="20">
        <f t="shared" si="185"/>
        <v>41976.88490740741</v>
      </c>
    </row>
    <row r="3970" spans="1:19" ht="43.2" hidden="1" x14ac:dyDescent="0.55000000000000004">
      <c r="A3970" s="1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2">
        <f t="shared" si="183"/>
        <v>0</v>
      </c>
      <c r="P3970" s="14">
        <f t="shared" si="184"/>
        <v>0</v>
      </c>
      <c r="Q3970" s="16" t="s">
        <v>8308</v>
      </c>
      <c r="R3970" t="s">
        <v>8342</v>
      </c>
      <c r="S3970" s="20">
        <f t="shared" si="185"/>
        <v>42157.916481481487</v>
      </c>
    </row>
    <row r="3971" spans="1:19" ht="43.2" hidden="1" x14ac:dyDescent="0.55000000000000004">
      <c r="A3971" s="10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2">
        <f t="shared" ref="O3971:O4034" si="186">ROUND(E3971/D3971*100,0)</f>
        <v>0</v>
      </c>
      <c r="P3971" s="14">
        <f t="shared" ref="P3971:P4034" si="187">IFERROR(ROUND(E3971/L3971,2),0)</f>
        <v>0</v>
      </c>
      <c r="Q3971" s="16" t="s">
        <v>8308</v>
      </c>
      <c r="R3971" t="s">
        <v>8342</v>
      </c>
      <c r="S3971" s="20">
        <f t="shared" ref="S3971:S4034" si="188">(((J3971/60)/60/24)+DATE(1970,1,1))</f>
        <v>41956.853078703702</v>
      </c>
    </row>
    <row r="3972" spans="1:19" ht="43.2" hidden="1" x14ac:dyDescent="0.55000000000000004">
      <c r="A3972" s="10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2">
        <f t="shared" si="186"/>
        <v>0</v>
      </c>
      <c r="P3972" s="14">
        <f t="shared" si="187"/>
        <v>0</v>
      </c>
      <c r="Q3972" s="16" t="s">
        <v>8308</v>
      </c>
      <c r="R3972" t="s">
        <v>8342</v>
      </c>
      <c r="S3972" s="20">
        <f t="shared" si="188"/>
        <v>42444.268101851849</v>
      </c>
    </row>
    <row r="3973" spans="1:19" ht="43.2" hidden="1" x14ac:dyDescent="0.55000000000000004">
      <c r="A3973" s="10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2">
        <f t="shared" si="186"/>
        <v>0</v>
      </c>
      <c r="P3973" s="14">
        <f t="shared" si="187"/>
        <v>0</v>
      </c>
      <c r="Q3973" s="16" t="s">
        <v>8319</v>
      </c>
      <c r="R3973" t="s">
        <v>8345</v>
      </c>
      <c r="S3973" s="20">
        <f t="shared" si="188"/>
        <v>42342.03943287037</v>
      </c>
    </row>
    <row r="3974" spans="1:19" ht="57.6" hidden="1" x14ac:dyDescent="0.55000000000000004">
      <c r="A3974" s="10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2">
        <f t="shared" si="186"/>
        <v>0</v>
      </c>
      <c r="P3974" s="14">
        <f t="shared" si="187"/>
        <v>0</v>
      </c>
      <c r="Q3974" s="16" t="s">
        <v>8319</v>
      </c>
      <c r="R3974" t="s">
        <v>8345</v>
      </c>
      <c r="S3974" s="20">
        <f t="shared" si="188"/>
        <v>42224.408275462964</v>
      </c>
    </row>
    <row r="3975" spans="1:19" ht="43.2" hidden="1" x14ac:dyDescent="0.55000000000000004">
      <c r="A3975" s="10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2">
        <f t="shared" si="186"/>
        <v>0</v>
      </c>
      <c r="P3975" s="14">
        <f t="shared" si="187"/>
        <v>0</v>
      </c>
      <c r="Q3975" s="16" t="s">
        <v>8319</v>
      </c>
      <c r="R3975" t="s">
        <v>8345</v>
      </c>
      <c r="S3975" s="20">
        <f t="shared" si="188"/>
        <v>42655.736956018518</v>
      </c>
    </row>
    <row r="3976" spans="1:19" ht="43.2" hidden="1" x14ac:dyDescent="0.55000000000000004">
      <c r="A3976" s="10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2">
        <f t="shared" si="186"/>
        <v>0</v>
      </c>
      <c r="P3976" s="14">
        <f t="shared" si="187"/>
        <v>0</v>
      </c>
      <c r="Q3976" s="16" t="s">
        <v>8319</v>
      </c>
      <c r="R3976" t="s">
        <v>8345</v>
      </c>
      <c r="S3976" s="20">
        <f t="shared" si="188"/>
        <v>41831.884108796294</v>
      </c>
    </row>
    <row r="3977" spans="1:19" ht="43.2" hidden="1" x14ac:dyDescent="0.55000000000000004">
      <c r="A3977" s="10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2">
        <f t="shared" si="186"/>
        <v>0</v>
      </c>
      <c r="P3977" s="14">
        <f t="shared" si="187"/>
        <v>0</v>
      </c>
      <c r="Q3977" s="16" t="s">
        <v>8319</v>
      </c>
      <c r="R3977" t="s">
        <v>8345</v>
      </c>
      <c r="S3977" s="20">
        <f t="shared" si="188"/>
        <v>41993.738298611104</v>
      </c>
    </row>
    <row r="3978" spans="1:19" ht="43.2" hidden="1" x14ac:dyDescent="0.55000000000000004">
      <c r="A3978" s="10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2">
        <f t="shared" si="186"/>
        <v>0</v>
      </c>
      <c r="P3978" s="14">
        <f t="shared" si="187"/>
        <v>0</v>
      </c>
      <c r="Q3978" s="16" t="s">
        <v>8319</v>
      </c>
      <c r="R3978" t="s">
        <v>8345</v>
      </c>
      <c r="S3978" s="20">
        <f t="shared" si="188"/>
        <v>42164.170046296291</v>
      </c>
    </row>
    <row r="3979" spans="1:19" ht="43.2" hidden="1" x14ac:dyDescent="0.55000000000000004">
      <c r="A3979" s="10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2">
        <f t="shared" si="186"/>
        <v>0</v>
      </c>
      <c r="P3979" s="14">
        <f t="shared" si="187"/>
        <v>0</v>
      </c>
      <c r="Q3979" s="16" t="s">
        <v>8319</v>
      </c>
      <c r="R3979" t="s">
        <v>8345</v>
      </c>
      <c r="S3979" s="20">
        <f t="shared" si="188"/>
        <v>42397.89980324074</v>
      </c>
    </row>
    <row r="3980" spans="1:19" ht="43.2" hidden="1" x14ac:dyDescent="0.55000000000000004">
      <c r="A3980" s="1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2">
        <f t="shared" si="186"/>
        <v>0</v>
      </c>
      <c r="P3980" s="14">
        <f t="shared" si="187"/>
        <v>0</v>
      </c>
      <c r="Q3980" s="16" t="s">
        <v>8319</v>
      </c>
      <c r="R3980" t="s">
        <v>8345</v>
      </c>
      <c r="S3980" s="20">
        <f t="shared" si="188"/>
        <v>42031.965138888889</v>
      </c>
    </row>
    <row r="3981" spans="1:19" ht="43.2" hidden="1" x14ac:dyDescent="0.55000000000000004">
      <c r="A3981" s="10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2">
        <f t="shared" si="186"/>
        <v>0</v>
      </c>
      <c r="P3981" s="14">
        <f t="shared" si="187"/>
        <v>0</v>
      </c>
      <c r="Q3981" s="16" t="s">
        <v>8319</v>
      </c>
      <c r="R3981" t="s">
        <v>8345</v>
      </c>
      <c r="S3981" s="20">
        <f t="shared" si="188"/>
        <v>42265.818622685183</v>
      </c>
    </row>
    <row r="3982" spans="1:19" ht="43.2" hidden="1" x14ac:dyDescent="0.55000000000000004">
      <c r="A3982" s="10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2">
        <f t="shared" si="186"/>
        <v>0</v>
      </c>
      <c r="P3982" s="14">
        <f t="shared" si="187"/>
        <v>0</v>
      </c>
      <c r="Q3982" s="16" t="s">
        <v>8319</v>
      </c>
      <c r="R3982" t="s">
        <v>8357</v>
      </c>
      <c r="S3982" s="20">
        <f t="shared" si="188"/>
        <v>42498.899398148147</v>
      </c>
    </row>
    <row r="3983" spans="1:19" ht="28.8" hidden="1" x14ac:dyDescent="0.55000000000000004">
      <c r="A3983" s="10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2">
        <f t="shared" si="186"/>
        <v>0</v>
      </c>
      <c r="P3983" s="14">
        <f t="shared" si="187"/>
        <v>0</v>
      </c>
      <c r="Q3983" s="16" t="s">
        <v>8319</v>
      </c>
      <c r="R3983" t="s">
        <v>8357</v>
      </c>
      <c r="S3983" s="20">
        <f t="shared" si="188"/>
        <v>41928.015439814815</v>
      </c>
    </row>
    <row r="3984" spans="1:19" ht="57.6" hidden="1" x14ac:dyDescent="0.55000000000000004">
      <c r="A3984" s="10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2">
        <f t="shared" si="186"/>
        <v>0</v>
      </c>
      <c r="P3984" s="14">
        <f t="shared" si="187"/>
        <v>0</v>
      </c>
      <c r="Q3984" s="16" t="s">
        <v>8319</v>
      </c>
      <c r="R3984" t="s">
        <v>8357</v>
      </c>
      <c r="S3984" s="20">
        <f t="shared" si="188"/>
        <v>42047.05574074074</v>
      </c>
    </row>
    <row r="3985" spans="1:19" hidden="1" x14ac:dyDescent="0.55000000000000004">
      <c r="A3985" s="10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2">
        <f t="shared" si="186"/>
        <v>0</v>
      </c>
      <c r="P3985" s="14">
        <f t="shared" si="187"/>
        <v>0</v>
      </c>
      <c r="Q3985" s="16" t="s">
        <v>8319</v>
      </c>
      <c r="R3985" t="s">
        <v>8357</v>
      </c>
      <c r="S3985" s="20">
        <f t="shared" si="188"/>
        <v>42105.072962962964</v>
      </c>
    </row>
    <row r="3986" spans="1:19" ht="43.2" hidden="1" x14ac:dyDescent="0.55000000000000004">
      <c r="A3986" s="10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2">
        <f t="shared" si="186"/>
        <v>0</v>
      </c>
      <c r="P3986" s="14">
        <f t="shared" si="187"/>
        <v>0</v>
      </c>
      <c r="Q3986" s="16" t="s">
        <v>8319</v>
      </c>
      <c r="R3986" t="s">
        <v>8357</v>
      </c>
      <c r="S3986" s="20">
        <f t="shared" si="188"/>
        <v>41835.951782407406</v>
      </c>
    </row>
    <row r="3987" spans="1:19" ht="43.2" hidden="1" x14ac:dyDescent="0.55000000000000004">
      <c r="A3987" s="10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2">
        <f t="shared" si="186"/>
        <v>0</v>
      </c>
      <c r="P3987" s="14">
        <f t="shared" si="187"/>
        <v>0</v>
      </c>
      <c r="Q3987" s="16" t="s">
        <v>8319</v>
      </c>
      <c r="R3987" t="s">
        <v>8357</v>
      </c>
      <c r="S3987" s="20">
        <f t="shared" si="188"/>
        <v>42371.446909722217</v>
      </c>
    </row>
    <row r="3988" spans="1:19" ht="43.2" hidden="1" x14ac:dyDescent="0.55000000000000004">
      <c r="A3988" s="10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2">
        <f t="shared" si="186"/>
        <v>0</v>
      </c>
      <c r="P3988" s="14">
        <f t="shared" si="187"/>
        <v>0</v>
      </c>
      <c r="Q3988" s="16" t="s">
        <v>8319</v>
      </c>
      <c r="R3988" t="s">
        <v>8357</v>
      </c>
      <c r="S3988" s="20">
        <f t="shared" si="188"/>
        <v>41971.876863425925</v>
      </c>
    </row>
    <row r="3989" spans="1:19" ht="43.2" hidden="1" x14ac:dyDescent="0.55000000000000004">
      <c r="A3989" s="10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2">
        <f t="shared" si="186"/>
        <v>0</v>
      </c>
      <c r="P3989" s="14">
        <f t="shared" si="187"/>
        <v>0</v>
      </c>
      <c r="Q3989" s="16" t="s">
        <v>8319</v>
      </c>
      <c r="R3989" t="s">
        <v>8357</v>
      </c>
      <c r="S3989" s="20">
        <f t="shared" si="188"/>
        <v>42732.00681712963</v>
      </c>
    </row>
    <row r="3990" spans="1:19" ht="43.2" hidden="1" x14ac:dyDescent="0.55000000000000004">
      <c r="A3990" s="1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2">
        <f t="shared" si="186"/>
        <v>0</v>
      </c>
      <c r="P3990" s="14">
        <f t="shared" si="187"/>
        <v>0</v>
      </c>
      <c r="Q3990" s="16" t="s">
        <v>8319</v>
      </c>
      <c r="R3990" t="s">
        <v>8357</v>
      </c>
      <c r="S3990" s="20">
        <f t="shared" si="188"/>
        <v>41942.653379629628</v>
      </c>
    </row>
    <row r="3991" spans="1:19" ht="43.2" hidden="1" x14ac:dyDescent="0.55000000000000004">
      <c r="A3991" s="10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2">
        <f t="shared" si="186"/>
        <v>0</v>
      </c>
      <c r="P3991" s="14">
        <f t="shared" si="187"/>
        <v>0</v>
      </c>
      <c r="Q3991" s="16" t="s">
        <v>8319</v>
      </c>
      <c r="R3991" t="s">
        <v>8357</v>
      </c>
      <c r="S3991" s="20">
        <f t="shared" si="188"/>
        <v>41926.680879629632</v>
      </c>
    </row>
    <row r="3992" spans="1:19" ht="43.2" hidden="1" x14ac:dyDescent="0.55000000000000004">
      <c r="A3992" s="10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2">
        <f t="shared" si="186"/>
        <v>0</v>
      </c>
      <c r="P3992" s="14">
        <f t="shared" si="187"/>
        <v>0</v>
      </c>
      <c r="Q3992" s="16" t="s">
        <v>8319</v>
      </c>
      <c r="R3992" t="s">
        <v>8357</v>
      </c>
      <c r="S3992" s="20">
        <f t="shared" si="188"/>
        <v>42612.600520833337</v>
      </c>
    </row>
    <row r="3993" spans="1:19" ht="43.2" hidden="1" x14ac:dyDescent="0.55000000000000004">
      <c r="A3993" s="10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2">
        <f t="shared" si="186"/>
        <v>0</v>
      </c>
      <c r="P3993" s="14">
        <f t="shared" si="187"/>
        <v>0</v>
      </c>
      <c r="Q3993" s="16" t="s">
        <v>8319</v>
      </c>
      <c r="R3993" t="s">
        <v>8345</v>
      </c>
      <c r="S3993" s="20">
        <f t="shared" si="188"/>
        <v>42260.528807870374</v>
      </c>
    </row>
    <row r="3994" spans="1:19" ht="28.8" hidden="1" x14ac:dyDescent="0.55000000000000004">
      <c r="A3994" s="10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2">
        <f t="shared" si="186"/>
        <v>0</v>
      </c>
      <c r="P3994" s="14">
        <f t="shared" si="187"/>
        <v>0</v>
      </c>
      <c r="Q3994" s="16" t="s">
        <v>8319</v>
      </c>
      <c r="R3994" t="s">
        <v>8345</v>
      </c>
      <c r="S3994" s="20">
        <f t="shared" si="188"/>
        <v>42155.139479166668</v>
      </c>
    </row>
    <row r="3995" spans="1:19" ht="43.2" hidden="1" x14ac:dyDescent="0.55000000000000004">
      <c r="A3995" s="10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2">
        <f t="shared" si="186"/>
        <v>0</v>
      </c>
      <c r="P3995" s="14">
        <f t="shared" si="187"/>
        <v>0</v>
      </c>
      <c r="Q3995" s="16" t="s">
        <v>8319</v>
      </c>
      <c r="R3995" t="s">
        <v>8345</v>
      </c>
      <c r="S3995" s="20">
        <f t="shared" si="188"/>
        <v>41822.040497685186</v>
      </c>
    </row>
    <row r="3996" spans="1:19" ht="43.2" hidden="1" x14ac:dyDescent="0.55000000000000004">
      <c r="A3996" s="10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2">
        <f t="shared" si="186"/>
        <v>0</v>
      </c>
      <c r="P3996" s="14">
        <f t="shared" si="187"/>
        <v>0</v>
      </c>
      <c r="Q3996" s="16" t="s">
        <v>8319</v>
      </c>
      <c r="R3996" t="s">
        <v>8345</v>
      </c>
      <c r="S3996" s="20">
        <f t="shared" si="188"/>
        <v>41842.980879629627</v>
      </c>
    </row>
    <row r="3997" spans="1:19" ht="43.2" hidden="1" x14ac:dyDescent="0.55000000000000004">
      <c r="A3997" s="10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2">
        <f t="shared" si="186"/>
        <v>0</v>
      </c>
      <c r="P3997" s="14">
        <f t="shared" si="187"/>
        <v>0</v>
      </c>
      <c r="Q3997" s="16" t="s">
        <v>8319</v>
      </c>
      <c r="R3997" t="s">
        <v>8345</v>
      </c>
      <c r="S3997" s="20">
        <f t="shared" si="188"/>
        <v>42077.119409722218</v>
      </c>
    </row>
    <row r="3998" spans="1:19" ht="43.2" hidden="1" x14ac:dyDescent="0.55000000000000004">
      <c r="A3998" s="10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2">
        <f t="shared" si="186"/>
        <v>0</v>
      </c>
      <c r="P3998" s="14">
        <f t="shared" si="187"/>
        <v>0</v>
      </c>
      <c r="Q3998" s="16" t="s">
        <v>8319</v>
      </c>
      <c r="R3998" t="s">
        <v>8345</v>
      </c>
      <c r="S3998" s="20">
        <f t="shared" si="188"/>
        <v>41829.592002314814</v>
      </c>
    </row>
    <row r="3999" spans="1:19" ht="43.2" hidden="1" x14ac:dyDescent="0.55000000000000004">
      <c r="A3999" s="10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2">
        <f t="shared" si="186"/>
        <v>0</v>
      </c>
      <c r="P3999" s="14">
        <f t="shared" si="187"/>
        <v>0</v>
      </c>
      <c r="Q3999" s="16" t="s">
        <v>8319</v>
      </c>
      <c r="R3999" t="s">
        <v>8345</v>
      </c>
      <c r="S3999" s="20">
        <f t="shared" si="188"/>
        <v>42487.825752314813</v>
      </c>
    </row>
    <row r="4000" spans="1:19" ht="43.2" hidden="1" x14ac:dyDescent="0.55000000000000004">
      <c r="A4000" s="1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2">
        <f t="shared" si="186"/>
        <v>0</v>
      </c>
      <c r="P4000" s="14">
        <f t="shared" si="187"/>
        <v>0</v>
      </c>
      <c r="Q4000" s="16" t="s">
        <v>8319</v>
      </c>
      <c r="R4000" t="s">
        <v>8345</v>
      </c>
      <c r="S4000" s="20">
        <f t="shared" si="188"/>
        <v>41986.108726851846</v>
      </c>
    </row>
    <row r="4001" spans="1:19" ht="28.8" hidden="1" x14ac:dyDescent="0.55000000000000004">
      <c r="A4001" s="10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2">
        <f t="shared" si="186"/>
        <v>0</v>
      </c>
      <c r="P4001" s="14">
        <f t="shared" si="187"/>
        <v>0</v>
      </c>
      <c r="Q4001" s="16" t="s">
        <v>8319</v>
      </c>
      <c r="R4001" t="s">
        <v>8345</v>
      </c>
      <c r="S4001" s="20">
        <f t="shared" si="188"/>
        <v>42060.00980324074</v>
      </c>
    </row>
    <row r="4002" spans="1:19" ht="43.2" hidden="1" x14ac:dyDescent="0.55000000000000004">
      <c r="A4002" s="10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2">
        <f t="shared" si="186"/>
        <v>0</v>
      </c>
      <c r="P4002" s="14">
        <f t="shared" si="187"/>
        <v>0</v>
      </c>
      <c r="Q4002" s="16" t="s">
        <v>8319</v>
      </c>
      <c r="R4002" t="s">
        <v>8345</v>
      </c>
      <c r="S4002" s="20">
        <f t="shared" si="188"/>
        <v>41830.820567129631</v>
      </c>
    </row>
    <row r="4003" spans="1:19" ht="43.2" hidden="1" x14ac:dyDescent="0.55000000000000004">
      <c r="A4003" s="10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2">
        <f t="shared" si="186"/>
        <v>0</v>
      </c>
      <c r="P4003" s="14">
        <f t="shared" si="187"/>
        <v>0</v>
      </c>
      <c r="Q4003" s="16" t="s">
        <v>8319</v>
      </c>
      <c r="R4003" t="s">
        <v>8345</v>
      </c>
      <c r="S4003" s="20">
        <f t="shared" si="188"/>
        <v>42238.022905092599</v>
      </c>
    </row>
    <row r="4004" spans="1:19" ht="28.8" hidden="1" x14ac:dyDescent="0.55000000000000004">
      <c r="A4004" s="10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2">
        <f t="shared" si="186"/>
        <v>0</v>
      </c>
      <c r="P4004" s="14">
        <f t="shared" si="187"/>
        <v>0</v>
      </c>
      <c r="Q4004" s="16" t="s">
        <v>8319</v>
      </c>
      <c r="R4004" t="s">
        <v>8345</v>
      </c>
      <c r="S4004" s="20">
        <f t="shared" si="188"/>
        <v>42140.173252314817</v>
      </c>
    </row>
    <row r="4005" spans="1:19" ht="43.2" hidden="1" x14ac:dyDescent="0.55000000000000004">
      <c r="A4005" s="10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2">
        <f t="shared" si="186"/>
        <v>0</v>
      </c>
      <c r="P4005" s="14">
        <f t="shared" si="187"/>
        <v>0</v>
      </c>
      <c r="Q4005" s="16" t="s">
        <v>8319</v>
      </c>
      <c r="R4005" t="s">
        <v>8345</v>
      </c>
      <c r="S4005" s="20">
        <f t="shared" si="188"/>
        <v>42388.589085648149</v>
      </c>
    </row>
    <row r="4006" spans="1:19" ht="43.2" hidden="1" x14ac:dyDescent="0.55000000000000004">
      <c r="A4006" s="10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2">
        <f t="shared" si="186"/>
        <v>0</v>
      </c>
      <c r="P4006" s="14">
        <f t="shared" si="187"/>
        <v>0</v>
      </c>
      <c r="Q4006" s="16" t="s">
        <v>8319</v>
      </c>
      <c r="R4006" t="s">
        <v>8345</v>
      </c>
      <c r="S4006" s="20">
        <f t="shared" si="188"/>
        <v>42089.84520833334</v>
      </c>
    </row>
    <row r="4007" spans="1:19" ht="57.6" hidden="1" x14ac:dyDescent="0.55000000000000004">
      <c r="A4007" s="10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2">
        <f t="shared" si="186"/>
        <v>0</v>
      </c>
      <c r="P4007" s="14">
        <f t="shared" si="187"/>
        <v>0</v>
      </c>
      <c r="Q4007" s="16" t="s">
        <v>8308</v>
      </c>
      <c r="R4007" t="s">
        <v>8315</v>
      </c>
      <c r="S4007" s="20">
        <f t="shared" si="188"/>
        <v>42536.246620370366</v>
      </c>
    </row>
    <row r="4008" spans="1:19" ht="43.2" hidden="1" x14ac:dyDescent="0.55000000000000004">
      <c r="A4008" s="10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2">
        <f t="shared" si="186"/>
        <v>0</v>
      </c>
      <c r="P4008" s="14">
        <f t="shared" si="187"/>
        <v>0</v>
      </c>
      <c r="Q4008" s="16" t="s">
        <v>8319</v>
      </c>
      <c r="R4008" t="s">
        <v>8345</v>
      </c>
      <c r="S4008" s="20">
        <f t="shared" si="188"/>
        <v>41892.974803240737</v>
      </c>
    </row>
    <row r="4009" spans="1:19" ht="43.2" hidden="1" x14ac:dyDescent="0.55000000000000004">
      <c r="A4009" s="10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2">
        <f t="shared" si="186"/>
        <v>0</v>
      </c>
      <c r="P4009" s="14">
        <f t="shared" si="187"/>
        <v>0</v>
      </c>
      <c r="Q4009" s="16" t="s">
        <v>8319</v>
      </c>
      <c r="R4009" t="s">
        <v>8345</v>
      </c>
      <c r="S4009" s="20">
        <f t="shared" si="188"/>
        <v>42154.64025462963</v>
      </c>
    </row>
    <row r="4010" spans="1:19" ht="43.2" hidden="1" x14ac:dyDescent="0.55000000000000004">
      <c r="A4010" s="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2">
        <f t="shared" si="186"/>
        <v>0</v>
      </c>
      <c r="P4010" s="14">
        <f t="shared" si="187"/>
        <v>0</v>
      </c>
      <c r="Q4010" s="16" t="s">
        <v>8319</v>
      </c>
      <c r="R4010" t="s">
        <v>8345</v>
      </c>
      <c r="S4010" s="20">
        <f t="shared" si="188"/>
        <v>41829.896562499998</v>
      </c>
    </row>
    <row r="4011" spans="1:19" ht="57.6" hidden="1" x14ac:dyDescent="0.55000000000000004">
      <c r="A4011" s="10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2">
        <f t="shared" si="186"/>
        <v>0</v>
      </c>
      <c r="P4011" s="14">
        <f t="shared" si="187"/>
        <v>0</v>
      </c>
      <c r="Q4011" s="16" t="s">
        <v>8311</v>
      </c>
      <c r="R4011" t="s">
        <v>8356</v>
      </c>
      <c r="S4011" s="20">
        <f t="shared" si="188"/>
        <v>42632.328784722224</v>
      </c>
    </row>
    <row r="4012" spans="1:19" ht="43.2" hidden="1" x14ac:dyDescent="0.55000000000000004">
      <c r="A4012" s="10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2">
        <f t="shared" si="186"/>
        <v>0</v>
      </c>
      <c r="P4012" s="14">
        <f t="shared" si="187"/>
        <v>0</v>
      </c>
      <c r="Q4012" s="16" t="s">
        <v>8311</v>
      </c>
      <c r="R4012" t="s">
        <v>8356</v>
      </c>
      <c r="S4012" s="20">
        <f t="shared" si="188"/>
        <v>41078.899826388886</v>
      </c>
    </row>
    <row r="4013" spans="1:19" ht="43.2" hidden="1" x14ac:dyDescent="0.55000000000000004">
      <c r="A4013" s="10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2">
        <f t="shared" si="186"/>
        <v>0</v>
      </c>
      <c r="P4013" s="14">
        <f t="shared" si="187"/>
        <v>0</v>
      </c>
      <c r="Q4013" s="16" t="s">
        <v>8311</v>
      </c>
      <c r="R4013" t="s">
        <v>8356</v>
      </c>
      <c r="S4013" s="20">
        <f t="shared" si="188"/>
        <v>41747.887060185189</v>
      </c>
    </row>
    <row r="4014" spans="1:19" ht="43.2" hidden="1" x14ac:dyDescent="0.55000000000000004">
      <c r="A4014" s="10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2">
        <f t="shared" si="186"/>
        <v>0</v>
      </c>
      <c r="P4014" s="14">
        <f t="shared" si="187"/>
        <v>0</v>
      </c>
      <c r="Q4014" s="16" t="s">
        <v>8311</v>
      </c>
      <c r="R4014" t="s">
        <v>8356</v>
      </c>
      <c r="S4014" s="20">
        <f t="shared" si="188"/>
        <v>41863.636006944449</v>
      </c>
    </row>
    <row r="4015" spans="1:19" ht="43.2" hidden="1" x14ac:dyDescent="0.55000000000000004">
      <c r="A4015" s="10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2">
        <f t="shared" si="186"/>
        <v>0</v>
      </c>
      <c r="P4015" s="14">
        <f t="shared" si="187"/>
        <v>0</v>
      </c>
      <c r="Q4015" s="16" t="s">
        <v>8311</v>
      </c>
      <c r="R4015" t="s">
        <v>8356</v>
      </c>
      <c r="S4015" s="20">
        <f t="shared" si="188"/>
        <v>41415.461319444446</v>
      </c>
    </row>
    <row r="4016" spans="1:19" ht="43.2" hidden="1" x14ac:dyDescent="0.55000000000000004">
      <c r="A4016" s="10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2">
        <f t="shared" si="186"/>
        <v>0</v>
      </c>
      <c r="P4016" s="14">
        <f t="shared" si="187"/>
        <v>0</v>
      </c>
      <c r="Q4016" s="16" t="s">
        <v>8311</v>
      </c>
      <c r="R4016" t="s">
        <v>8356</v>
      </c>
      <c r="S4016" s="20">
        <f t="shared" si="188"/>
        <v>41194.579027777778</v>
      </c>
    </row>
    <row r="4017" spans="1:19" ht="43.2" hidden="1" x14ac:dyDescent="0.55000000000000004">
      <c r="A4017" s="10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2">
        <f t="shared" si="186"/>
        <v>0</v>
      </c>
      <c r="P4017" s="14">
        <f t="shared" si="187"/>
        <v>0</v>
      </c>
      <c r="Q4017" s="16" t="s">
        <v>8311</v>
      </c>
      <c r="R4017" t="s">
        <v>8356</v>
      </c>
      <c r="S4017" s="20">
        <f t="shared" si="188"/>
        <v>41257.531712962962</v>
      </c>
    </row>
    <row r="4018" spans="1:19" ht="43.2" hidden="1" x14ac:dyDescent="0.55000000000000004">
      <c r="A4018" s="10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2">
        <f t="shared" si="186"/>
        <v>0</v>
      </c>
      <c r="P4018" s="14">
        <f t="shared" si="187"/>
        <v>0</v>
      </c>
      <c r="Q4018" s="16" t="s">
        <v>8311</v>
      </c>
      <c r="R4018" t="s">
        <v>8356</v>
      </c>
      <c r="S4018" s="20">
        <f t="shared" si="188"/>
        <v>41537.869143518517</v>
      </c>
    </row>
    <row r="4019" spans="1:19" ht="28.8" hidden="1" x14ac:dyDescent="0.55000000000000004">
      <c r="A4019" s="10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2">
        <f t="shared" si="186"/>
        <v>0</v>
      </c>
      <c r="P4019" s="14">
        <f t="shared" si="187"/>
        <v>0</v>
      </c>
      <c r="Q4019" s="16" t="s">
        <v>8311</v>
      </c>
      <c r="R4019" t="s">
        <v>8356</v>
      </c>
      <c r="S4019" s="20">
        <f t="shared" si="188"/>
        <v>42774.447777777779</v>
      </c>
    </row>
    <row r="4020" spans="1:19" ht="43.2" hidden="1" x14ac:dyDescent="0.55000000000000004">
      <c r="A4020" s="1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2">
        <f t="shared" si="186"/>
        <v>0</v>
      </c>
      <c r="P4020" s="14">
        <f t="shared" si="187"/>
        <v>0</v>
      </c>
      <c r="Q4020" s="16" t="s">
        <v>8323</v>
      </c>
      <c r="R4020" t="s">
        <v>8326</v>
      </c>
      <c r="S4020" s="20">
        <f t="shared" si="188"/>
        <v>41784.952488425923</v>
      </c>
    </row>
    <row r="4021" spans="1:19" ht="43.2" hidden="1" x14ac:dyDescent="0.55000000000000004">
      <c r="A4021" s="10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2">
        <f t="shared" si="186"/>
        <v>0</v>
      </c>
      <c r="P4021" s="14">
        <f t="shared" si="187"/>
        <v>0</v>
      </c>
      <c r="Q4021" s="16" t="s">
        <v>8323</v>
      </c>
      <c r="R4021" t="s">
        <v>8326</v>
      </c>
      <c r="S4021" s="20">
        <f t="shared" si="188"/>
        <v>42492.737847222219</v>
      </c>
    </row>
    <row r="4022" spans="1:19" ht="43.2" hidden="1" x14ac:dyDescent="0.55000000000000004">
      <c r="A4022" s="10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2">
        <f t="shared" si="186"/>
        <v>0</v>
      </c>
      <c r="P4022" s="14">
        <f t="shared" si="187"/>
        <v>0</v>
      </c>
      <c r="Q4022" s="16" t="s">
        <v>8323</v>
      </c>
      <c r="R4022" t="s">
        <v>8326</v>
      </c>
      <c r="S4022" s="20">
        <f t="shared" si="188"/>
        <v>42108.692060185189</v>
      </c>
    </row>
    <row r="4023" spans="1:19" ht="43.2" hidden="1" x14ac:dyDescent="0.55000000000000004">
      <c r="A4023" s="10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2">
        <f t="shared" si="186"/>
        <v>0</v>
      </c>
      <c r="P4023" s="14">
        <f t="shared" si="187"/>
        <v>0</v>
      </c>
      <c r="Q4023" s="16" t="s">
        <v>8323</v>
      </c>
      <c r="R4023" t="s">
        <v>8326</v>
      </c>
      <c r="S4023" s="20">
        <f t="shared" si="188"/>
        <v>42453.806307870371</v>
      </c>
    </row>
    <row r="4024" spans="1:19" ht="43.2" hidden="1" x14ac:dyDescent="0.55000000000000004">
      <c r="A4024" s="10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2">
        <f t="shared" si="186"/>
        <v>0</v>
      </c>
      <c r="P4024" s="14">
        <f t="shared" si="187"/>
        <v>0</v>
      </c>
      <c r="Q4024" s="16" t="s">
        <v>8323</v>
      </c>
      <c r="R4024" t="s">
        <v>8326</v>
      </c>
      <c r="S4024" s="20">
        <f t="shared" si="188"/>
        <v>42390.002650462964</v>
      </c>
    </row>
    <row r="4025" spans="1:19" ht="43.2" hidden="1" x14ac:dyDescent="0.55000000000000004">
      <c r="A4025" s="10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186"/>
        <v>0</v>
      </c>
      <c r="P4025" s="14">
        <f t="shared" si="187"/>
        <v>0</v>
      </c>
      <c r="Q4025" s="16" t="s">
        <v>8323</v>
      </c>
      <c r="R4025" t="s">
        <v>8326</v>
      </c>
      <c r="S4025" s="20">
        <f t="shared" si="188"/>
        <v>41836.190937499996</v>
      </c>
    </row>
    <row r="4026" spans="1:19" ht="43.2" hidden="1" x14ac:dyDescent="0.55000000000000004">
      <c r="A4026" s="10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2">
        <f t="shared" si="186"/>
        <v>0</v>
      </c>
      <c r="P4026" s="14">
        <f t="shared" si="187"/>
        <v>0</v>
      </c>
      <c r="Q4026" s="16" t="s">
        <v>8323</v>
      </c>
      <c r="R4026" t="s">
        <v>8326</v>
      </c>
      <c r="S4026" s="20">
        <f t="shared" si="188"/>
        <v>41954.545081018514</v>
      </c>
    </row>
    <row r="4027" spans="1:19" ht="43.2" hidden="1" x14ac:dyDescent="0.55000000000000004">
      <c r="A4027" s="10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2">
        <f t="shared" si="186"/>
        <v>0</v>
      </c>
      <c r="P4027" s="14">
        <f t="shared" si="187"/>
        <v>0</v>
      </c>
      <c r="Q4027" s="16" t="s">
        <v>8323</v>
      </c>
      <c r="R4027" t="s">
        <v>8326</v>
      </c>
      <c r="S4027" s="20">
        <f t="shared" si="188"/>
        <v>41950.114108796297</v>
      </c>
    </row>
    <row r="4028" spans="1:19" ht="28.8" hidden="1" x14ac:dyDescent="0.55000000000000004">
      <c r="A4028" s="10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186"/>
        <v>0</v>
      </c>
      <c r="P4028" s="14">
        <f t="shared" si="187"/>
        <v>0</v>
      </c>
      <c r="Q4028" s="16" t="s">
        <v>8323</v>
      </c>
      <c r="R4028" t="s">
        <v>8326</v>
      </c>
      <c r="S4028" s="20">
        <f t="shared" si="188"/>
        <v>42115.11618055556</v>
      </c>
    </row>
    <row r="4029" spans="1:19" ht="43.2" hidden="1" x14ac:dyDescent="0.55000000000000004">
      <c r="A4029" s="10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2">
        <f t="shared" si="186"/>
        <v>0</v>
      </c>
      <c r="P4029" s="14">
        <f t="shared" si="187"/>
        <v>0</v>
      </c>
      <c r="Q4029" s="16" t="s">
        <v>8323</v>
      </c>
      <c r="R4029" t="s">
        <v>8326</v>
      </c>
      <c r="S4029" s="20">
        <f t="shared" si="188"/>
        <v>42171.743969907402</v>
      </c>
    </row>
    <row r="4030" spans="1:19" ht="43.2" hidden="1" x14ac:dyDescent="0.55000000000000004">
      <c r="A4030" s="1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2">
        <f t="shared" si="186"/>
        <v>0</v>
      </c>
      <c r="P4030" s="14">
        <f t="shared" si="187"/>
        <v>0</v>
      </c>
      <c r="Q4030" s="16" t="s">
        <v>8323</v>
      </c>
      <c r="R4030" t="s">
        <v>8326</v>
      </c>
      <c r="S4030" s="20">
        <f t="shared" si="188"/>
        <v>41916.597638888888</v>
      </c>
    </row>
    <row r="4031" spans="1:19" ht="43.2" hidden="1" x14ac:dyDescent="0.55000000000000004">
      <c r="A4031" s="10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186"/>
        <v>0</v>
      </c>
      <c r="P4031" s="14">
        <f t="shared" si="187"/>
        <v>0</v>
      </c>
      <c r="Q4031" s="16" t="s">
        <v>8323</v>
      </c>
      <c r="R4031" t="s">
        <v>8326</v>
      </c>
      <c r="S4031" s="20">
        <f t="shared" si="188"/>
        <v>41922.535185185188</v>
      </c>
    </row>
    <row r="4032" spans="1:19" ht="28.8" hidden="1" x14ac:dyDescent="0.55000000000000004">
      <c r="A4032" s="10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2">
        <f t="shared" si="186"/>
        <v>0</v>
      </c>
      <c r="P4032" s="14">
        <f t="shared" si="187"/>
        <v>0</v>
      </c>
      <c r="Q4032" s="16" t="s">
        <v>8323</v>
      </c>
      <c r="R4032" t="s">
        <v>8326</v>
      </c>
      <c r="S4032" s="20">
        <f t="shared" si="188"/>
        <v>42037.986284722225</v>
      </c>
    </row>
    <row r="4033" spans="1:19" ht="43.2" hidden="1" x14ac:dyDescent="0.55000000000000004">
      <c r="A4033" s="10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186"/>
        <v>0</v>
      </c>
      <c r="P4033" s="14">
        <f t="shared" si="187"/>
        <v>0</v>
      </c>
      <c r="Q4033" s="16" t="s">
        <v>8323</v>
      </c>
      <c r="R4033" t="s">
        <v>8326</v>
      </c>
      <c r="S4033" s="20">
        <f t="shared" si="188"/>
        <v>42515.078217592592</v>
      </c>
    </row>
    <row r="4034" spans="1:19" ht="43.2" hidden="1" x14ac:dyDescent="0.55000000000000004">
      <c r="A4034" s="10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2">
        <f t="shared" si="186"/>
        <v>0</v>
      </c>
      <c r="P4034" s="14">
        <f t="shared" si="187"/>
        <v>0</v>
      </c>
      <c r="Q4034" s="16" t="s">
        <v>8323</v>
      </c>
      <c r="R4034" t="s">
        <v>8324</v>
      </c>
      <c r="S4034" s="20">
        <f t="shared" si="188"/>
        <v>42077.129398148143</v>
      </c>
    </row>
    <row r="4035" spans="1:19" ht="43.2" hidden="1" x14ac:dyDescent="0.55000000000000004">
      <c r="A4035" s="10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2">
        <f t="shared" ref="O4035:O4098" si="189">ROUND(E4035/D4035*100,0)</f>
        <v>0</v>
      </c>
      <c r="P4035" s="14">
        <f t="shared" ref="P4035:P4098" si="190">IFERROR(ROUND(E4035/L4035,2),0)</f>
        <v>0</v>
      </c>
      <c r="Q4035" s="16" t="s">
        <v>8323</v>
      </c>
      <c r="R4035" t="s">
        <v>8324</v>
      </c>
      <c r="S4035" s="20">
        <f t="shared" ref="S4035:S4098" si="191">(((J4035/60)/60/24)+DATE(1970,1,1))</f>
        <v>42118.139583333337</v>
      </c>
    </row>
    <row r="4036" spans="1:19" ht="43.2" hidden="1" x14ac:dyDescent="0.55000000000000004">
      <c r="A4036" s="10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2">
        <f t="shared" si="189"/>
        <v>0</v>
      </c>
      <c r="P4036" s="14">
        <f t="shared" si="190"/>
        <v>0</v>
      </c>
      <c r="Q4036" s="16" t="s">
        <v>8323</v>
      </c>
      <c r="R4036" t="s">
        <v>8324</v>
      </c>
      <c r="S4036" s="20">
        <f t="shared" si="191"/>
        <v>42362.36518518519</v>
      </c>
    </row>
    <row r="4037" spans="1:19" ht="43.2" hidden="1" x14ac:dyDescent="0.55000000000000004">
      <c r="A4037" s="10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2">
        <f t="shared" si="189"/>
        <v>0</v>
      </c>
      <c r="P4037" s="14">
        <f t="shared" si="190"/>
        <v>0</v>
      </c>
      <c r="Q4037" s="16" t="s">
        <v>8323</v>
      </c>
      <c r="R4037" t="s">
        <v>8324</v>
      </c>
      <c r="S4037" s="20">
        <f t="shared" si="191"/>
        <v>42790.583368055552</v>
      </c>
    </row>
    <row r="4038" spans="1:19" ht="43.2" hidden="1" x14ac:dyDescent="0.55000000000000004">
      <c r="A4038" s="10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2">
        <f t="shared" si="189"/>
        <v>0</v>
      </c>
      <c r="P4038" s="14">
        <f t="shared" si="190"/>
        <v>0</v>
      </c>
      <c r="Q4038" s="16" t="s">
        <v>8323</v>
      </c>
      <c r="R4038" t="s">
        <v>8324</v>
      </c>
      <c r="S4038" s="20">
        <f t="shared" si="191"/>
        <v>42438.779131944444</v>
      </c>
    </row>
    <row r="4039" spans="1:19" ht="43.2" hidden="1" x14ac:dyDescent="0.55000000000000004">
      <c r="A4039" s="10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2">
        <f t="shared" si="189"/>
        <v>0</v>
      </c>
      <c r="P4039" s="14">
        <f t="shared" si="190"/>
        <v>0</v>
      </c>
      <c r="Q4039" s="16" t="s">
        <v>8323</v>
      </c>
      <c r="R4039" t="s">
        <v>8324</v>
      </c>
      <c r="S4039" s="20">
        <f t="shared" si="191"/>
        <v>42498.008391203708</v>
      </c>
    </row>
    <row r="4040" spans="1:19" ht="43.2" hidden="1" x14ac:dyDescent="0.55000000000000004">
      <c r="A4040" s="1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2">
        <f t="shared" si="189"/>
        <v>0</v>
      </c>
      <c r="P4040" s="14">
        <f t="shared" si="190"/>
        <v>0</v>
      </c>
      <c r="Q4040" s="16" t="s">
        <v>8323</v>
      </c>
      <c r="R4040" t="s">
        <v>8324</v>
      </c>
      <c r="S4040" s="20">
        <f t="shared" si="191"/>
        <v>41863.757210648146</v>
      </c>
    </row>
    <row r="4041" spans="1:19" ht="43.2" hidden="1" x14ac:dyDescent="0.55000000000000004">
      <c r="A4041" s="10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2">
        <f t="shared" si="189"/>
        <v>0</v>
      </c>
      <c r="P4041" s="14">
        <f t="shared" si="190"/>
        <v>0</v>
      </c>
      <c r="Q4041" s="16" t="s">
        <v>8323</v>
      </c>
      <c r="R4041" t="s">
        <v>8324</v>
      </c>
      <c r="S4041" s="20">
        <f t="shared" si="191"/>
        <v>42027.832800925928</v>
      </c>
    </row>
    <row r="4042" spans="1:19" ht="43.2" hidden="1" x14ac:dyDescent="0.55000000000000004">
      <c r="A4042" s="10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2">
        <f t="shared" si="189"/>
        <v>0</v>
      </c>
      <c r="P4042" s="14">
        <f t="shared" si="190"/>
        <v>0</v>
      </c>
      <c r="Q4042" s="16" t="s">
        <v>8323</v>
      </c>
      <c r="R4042" t="s">
        <v>8324</v>
      </c>
      <c r="S4042" s="20">
        <f t="shared" si="191"/>
        <v>41851.636388888888</v>
      </c>
    </row>
    <row r="4043" spans="1:19" ht="43.2" hidden="1" x14ac:dyDescent="0.55000000000000004">
      <c r="A4043" s="10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2">
        <f t="shared" si="189"/>
        <v>0</v>
      </c>
      <c r="P4043" s="14">
        <f t="shared" si="190"/>
        <v>0</v>
      </c>
      <c r="Q4043" s="16" t="s">
        <v>8323</v>
      </c>
      <c r="R4043" t="s">
        <v>8324</v>
      </c>
      <c r="S4043" s="20">
        <f t="shared" si="191"/>
        <v>42433.650590277779</v>
      </c>
    </row>
    <row r="4044" spans="1:19" hidden="1" x14ac:dyDescent="0.55000000000000004">
      <c r="A4044" s="10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2">
        <f t="shared" si="189"/>
        <v>0</v>
      </c>
      <c r="P4044" s="14">
        <f t="shared" si="190"/>
        <v>0</v>
      </c>
      <c r="Q4044" s="16" t="s">
        <v>8323</v>
      </c>
      <c r="R4044" t="s">
        <v>8324</v>
      </c>
      <c r="S4044" s="20">
        <f t="shared" si="191"/>
        <v>41834.784120370372</v>
      </c>
    </row>
    <row r="4045" spans="1:19" ht="43.2" hidden="1" x14ac:dyDescent="0.55000000000000004">
      <c r="A4045" s="10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2">
        <f t="shared" si="189"/>
        <v>0</v>
      </c>
      <c r="P4045" s="14">
        <f t="shared" si="190"/>
        <v>0</v>
      </c>
      <c r="Q4045" s="16" t="s">
        <v>8323</v>
      </c>
      <c r="R4045" t="s">
        <v>8324</v>
      </c>
      <c r="S4045" s="20">
        <f t="shared" si="191"/>
        <v>42293.922986111109</v>
      </c>
    </row>
    <row r="4046" spans="1:19" ht="43.2" hidden="1" x14ac:dyDescent="0.55000000000000004">
      <c r="A4046" s="10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2">
        <f t="shared" si="189"/>
        <v>0</v>
      </c>
      <c r="P4046" s="14">
        <f t="shared" si="190"/>
        <v>0</v>
      </c>
      <c r="Q4046" s="16" t="s">
        <v>8323</v>
      </c>
      <c r="R4046" t="s">
        <v>8324</v>
      </c>
      <c r="S4046" s="20">
        <f t="shared" si="191"/>
        <v>41843.632523148146</v>
      </c>
    </row>
    <row r="4047" spans="1:19" hidden="1" x14ac:dyDescent="0.55000000000000004">
      <c r="A4047" s="10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2">
        <f t="shared" si="189"/>
        <v>0</v>
      </c>
      <c r="P4047" s="14">
        <f t="shared" si="190"/>
        <v>0</v>
      </c>
      <c r="Q4047" s="16" t="s">
        <v>8323</v>
      </c>
      <c r="R4047" t="s">
        <v>8324</v>
      </c>
      <c r="S4047" s="20">
        <f t="shared" si="191"/>
        <v>42346.20685185185</v>
      </c>
    </row>
    <row r="4048" spans="1:19" ht="43.2" hidden="1" x14ac:dyDescent="0.55000000000000004">
      <c r="A4048" s="10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2">
        <f t="shared" si="189"/>
        <v>0</v>
      </c>
      <c r="P4048" s="14">
        <f t="shared" si="190"/>
        <v>0</v>
      </c>
      <c r="Q4048" s="16" t="s">
        <v>8323</v>
      </c>
      <c r="R4048" t="s">
        <v>8324</v>
      </c>
      <c r="S4048" s="20">
        <f t="shared" si="191"/>
        <v>42034.856817129628</v>
      </c>
    </row>
    <row r="4049" spans="1:19" ht="57.6" hidden="1" x14ac:dyDescent="0.55000000000000004">
      <c r="A4049" s="10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2">
        <f t="shared" si="189"/>
        <v>0</v>
      </c>
      <c r="P4049" s="14">
        <f t="shared" si="190"/>
        <v>0</v>
      </c>
      <c r="Q4049" s="16" t="s">
        <v>8323</v>
      </c>
      <c r="R4049" t="s">
        <v>8326</v>
      </c>
      <c r="S4049" s="20">
        <f t="shared" si="191"/>
        <v>42809.645914351851</v>
      </c>
    </row>
    <row r="4050" spans="1:19" ht="57.6" hidden="1" x14ac:dyDescent="0.55000000000000004">
      <c r="A4050" s="1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2">
        <f t="shared" si="189"/>
        <v>0</v>
      </c>
      <c r="P4050" s="14">
        <f t="shared" si="190"/>
        <v>0</v>
      </c>
      <c r="Q4050" s="16" t="s">
        <v>8323</v>
      </c>
      <c r="R4050" t="s">
        <v>8326</v>
      </c>
      <c r="S4050" s="20">
        <f t="shared" si="191"/>
        <v>42808.358287037037</v>
      </c>
    </row>
    <row r="4051" spans="1:19" ht="43.2" hidden="1" x14ac:dyDescent="0.55000000000000004">
      <c r="A4051" s="10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2">
        <f t="shared" si="189"/>
        <v>0</v>
      </c>
      <c r="P4051" s="14">
        <f t="shared" si="190"/>
        <v>0</v>
      </c>
      <c r="Q4051" s="16" t="s">
        <v>8323</v>
      </c>
      <c r="R4051" t="s">
        <v>8326</v>
      </c>
      <c r="S4051" s="20">
        <f t="shared" si="191"/>
        <v>42762.040902777779</v>
      </c>
    </row>
    <row r="4052" spans="1:19" ht="43.2" hidden="1" x14ac:dyDescent="0.55000000000000004">
      <c r="A4052" s="10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2">
        <f t="shared" si="189"/>
        <v>0</v>
      </c>
      <c r="P4052" s="14">
        <f t="shared" si="190"/>
        <v>0</v>
      </c>
      <c r="Q4052" s="16" t="s">
        <v>8323</v>
      </c>
      <c r="R4052" t="s">
        <v>8335</v>
      </c>
      <c r="S4052" s="20">
        <f t="shared" si="191"/>
        <v>42683.151331018518</v>
      </c>
    </row>
    <row r="4053" spans="1:19" ht="43.2" hidden="1" x14ac:dyDescent="0.55000000000000004">
      <c r="A4053" s="10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2">
        <f t="shared" si="189"/>
        <v>0</v>
      </c>
      <c r="P4053" s="14">
        <f t="shared" si="190"/>
        <v>0</v>
      </c>
      <c r="Q4053" s="16" t="s">
        <v>8323</v>
      </c>
      <c r="R4053" t="s">
        <v>8335</v>
      </c>
      <c r="S4053" s="20">
        <f t="shared" si="191"/>
        <v>42182.062476851846</v>
      </c>
    </row>
    <row r="4054" spans="1:19" ht="43.2" hidden="1" x14ac:dyDescent="0.55000000000000004">
      <c r="A4054" s="10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2">
        <f t="shared" si="189"/>
        <v>0</v>
      </c>
      <c r="P4054" s="14">
        <f t="shared" si="190"/>
        <v>0</v>
      </c>
      <c r="Q4054" s="16" t="s">
        <v>8323</v>
      </c>
      <c r="R4054" t="s">
        <v>8335</v>
      </c>
      <c r="S4054" s="20">
        <f t="shared" si="191"/>
        <v>42172.686099537037</v>
      </c>
    </row>
    <row r="4055" spans="1:19" ht="43.2" hidden="1" x14ac:dyDescent="0.55000000000000004">
      <c r="A4055" s="10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2">
        <f t="shared" si="189"/>
        <v>0</v>
      </c>
      <c r="P4055" s="14">
        <f t="shared" si="190"/>
        <v>0</v>
      </c>
      <c r="Q4055" s="16" t="s">
        <v>8323</v>
      </c>
      <c r="R4055" t="s">
        <v>8335</v>
      </c>
      <c r="S4055" s="20">
        <f t="shared" si="191"/>
        <v>42236.276053240741</v>
      </c>
    </row>
    <row r="4056" spans="1:19" ht="43.2" hidden="1" x14ac:dyDescent="0.55000000000000004">
      <c r="A4056" s="10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2">
        <f t="shared" si="189"/>
        <v>0</v>
      </c>
      <c r="P4056" s="14">
        <f t="shared" si="190"/>
        <v>0</v>
      </c>
      <c r="Q4056" s="16" t="s">
        <v>8323</v>
      </c>
      <c r="R4056" t="s">
        <v>8335</v>
      </c>
      <c r="S4056" s="20">
        <f t="shared" si="191"/>
        <v>42291.833287037036</v>
      </c>
    </row>
    <row r="4057" spans="1:19" ht="43.2" hidden="1" x14ac:dyDescent="0.55000000000000004">
      <c r="A4057" s="10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2">
        <f t="shared" si="189"/>
        <v>0</v>
      </c>
      <c r="P4057" s="14">
        <f t="shared" si="190"/>
        <v>0</v>
      </c>
      <c r="Q4057" s="16" t="s">
        <v>8323</v>
      </c>
      <c r="R4057" t="s">
        <v>8335</v>
      </c>
      <c r="S4057" s="20">
        <f t="shared" si="191"/>
        <v>42226.694780092599</v>
      </c>
    </row>
    <row r="4058" spans="1:19" ht="43.2" hidden="1" x14ac:dyDescent="0.55000000000000004">
      <c r="A4058" s="10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2">
        <f t="shared" si="189"/>
        <v>0</v>
      </c>
      <c r="P4058" s="14">
        <f t="shared" si="190"/>
        <v>0</v>
      </c>
      <c r="Q4058" s="16" t="s">
        <v>8323</v>
      </c>
      <c r="R4058" t="s">
        <v>8335</v>
      </c>
      <c r="S4058" s="20">
        <f t="shared" si="191"/>
        <v>41899.627071759263</v>
      </c>
    </row>
    <row r="4059" spans="1:19" ht="43.2" hidden="1" x14ac:dyDescent="0.55000000000000004">
      <c r="A4059" s="10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2">
        <f t="shared" si="189"/>
        <v>0</v>
      </c>
      <c r="P4059" s="14">
        <f t="shared" si="190"/>
        <v>0</v>
      </c>
      <c r="Q4059" s="16" t="s">
        <v>8323</v>
      </c>
      <c r="R4059" t="s">
        <v>8335</v>
      </c>
      <c r="S4059" s="20">
        <f t="shared" si="191"/>
        <v>42285.143969907411</v>
      </c>
    </row>
    <row r="4060" spans="1:19" ht="43.2" hidden="1" x14ac:dyDescent="0.55000000000000004">
      <c r="A4060" s="1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2">
        <f t="shared" si="189"/>
        <v>0</v>
      </c>
      <c r="P4060" s="14">
        <f t="shared" si="190"/>
        <v>0</v>
      </c>
      <c r="Q4060" s="16" t="s">
        <v>8323</v>
      </c>
      <c r="R4060" t="s">
        <v>8326</v>
      </c>
      <c r="S4060" s="20">
        <f t="shared" si="191"/>
        <v>42103.024398148147</v>
      </c>
    </row>
    <row r="4061" spans="1:19" ht="43.2" hidden="1" x14ac:dyDescent="0.55000000000000004">
      <c r="A4061" s="10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2">
        <f t="shared" si="189"/>
        <v>0</v>
      </c>
      <c r="P4061" s="14">
        <f t="shared" si="190"/>
        <v>0</v>
      </c>
      <c r="Q4061" s="16" t="s">
        <v>8323</v>
      </c>
      <c r="R4061" t="s">
        <v>8326</v>
      </c>
      <c r="S4061" s="20">
        <f t="shared" si="191"/>
        <v>42325.920717592591</v>
      </c>
    </row>
    <row r="4062" spans="1:19" ht="28.8" hidden="1" x14ac:dyDescent="0.55000000000000004">
      <c r="A4062" s="10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2">
        <f t="shared" si="189"/>
        <v>0</v>
      </c>
      <c r="P4062" s="14">
        <f t="shared" si="190"/>
        <v>0</v>
      </c>
      <c r="Q4062" s="16" t="s">
        <v>8323</v>
      </c>
      <c r="R4062" t="s">
        <v>8326</v>
      </c>
      <c r="S4062" s="20">
        <f t="shared" si="191"/>
        <v>41793.710231481484</v>
      </c>
    </row>
    <row r="4063" spans="1:19" ht="43.2" hidden="1" x14ac:dyDescent="0.55000000000000004">
      <c r="A4063" s="10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189"/>
        <v>0</v>
      </c>
      <c r="P4063" s="14">
        <f t="shared" si="190"/>
        <v>0</v>
      </c>
      <c r="Q4063" s="16" t="s">
        <v>8323</v>
      </c>
      <c r="R4063" t="s">
        <v>8326</v>
      </c>
      <c r="S4063" s="20">
        <f t="shared" si="191"/>
        <v>41793.814259259263</v>
      </c>
    </row>
    <row r="4064" spans="1:19" ht="43.2" hidden="1" x14ac:dyDescent="0.55000000000000004">
      <c r="A4064" s="10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2">
        <f t="shared" si="189"/>
        <v>0</v>
      </c>
      <c r="P4064" s="14">
        <f t="shared" si="190"/>
        <v>0</v>
      </c>
      <c r="Q4064" s="16" t="s">
        <v>8323</v>
      </c>
      <c r="R4064" t="s">
        <v>8335</v>
      </c>
      <c r="S4064" s="20">
        <f t="shared" si="191"/>
        <v>42666.666932870372</v>
      </c>
    </row>
    <row r="4065" spans="1:19" ht="28.8" hidden="1" x14ac:dyDescent="0.55000000000000004">
      <c r="A4065" s="10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2">
        <f t="shared" si="189"/>
        <v>0</v>
      </c>
      <c r="P4065" s="14">
        <f t="shared" si="190"/>
        <v>0</v>
      </c>
      <c r="Q4065" s="16" t="s">
        <v>8323</v>
      </c>
      <c r="R4065" t="s">
        <v>8335</v>
      </c>
      <c r="S4065" s="20">
        <f t="shared" si="191"/>
        <v>41766.692037037035</v>
      </c>
    </row>
    <row r="4066" spans="1:19" ht="43.2" hidden="1" x14ac:dyDescent="0.55000000000000004">
      <c r="A4066" s="10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2">
        <f t="shared" si="189"/>
        <v>0</v>
      </c>
      <c r="P4066" s="14">
        <f t="shared" si="190"/>
        <v>0</v>
      </c>
      <c r="Q4066" s="16" t="s">
        <v>8323</v>
      </c>
      <c r="R4066" t="s">
        <v>8335</v>
      </c>
      <c r="S4066" s="20">
        <f t="shared" si="191"/>
        <v>42269.126226851848</v>
      </c>
    </row>
    <row r="4067" spans="1:19" ht="43.2" hidden="1" x14ac:dyDescent="0.55000000000000004">
      <c r="A4067" s="10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2">
        <f t="shared" si="189"/>
        <v>0</v>
      </c>
      <c r="P4067" s="14">
        <f t="shared" si="190"/>
        <v>0</v>
      </c>
      <c r="Q4067" s="16" t="s">
        <v>8323</v>
      </c>
      <c r="R4067" t="s">
        <v>8335</v>
      </c>
      <c r="S4067" s="20">
        <f t="shared" si="191"/>
        <v>42527.00953703704</v>
      </c>
    </row>
    <row r="4068" spans="1:19" ht="43.2" hidden="1" x14ac:dyDescent="0.55000000000000004">
      <c r="A4068" s="10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2">
        <f t="shared" si="189"/>
        <v>0</v>
      </c>
      <c r="P4068" s="14">
        <f t="shared" si="190"/>
        <v>0</v>
      </c>
      <c r="Q4068" s="16" t="s">
        <v>8323</v>
      </c>
      <c r="R4068" t="s">
        <v>8326</v>
      </c>
      <c r="S4068" s="20">
        <f t="shared" si="191"/>
        <v>42253.633159722223</v>
      </c>
    </row>
    <row r="4069" spans="1:19" ht="43.2" hidden="1" x14ac:dyDescent="0.55000000000000004">
      <c r="A4069" s="10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2">
        <f t="shared" si="189"/>
        <v>0</v>
      </c>
      <c r="P4069" s="14">
        <f t="shared" si="190"/>
        <v>0</v>
      </c>
      <c r="Q4069" s="16" t="s">
        <v>8323</v>
      </c>
      <c r="R4069" t="s">
        <v>8335</v>
      </c>
      <c r="S4069" s="20">
        <f t="shared" si="191"/>
        <v>42180.145787037036</v>
      </c>
    </row>
    <row r="4070" spans="1:19" ht="43.2" hidden="1" x14ac:dyDescent="0.55000000000000004">
      <c r="A4070" s="1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2">
        <f t="shared" si="189"/>
        <v>0</v>
      </c>
      <c r="P4070" s="14">
        <f t="shared" si="190"/>
        <v>0</v>
      </c>
      <c r="Q4070" s="16" t="s">
        <v>8323</v>
      </c>
      <c r="R4070" t="s">
        <v>8335</v>
      </c>
      <c r="S4070" s="20">
        <f t="shared" si="191"/>
        <v>42255.696006944447</v>
      </c>
    </row>
    <row r="4071" spans="1:19" ht="43.2" hidden="1" x14ac:dyDescent="0.55000000000000004">
      <c r="A4071" s="10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2">
        <f t="shared" si="189"/>
        <v>0</v>
      </c>
      <c r="P4071" s="14">
        <f t="shared" si="190"/>
        <v>0</v>
      </c>
      <c r="Q4071" s="16" t="s">
        <v>8323</v>
      </c>
      <c r="R4071" t="s">
        <v>8335</v>
      </c>
      <c r="S4071" s="20">
        <f t="shared" si="191"/>
        <v>42007.016458333332</v>
      </c>
    </row>
    <row r="4072" spans="1:19" ht="43.2" hidden="1" x14ac:dyDescent="0.55000000000000004">
      <c r="A4072" s="10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2">
        <f t="shared" si="189"/>
        <v>0</v>
      </c>
      <c r="P4072" s="14">
        <f t="shared" si="190"/>
        <v>0</v>
      </c>
      <c r="Q4072" s="16" t="s">
        <v>8323</v>
      </c>
      <c r="R4072" t="s">
        <v>8335</v>
      </c>
      <c r="S4072" s="20">
        <f t="shared" si="191"/>
        <v>42615.346817129626</v>
      </c>
    </row>
    <row r="4073" spans="1:19" ht="43.2" hidden="1" x14ac:dyDescent="0.55000000000000004">
      <c r="A4073" s="10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2">
        <f t="shared" si="189"/>
        <v>0</v>
      </c>
      <c r="P4073" s="14">
        <f t="shared" si="190"/>
        <v>0</v>
      </c>
      <c r="Q4073" s="16" t="s">
        <v>8323</v>
      </c>
      <c r="R4073" t="s">
        <v>8335</v>
      </c>
      <c r="S4073" s="20">
        <f t="shared" si="191"/>
        <v>41999.861064814817</v>
      </c>
    </row>
    <row r="4074" spans="1:19" ht="43.2" hidden="1" x14ac:dyDescent="0.55000000000000004">
      <c r="A4074" s="10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2">
        <f t="shared" si="189"/>
        <v>0</v>
      </c>
      <c r="P4074" s="14">
        <f t="shared" si="190"/>
        <v>0</v>
      </c>
      <c r="Q4074" s="16" t="s">
        <v>8323</v>
      </c>
      <c r="R4074" t="s">
        <v>8335</v>
      </c>
      <c r="S4074" s="20">
        <f t="shared" si="191"/>
        <v>42373.983449074076</v>
      </c>
    </row>
    <row r="4075" spans="1:19" ht="57.6" hidden="1" x14ac:dyDescent="0.55000000000000004">
      <c r="A4075" s="10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2">
        <f t="shared" si="189"/>
        <v>0</v>
      </c>
      <c r="P4075" s="14">
        <f t="shared" si="190"/>
        <v>0</v>
      </c>
      <c r="Q4075" s="16" t="s">
        <v>8323</v>
      </c>
      <c r="R4075" t="s">
        <v>8335</v>
      </c>
      <c r="S4075" s="20">
        <f t="shared" si="191"/>
        <v>41854.602650462963</v>
      </c>
    </row>
    <row r="4076" spans="1:19" ht="43.2" hidden="1" x14ac:dyDescent="0.55000000000000004">
      <c r="A4076" s="10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2">
        <f t="shared" si="189"/>
        <v>0</v>
      </c>
      <c r="P4076" s="14">
        <f t="shared" si="190"/>
        <v>0</v>
      </c>
      <c r="Q4076" s="16" t="s">
        <v>8323</v>
      </c>
      <c r="R4076" t="s">
        <v>8335</v>
      </c>
      <c r="S4076" s="20">
        <f t="shared" si="191"/>
        <v>42065.791574074072</v>
      </c>
    </row>
    <row r="4077" spans="1:19" ht="43.2" hidden="1" x14ac:dyDescent="0.55000000000000004">
      <c r="A4077" s="10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2">
        <f t="shared" si="189"/>
        <v>0</v>
      </c>
      <c r="P4077" s="14">
        <f t="shared" si="190"/>
        <v>0</v>
      </c>
      <c r="Q4077" s="16" t="s">
        <v>8323</v>
      </c>
      <c r="R4077" t="s">
        <v>8335</v>
      </c>
      <c r="S4077" s="20">
        <f t="shared" si="191"/>
        <v>42469.951284722221</v>
      </c>
    </row>
    <row r="4078" spans="1:19" hidden="1" x14ac:dyDescent="0.55000000000000004">
      <c r="A4078" s="10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2">
        <f t="shared" si="189"/>
        <v>0</v>
      </c>
      <c r="P4078" s="14">
        <f t="shared" si="190"/>
        <v>0</v>
      </c>
      <c r="Q4078" s="16" t="s">
        <v>8323</v>
      </c>
      <c r="R4078" t="s">
        <v>8335</v>
      </c>
      <c r="S4078" s="20">
        <f t="shared" si="191"/>
        <v>41954.228032407409</v>
      </c>
    </row>
    <row r="4079" spans="1:19" ht="43.2" hidden="1" x14ac:dyDescent="0.55000000000000004">
      <c r="A4079" s="10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2">
        <f t="shared" si="189"/>
        <v>0</v>
      </c>
      <c r="P4079" s="14">
        <f t="shared" si="190"/>
        <v>0</v>
      </c>
      <c r="Q4079" s="16" t="s">
        <v>8323</v>
      </c>
      <c r="R4079" t="s">
        <v>8326</v>
      </c>
      <c r="S4079" s="20">
        <f t="shared" si="191"/>
        <v>41867.652280092596</v>
      </c>
    </row>
    <row r="4080" spans="1:19" ht="43.2" hidden="1" x14ac:dyDescent="0.55000000000000004">
      <c r="A4080" s="1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189"/>
        <v>0</v>
      </c>
      <c r="P4080" s="14">
        <f t="shared" si="190"/>
        <v>0</v>
      </c>
      <c r="Q4080" s="16" t="s">
        <v>8323</v>
      </c>
      <c r="R4080" t="s">
        <v>8326</v>
      </c>
      <c r="S4080" s="20">
        <f t="shared" si="191"/>
        <v>42186.01116898148</v>
      </c>
    </row>
    <row r="4081" spans="1:19" ht="43.2" hidden="1" x14ac:dyDescent="0.55000000000000004">
      <c r="A4081" s="10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2">
        <f t="shared" si="189"/>
        <v>0</v>
      </c>
      <c r="P4081" s="14">
        <f t="shared" si="190"/>
        <v>0</v>
      </c>
      <c r="Q4081" s="16" t="s">
        <v>8323</v>
      </c>
      <c r="R4081" t="s">
        <v>8326</v>
      </c>
      <c r="S4081" s="20">
        <f t="shared" si="191"/>
        <v>42494.471666666665</v>
      </c>
    </row>
    <row r="4082" spans="1:19" ht="43.2" hidden="1" x14ac:dyDescent="0.55000000000000004">
      <c r="A4082" s="10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189"/>
        <v>0</v>
      </c>
      <c r="P4082" s="14">
        <f t="shared" si="190"/>
        <v>0</v>
      </c>
      <c r="Q4082" s="16" t="s">
        <v>8323</v>
      </c>
      <c r="R4082" t="s">
        <v>8326</v>
      </c>
      <c r="S4082" s="20">
        <f t="shared" si="191"/>
        <v>41926.542303240742</v>
      </c>
    </row>
    <row r="4083" spans="1:19" ht="43.2" hidden="1" x14ac:dyDescent="0.55000000000000004">
      <c r="A4083" s="10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2">
        <f t="shared" si="189"/>
        <v>0</v>
      </c>
      <c r="P4083" s="14">
        <f t="shared" si="190"/>
        <v>0</v>
      </c>
      <c r="Q4083" s="16" t="s">
        <v>8323</v>
      </c>
      <c r="R4083" t="s">
        <v>8326</v>
      </c>
      <c r="S4083" s="20">
        <f t="shared" si="191"/>
        <v>42433.338749999995</v>
      </c>
    </row>
    <row r="4084" spans="1:19" ht="43.2" hidden="1" x14ac:dyDescent="0.55000000000000004">
      <c r="A4084" s="10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2">
        <f t="shared" si="189"/>
        <v>0</v>
      </c>
      <c r="P4084" s="14">
        <f t="shared" si="190"/>
        <v>0</v>
      </c>
      <c r="Q4084" s="16" t="s">
        <v>8323</v>
      </c>
      <c r="R4084" t="s">
        <v>8326</v>
      </c>
      <c r="S4084" s="20">
        <f t="shared" si="191"/>
        <v>42228.151701388888</v>
      </c>
    </row>
    <row r="4085" spans="1:19" ht="43.2" hidden="1" x14ac:dyDescent="0.55000000000000004">
      <c r="A4085" s="10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2">
        <f t="shared" si="189"/>
        <v>0</v>
      </c>
      <c r="P4085" s="14">
        <f t="shared" si="190"/>
        <v>0</v>
      </c>
      <c r="Q4085" s="16" t="s">
        <v>8323</v>
      </c>
      <c r="R4085" t="s">
        <v>8326</v>
      </c>
      <c r="S4085" s="20">
        <f t="shared" si="191"/>
        <v>42675.262962962966</v>
      </c>
    </row>
    <row r="4086" spans="1:19" ht="43.2" hidden="1" x14ac:dyDescent="0.55000000000000004">
      <c r="A4086" s="10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2">
        <f t="shared" si="189"/>
        <v>0</v>
      </c>
      <c r="P4086" s="14">
        <f t="shared" si="190"/>
        <v>0</v>
      </c>
      <c r="Q4086" s="16" t="s">
        <v>8323</v>
      </c>
      <c r="R4086" t="s">
        <v>8326</v>
      </c>
      <c r="S4086" s="20">
        <f t="shared" si="191"/>
        <v>42111.904097222221</v>
      </c>
    </row>
    <row r="4087" spans="1:19" ht="43.2" hidden="1" x14ac:dyDescent="0.55000000000000004">
      <c r="A4087" s="10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2">
        <f t="shared" si="189"/>
        <v>0</v>
      </c>
      <c r="P4087" s="14">
        <f t="shared" si="190"/>
        <v>0</v>
      </c>
      <c r="Q4087" s="16" t="s">
        <v>8323</v>
      </c>
      <c r="R4087" t="s">
        <v>8326</v>
      </c>
      <c r="S4087" s="20">
        <f t="shared" si="191"/>
        <v>42213.662905092591</v>
      </c>
    </row>
    <row r="4088" spans="1:19" ht="43.2" hidden="1" x14ac:dyDescent="0.55000000000000004">
      <c r="A4088" s="10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2">
        <f t="shared" si="189"/>
        <v>0</v>
      </c>
      <c r="P4088" s="14">
        <f t="shared" si="190"/>
        <v>0</v>
      </c>
      <c r="Q4088" s="16" t="s">
        <v>8323</v>
      </c>
      <c r="R4088" t="s">
        <v>8326</v>
      </c>
      <c r="S4088" s="20">
        <f t="shared" si="191"/>
        <v>41829.325497685182</v>
      </c>
    </row>
    <row r="4089" spans="1:19" ht="43.2" hidden="1" x14ac:dyDescent="0.55000000000000004">
      <c r="A4089" s="10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189"/>
        <v>0</v>
      </c>
      <c r="P4089" s="14">
        <f t="shared" si="190"/>
        <v>0</v>
      </c>
      <c r="Q4089" s="16" t="s">
        <v>8323</v>
      </c>
      <c r="R4089" t="s">
        <v>8326</v>
      </c>
      <c r="S4089" s="20">
        <f t="shared" si="191"/>
        <v>42550.048449074078</v>
      </c>
    </row>
    <row r="4090" spans="1:19" ht="43.2" hidden="1" x14ac:dyDescent="0.55000000000000004">
      <c r="A4090" s="1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2">
        <f t="shared" si="189"/>
        <v>0</v>
      </c>
      <c r="P4090" s="14">
        <f t="shared" si="190"/>
        <v>0</v>
      </c>
      <c r="Q4090" s="16" t="s">
        <v>8323</v>
      </c>
      <c r="R4090" t="s">
        <v>8326</v>
      </c>
      <c r="S4090" s="20">
        <f t="shared" si="191"/>
        <v>41774.651203703703</v>
      </c>
    </row>
    <row r="4091" spans="1:19" ht="43.2" hidden="1" x14ac:dyDescent="0.55000000000000004">
      <c r="A4091" s="10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2">
        <f t="shared" si="189"/>
        <v>0</v>
      </c>
      <c r="P4091" s="14">
        <f t="shared" si="190"/>
        <v>0</v>
      </c>
      <c r="Q4091" s="16" t="s">
        <v>8323</v>
      </c>
      <c r="R4091" t="s">
        <v>8326</v>
      </c>
      <c r="S4091" s="20">
        <f t="shared" si="191"/>
        <v>42457.932025462964</v>
      </c>
    </row>
    <row r="4092" spans="1:19" ht="43.2" hidden="1" x14ac:dyDescent="0.55000000000000004">
      <c r="A4092" s="10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2">
        <f t="shared" si="189"/>
        <v>0</v>
      </c>
      <c r="P4092" s="14">
        <f t="shared" si="190"/>
        <v>0</v>
      </c>
      <c r="Q4092" s="16" t="s">
        <v>8323</v>
      </c>
      <c r="R4092" t="s">
        <v>8326</v>
      </c>
      <c r="S4092" s="20">
        <f t="shared" si="191"/>
        <v>42296.154131944444</v>
      </c>
    </row>
    <row r="4093" spans="1:19" ht="43.2" hidden="1" x14ac:dyDescent="0.55000000000000004">
      <c r="A4093" s="10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2">
        <f t="shared" si="189"/>
        <v>0</v>
      </c>
      <c r="P4093" s="14">
        <f t="shared" si="190"/>
        <v>0</v>
      </c>
      <c r="Q4093" s="16" t="s">
        <v>8323</v>
      </c>
      <c r="R4093" t="s">
        <v>8326</v>
      </c>
      <c r="S4093" s="20">
        <f t="shared" si="191"/>
        <v>42534.866875</v>
      </c>
    </row>
    <row r="4094" spans="1:19" ht="43.2" hidden="1" x14ac:dyDescent="0.55000000000000004">
      <c r="A4094" s="10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2">
        <f t="shared" si="189"/>
        <v>0</v>
      </c>
      <c r="P4094" s="14">
        <f t="shared" si="190"/>
        <v>0</v>
      </c>
      <c r="Q4094" s="16" t="s">
        <v>8323</v>
      </c>
      <c r="R4094" t="s">
        <v>8326</v>
      </c>
      <c r="S4094" s="20">
        <f t="shared" si="191"/>
        <v>42286.749780092592</v>
      </c>
    </row>
    <row r="4095" spans="1:19" ht="43.2" hidden="1" x14ac:dyDescent="0.55000000000000004">
      <c r="A4095" s="10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2">
        <f t="shared" si="189"/>
        <v>0</v>
      </c>
      <c r="P4095" s="14">
        <f t="shared" si="190"/>
        <v>0</v>
      </c>
      <c r="Q4095" s="16" t="s">
        <v>8323</v>
      </c>
      <c r="R4095" t="s">
        <v>8326</v>
      </c>
      <c r="S4095" s="20">
        <f t="shared" si="191"/>
        <v>42069.391446759255</v>
      </c>
    </row>
    <row r="4096" spans="1:19" ht="57.6" hidden="1" x14ac:dyDescent="0.55000000000000004">
      <c r="A4096" s="10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2">
        <f t="shared" si="189"/>
        <v>0</v>
      </c>
      <c r="P4096" s="14">
        <f t="shared" si="190"/>
        <v>0</v>
      </c>
      <c r="Q4096" s="16" t="s">
        <v>8323</v>
      </c>
      <c r="R4096" t="s">
        <v>8326</v>
      </c>
      <c r="S4096" s="20">
        <f t="shared" si="191"/>
        <v>42096.544548611113</v>
      </c>
    </row>
    <row r="4097" spans="1:19" ht="43.2" hidden="1" x14ac:dyDescent="0.55000000000000004">
      <c r="A4097" s="10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2">
        <f t="shared" si="189"/>
        <v>0</v>
      </c>
      <c r="P4097" s="14">
        <f t="shared" si="190"/>
        <v>0</v>
      </c>
      <c r="Q4097" s="16" t="s">
        <v>8323</v>
      </c>
      <c r="R4097" t="s">
        <v>8326</v>
      </c>
      <c r="S4097" s="20">
        <f t="shared" si="191"/>
        <v>42419.246168981481</v>
      </c>
    </row>
    <row r="4098" spans="1:19" ht="43.2" hidden="1" x14ac:dyDescent="0.55000000000000004">
      <c r="A4098" s="10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2">
        <f t="shared" si="189"/>
        <v>0</v>
      </c>
      <c r="P4098" s="14">
        <f t="shared" si="190"/>
        <v>0</v>
      </c>
      <c r="Q4098" s="16" t="s">
        <v>8323</v>
      </c>
      <c r="R4098" t="s">
        <v>8326</v>
      </c>
      <c r="S4098" s="20">
        <f t="shared" si="191"/>
        <v>42408.999571759254</v>
      </c>
    </row>
    <row r="4099" spans="1:19" ht="43.2" hidden="1" x14ac:dyDescent="0.55000000000000004">
      <c r="A4099" s="10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192">ROUND(E4099/D4099*100,0)</f>
        <v>0</v>
      </c>
      <c r="P4099" s="14">
        <f t="shared" ref="P4099:P4115" si="193">IFERROR(ROUND(E4099/L4099,2),0)</f>
        <v>0</v>
      </c>
      <c r="Q4099" s="16" t="s">
        <v>8323</v>
      </c>
      <c r="R4099" t="s">
        <v>8326</v>
      </c>
      <c r="S4099" s="20">
        <f t="shared" ref="S4099:S4115" si="194">(((J4099/60)/60/24)+DATE(1970,1,1))</f>
        <v>42282.655543981484</v>
      </c>
    </row>
    <row r="4100" spans="1:19" ht="43.2" hidden="1" x14ac:dyDescent="0.55000000000000004">
      <c r="A4100" s="1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192"/>
        <v>0</v>
      </c>
      <c r="P4100" s="14">
        <f t="shared" si="193"/>
        <v>0</v>
      </c>
      <c r="Q4100" s="16" t="s">
        <v>8323</v>
      </c>
      <c r="R4100" t="s">
        <v>8326</v>
      </c>
      <c r="S4100" s="20">
        <f t="shared" si="194"/>
        <v>42322.025115740747</v>
      </c>
    </row>
    <row r="4101" spans="1:19" ht="43.2" hidden="1" x14ac:dyDescent="0.55000000000000004">
      <c r="A4101" s="10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2">
        <f t="shared" si="192"/>
        <v>0</v>
      </c>
      <c r="P4101" s="14">
        <f t="shared" si="193"/>
        <v>0</v>
      </c>
      <c r="Q4101" s="16" t="s">
        <v>8323</v>
      </c>
      <c r="R4101" t="s">
        <v>8326</v>
      </c>
      <c r="S4101" s="20">
        <f t="shared" si="194"/>
        <v>41941.585231481484</v>
      </c>
    </row>
    <row r="4102" spans="1:19" ht="43.2" hidden="1" x14ac:dyDescent="0.55000000000000004">
      <c r="A4102" s="10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192"/>
        <v>0</v>
      </c>
      <c r="P4102" s="14">
        <f t="shared" si="193"/>
        <v>0</v>
      </c>
      <c r="Q4102" s="16" t="s">
        <v>8323</v>
      </c>
      <c r="R4102" t="s">
        <v>8326</v>
      </c>
      <c r="S4102" s="20">
        <f t="shared" si="194"/>
        <v>41948.957465277781</v>
      </c>
    </row>
    <row r="4103" spans="1:19" ht="43.2" hidden="1" x14ac:dyDescent="0.55000000000000004">
      <c r="A4103" s="10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192"/>
        <v>0</v>
      </c>
      <c r="P4103" s="14">
        <f t="shared" si="193"/>
        <v>0</v>
      </c>
      <c r="Q4103" s="16" t="s">
        <v>8323</v>
      </c>
      <c r="R4103" t="s">
        <v>8326</v>
      </c>
      <c r="S4103" s="20">
        <f t="shared" si="194"/>
        <v>41761.810150462967</v>
      </c>
    </row>
    <row r="4104" spans="1:19" ht="43.2" hidden="1" x14ac:dyDescent="0.55000000000000004">
      <c r="A4104" s="10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2">
        <f t="shared" si="192"/>
        <v>0</v>
      </c>
      <c r="P4104" s="14">
        <f t="shared" si="193"/>
        <v>0</v>
      </c>
      <c r="Q4104" s="16" t="s">
        <v>8323</v>
      </c>
      <c r="R4104" t="s">
        <v>8326</v>
      </c>
      <c r="S4104" s="20">
        <f t="shared" si="194"/>
        <v>42613.841261574074</v>
      </c>
    </row>
    <row r="4105" spans="1:19" ht="28.8" hidden="1" x14ac:dyDescent="0.55000000000000004">
      <c r="A4105" s="10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2">
        <f t="shared" si="192"/>
        <v>0</v>
      </c>
      <c r="P4105" s="14">
        <f t="shared" si="193"/>
        <v>0</v>
      </c>
      <c r="Q4105" s="16" t="s">
        <v>8323</v>
      </c>
      <c r="R4105" t="s">
        <v>8326</v>
      </c>
      <c r="S4105" s="20">
        <f t="shared" si="194"/>
        <v>42421.141469907408</v>
      </c>
    </row>
    <row r="4106" spans="1:19" ht="57.6" hidden="1" x14ac:dyDescent="0.55000000000000004">
      <c r="A4106" s="10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2">
        <f t="shared" si="192"/>
        <v>0</v>
      </c>
      <c r="P4106" s="14">
        <f t="shared" si="193"/>
        <v>0</v>
      </c>
      <c r="Q4106" s="16" t="s">
        <v>8323</v>
      </c>
      <c r="R4106" t="s">
        <v>8326</v>
      </c>
      <c r="S4106" s="20">
        <f t="shared" si="194"/>
        <v>42700.804756944446</v>
      </c>
    </row>
    <row r="4107" spans="1:19" ht="43.2" hidden="1" x14ac:dyDescent="0.55000000000000004">
      <c r="A4107" s="10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2">
        <f t="shared" si="192"/>
        <v>0</v>
      </c>
      <c r="P4107" s="14">
        <f t="shared" si="193"/>
        <v>0</v>
      </c>
      <c r="Q4107" s="16" t="s">
        <v>8323</v>
      </c>
      <c r="R4107" t="s">
        <v>8326</v>
      </c>
      <c r="S4107" s="20">
        <f t="shared" si="194"/>
        <v>41905.795706018522</v>
      </c>
    </row>
    <row r="4108" spans="1:19" ht="43.2" hidden="1" x14ac:dyDescent="0.55000000000000004">
      <c r="A4108" s="10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2">
        <f t="shared" si="192"/>
        <v>0</v>
      </c>
      <c r="P4108" s="14">
        <f t="shared" si="193"/>
        <v>0</v>
      </c>
      <c r="Q4108" s="16" t="s">
        <v>8323</v>
      </c>
      <c r="R4108" t="s">
        <v>8326</v>
      </c>
      <c r="S4108" s="20">
        <f t="shared" si="194"/>
        <v>42732.787523148145</v>
      </c>
    </row>
    <row r="4109" spans="1:19" ht="43.2" hidden="1" x14ac:dyDescent="0.55000000000000004">
      <c r="A4109" s="10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2">
        <f t="shared" si="192"/>
        <v>0</v>
      </c>
      <c r="P4109" s="14">
        <f t="shared" si="193"/>
        <v>0</v>
      </c>
      <c r="Q4109" s="16" t="s">
        <v>8323</v>
      </c>
      <c r="R4109" t="s">
        <v>8326</v>
      </c>
      <c r="S4109" s="20">
        <f t="shared" si="194"/>
        <v>42511.698101851856</v>
      </c>
    </row>
    <row r="4110" spans="1:19" hidden="1" x14ac:dyDescent="0.55000000000000004">
      <c r="A4110" s="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2">
        <f t="shared" si="192"/>
        <v>0</v>
      </c>
      <c r="P4110" s="14">
        <f t="shared" si="193"/>
        <v>0</v>
      </c>
      <c r="Q4110" s="16" t="s">
        <v>8323</v>
      </c>
      <c r="R4110" t="s">
        <v>8326</v>
      </c>
      <c r="S4110" s="20">
        <f t="shared" si="194"/>
        <v>42538.742893518516</v>
      </c>
    </row>
    <row r="4111" spans="1:19" ht="43.2" hidden="1" x14ac:dyDescent="0.55000000000000004">
      <c r="A4111" s="10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192"/>
        <v>0</v>
      </c>
      <c r="P4111" s="14">
        <f t="shared" si="193"/>
        <v>0</v>
      </c>
      <c r="Q4111" s="16" t="s">
        <v>8323</v>
      </c>
      <c r="R4111" t="s">
        <v>8326</v>
      </c>
      <c r="S4111" s="20">
        <f t="shared" si="194"/>
        <v>42344.824502314819</v>
      </c>
    </row>
    <row r="4112" spans="1:19" ht="43.2" hidden="1" x14ac:dyDescent="0.55000000000000004">
      <c r="A4112" s="10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2">
        <f t="shared" si="192"/>
        <v>0</v>
      </c>
      <c r="P4112" s="14">
        <f t="shared" si="193"/>
        <v>0</v>
      </c>
      <c r="Q4112" s="16" t="s">
        <v>8323</v>
      </c>
      <c r="R4112" t="s">
        <v>8326</v>
      </c>
      <c r="S4112" s="20">
        <f t="shared" si="194"/>
        <v>42495.722187499996</v>
      </c>
    </row>
    <row r="4113" spans="1:19" ht="28.8" hidden="1" x14ac:dyDescent="0.55000000000000004">
      <c r="A4113" s="10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2">
        <f t="shared" si="192"/>
        <v>0</v>
      </c>
      <c r="P4113" s="14">
        <f t="shared" si="193"/>
        <v>0</v>
      </c>
      <c r="Q4113" s="16" t="s">
        <v>8323</v>
      </c>
      <c r="R4113" t="s">
        <v>8326</v>
      </c>
      <c r="S4113" s="20">
        <f t="shared" si="194"/>
        <v>41927.124884259261</v>
      </c>
    </row>
    <row r="4114" spans="1:19" ht="43.2" hidden="1" x14ac:dyDescent="0.55000000000000004">
      <c r="A4114" s="10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2">
        <f t="shared" si="192"/>
        <v>0</v>
      </c>
      <c r="P4114" s="14">
        <f t="shared" si="193"/>
        <v>0</v>
      </c>
      <c r="Q4114" s="16" t="s">
        <v>8323</v>
      </c>
      <c r="R4114" t="s">
        <v>8326</v>
      </c>
      <c r="S4114" s="20">
        <f t="shared" si="194"/>
        <v>42730.903726851851</v>
      </c>
    </row>
    <row r="4115" spans="1:19" ht="43.2" hidden="1" x14ac:dyDescent="0.55000000000000004">
      <c r="A4115" s="10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2">
        <f t="shared" si="192"/>
        <v>0</v>
      </c>
      <c r="P4115" s="14">
        <f t="shared" si="193"/>
        <v>0</v>
      </c>
      <c r="Q4115" s="16" t="s">
        <v>8323</v>
      </c>
      <c r="R4115" t="s">
        <v>8326</v>
      </c>
      <c r="S4115" s="20">
        <f t="shared" si="194"/>
        <v>42307.539398148147</v>
      </c>
    </row>
  </sheetData>
  <autoFilter ref="A1:S4115" xr:uid="{BAD04906-7076-4901-B1C3-858EBF27F333}">
    <filterColumn colId="5">
      <filters>
        <filter val="successful"/>
      </filters>
    </filterColumn>
    <filterColumn colId="7">
      <filters>
        <filter val="USD"/>
      </filters>
    </filterColumn>
  </autoFilter>
  <conditionalFormatting sqref="F1:F1048576"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">
    <cfRule type="colorScale" priority="1">
      <colorScale>
        <cfvo type="num" val="0"/>
        <cfvo type="num" val="10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  <cfRule type="colorScale" priority="3">
      <colorScale>
        <cfvo type="percent" val="0"/>
        <cfvo type="percent" val="100"/>
        <color rgb="FFFF0000"/>
        <color theme="4" tint="0.39997558519241921"/>
      </colorScale>
    </cfRule>
    <cfRule type="colorScale" priority="4">
      <colorScale>
        <cfvo type="min"/>
        <cfvo type="max"/>
        <color rgb="FFFF0000"/>
        <color theme="4" tint="0.39997558519241921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77731-D7FF-4031-B1B1-8F037B83D3C1}">
  <dimension ref="A1:H30"/>
  <sheetViews>
    <sheetView zoomScale="79" workbookViewId="0">
      <selection activeCell="B16" sqref="B16"/>
    </sheetView>
  </sheetViews>
  <sheetFormatPr defaultRowHeight="14.4" x14ac:dyDescent="0.55000000000000004"/>
  <cols>
    <col min="1" max="1" width="16.20703125" bestFit="1" customWidth="1"/>
    <col min="2" max="2" width="16.47265625" bestFit="1" customWidth="1"/>
    <col min="3" max="3" width="13.05078125" bestFit="1" customWidth="1"/>
    <col min="4" max="4" width="15.15625" bestFit="1" customWidth="1"/>
    <col min="5" max="5" width="11.734375" bestFit="1" customWidth="1"/>
    <col min="6" max="6" width="18.26171875" bestFit="1" customWidth="1"/>
    <col min="7" max="7" width="15.578125" bestFit="1" customWidth="1"/>
    <col min="8" max="8" width="17.734375" bestFit="1" customWidth="1"/>
  </cols>
  <sheetData>
    <row r="1" spans="1:8" x14ac:dyDescent="0.55000000000000004">
      <c r="A1" s="21" t="s">
        <v>8373</v>
      </c>
      <c r="B1" s="21" t="s">
        <v>8375</v>
      </c>
      <c r="C1" s="21" t="s">
        <v>8376</v>
      </c>
      <c r="D1" s="21" t="s">
        <v>8377</v>
      </c>
      <c r="E1" s="21" t="s">
        <v>8378</v>
      </c>
      <c r="F1" s="21" t="s">
        <v>8379</v>
      </c>
      <c r="G1" s="21" t="s">
        <v>8380</v>
      </c>
      <c r="H1" s="21" t="s">
        <v>8381</v>
      </c>
    </row>
    <row r="2" spans="1:8" x14ac:dyDescent="0.55000000000000004">
      <c r="A2" t="s">
        <v>8393</v>
      </c>
      <c r="B2">
        <f>COUNTIFS(Kickstarter!F:F,"Successful",Kickstarter!D:D,"&lt;1000")</f>
        <v>322</v>
      </c>
      <c r="C2">
        <f>COUNTIFS(Kickstarter!F:F, "Failed",Kickstarter!D:D,"&lt;1000")</f>
        <v>113</v>
      </c>
      <c r="D2">
        <f>COUNTIFS(Kickstarter!F:F, "Canceled",Kickstarter!D:D,"&lt;1000")</f>
        <v>18</v>
      </c>
      <c r="E2">
        <f>SUM(B2:D2)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55000000000000004">
      <c r="A3" t="s">
        <v>8391</v>
      </c>
      <c r="B3">
        <f>COUNTIFS(Kickstarter!F:F,"Successful",Kickstarter!D:D,"&gt;=1000",Kickstarter!D:D,"&lt;=4999")</f>
        <v>932</v>
      </c>
      <c r="C3">
        <f>COUNTIFS(Kickstarter!F:F,"Failed",Kickstarter!D:D,"&gt;=1000",Kickstarter!D:D,"&lt;=4999")</f>
        <v>420</v>
      </c>
      <c r="D3">
        <f>COUNTIFS(Kickstarter!F:F,"Canceled",Kickstarter!D:D,"&gt;=1000",Kickstarter!D:D,"&lt;=4999")</f>
        <v>60</v>
      </c>
      <c r="E3">
        <f t="shared" ref="E3:E13" si="0">SUM(B3:D3)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55000000000000004">
      <c r="A4" t="s">
        <v>8382</v>
      </c>
      <c r="B4">
        <f>COUNTIFS(Kickstarter!F:F,"Successful",Kickstarter!D:D,"&gt;=5000",Kickstarter!D:D,"&lt;=9999")</f>
        <v>381</v>
      </c>
      <c r="C4">
        <f>COUNTIFS(Kickstarter!F:F,"failed",Kickstarter!D:D,"&gt;=5000",Kickstarter!D:D,"&lt;=9999")</f>
        <v>283</v>
      </c>
      <c r="D4">
        <f>COUNTIFS(Kickstarter!F:F,"Canceled",Kickstarter!D:D,"&gt;=5000",Kickstarter!D:D,"&lt;=9999")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55000000000000004">
      <c r="A5" t="s">
        <v>8383</v>
      </c>
      <c r="B5">
        <f>COUNTIFS(Kickstarter!F:F,"Successful",Kickstarter!D:D,"&gt;=10000",Kickstarter!D:D,"&lt;=14999")</f>
        <v>168</v>
      </c>
      <c r="C5">
        <f>COUNTIFS(Kickstarter!F:F,"Failed",Kickstarter!D:D,"&gt;=10000",Kickstarter!D:D,"&lt;=14999")</f>
        <v>144</v>
      </c>
      <c r="D5">
        <f>COUNTIFS(Kickstarter!F:F,"Canceled",Kickstarter!D:D,"&gt;=10000",Kickstarter!D:D,"&lt;=14999")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55000000000000004">
      <c r="A6" t="s">
        <v>8384</v>
      </c>
      <c r="B6">
        <f>COUNTIFS(Kickstarter!F:F,"Successful",Kickstarter!D:D,"&gt;=15000",Kickstarter!D:D,"&lt;=19999")</f>
        <v>94</v>
      </c>
      <c r="C6">
        <f>COUNTIFS(Kickstarter!F:F,"Failed",Kickstarter!D:D,"&gt;=15000",Kickstarter!D:D,"&lt;=19999")</f>
        <v>90</v>
      </c>
      <c r="D6">
        <f>COUNTIFS(Kickstarter!F:F, "Canceled",Kickstarter!D:D,"&gt;=15000",Kickstarter!D:D,"&lt;=19999")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55000000000000004">
      <c r="A7" t="s">
        <v>8385</v>
      </c>
      <c r="B7">
        <f>COUNTIFS(Kickstarter!F:F,"Successful",Kickstarter!D:D,"&gt;=20000",Kickstarter!D:D,"&lt;=24999")</f>
        <v>62</v>
      </c>
      <c r="C7">
        <f>COUNTIFS(Kickstarter!F:F,"Failed",Kickstarter!D:D,"&gt;=20000",Kickstarter!D:D,"&lt;=24999")</f>
        <v>72</v>
      </c>
      <c r="D7">
        <f>COUNTIFS(Kickstarter!F:F,"Canceled",Kickstarter!D:D,"&gt;=20000",Kickstarter!D:D,"&lt;=24999")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55000000000000004">
      <c r="A8" t="s">
        <v>8386</v>
      </c>
      <c r="B8">
        <f>COUNTIFS(Kickstarter!F:F,"Successful",Kickstarter!D:D,"&gt;=25000",Kickstarter!D:D,"&lt;=29999")</f>
        <v>55</v>
      </c>
      <c r="C8">
        <f>COUNTIFS(Kickstarter!F:F,"Failed",Kickstarter!D:D,"&gt;=25000",Kickstarter!D:D,"&lt;=29999")</f>
        <v>64</v>
      </c>
      <c r="D8">
        <f>COUNTIFS(Kickstarter!F:F,"Canceled",Kickstarter!D:D,"&gt;=25000",Kickstarter!D:D,"&lt;=29999")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55000000000000004">
      <c r="A9" t="s">
        <v>8387</v>
      </c>
      <c r="B9">
        <f>COUNTIFS(Kickstarter!F:F,"Successful",Kickstarter!D:D,"&gt;=30000",Kickstarter!D:D,"&lt;=34999")</f>
        <v>32</v>
      </c>
      <c r="C9">
        <f>COUNTIFS(Kickstarter!F:F, "Failed",Kickstarter!D:D,"&gt;=30000",Kickstarter!D:D,"&lt;=34999")</f>
        <v>37</v>
      </c>
      <c r="D9">
        <f>COUNTIFS(Kickstarter!F:F, "Canceled",Kickstarter!D:D,"&gt;=30000",Kickstarter!D:D,"&lt;=34999")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55000000000000004">
      <c r="A10" t="s">
        <v>8388</v>
      </c>
      <c r="B10">
        <f>COUNTIFS(Kickstarter!F:F,"Successful",Kickstarter!D:D,"&gt;=35000",Kickstarter!D:D,"&lt;=39999")</f>
        <v>26</v>
      </c>
      <c r="C10">
        <f>COUNTIFS(Kickstarter!F:F,"Failed",Kickstarter!D:D,"&gt;=35000",Kickstarter!D:D,"&lt;=39999")</f>
        <v>22</v>
      </c>
      <c r="D10">
        <f>COUNTIFS(Kickstarter!F:F,"Canceled",Kickstarter!D:D,"&gt;=35000",Kickstarter!D:D,"&lt;=39999")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55000000000000004">
      <c r="A11" t="s">
        <v>8389</v>
      </c>
      <c r="B11">
        <f>COUNTIFS(Kickstarter!F:F,"Successful",Kickstarter!D:D,"&gt;=40000",Kickstarter!D:D,"&lt;=44999")</f>
        <v>21</v>
      </c>
      <c r="C11">
        <f>COUNTIFS(Kickstarter!F:F,"failed",Kickstarter!D:D,"&gt;=40000",Kickstarter!D:D,"&lt;=44999")</f>
        <v>16</v>
      </c>
      <c r="D11">
        <f>COUNTIFS(Kickstarter!F:F,"Canceled",Kickstarter!D:D,"&gt;=40000",Kickstarter!D:D,"&lt;=44999")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55000000000000004">
      <c r="A12" t="s">
        <v>8390</v>
      </c>
      <c r="B12">
        <f>COUNTIFS(Kickstarter!F:F,"Successful",Kickstarter!D:D,"&gt;=45000",Kickstarter!D:D,"&lt;=49999")</f>
        <v>6</v>
      </c>
      <c r="C12">
        <f>COUNTIFS(Kickstarter!F:F,"Failed",Kickstarter!D:D,"&gt;=45000",Kickstarter!D:D,"&lt;=49999")</f>
        <v>11</v>
      </c>
      <c r="D12">
        <f>COUNTIFS(Kickstarter!F:F,"Canceled",Kickstarter!D:D,"&gt;=45000",Kickstarter!D:D,"&lt;=49999")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55000000000000004">
      <c r="A13" t="s">
        <v>8394</v>
      </c>
      <c r="B13">
        <f>COUNTIFS(Kickstarter!F:F, "Successful",Kickstarter!E:E, "&gt;50000")</f>
        <v>147</v>
      </c>
      <c r="C13">
        <f>COUNTIFS(Kickstarter!F:F, "Failed",Kickstarter!D:D, "&gt;50000")</f>
        <v>198</v>
      </c>
      <c r="D13">
        <f>COUNTIFS(Kickstarter!F:F, "Canceled",Kickstarter!D:D, "&gt;50000")</f>
        <v>83</v>
      </c>
      <c r="E13">
        <f t="shared" si="0"/>
        <v>428</v>
      </c>
      <c r="F13" s="22">
        <f t="shared" si="1"/>
        <v>0.34345794392523366</v>
      </c>
      <c r="G13" s="22">
        <f t="shared" si="2"/>
        <v>0.46261682242990654</v>
      </c>
      <c r="H13" s="22">
        <f t="shared" si="3"/>
        <v>0.19392523364485981</v>
      </c>
    </row>
    <row r="15" spans="1:8" x14ac:dyDescent="0.55000000000000004">
      <c r="A15" s="23" t="s">
        <v>8392</v>
      </c>
      <c r="B15" s="24">
        <f>SUM(B2:B13)</f>
        <v>2246</v>
      </c>
      <c r="C15" s="24">
        <f>SUM(C2:C13)</f>
        <v>1470</v>
      </c>
      <c r="D15" s="25">
        <f>SUM(D2:D13)</f>
        <v>332</v>
      </c>
    </row>
    <row r="18" spans="1:4" x14ac:dyDescent="0.55000000000000004">
      <c r="A18" s="21"/>
      <c r="B18" s="22"/>
      <c r="C18" s="22"/>
      <c r="D18" s="22"/>
    </row>
    <row r="19" spans="1:4" x14ac:dyDescent="0.55000000000000004">
      <c r="B19" s="22"/>
      <c r="C19" s="22"/>
      <c r="D19" s="22"/>
    </row>
    <row r="20" spans="1:4" x14ac:dyDescent="0.55000000000000004">
      <c r="B20" s="22"/>
      <c r="C20" s="22"/>
      <c r="D20" s="22"/>
    </row>
    <row r="21" spans="1:4" x14ac:dyDescent="0.55000000000000004">
      <c r="B21" s="22"/>
      <c r="C21" s="22"/>
      <c r="D21" s="22"/>
    </row>
    <row r="22" spans="1:4" x14ac:dyDescent="0.55000000000000004">
      <c r="B22" s="22"/>
      <c r="C22" s="22"/>
      <c r="D22" s="22"/>
    </row>
    <row r="23" spans="1:4" x14ac:dyDescent="0.55000000000000004">
      <c r="B23" s="22"/>
      <c r="C23" s="22"/>
      <c r="D23" s="22"/>
    </row>
    <row r="24" spans="1:4" x14ac:dyDescent="0.55000000000000004">
      <c r="B24" s="22"/>
      <c r="C24" s="22"/>
      <c r="D24" s="22"/>
    </row>
    <row r="25" spans="1:4" x14ac:dyDescent="0.55000000000000004">
      <c r="B25" s="22"/>
      <c r="C25" s="22"/>
      <c r="D25" s="22"/>
    </row>
    <row r="26" spans="1:4" x14ac:dyDescent="0.55000000000000004">
      <c r="B26" s="22"/>
      <c r="C26" s="22"/>
      <c r="D26" s="22"/>
    </row>
    <row r="27" spans="1:4" x14ac:dyDescent="0.55000000000000004">
      <c r="B27" s="22"/>
      <c r="C27" s="22"/>
      <c r="D27" s="22"/>
    </row>
    <row r="28" spans="1:4" x14ac:dyDescent="0.55000000000000004">
      <c r="B28" s="22"/>
      <c r="C28" s="22"/>
      <c r="D28" s="22"/>
    </row>
    <row r="29" spans="1:4" x14ac:dyDescent="0.55000000000000004">
      <c r="B29" s="22"/>
      <c r="C29" s="22"/>
      <c r="D29" s="22"/>
    </row>
    <row r="30" spans="1:4" x14ac:dyDescent="0.55000000000000004">
      <c r="B30" s="22"/>
      <c r="C30" s="22"/>
      <c r="D30" s="22"/>
    </row>
  </sheetData>
  <phoneticPr fontId="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729A9-6F2C-48AC-A43F-B59D96181203}">
  <dimension ref="A1:F14"/>
  <sheetViews>
    <sheetView zoomScale="65" workbookViewId="0">
      <selection activeCell="X4" sqref="X4"/>
    </sheetView>
  </sheetViews>
  <sheetFormatPr defaultRowHeight="14.4" x14ac:dyDescent="0.55000000000000004"/>
  <cols>
    <col min="1" max="1" width="22.7890625" bestFit="1" customWidth="1"/>
    <col min="2" max="2" width="16" bestFit="1" customWidth="1"/>
    <col min="3" max="3" width="5.3125" bestFit="1" customWidth="1"/>
    <col min="4" max="4" width="3.578125" bestFit="1" customWidth="1"/>
    <col min="5" max="5" width="8.9453125" bestFit="1" customWidth="1"/>
    <col min="6" max="6" width="10.26171875" bestFit="1" customWidth="1"/>
    <col min="7" max="7" width="7.83984375" bestFit="1" customWidth="1"/>
    <col min="8" max="8" width="5.3125" bestFit="1" customWidth="1"/>
    <col min="9" max="9" width="3.578125" bestFit="1" customWidth="1"/>
    <col min="10" max="10" width="8.9453125" bestFit="1" customWidth="1"/>
    <col min="11" max="11" width="8.15625" bestFit="1" customWidth="1"/>
    <col min="12" max="12" width="7.83984375" bestFit="1" customWidth="1"/>
    <col min="13" max="13" width="5.3125" bestFit="1" customWidth="1"/>
    <col min="14" max="14" width="3.578125" bestFit="1" customWidth="1"/>
    <col min="15" max="15" width="8.9453125" bestFit="1" customWidth="1"/>
    <col min="16" max="16" width="8.62890625" bestFit="1" customWidth="1"/>
    <col min="17" max="17" width="7.83984375" bestFit="1" customWidth="1"/>
    <col min="18" max="18" width="5.3125" bestFit="1" customWidth="1"/>
    <col min="19" max="19" width="8.9453125" bestFit="1" customWidth="1"/>
    <col min="20" max="20" width="8.20703125" bestFit="1" customWidth="1"/>
    <col min="21" max="21" width="7.83984375" bestFit="1" customWidth="1"/>
    <col min="22" max="22" width="5.3125" bestFit="1" customWidth="1"/>
    <col min="23" max="23" width="8.9453125" bestFit="1" customWidth="1"/>
    <col min="24" max="24" width="8.7890625" bestFit="1" customWidth="1"/>
    <col min="25" max="25" width="7.83984375" bestFit="1" customWidth="1"/>
    <col min="26" max="26" width="5.3125" bestFit="1" customWidth="1"/>
    <col min="27" max="27" width="8.9453125" bestFit="1" customWidth="1"/>
    <col min="28" max="28" width="8" bestFit="1" customWidth="1"/>
    <col min="29" max="29" width="7.83984375" bestFit="1" customWidth="1"/>
    <col min="30" max="30" width="5.3125" bestFit="1" customWidth="1"/>
    <col min="31" max="31" width="8.9453125" bestFit="1" customWidth="1"/>
    <col min="32" max="32" width="7.41796875" bestFit="1" customWidth="1"/>
    <col min="33" max="33" width="7.83984375" bestFit="1" customWidth="1"/>
    <col min="34" max="34" width="5.3125" bestFit="1" customWidth="1"/>
    <col min="35" max="35" width="8.9453125" bestFit="1" customWidth="1"/>
    <col min="36" max="36" width="8.3671875" bestFit="1" customWidth="1"/>
    <col min="37" max="37" width="7.83984375" bestFit="1" customWidth="1"/>
    <col min="38" max="38" width="5.3125" bestFit="1" customWidth="1"/>
    <col min="39" max="39" width="8.9453125" bestFit="1" customWidth="1"/>
    <col min="40" max="40" width="8.15625" bestFit="1" customWidth="1"/>
    <col min="41" max="41" width="5.3125" bestFit="1" customWidth="1"/>
    <col min="42" max="42" width="8.9453125" bestFit="1" customWidth="1"/>
    <col min="43" max="43" width="8" bestFit="1" customWidth="1"/>
    <col min="44" max="44" width="7.83984375" bestFit="1" customWidth="1"/>
    <col min="45" max="45" width="5.3125" bestFit="1" customWidth="1"/>
    <col min="46" max="46" width="8.9453125" bestFit="1" customWidth="1"/>
    <col min="47" max="47" width="8.47265625" bestFit="1" customWidth="1"/>
    <col min="48" max="48" width="7.83984375" bestFit="1" customWidth="1"/>
    <col min="49" max="49" width="5.3125" bestFit="1" customWidth="1"/>
    <col min="50" max="50" width="8.9453125" bestFit="1" customWidth="1"/>
    <col min="51" max="51" width="8.20703125" bestFit="1" customWidth="1"/>
    <col min="52" max="52" width="10.26171875" bestFit="1" customWidth="1"/>
  </cols>
  <sheetData>
    <row r="1" spans="1:6" x14ac:dyDescent="0.55000000000000004">
      <c r="A1" s="17" t="s">
        <v>1</v>
      </c>
      <c r="B1" t="s">
        <v>8361</v>
      </c>
    </row>
    <row r="2" spans="1:6" x14ac:dyDescent="0.55000000000000004">
      <c r="A2" s="17" t="s">
        <v>8395</v>
      </c>
      <c r="B2" t="s">
        <v>8323</v>
      </c>
    </row>
    <row r="4" spans="1:6" x14ac:dyDescent="0.55000000000000004">
      <c r="A4" s="17" t="s">
        <v>8362</v>
      </c>
      <c r="B4" s="17" t="s">
        <v>8360</v>
      </c>
    </row>
    <row r="5" spans="1:6" x14ac:dyDescent="0.55000000000000004">
      <c r="A5" s="17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8" t="s">
        <v>8365</v>
      </c>
      <c r="B6" s="10"/>
      <c r="C6" s="10"/>
      <c r="D6" s="10"/>
      <c r="E6" s="10">
        <v>3</v>
      </c>
      <c r="F6" s="10">
        <v>3</v>
      </c>
    </row>
    <row r="7" spans="1:6" x14ac:dyDescent="0.55000000000000004">
      <c r="A7" s="18" t="s">
        <v>8366</v>
      </c>
      <c r="B7" s="10"/>
      <c r="C7" s="10"/>
      <c r="D7" s="10"/>
      <c r="E7" s="10">
        <v>4</v>
      </c>
      <c r="F7" s="10">
        <v>4</v>
      </c>
    </row>
    <row r="8" spans="1:6" x14ac:dyDescent="0.55000000000000004">
      <c r="A8" s="18" t="s">
        <v>8367</v>
      </c>
      <c r="B8" s="10"/>
      <c r="C8" s="10"/>
      <c r="D8" s="10"/>
      <c r="E8" s="10">
        <v>8</v>
      </c>
      <c r="F8" s="10">
        <v>8</v>
      </c>
    </row>
    <row r="9" spans="1:6" x14ac:dyDescent="0.55000000000000004">
      <c r="A9" s="18" t="s">
        <v>8368</v>
      </c>
      <c r="B9" s="10"/>
      <c r="C9" s="10"/>
      <c r="D9" s="10"/>
      <c r="E9" s="10">
        <v>11</v>
      </c>
      <c r="F9" s="10">
        <v>11</v>
      </c>
    </row>
    <row r="10" spans="1:6" x14ac:dyDescent="0.55000000000000004">
      <c r="A10" s="18" t="s">
        <v>8369</v>
      </c>
      <c r="B10" s="10">
        <v>10</v>
      </c>
      <c r="C10" s="10">
        <v>152</v>
      </c>
      <c r="D10" s="10"/>
      <c r="E10" s="10">
        <v>241</v>
      </c>
      <c r="F10" s="10">
        <v>403</v>
      </c>
    </row>
    <row r="11" spans="1:6" x14ac:dyDescent="0.55000000000000004">
      <c r="A11" s="18" t="s">
        <v>8370</v>
      </c>
      <c r="B11" s="10">
        <v>12</v>
      </c>
      <c r="C11" s="10">
        <v>202</v>
      </c>
      <c r="D11" s="10"/>
      <c r="E11" s="10">
        <v>304</v>
      </c>
      <c r="F11" s="10">
        <v>518</v>
      </c>
    </row>
    <row r="12" spans="1:6" x14ac:dyDescent="0.55000000000000004">
      <c r="A12" s="18" t="s">
        <v>8371</v>
      </c>
      <c r="B12" s="10">
        <v>12</v>
      </c>
      <c r="C12" s="10">
        <v>130</v>
      </c>
      <c r="D12" s="10"/>
      <c r="E12" s="10">
        <v>249</v>
      </c>
      <c r="F12" s="10">
        <v>391</v>
      </c>
    </row>
    <row r="13" spans="1:6" x14ac:dyDescent="0.55000000000000004">
      <c r="A13" s="18" t="s">
        <v>8372</v>
      </c>
      <c r="B13" s="10">
        <v>3</v>
      </c>
      <c r="C13" s="10">
        <v>9</v>
      </c>
      <c r="D13" s="10">
        <v>24</v>
      </c>
      <c r="E13" s="10">
        <v>19</v>
      </c>
      <c r="F13" s="10">
        <v>55</v>
      </c>
    </row>
    <row r="14" spans="1:6" x14ac:dyDescent="0.55000000000000004">
      <c r="A14" s="18" t="s">
        <v>8359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Shariatpanahy</cp:lastModifiedBy>
  <cp:lastPrinted>2020-05-19T23:20:19Z</cp:lastPrinted>
  <dcterms:created xsi:type="dcterms:W3CDTF">2017-04-20T15:17:24Z</dcterms:created>
  <dcterms:modified xsi:type="dcterms:W3CDTF">2020-05-20T03:49:12Z</dcterms:modified>
</cp:coreProperties>
</file>