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UM_Bsc_neurocog\E22\Projet_Ivado_rainvillelab\test_dataset\test_data_ASL\"/>
    </mc:Choice>
  </mc:AlternateContent>
  <xr:revisionPtr revIDLastSave="0" documentId="13_ncr:1_{E12BC787-4D64-4FB6-A3F9-DAB62114C4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REGRESSORS_ALL SUBJECTS" sheetId="1" r:id="rId1"/>
    <sheet name="Notes on missing data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U37" i="1" l="1"/>
  <c r="AV37" i="1"/>
  <c r="AW37" i="1"/>
  <c r="AU26" i="1"/>
  <c r="AV26" i="1"/>
  <c r="AW26" i="1"/>
  <c r="AU27" i="1"/>
  <c r="AV27" i="1"/>
  <c r="AW27" i="1"/>
  <c r="AU29" i="1"/>
  <c r="AX29" i="1" s="1"/>
  <c r="AV29" i="1"/>
  <c r="AW29" i="1"/>
  <c r="AU13" i="1"/>
  <c r="AV13" i="1"/>
  <c r="AX13" i="1" s="1"/>
  <c r="AW13" i="1"/>
  <c r="AU14" i="1"/>
  <c r="AV14" i="1"/>
  <c r="AW14" i="1"/>
  <c r="AU15" i="1"/>
  <c r="AV15" i="1"/>
  <c r="AW15" i="1"/>
  <c r="AU16" i="1"/>
  <c r="AX16" i="1" s="1"/>
  <c r="AV16" i="1"/>
  <c r="AW16" i="1"/>
  <c r="AU17" i="1"/>
  <c r="AV17" i="1"/>
  <c r="AX17" i="1" s="1"/>
  <c r="AW17" i="1"/>
  <c r="AU18" i="1"/>
  <c r="AV18" i="1"/>
  <c r="AW18" i="1"/>
  <c r="AU19" i="1"/>
  <c r="AV19" i="1"/>
  <c r="AW19" i="1"/>
  <c r="AU20" i="1"/>
  <c r="AV20" i="1"/>
  <c r="AX20" i="1" s="1"/>
  <c r="AW20" i="1"/>
  <c r="AU6" i="1"/>
  <c r="AV6" i="1"/>
  <c r="AX6" i="1" s="1"/>
  <c r="AW6" i="1"/>
  <c r="BX37" i="1"/>
  <c r="BY37" i="1"/>
  <c r="BZ37" i="1" s="1"/>
  <c r="BX26" i="1"/>
  <c r="BY26" i="1"/>
  <c r="BZ26" i="1" s="1"/>
  <c r="BX27" i="1"/>
  <c r="BY27" i="1"/>
  <c r="BZ27" i="1" s="1"/>
  <c r="BX29" i="1"/>
  <c r="BY29" i="1"/>
  <c r="BX13" i="1"/>
  <c r="BY13" i="1"/>
  <c r="BZ13" i="1" s="1"/>
  <c r="BX14" i="1"/>
  <c r="BY14" i="1"/>
  <c r="BZ14" i="1" s="1"/>
  <c r="BX15" i="1"/>
  <c r="BY15" i="1"/>
  <c r="BX16" i="1"/>
  <c r="BY16" i="1"/>
  <c r="BX17" i="1"/>
  <c r="BY17" i="1"/>
  <c r="BZ17" i="1" s="1"/>
  <c r="BX18" i="1"/>
  <c r="BY18" i="1"/>
  <c r="BX19" i="1"/>
  <c r="BY19" i="1"/>
  <c r="BX20" i="1"/>
  <c r="BY20" i="1"/>
  <c r="BZ20" i="1" s="1"/>
  <c r="BX6" i="1"/>
  <c r="BY6" i="1"/>
  <c r="BE37" i="1"/>
  <c r="BF37" i="1"/>
  <c r="BG37" i="1"/>
  <c r="BE29" i="1"/>
  <c r="BF29" i="1"/>
  <c r="BG29" i="1"/>
  <c r="BE26" i="1"/>
  <c r="BF26" i="1"/>
  <c r="BG26" i="1"/>
  <c r="BE17" i="1"/>
  <c r="BF17" i="1"/>
  <c r="BG17" i="1"/>
  <c r="BE15" i="1"/>
  <c r="BF15" i="1"/>
  <c r="BG15" i="1"/>
  <c r="BE13" i="1"/>
  <c r="BF13" i="1"/>
  <c r="BG13" i="1"/>
  <c r="BE6" i="1"/>
  <c r="BF6" i="1"/>
  <c r="BG6" i="1"/>
  <c r="AX14" i="1" l="1"/>
  <c r="AX26" i="1"/>
  <c r="BZ19" i="1"/>
  <c r="AX19" i="1"/>
  <c r="AX37" i="1"/>
  <c r="BZ16" i="1"/>
  <c r="BZ29" i="1"/>
  <c r="BZ18" i="1"/>
  <c r="AX18" i="1"/>
  <c r="AX27" i="1"/>
  <c r="BZ6" i="1"/>
  <c r="BZ15" i="1"/>
  <c r="AX15" i="1"/>
  <c r="AM38" i="1"/>
  <c r="AL38" i="1"/>
  <c r="AK38" i="1"/>
  <c r="AM37" i="1"/>
  <c r="AL37" i="1"/>
  <c r="AK37" i="1"/>
  <c r="AM36" i="1"/>
  <c r="AL36" i="1"/>
  <c r="AK36" i="1"/>
  <c r="AM35" i="1"/>
  <c r="AL35" i="1"/>
  <c r="AK35" i="1"/>
  <c r="AM34" i="1"/>
  <c r="AL34" i="1"/>
  <c r="AK34" i="1"/>
  <c r="AM33" i="1"/>
  <c r="AL33" i="1"/>
  <c r="AK33" i="1"/>
  <c r="AM32" i="1"/>
  <c r="AL32" i="1"/>
  <c r="AK32" i="1"/>
  <c r="AM31" i="1"/>
  <c r="AL31" i="1"/>
  <c r="AK31" i="1"/>
  <c r="AM30" i="1"/>
  <c r="AL30" i="1"/>
  <c r="AK30" i="1"/>
  <c r="AM29" i="1"/>
  <c r="AL29" i="1"/>
  <c r="AK29" i="1"/>
  <c r="AM27" i="1"/>
  <c r="AL27" i="1"/>
  <c r="AK27" i="1"/>
  <c r="AN27" i="1" s="1"/>
  <c r="AM26" i="1"/>
  <c r="AL26" i="1"/>
  <c r="AK26" i="1"/>
  <c r="AM25" i="1"/>
  <c r="AL25" i="1"/>
  <c r="AK25" i="1"/>
  <c r="AM24" i="1"/>
  <c r="AL24" i="1"/>
  <c r="AK24" i="1"/>
  <c r="AM23" i="1"/>
  <c r="AL23" i="1"/>
  <c r="AK23" i="1"/>
  <c r="AM22" i="1"/>
  <c r="AL22" i="1"/>
  <c r="AK22" i="1"/>
  <c r="AM20" i="1"/>
  <c r="AL20" i="1"/>
  <c r="AK20" i="1"/>
  <c r="AM18" i="1"/>
  <c r="AL18" i="1"/>
  <c r="AK18" i="1"/>
  <c r="AM17" i="1"/>
  <c r="AL17" i="1"/>
  <c r="AK17" i="1"/>
  <c r="AM16" i="1"/>
  <c r="AL16" i="1"/>
  <c r="AK16" i="1"/>
  <c r="AM15" i="1"/>
  <c r="AL15" i="1"/>
  <c r="AK15" i="1"/>
  <c r="AM14" i="1"/>
  <c r="AL14" i="1"/>
  <c r="AK14" i="1"/>
  <c r="AM13" i="1"/>
  <c r="AL13" i="1"/>
  <c r="AK13" i="1"/>
  <c r="AM12" i="1"/>
  <c r="AL12" i="1"/>
  <c r="AK12" i="1"/>
  <c r="AM11" i="1"/>
  <c r="AL11" i="1"/>
  <c r="AK11" i="1"/>
  <c r="AM10" i="1"/>
  <c r="AL10" i="1"/>
  <c r="AO10" i="1" s="1"/>
  <c r="AK10" i="1"/>
  <c r="AM8" i="1"/>
  <c r="AL8" i="1"/>
  <c r="AK8" i="1"/>
  <c r="AM7" i="1"/>
  <c r="AL7" i="1"/>
  <c r="AO7" i="1" s="1"/>
  <c r="AM6" i="1"/>
  <c r="AL6" i="1"/>
  <c r="AK6" i="1"/>
  <c r="O16" i="1"/>
  <c r="P16" i="1"/>
  <c r="Q16" i="1"/>
  <c r="R16" i="1"/>
  <c r="V16" i="1"/>
  <c r="W16" i="1"/>
  <c r="X16" i="1"/>
  <c r="Y16" i="1"/>
  <c r="AY16" i="1"/>
  <c r="BE16" i="1"/>
  <c r="BF16" i="1"/>
  <c r="BG16" i="1"/>
  <c r="BN16" i="1"/>
  <c r="BO16" i="1"/>
  <c r="BP16" i="1"/>
  <c r="AO26" i="1" l="1"/>
  <c r="AN6" i="1"/>
  <c r="AN12" i="1"/>
  <c r="T16" i="1"/>
  <c r="AO16" i="1"/>
  <c r="AO35" i="1"/>
  <c r="AN20" i="1"/>
  <c r="AN24" i="1"/>
  <c r="AO33" i="1"/>
  <c r="AN17" i="1"/>
  <c r="AN23" i="1"/>
  <c r="AO14" i="1"/>
  <c r="AO32" i="1"/>
  <c r="AN37" i="1"/>
  <c r="S16" i="1"/>
  <c r="U16" i="1" s="1"/>
  <c r="AO23" i="1"/>
  <c r="AN26" i="1"/>
  <c r="AN30" i="1"/>
  <c r="AO37" i="1"/>
  <c r="BQ16" i="1"/>
  <c r="AN15" i="1"/>
  <c r="AN38" i="1"/>
  <c r="AO13" i="1"/>
  <c r="AO31" i="1"/>
  <c r="AO36" i="1"/>
  <c r="AN8" i="1"/>
  <c r="AO11" i="1"/>
  <c r="AN22" i="1"/>
  <c r="AN29" i="1"/>
  <c r="AO18" i="1"/>
  <c r="AN34" i="1"/>
  <c r="AM39" i="1"/>
  <c r="AO38" i="1"/>
  <c r="AO24" i="1"/>
  <c r="BR16" i="1"/>
  <c r="AN14" i="1"/>
  <c r="AN32" i="1"/>
  <c r="AO15" i="1"/>
  <c r="AN10" i="1"/>
  <c r="AO25" i="1"/>
  <c r="AO27" i="1"/>
  <c r="AO30" i="1"/>
  <c r="AN35" i="1"/>
  <c r="AN33" i="1"/>
  <c r="BH16" i="1"/>
  <c r="AN11" i="1"/>
  <c r="AN16" i="1"/>
  <c r="AN25" i="1"/>
  <c r="AN31" i="1"/>
  <c r="AO34" i="1"/>
  <c r="AN13" i="1"/>
  <c r="AN18" i="1"/>
  <c r="AN36" i="1"/>
  <c r="AN7" i="1"/>
  <c r="AK39" i="1"/>
  <c r="AL39" i="1"/>
  <c r="BW42" i="1"/>
  <c r="BV42" i="1"/>
  <c r="BU42" i="1"/>
  <c r="BT42" i="1"/>
  <c r="BS42" i="1"/>
  <c r="BM42" i="1"/>
  <c r="BL42" i="1"/>
  <c r="BK42" i="1"/>
  <c r="BJ42" i="1"/>
  <c r="BI42" i="1"/>
  <c r="BD42" i="1"/>
  <c r="BC42" i="1"/>
  <c r="BB42" i="1"/>
  <c r="BA42" i="1"/>
  <c r="AZ42" i="1"/>
  <c r="AT42" i="1"/>
  <c r="AS42" i="1"/>
  <c r="AR42" i="1"/>
  <c r="AQ42" i="1"/>
  <c r="AP42" i="1"/>
  <c r="AJ42" i="1"/>
  <c r="AI42" i="1"/>
  <c r="AH42" i="1"/>
  <c r="AG42" i="1"/>
  <c r="AF42" i="1"/>
  <c r="AE42" i="1"/>
  <c r="AD42" i="1"/>
  <c r="AC42" i="1"/>
  <c r="AB42" i="1"/>
  <c r="AA42" i="1"/>
  <c r="Z42" i="1"/>
  <c r="N42" i="1"/>
  <c r="M42" i="1"/>
  <c r="L42" i="1"/>
  <c r="K42" i="1"/>
  <c r="J42" i="1"/>
  <c r="I42" i="1"/>
  <c r="H42" i="1"/>
  <c r="G42" i="1"/>
  <c r="BW41" i="1"/>
  <c r="BV41" i="1"/>
  <c r="BU41" i="1"/>
  <c r="BT41" i="1"/>
  <c r="BS41" i="1"/>
  <c r="BM41" i="1"/>
  <c r="BL41" i="1"/>
  <c r="BK41" i="1"/>
  <c r="BJ41" i="1"/>
  <c r="BI41" i="1"/>
  <c r="BD41" i="1"/>
  <c r="BC41" i="1"/>
  <c r="BB41" i="1"/>
  <c r="BA41" i="1"/>
  <c r="AZ41" i="1"/>
  <c r="AT41" i="1"/>
  <c r="AS41" i="1"/>
  <c r="AR41" i="1"/>
  <c r="AQ41" i="1"/>
  <c r="AP41" i="1"/>
  <c r="AJ41" i="1"/>
  <c r="AI41" i="1"/>
  <c r="AH41" i="1"/>
  <c r="AG41" i="1"/>
  <c r="AF41" i="1"/>
  <c r="AE41" i="1"/>
  <c r="AD41" i="1"/>
  <c r="AC41" i="1"/>
  <c r="AB41" i="1"/>
  <c r="AA41" i="1"/>
  <c r="Z41" i="1"/>
  <c r="N41" i="1"/>
  <c r="M41" i="1"/>
  <c r="L41" i="1"/>
  <c r="K41" i="1"/>
  <c r="J41" i="1"/>
  <c r="I41" i="1"/>
  <c r="H41" i="1"/>
  <c r="G41" i="1"/>
  <c r="F41" i="1"/>
  <c r="E41" i="1"/>
  <c r="BW40" i="1"/>
  <c r="BV40" i="1"/>
  <c r="BU40" i="1"/>
  <c r="BT40" i="1"/>
  <c r="BS40" i="1"/>
  <c r="BM40" i="1"/>
  <c r="BL40" i="1"/>
  <c r="BK40" i="1"/>
  <c r="BJ40" i="1"/>
  <c r="BI40" i="1"/>
  <c r="BD40" i="1"/>
  <c r="BC40" i="1"/>
  <c r="BB40" i="1"/>
  <c r="BA40" i="1"/>
  <c r="AZ40" i="1"/>
  <c r="AT40" i="1"/>
  <c r="AS40" i="1"/>
  <c r="AR40" i="1"/>
  <c r="AQ40" i="1"/>
  <c r="AP40" i="1"/>
  <c r="AJ40" i="1"/>
  <c r="AI40" i="1"/>
  <c r="AH40" i="1"/>
  <c r="AG40" i="1"/>
  <c r="AF40" i="1"/>
  <c r="AE40" i="1"/>
  <c r="AD40" i="1"/>
  <c r="AC40" i="1"/>
  <c r="AB40" i="1"/>
  <c r="AA40" i="1"/>
  <c r="Z40" i="1"/>
  <c r="N40" i="1"/>
  <c r="M40" i="1"/>
  <c r="L40" i="1"/>
  <c r="K40" i="1"/>
  <c r="J40" i="1"/>
  <c r="I40" i="1"/>
  <c r="H40" i="1"/>
  <c r="G40" i="1"/>
  <c r="F40" i="1"/>
  <c r="E40" i="1"/>
  <c r="BW39" i="1"/>
  <c r="BV39" i="1"/>
  <c r="BU39" i="1"/>
  <c r="BT39" i="1"/>
  <c r="BS39" i="1"/>
  <c r="BM39" i="1"/>
  <c r="BL39" i="1"/>
  <c r="BK39" i="1"/>
  <c r="BJ39" i="1"/>
  <c r="BI39" i="1"/>
  <c r="BD39" i="1"/>
  <c r="BC39" i="1"/>
  <c r="BB39" i="1"/>
  <c r="BA39" i="1"/>
  <c r="AZ39" i="1"/>
  <c r="AT39" i="1"/>
  <c r="AS39" i="1"/>
  <c r="AR39" i="1"/>
  <c r="AQ39" i="1"/>
  <c r="AP39" i="1"/>
  <c r="AJ39" i="1"/>
  <c r="AI39" i="1"/>
  <c r="AH39" i="1"/>
  <c r="AG39" i="1"/>
  <c r="AF39" i="1"/>
  <c r="AE39" i="1"/>
  <c r="AD39" i="1"/>
  <c r="AC39" i="1"/>
  <c r="AB39" i="1"/>
  <c r="AA39" i="1"/>
  <c r="Z39" i="1"/>
  <c r="N39" i="1"/>
  <c r="M39" i="1"/>
  <c r="L39" i="1"/>
  <c r="K39" i="1"/>
  <c r="J39" i="1"/>
  <c r="I39" i="1"/>
  <c r="H39" i="1"/>
  <c r="G39" i="1"/>
  <c r="F39" i="1"/>
  <c r="E39" i="1"/>
  <c r="BY38" i="1"/>
  <c r="BX38" i="1"/>
  <c r="BP38" i="1"/>
  <c r="BO38" i="1"/>
  <c r="BN38" i="1"/>
  <c r="BG38" i="1"/>
  <c r="BF38" i="1"/>
  <c r="BE38" i="1"/>
  <c r="AW38" i="1"/>
  <c r="AV38" i="1"/>
  <c r="AU38" i="1"/>
  <c r="Y38" i="1"/>
  <c r="X38" i="1"/>
  <c r="W38" i="1"/>
  <c r="V38" i="1"/>
  <c r="R38" i="1"/>
  <c r="Q38" i="1"/>
  <c r="P38" i="1"/>
  <c r="O38" i="1"/>
  <c r="BP37" i="1"/>
  <c r="BO37" i="1"/>
  <c r="BN37" i="1"/>
  <c r="BQ37" i="1" s="1"/>
  <c r="Y37" i="1"/>
  <c r="X37" i="1"/>
  <c r="W37" i="1"/>
  <c r="V37" i="1"/>
  <c r="R37" i="1"/>
  <c r="Q37" i="1"/>
  <c r="P37" i="1"/>
  <c r="O37" i="1"/>
  <c r="BY36" i="1"/>
  <c r="BX36" i="1"/>
  <c r="BP36" i="1"/>
  <c r="BO36" i="1"/>
  <c r="BN36" i="1"/>
  <c r="BG36" i="1"/>
  <c r="BF36" i="1"/>
  <c r="BE36" i="1"/>
  <c r="AW36" i="1"/>
  <c r="AV36" i="1"/>
  <c r="AU36" i="1"/>
  <c r="Y36" i="1"/>
  <c r="X36" i="1"/>
  <c r="W36" i="1"/>
  <c r="V36" i="1"/>
  <c r="R36" i="1"/>
  <c r="Q36" i="1"/>
  <c r="P36" i="1"/>
  <c r="O36" i="1"/>
  <c r="BY35" i="1"/>
  <c r="BZ35" i="1" s="1"/>
  <c r="BX35" i="1"/>
  <c r="BP35" i="1"/>
  <c r="BO35" i="1"/>
  <c r="BN35" i="1"/>
  <c r="BG35" i="1"/>
  <c r="BF35" i="1"/>
  <c r="BE35" i="1"/>
  <c r="AW35" i="1"/>
  <c r="AV35" i="1"/>
  <c r="AU35" i="1"/>
  <c r="Y35" i="1"/>
  <c r="X35" i="1"/>
  <c r="W35" i="1"/>
  <c r="V35" i="1"/>
  <c r="R35" i="1"/>
  <c r="Q35" i="1"/>
  <c r="T35" i="1" s="1"/>
  <c r="P35" i="1"/>
  <c r="O35" i="1"/>
  <c r="BY34" i="1"/>
  <c r="BX34" i="1"/>
  <c r="BP34" i="1"/>
  <c r="BO34" i="1"/>
  <c r="BN34" i="1"/>
  <c r="BG34" i="1"/>
  <c r="BF34" i="1"/>
  <c r="BE34" i="1"/>
  <c r="AW34" i="1"/>
  <c r="AV34" i="1"/>
  <c r="AU34" i="1"/>
  <c r="Y34" i="1"/>
  <c r="X34" i="1"/>
  <c r="W34" i="1"/>
  <c r="V34" i="1"/>
  <c r="R34" i="1"/>
  <c r="Q34" i="1"/>
  <c r="P34" i="1"/>
  <c r="O34" i="1"/>
  <c r="BY33" i="1"/>
  <c r="BX33" i="1"/>
  <c r="BP33" i="1"/>
  <c r="BO33" i="1"/>
  <c r="BN33" i="1"/>
  <c r="BG33" i="1"/>
  <c r="BF33" i="1"/>
  <c r="BE33" i="1"/>
  <c r="AW33" i="1"/>
  <c r="AV33" i="1"/>
  <c r="AU33" i="1"/>
  <c r="Y33" i="1"/>
  <c r="X33" i="1"/>
  <c r="W33" i="1"/>
  <c r="V33" i="1"/>
  <c r="R33" i="1"/>
  <c r="Q33" i="1"/>
  <c r="P33" i="1"/>
  <c r="O33" i="1"/>
  <c r="S33" i="1" s="1"/>
  <c r="BY32" i="1"/>
  <c r="BX32" i="1"/>
  <c r="BP32" i="1"/>
  <c r="BO32" i="1"/>
  <c r="BN32" i="1"/>
  <c r="BG32" i="1"/>
  <c r="BF32" i="1"/>
  <c r="BE32" i="1"/>
  <c r="AW32" i="1"/>
  <c r="AV32" i="1"/>
  <c r="AU32" i="1"/>
  <c r="Y32" i="1"/>
  <c r="X32" i="1"/>
  <c r="W32" i="1"/>
  <c r="V32" i="1"/>
  <c r="R32" i="1"/>
  <c r="Q32" i="1"/>
  <c r="P32" i="1"/>
  <c r="O32" i="1"/>
  <c r="BY31" i="1"/>
  <c r="BX31" i="1"/>
  <c r="BP31" i="1"/>
  <c r="BO31" i="1"/>
  <c r="BN31" i="1"/>
  <c r="BG31" i="1"/>
  <c r="BF31" i="1"/>
  <c r="BE31" i="1"/>
  <c r="AW31" i="1"/>
  <c r="AV31" i="1"/>
  <c r="AU31" i="1"/>
  <c r="Y31" i="1"/>
  <c r="X31" i="1"/>
  <c r="W31" i="1"/>
  <c r="V31" i="1"/>
  <c r="R31" i="1"/>
  <c r="Q31" i="1"/>
  <c r="P31" i="1"/>
  <c r="O31" i="1"/>
  <c r="BY30" i="1"/>
  <c r="BX30" i="1"/>
  <c r="BP30" i="1"/>
  <c r="BO30" i="1"/>
  <c r="BN30" i="1"/>
  <c r="BG30" i="1"/>
  <c r="BF30" i="1"/>
  <c r="BE30" i="1"/>
  <c r="AW30" i="1"/>
  <c r="AV30" i="1"/>
  <c r="AU30" i="1"/>
  <c r="Y30" i="1"/>
  <c r="X30" i="1"/>
  <c r="W30" i="1"/>
  <c r="V30" i="1"/>
  <c r="R30" i="1"/>
  <c r="Q30" i="1"/>
  <c r="P30" i="1"/>
  <c r="O30" i="1"/>
  <c r="BP29" i="1"/>
  <c r="BO29" i="1"/>
  <c r="BN29" i="1"/>
  <c r="BP27" i="1"/>
  <c r="BO27" i="1"/>
  <c r="BN27" i="1"/>
  <c r="BG27" i="1"/>
  <c r="BF27" i="1"/>
  <c r="BE27" i="1"/>
  <c r="AY27" i="1"/>
  <c r="Y27" i="1"/>
  <c r="X27" i="1"/>
  <c r="W27" i="1"/>
  <c r="V27" i="1"/>
  <c r="R27" i="1"/>
  <c r="Q27" i="1"/>
  <c r="P27" i="1"/>
  <c r="O27" i="1"/>
  <c r="BP26" i="1"/>
  <c r="BO26" i="1"/>
  <c r="BN26" i="1"/>
  <c r="Y26" i="1"/>
  <c r="X26" i="1"/>
  <c r="W26" i="1"/>
  <c r="V26" i="1"/>
  <c r="R26" i="1"/>
  <c r="Q26" i="1"/>
  <c r="T26" i="1" s="1"/>
  <c r="P26" i="1"/>
  <c r="O26" i="1"/>
  <c r="BY25" i="1"/>
  <c r="BX25" i="1"/>
  <c r="BP25" i="1"/>
  <c r="BO25" i="1"/>
  <c r="BN25" i="1"/>
  <c r="BG25" i="1"/>
  <c r="BF25" i="1"/>
  <c r="BE25" i="1"/>
  <c r="AW25" i="1"/>
  <c r="AV25" i="1"/>
  <c r="AU25" i="1"/>
  <c r="Y25" i="1"/>
  <c r="X25" i="1"/>
  <c r="W25" i="1"/>
  <c r="V25" i="1"/>
  <c r="R25" i="1"/>
  <c r="Q25" i="1"/>
  <c r="P25" i="1"/>
  <c r="O25" i="1"/>
  <c r="BY24" i="1"/>
  <c r="BX24" i="1"/>
  <c r="BP24" i="1"/>
  <c r="BO24" i="1"/>
  <c r="BN24" i="1"/>
  <c r="BG24" i="1"/>
  <c r="BF24" i="1"/>
  <c r="BE24" i="1"/>
  <c r="AW24" i="1"/>
  <c r="AV24" i="1"/>
  <c r="AU24" i="1"/>
  <c r="Y24" i="1"/>
  <c r="X24" i="1"/>
  <c r="W24" i="1"/>
  <c r="V24" i="1"/>
  <c r="R24" i="1"/>
  <c r="Q24" i="1"/>
  <c r="P24" i="1"/>
  <c r="O24" i="1"/>
  <c r="S24" i="1" s="1"/>
  <c r="BY23" i="1"/>
  <c r="BX23" i="1"/>
  <c r="BP23" i="1"/>
  <c r="BO23" i="1"/>
  <c r="BN23" i="1"/>
  <c r="BG23" i="1"/>
  <c r="BF23" i="1"/>
  <c r="BE23" i="1"/>
  <c r="AW23" i="1"/>
  <c r="AV23" i="1"/>
  <c r="AU23" i="1"/>
  <c r="Y23" i="1"/>
  <c r="X23" i="1"/>
  <c r="W23" i="1"/>
  <c r="V23" i="1"/>
  <c r="R23" i="1"/>
  <c r="Q23" i="1"/>
  <c r="P23" i="1"/>
  <c r="O23" i="1"/>
  <c r="BY22" i="1"/>
  <c r="BX22" i="1"/>
  <c r="BP22" i="1"/>
  <c r="BO22" i="1"/>
  <c r="BN22" i="1"/>
  <c r="BG22" i="1"/>
  <c r="BF22" i="1"/>
  <c r="BE22" i="1"/>
  <c r="AW22" i="1"/>
  <c r="AV22" i="1"/>
  <c r="AU22" i="1"/>
  <c r="Y22" i="1"/>
  <c r="X22" i="1"/>
  <c r="W22" i="1"/>
  <c r="V22" i="1"/>
  <c r="R22" i="1"/>
  <c r="Q22" i="1"/>
  <c r="P22" i="1"/>
  <c r="O22" i="1"/>
  <c r="BY21" i="1"/>
  <c r="BX21" i="1"/>
  <c r="BP21" i="1"/>
  <c r="BO21" i="1"/>
  <c r="BN21" i="1"/>
  <c r="AV21" i="1"/>
  <c r="Y21" i="1"/>
  <c r="X21" i="1"/>
  <c r="W21" i="1"/>
  <c r="V21" i="1"/>
  <c r="R21" i="1"/>
  <c r="Q21" i="1"/>
  <c r="P21" i="1"/>
  <c r="O21" i="1"/>
  <c r="BP20" i="1"/>
  <c r="BO20" i="1"/>
  <c r="BN20" i="1"/>
  <c r="BG20" i="1"/>
  <c r="BF20" i="1"/>
  <c r="BE20" i="1"/>
  <c r="Y20" i="1"/>
  <c r="X20" i="1"/>
  <c r="W20" i="1"/>
  <c r="V20" i="1"/>
  <c r="R20" i="1"/>
  <c r="Q20" i="1"/>
  <c r="P20" i="1"/>
  <c r="O20" i="1"/>
  <c r="BP19" i="1"/>
  <c r="BO19" i="1"/>
  <c r="BN19" i="1"/>
  <c r="BG19" i="1"/>
  <c r="BF19" i="1"/>
  <c r="BE19" i="1"/>
  <c r="Y19" i="1"/>
  <c r="X19" i="1"/>
  <c r="W19" i="1"/>
  <c r="V19" i="1"/>
  <c r="R19" i="1"/>
  <c r="Q19" i="1"/>
  <c r="P19" i="1"/>
  <c r="O19" i="1"/>
  <c r="BP18" i="1"/>
  <c r="BO18" i="1"/>
  <c r="BN18" i="1"/>
  <c r="BG18" i="1"/>
  <c r="BF18" i="1"/>
  <c r="BE18" i="1"/>
  <c r="Y18" i="1"/>
  <c r="X18" i="1"/>
  <c r="W18" i="1"/>
  <c r="V18" i="1"/>
  <c r="R18" i="1"/>
  <c r="Q18" i="1"/>
  <c r="P18" i="1"/>
  <c r="O18" i="1"/>
  <c r="BP17" i="1"/>
  <c r="BO17" i="1"/>
  <c r="BN17" i="1"/>
  <c r="Y17" i="1"/>
  <c r="X17" i="1"/>
  <c r="W17" i="1"/>
  <c r="V17" i="1"/>
  <c r="R17" i="1"/>
  <c r="Q17" i="1"/>
  <c r="P17" i="1"/>
  <c r="O17" i="1"/>
  <c r="BP14" i="1"/>
  <c r="BO14" i="1"/>
  <c r="BN14" i="1"/>
  <c r="BG14" i="1"/>
  <c r="BF14" i="1"/>
  <c r="BE14" i="1"/>
  <c r="Y14" i="1"/>
  <c r="X14" i="1"/>
  <c r="W14" i="1"/>
  <c r="V14" i="1"/>
  <c r="R14" i="1"/>
  <c r="Q14" i="1"/>
  <c r="P14" i="1"/>
  <c r="O14" i="1"/>
  <c r="BP13" i="1"/>
  <c r="BO13" i="1"/>
  <c r="BN13" i="1"/>
  <c r="Y13" i="1"/>
  <c r="X13" i="1"/>
  <c r="W13" i="1"/>
  <c r="V13" i="1"/>
  <c r="R13" i="1"/>
  <c r="Q13" i="1"/>
  <c r="P13" i="1"/>
  <c r="O13" i="1"/>
  <c r="BY12" i="1"/>
  <c r="BX12" i="1"/>
  <c r="BP12" i="1"/>
  <c r="BO12" i="1"/>
  <c r="BN12" i="1"/>
  <c r="BG12" i="1"/>
  <c r="BF12" i="1"/>
  <c r="BE12" i="1"/>
  <c r="AW12" i="1"/>
  <c r="AV12" i="1"/>
  <c r="AU12" i="1"/>
  <c r="Y12" i="1"/>
  <c r="X12" i="1"/>
  <c r="W12" i="1"/>
  <c r="V12" i="1"/>
  <c r="R12" i="1"/>
  <c r="Q12" i="1"/>
  <c r="P12" i="1"/>
  <c r="O12" i="1"/>
  <c r="BY11" i="1"/>
  <c r="BX11" i="1"/>
  <c r="BP11" i="1"/>
  <c r="BO11" i="1"/>
  <c r="BN11" i="1"/>
  <c r="BG11" i="1"/>
  <c r="BF11" i="1"/>
  <c r="BE11" i="1"/>
  <c r="AW11" i="1"/>
  <c r="AV11" i="1"/>
  <c r="AU11" i="1"/>
  <c r="Y11" i="1"/>
  <c r="X11" i="1"/>
  <c r="W11" i="1"/>
  <c r="V11" i="1"/>
  <c r="R11" i="1"/>
  <c r="Q11" i="1"/>
  <c r="T11" i="1" s="1"/>
  <c r="P11" i="1"/>
  <c r="O11" i="1"/>
  <c r="BY10" i="1"/>
  <c r="BX10" i="1"/>
  <c r="BP10" i="1"/>
  <c r="BO10" i="1"/>
  <c r="BN10" i="1"/>
  <c r="BG10" i="1"/>
  <c r="BF10" i="1"/>
  <c r="BE10" i="1"/>
  <c r="AW10" i="1"/>
  <c r="AV10" i="1"/>
  <c r="AU10" i="1"/>
  <c r="Y10" i="1"/>
  <c r="X10" i="1"/>
  <c r="W10" i="1"/>
  <c r="V10" i="1"/>
  <c r="R10" i="1"/>
  <c r="Q10" i="1"/>
  <c r="P10" i="1"/>
  <c r="O10" i="1"/>
  <c r="BP9" i="1"/>
  <c r="BG9" i="1"/>
  <c r="BY8" i="1"/>
  <c r="BX8" i="1"/>
  <c r="BP8" i="1"/>
  <c r="BO8" i="1"/>
  <c r="BN8" i="1"/>
  <c r="BG8" i="1"/>
  <c r="BF8" i="1"/>
  <c r="BE8" i="1"/>
  <c r="AW8" i="1"/>
  <c r="AV8" i="1"/>
  <c r="AU8" i="1"/>
  <c r="Y8" i="1"/>
  <c r="X8" i="1"/>
  <c r="W8" i="1"/>
  <c r="V8" i="1"/>
  <c r="R8" i="1"/>
  <c r="Q8" i="1"/>
  <c r="P8" i="1"/>
  <c r="O8" i="1"/>
  <c r="BY7" i="1"/>
  <c r="BX7" i="1"/>
  <c r="BZ7" i="1" s="1"/>
  <c r="BP7" i="1"/>
  <c r="BO7" i="1"/>
  <c r="BN7" i="1"/>
  <c r="BG7" i="1"/>
  <c r="BF7" i="1"/>
  <c r="BE7" i="1"/>
  <c r="AW7" i="1"/>
  <c r="AV7" i="1"/>
  <c r="AU7" i="1"/>
  <c r="AM41" i="1"/>
  <c r="AL41" i="1"/>
  <c r="AK41" i="1"/>
  <c r="Y7" i="1"/>
  <c r="X7" i="1"/>
  <c r="W7" i="1"/>
  <c r="V7" i="1"/>
  <c r="R7" i="1"/>
  <c r="Q7" i="1"/>
  <c r="P7" i="1"/>
  <c r="O7" i="1"/>
  <c r="BP6" i="1"/>
  <c r="BO6" i="1"/>
  <c r="BQ6" i="1" s="1"/>
  <c r="BN6" i="1"/>
  <c r="AM42" i="1"/>
  <c r="Y6" i="1"/>
  <c r="X6" i="1"/>
  <c r="W6" i="1"/>
  <c r="V6" i="1"/>
  <c r="R6" i="1"/>
  <c r="Q6" i="1"/>
  <c r="P6" i="1"/>
  <c r="O6" i="1"/>
  <c r="S32" i="1" l="1"/>
  <c r="T34" i="1"/>
  <c r="T27" i="1"/>
  <c r="S25" i="1"/>
  <c r="U25" i="1" s="1"/>
  <c r="BR31" i="1"/>
  <c r="BH23" i="1"/>
  <c r="S31" i="1"/>
  <c r="BH22" i="1"/>
  <c r="T25" i="1"/>
  <c r="BH38" i="1"/>
  <c r="BQ27" i="1"/>
  <c r="BH7" i="1"/>
  <c r="BZ8" i="1"/>
  <c r="BH27" i="1"/>
  <c r="S30" i="1"/>
  <c r="AY23" i="1"/>
  <c r="AY12" i="1"/>
  <c r="S11" i="1"/>
  <c r="U11" i="1" s="1"/>
  <c r="S17" i="1"/>
  <c r="BH20" i="1"/>
  <c r="AY31" i="1"/>
  <c r="BR34" i="1"/>
  <c r="BH35" i="1"/>
  <c r="S12" i="1"/>
  <c r="S18" i="1"/>
  <c r="BH31" i="1"/>
  <c r="T18" i="1"/>
  <c r="BR19" i="1"/>
  <c r="S21" i="1"/>
  <c r="AY10" i="1"/>
  <c r="BR14" i="1"/>
  <c r="BH24" i="1"/>
  <c r="AY32" i="1"/>
  <c r="BH36" i="1"/>
  <c r="T6" i="1"/>
  <c r="T10" i="1"/>
  <c r="S20" i="1"/>
  <c r="T21" i="1"/>
  <c r="T30" i="1"/>
  <c r="T32" i="1"/>
  <c r="U32" i="1" s="1"/>
  <c r="T37" i="1"/>
  <c r="T8" i="1"/>
  <c r="T13" i="1"/>
  <c r="BQ17" i="1"/>
  <c r="BZ23" i="1"/>
  <c r="AY33" i="1"/>
  <c r="BQ7" i="1"/>
  <c r="S14" i="1"/>
  <c r="BQ12" i="1"/>
  <c r="BQ20" i="1"/>
  <c r="T31" i="1"/>
  <c r="U31" i="1" s="1"/>
  <c r="BZ38" i="1"/>
  <c r="T14" i="1"/>
  <c r="BH18" i="1"/>
  <c r="T24" i="1"/>
  <c r="BR25" i="1"/>
  <c r="S27" i="1"/>
  <c r="U27" i="1" s="1"/>
  <c r="BR30" i="1"/>
  <c r="S34" i="1"/>
  <c r="U34" i="1" s="1"/>
  <c r="BZ36" i="1"/>
  <c r="BH8" i="1"/>
  <c r="BR18" i="1"/>
  <c r="BZ25" i="1"/>
  <c r="AX11" i="1"/>
  <c r="BH12" i="1"/>
  <c r="S13" i="1"/>
  <c r="BQ14" i="1"/>
  <c r="S22" i="1"/>
  <c r="BR22" i="1"/>
  <c r="S26" i="1"/>
  <c r="U26" i="1" s="1"/>
  <c r="AY30" i="1"/>
  <c r="BZ31" i="1"/>
  <c r="BR33" i="1"/>
  <c r="AY36" i="1"/>
  <c r="AX38" i="1"/>
  <c r="AY14" i="1"/>
  <c r="BR24" i="1"/>
  <c r="BQ8" i="1"/>
  <c r="S10" i="1"/>
  <c r="BR10" i="1"/>
  <c r="AY11" i="1"/>
  <c r="T20" i="1"/>
  <c r="T22" i="1"/>
  <c r="BZ22" i="1"/>
  <c r="BZ30" i="1"/>
  <c r="BR32" i="1"/>
  <c r="BQ33" i="1"/>
  <c r="S35" i="1"/>
  <c r="U35" i="1" s="1"/>
  <c r="BR35" i="1"/>
  <c r="S37" i="1"/>
  <c r="AY34" i="1"/>
  <c r="AX34" i="1"/>
  <c r="P41" i="1"/>
  <c r="BR20" i="1"/>
  <c r="AX33" i="1"/>
  <c r="BZ12" i="1"/>
  <c r="Y42" i="1"/>
  <c r="BQ10" i="1"/>
  <c r="BH11" i="1"/>
  <c r="AX12" i="1"/>
  <c r="AY19" i="1"/>
  <c r="AY20" i="1"/>
  <c r="BQ29" i="1"/>
  <c r="BQ31" i="1"/>
  <c r="BQ32" i="1"/>
  <c r="BQ11" i="1"/>
  <c r="AX10" i="1"/>
  <c r="T12" i="1"/>
  <c r="BR12" i="1"/>
  <c r="T17" i="1"/>
  <c r="U17" i="1" s="1"/>
  <c r="BQ19" i="1"/>
  <c r="AY25" i="1"/>
  <c r="BR27" i="1"/>
  <c r="AX32" i="1"/>
  <c r="O42" i="1"/>
  <c r="Q41" i="1"/>
  <c r="BN41" i="1"/>
  <c r="AY8" i="1"/>
  <c r="BH19" i="1"/>
  <c r="AX24" i="1"/>
  <c r="BH25" i="1"/>
  <c r="BH30" i="1"/>
  <c r="BH32" i="1"/>
  <c r="BZ32" i="1"/>
  <c r="BH33" i="1"/>
  <c r="BZ33" i="1"/>
  <c r="BH34" i="1"/>
  <c r="AY35" i="1"/>
  <c r="T38" i="1"/>
  <c r="BG42" i="1"/>
  <c r="R41" i="1"/>
  <c r="AU42" i="1"/>
  <c r="U24" i="1"/>
  <c r="P42" i="1"/>
  <c r="F42" i="1"/>
  <c r="V41" i="1"/>
  <c r="AV42" i="1"/>
  <c r="BP41" i="1"/>
  <c r="S19" i="1"/>
  <c r="S23" i="1"/>
  <c r="BQ23" i="1"/>
  <c r="BZ24" i="1"/>
  <c r="BQ25" i="1"/>
  <c r="BQ30" i="1"/>
  <c r="AX31" i="1"/>
  <c r="R42" i="1"/>
  <c r="AW42" i="1"/>
  <c r="BX42" i="1"/>
  <c r="F43" i="1"/>
  <c r="W41" i="1"/>
  <c r="V42" i="1"/>
  <c r="BP42" i="1"/>
  <c r="X41" i="1"/>
  <c r="BE41" i="1"/>
  <c r="BY42" i="1"/>
  <c r="BQ13" i="1"/>
  <c r="T19" i="1"/>
  <c r="T23" i="1"/>
  <c r="BQ26" i="1"/>
  <c r="T33" i="1"/>
  <c r="U33" i="1" s="1"/>
  <c r="S36" i="1"/>
  <c r="BQ36" i="1"/>
  <c r="W42" i="1"/>
  <c r="Y41" i="1"/>
  <c r="BF42" i="1"/>
  <c r="U13" i="1"/>
  <c r="X42" i="1"/>
  <c r="O41" i="1"/>
  <c r="BG41" i="1"/>
  <c r="S8" i="1"/>
  <c r="BH10" i="1"/>
  <c r="BZ10" i="1"/>
  <c r="BZ11" i="1"/>
  <c r="BH14" i="1"/>
  <c r="AY18" i="1"/>
  <c r="AY22" i="1"/>
  <c r="BZ34" i="1"/>
  <c r="T36" i="1"/>
  <c r="S38" i="1"/>
  <c r="BR38" i="1"/>
  <c r="AO39" i="1"/>
  <c r="BQ34" i="1"/>
  <c r="AX35" i="1"/>
  <c r="T7" i="1"/>
  <c r="BR7" i="1"/>
  <c r="BR8" i="1"/>
  <c r="BR23" i="1"/>
  <c r="AY24" i="1"/>
  <c r="BQ24" i="1"/>
  <c r="AX25" i="1"/>
  <c r="AX30" i="1"/>
  <c r="AO42" i="1"/>
  <c r="BR36" i="1"/>
  <c r="AY38" i="1"/>
  <c r="BQ38" i="1"/>
  <c r="P39" i="1"/>
  <c r="X39" i="1"/>
  <c r="AW39" i="1"/>
  <c r="BF39" i="1"/>
  <c r="BN39" i="1"/>
  <c r="P40" i="1"/>
  <c r="X40" i="1"/>
  <c r="AW40" i="1"/>
  <c r="BF40" i="1"/>
  <c r="BN40" i="1"/>
  <c r="AO41" i="1"/>
  <c r="AW41" i="1"/>
  <c r="BF41" i="1"/>
  <c r="Q42" i="1"/>
  <c r="BE42" i="1"/>
  <c r="BY39" i="1"/>
  <c r="AN42" i="1"/>
  <c r="AX22" i="1"/>
  <c r="Q39" i="1"/>
  <c r="Y39" i="1"/>
  <c r="BG39" i="1"/>
  <c r="BO39" i="1"/>
  <c r="Q40" i="1"/>
  <c r="Y40" i="1"/>
  <c r="BG40" i="1"/>
  <c r="BO40" i="1"/>
  <c r="BO41" i="1"/>
  <c r="BN42" i="1"/>
  <c r="R39" i="1"/>
  <c r="BP39" i="1"/>
  <c r="BX39" i="1"/>
  <c r="R40" i="1"/>
  <c r="BP40" i="1"/>
  <c r="BX40" i="1"/>
  <c r="BX41" i="1"/>
  <c r="BO42" i="1"/>
  <c r="BY40" i="1"/>
  <c r="BY41" i="1"/>
  <c r="AK42" i="1"/>
  <c r="AK40" i="1"/>
  <c r="AL42" i="1"/>
  <c r="S6" i="1"/>
  <c r="AX7" i="1"/>
  <c r="AX8" i="1"/>
  <c r="BQ18" i="1"/>
  <c r="BQ22" i="1"/>
  <c r="AX23" i="1"/>
  <c r="BQ35" i="1"/>
  <c r="AX36" i="1"/>
  <c r="V39" i="1"/>
  <c r="AU39" i="1"/>
  <c r="V40" i="1"/>
  <c r="AL40" i="1"/>
  <c r="AU40" i="1"/>
  <c r="AU41" i="1"/>
  <c r="S7" i="1"/>
  <c r="AY7" i="1"/>
  <c r="O39" i="1"/>
  <c r="W39" i="1"/>
  <c r="AV39" i="1"/>
  <c r="BE39" i="1"/>
  <c r="O40" i="1"/>
  <c r="W40" i="1"/>
  <c r="AM40" i="1"/>
  <c r="AV40" i="1"/>
  <c r="BE40" i="1"/>
  <c r="AV41" i="1"/>
  <c r="U21" i="1" l="1"/>
  <c r="U23" i="1"/>
  <c r="U8" i="1"/>
  <c r="U12" i="1"/>
  <c r="U38" i="1"/>
  <c r="U18" i="1"/>
  <c r="U10" i="1"/>
  <c r="U30" i="1"/>
  <c r="U19" i="1"/>
  <c r="U14" i="1"/>
  <c r="U22" i="1"/>
  <c r="U37" i="1"/>
  <c r="U20" i="1"/>
  <c r="BH42" i="1"/>
  <c r="BZ42" i="1"/>
  <c r="T42" i="1"/>
  <c r="BH41" i="1"/>
  <c r="BQ42" i="1"/>
  <c r="BZ41" i="1"/>
  <c r="BZ40" i="1"/>
  <c r="BH40" i="1"/>
  <c r="BZ39" i="1"/>
  <c r="S41" i="1"/>
  <c r="BQ40" i="1"/>
  <c r="BH39" i="1"/>
  <c r="U36" i="1"/>
  <c r="BR42" i="1"/>
  <c r="BR41" i="1"/>
  <c r="BR40" i="1"/>
  <c r="BR39" i="1"/>
  <c r="T41" i="1"/>
  <c r="U7" i="1"/>
  <c r="T40" i="1"/>
  <c r="F44" i="1"/>
  <c r="BQ41" i="1"/>
  <c r="T39" i="1"/>
  <c r="S42" i="1"/>
  <c r="S39" i="1"/>
  <c r="S40" i="1"/>
  <c r="BQ39" i="1"/>
  <c r="U6" i="1"/>
  <c r="AO40" i="1"/>
  <c r="AY42" i="1"/>
  <c r="AY41" i="1"/>
  <c r="AY40" i="1"/>
  <c r="AY39" i="1"/>
  <c r="AX42" i="1"/>
  <c r="U41" i="1" l="1"/>
  <c r="U39" i="1"/>
  <c r="U40" i="1"/>
  <c r="U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Jeni</author>
  </authors>
  <commentList>
    <comment ref="AY3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Jeni:</t>
        </r>
        <r>
          <rPr>
            <sz val="10"/>
            <color rgb="FF000000"/>
            <rFont val="Tahoma"/>
            <family val="2"/>
          </rPr>
          <t>diminished attention?</t>
        </r>
      </text>
    </comment>
  </commentList>
</comments>
</file>

<file path=xl/sharedStrings.xml><?xml version="1.0" encoding="utf-8"?>
<sst xmlns="http://schemas.openxmlformats.org/spreadsheetml/2006/main" count="797" uniqueCount="232">
  <si>
    <r>
      <rPr>
        <b/>
        <sz val="11"/>
        <color theme="1"/>
        <rFont val="Calibri"/>
        <family val="2"/>
        <scheme val="minor"/>
      </rPr>
      <t>Variables for regression analyses</t>
    </r>
    <r>
      <rPr>
        <sz val="11"/>
        <color theme="1"/>
        <rFont val="Calibri"/>
        <family val="2"/>
        <scheme val="minor"/>
      </rPr>
      <t xml:space="preserve"> (01 and 46 were excluded because of movement artefacts)</t>
    </r>
  </si>
  <si>
    <t>synesthesia</t>
  </si>
  <si>
    <t>altered states of consciousness</t>
  </si>
  <si>
    <t>aesthetic involv in nature</t>
  </si>
  <si>
    <t>imaginative involv</t>
  </si>
  <si>
    <t>extra-sensory perception</t>
  </si>
  <si>
    <t>0 = zero; 100 = deep</t>
  </si>
  <si>
    <t>0 = calm, relaxed mind; 100 = active, agitated mind)</t>
  </si>
  <si>
    <t>0 = stable attention; 100 = instable attention</t>
  </si>
  <si>
    <t>0 = perfect control over actions and thoughts; 100 = passive witness</t>
  </si>
  <si>
    <t>0 = focal perception; 100 = global perception</t>
  </si>
  <si>
    <t>SPSS</t>
  </si>
  <si>
    <t>ParticipantCode</t>
  </si>
  <si>
    <t>Condition</t>
  </si>
  <si>
    <t>Gender</t>
  </si>
  <si>
    <t>Age</t>
  </si>
  <si>
    <t>SHSS_score</t>
  </si>
  <si>
    <t>VAS_Nana_Int</t>
  </si>
  <si>
    <t>VAS_Ana_Int</t>
  </si>
  <si>
    <t>VAS_Nhyper_Int</t>
  </si>
  <si>
    <t>VAS_Hyper_Int</t>
  </si>
  <si>
    <t>VAS_Nana_UnP</t>
  </si>
  <si>
    <t>VAS_Ana_UnP</t>
  </si>
  <si>
    <t>VAS_Nhyper_UnP</t>
  </si>
  <si>
    <t>VAS_Hyper_UnP</t>
  </si>
  <si>
    <t>Amount of changes in Pain</t>
  </si>
  <si>
    <t>PercDiffAna_Int</t>
  </si>
  <si>
    <t>PercDiffAna_UnP</t>
  </si>
  <si>
    <t>PercDiffHyper_Int</t>
  </si>
  <si>
    <t>PercDiffHyper_UnP</t>
  </si>
  <si>
    <t>MODTAS_total</t>
  </si>
  <si>
    <t>MODTAS_syn</t>
  </si>
  <si>
    <t>MODTAS_ASC</t>
  </si>
  <si>
    <t>MODTAS_AlinN</t>
  </si>
  <si>
    <t>MODTAS_ImInvolv</t>
  </si>
  <si>
    <t>MODTAS_ESP</t>
  </si>
  <si>
    <t>HypnDepth1</t>
  </si>
  <si>
    <t>HypnDepth2</t>
  </si>
  <si>
    <t>HypnDepth3</t>
  </si>
  <si>
    <t>HypnDepth4</t>
  </si>
  <si>
    <t>HypnDepth5</t>
  </si>
  <si>
    <t>HypnDepthPreInd</t>
  </si>
  <si>
    <t>HypnDepthPostInd</t>
  </si>
  <si>
    <t>PercDiffHypnDepth</t>
  </si>
  <si>
    <t>MentRelax1</t>
  </si>
  <si>
    <t>MentRelax2</t>
  </si>
  <si>
    <t>MentRelax3</t>
  </si>
  <si>
    <t>MentRelax4</t>
  </si>
  <si>
    <t>MentRelax5</t>
  </si>
  <si>
    <t>MentRelaxPreInd</t>
  </si>
  <si>
    <t>MentRelaxPostInd</t>
  </si>
  <si>
    <t>PercDiffMentRelax</t>
  </si>
  <si>
    <t>AttStabil1</t>
  </si>
  <si>
    <t>AttStabil2</t>
  </si>
  <si>
    <t>AttStabil3</t>
  </si>
  <si>
    <t>AttStabil4</t>
  </si>
  <si>
    <t>AttStabil5</t>
  </si>
  <si>
    <t>AttStabilPreInd</t>
  </si>
  <si>
    <t>AttStabilPostInd</t>
  </si>
  <si>
    <t>PercDiffAttStabil</t>
  </si>
  <si>
    <t>Automaticity1</t>
  </si>
  <si>
    <t>Automaticity2</t>
  </si>
  <si>
    <t>Automaticity3</t>
  </si>
  <si>
    <t>Automaticity4</t>
  </si>
  <si>
    <t>Automaticity5</t>
  </si>
  <si>
    <t>AutomaticityPreInd</t>
  </si>
  <si>
    <t>AutomaticityPostInd</t>
  </si>
  <si>
    <t>PercDiffAutomat</t>
  </si>
  <si>
    <t>PercFocus1</t>
  </si>
  <si>
    <t>PercFocus2</t>
  </si>
  <si>
    <t>PercFocus3</t>
  </si>
  <si>
    <t>PercFocus4</t>
  </si>
  <si>
    <t>PercFocus5</t>
  </si>
  <si>
    <t>PercFocusPreInd</t>
  </si>
  <si>
    <t>PercFocusPostInd</t>
  </si>
  <si>
    <t>PercDiffPercFocus</t>
  </si>
  <si>
    <t>SHSS score</t>
  </si>
  <si>
    <t>mean VAS Nana</t>
  </si>
  <si>
    <t>mean VAS ana</t>
  </si>
  <si>
    <t>mean VAS Nhyper</t>
  </si>
  <si>
    <t>mean VAS hyper</t>
  </si>
  <si>
    <t>abs.Change</t>
  </si>
  <si>
    <t>RawChange</t>
  </si>
  <si>
    <t>TotalChange</t>
  </si>
  <si>
    <t>%diff. Ana</t>
  </si>
  <si>
    <t>%diff. Hyper</t>
  </si>
  <si>
    <t>MODTAS</t>
  </si>
  <si>
    <t>HypnDepth</t>
  </si>
  <si>
    <t>PercDiff</t>
  </si>
  <si>
    <t>MentRelax</t>
  </si>
  <si>
    <t>AttStabil</t>
  </si>
  <si>
    <t>Automaticity</t>
  </si>
  <si>
    <t>Abs. Diff</t>
  </si>
  <si>
    <t>PercFocus</t>
  </si>
  <si>
    <t>intensity</t>
  </si>
  <si>
    <t xml:space="preserve">UnP </t>
  </si>
  <si>
    <t>UnP</t>
  </si>
  <si>
    <t>Ana intensity</t>
  </si>
  <si>
    <t>Ana UnP</t>
  </si>
  <si>
    <t>Hyper intensity</t>
  </si>
  <si>
    <t>Hyper UnP</t>
  </si>
  <si>
    <t>Ana (INT&amp;UnP)</t>
  </si>
  <si>
    <t>Hyper (INT&amp;UNP)</t>
  </si>
  <si>
    <t>Hyp-Ana(INT&amp;UNP)</t>
  </si>
  <si>
    <t>total</t>
  </si>
  <si>
    <t>syn.</t>
  </si>
  <si>
    <t>ASC</t>
  </si>
  <si>
    <t>AIinN</t>
  </si>
  <si>
    <t>Im.Involv.</t>
  </si>
  <si>
    <t>ESP</t>
  </si>
  <si>
    <t>E-SAS1</t>
  </si>
  <si>
    <t>E-SAS2</t>
  </si>
  <si>
    <t>E-SAS3</t>
  </si>
  <si>
    <t>E-SAS4</t>
  </si>
  <si>
    <t>E-SAS5(post-exit)</t>
  </si>
  <si>
    <t>pre-ind.</t>
  </si>
  <si>
    <t>post-ind.</t>
  </si>
  <si>
    <t>ESAS4-2</t>
  </si>
  <si>
    <t>Abs. Change</t>
  </si>
  <si>
    <t>E-SAS4-E-SAS2</t>
  </si>
  <si>
    <t>APM01</t>
    <phoneticPr fontId="0" type="noConversion"/>
  </si>
  <si>
    <t>H1</t>
    <phoneticPr fontId="0" type="noConversion"/>
  </si>
  <si>
    <t>m</t>
    <phoneticPr fontId="0" type="noConversion"/>
  </si>
  <si>
    <t>APM02</t>
  </si>
  <si>
    <t>H2</t>
  </si>
  <si>
    <t>f</t>
  </si>
  <si>
    <t>APM03</t>
  </si>
  <si>
    <t>H1</t>
  </si>
  <si>
    <t>pas de données sur la douleur pendant le scan (j'en ai pour les session de EEG si ça peut aider, tiens-moi au courant): le participant avait beaucoup de retard donc on a juste fait le ASL</t>
    <phoneticPr fontId="0" type="noConversion"/>
  </si>
  <si>
    <t>m</t>
  </si>
  <si>
    <t>APM05</t>
  </si>
  <si>
    <t>APM06</t>
  </si>
  <si>
    <t>APM07</t>
  </si>
  <si>
    <t>APM08</t>
    <phoneticPr fontId="0" type="noConversion"/>
  </si>
  <si>
    <t>H2</t>
    <phoneticPr fontId="0" type="noConversion"/>
  </si>
  <si>
    <t>f</t>
    <phoneticPr fontId="0" type="noConversion"/>
  </si>
  <si>
    <t>APM09</t>
  </si>
  <si>
    <t>APM12</t>
  </si>
  <si>
    <t>APM17</t>
  </si>
  <si>
    <t>APM20</t>
  </si>
  <si>
    <t>APM22</t>
  </si>
  <si>
    <t>APM26</t>
  </si>
  <si>
    <t>APM27</t>
  </si>
  <si>
    <t>APM28</t>
  </si>
  <si>
    <t>APM29</t>
  </si>
  <si>
    <t>APM32</t>
    <phoneticPr fontId="0" type="noConversion"/>
  </si>
  <si>
    <t>APM33</t>
  </si>
  <si>
    <t>APM35</t>
    <phoneticPr fontId="0" type="noConversion"/>
  </si>
  <si>
    <t>pas de données de douleur pour la session 4 (de scan)</t>
    <phoneticPr fontId="0" type="noConversion"/>
  </si>
  <si>
    <t>APM36</t>
  </si>
  <si>
    <t>APM37</t>
  </si>
  <si>
    <t>APM38</t>
  </si>
  <si>
    <t>APM40</t>
  </si>
  <si>
    <t>APM41</t>
  </si>
  <si>
    <t>APM42</t>
  </si>
  <si>
    <t>APM43</t>
  </si>
  <si>
    <t>APM47</t>
  </si>
  <si>
    <t>mean</t>
  </si>
  <si>
    <t>H2: 12</t>
  </si>
  <si>
    <t>st. dev.</t>
  </si>
  <si>
    <t>H1: 12</t>
  </si>
  <si>
    <t>SEM</t>
  </si>
  <si>
    <t>cor. PRE auto</t>
  </si>
  <si>
    <t>cor. POST auto</t>
  </si>
  <si>
    <t>cor. POST-PRE abs. diff</t>
  </si>
  <si>
    <t>APM11</t>
  </si>
  <si>
    <t>no pain scans but the note in Hypnosis_variables20190114.xlsx also indicates that ASL was done in this subject (but the file does not have the E-SAS ratings so i assume we only have SHSS and ASL data for that subject)</t>
  </si>
  <si>
    <t>*</t>
  </si>
  <si>
    <t>APM10</t>
  </si>
  <si>
    <t>APM13</t>
  </si>
  <si>
    <t>APM14</t>
  </si>
  <si>
    <t>APM16</t>
  </si>
  <si>
    <t>APM18</t>
  </si>
  <si>
    <t>APM19</t>
  </si>
  <si>
    <t>APM21</t>
  </si>
  <si>
    <t>APM23</t>
  </si>
  <si>
    <t>APM24</t>
  </si>
  <si>
    <t>APM25</t>
  </si>
  <si>
    <t>APM26 </t>
  </si>
  <si>
    <t>E-SAS measure 5 is missing for all scales (ok to include in regression analyses)</t>
  </si>
  <si>
    <t>APM30</t>
  </si>
  <si>
    <t>APM31</t>
  </si>
  <si>
    <t>APM32</t>
  </si>
  <si>
    <t>APM34</t>
  </si>
  <si>
    <t>APM35</t>
  </si>
  <si>
    <t>APM39</t>
  </si>
  <si>
    <t>APM44</t>
  </si>
  <si>
    <t>APM45</t>
  </si>
  <si>
    <t>APM46</t>
  </si>
  <si>
    <t>APM01</t>
  </si>
  <si>
    <t>?</t>
  </si>
  <si>
    <t>excluded from fMRI analysis (and ASL?) because of movement artefact; or this may be excessive movement? (see cell B1) Is this for pain or ASL scans or both? Also see APM47</t>
  </si>
  <si>
    <t>Pain ratings</t>
  </si>
  <si>
    <t>Hyp Depth</t>
  </si>
  <si>
    <t>SHSSA</t>
  </si>
  <si>
    <t>yes</t>
  </si>
  <si>
    <t>E-SAS measure 4 is missing for all scales; not sure if we should include in ASL regression analyses based on changes from E-SAS 1&amp;2 to E-SAS 3-4 because E-SAS3 is immediately after induction but ASL-hypnosis scan is just before the missing E-SAS4</t>
  </si>
  <si>
    <t>Bold-fMRI (pain)</t>
  </si>
  <si>
    <t>ASL resting-state data</t>
  </si>
  <si>
    <t>missing</t>
  </si>
  <si>
    <t>to be confirmed</t>
  </si>
  <si>
    <t>Other E-SAS</t>
  </si>
  <si>
    <t>Available</t>
  </si>
  <si>
    <t>to be verfified ; exclude if automaticity always = 0 (i.e. validity)</t>
  </si>
  <si>
    <t>yes, not used? Why?</t>
  </si>
  <si>
    <t>all E-SAS data = 0 ; i assume these are not valid an should be considered missing (problem with E-prime?)</t>
  </si>
  <si>
    <t> complete rating data set but Automaticity = 0 at all time points; are these valid ratings or is this missing data?</t>
  </si>
  <si>
    <t>complete rating data set available - but data set was incomplete in regression (missing hyp depth, relax, att stability and att focus)</t>
  </si>
  <si>
    <t>complete rating data set</t>
  </si>
  <si>
    <t>consider excluding</t>
  </si>
  <si>
    <t>Note</t>
  </si>
  <si>
    <t>Include in ASL regression</t>
  </si>
  <si>
    <t>APM08</t>
  </si>
  <si>
    <t>APM15</t>
  </si>
  <si>
    <t>no?</t>
  </si>
  <si>
    <t>incomplete rating data set - missing SHSS pain and automaticity ratings hyp depth, relax, att stability and att focus are available</t>
  </si>
  <si>
    <t>APM04*</t>
  </si>
  <si>
    <t>APM34*</t>
  </si>
  <si>
    <t>* APM04: no ASL data. APM34: high BDI</t>
  </si>
  <si>
    <t>f: 17</t>
  </si>
  <si>
    <t>m: 16</t>
  </si>
  <si>
    <t>Yes</t>
  </si>
  <si>
    <t>No</t>
  </si>
  <si>
    <t>SHSSA (N= 31)</t>
  </si>
  <si>
    <t>Hyp Depth (N= 29)</t>
  </si>
  <si>
    <t>Automaticity (N = 28)</t>
  </si>
  <si>
    <t>Does not exit</t>
  </si>
  <si>
    <t>Excluded; high BDI index</t>
  </si>
  <si>
    <t>incomplete</t>
  </si>
  <si>
    <t>APM04 (did not complete scan)</t>
  </si>
  <si>
    <t>complete rating data set available - but data set was incomplete in regression (missing hyp depth, relax, att stability and att focus)
excluded from fMRI analysis (and ASL?) because of movement artefact; or this may be excessive movement? (see cell B1) Is this for pain or ASL scans or both? Also see APM01</t>
  </si>
  <si>
    <t>complete rating data set availabl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</si>
</sst>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2" borderId="8" xfId="0" applyFill="1" applyBorder="1"/>
    <xf numFmtId="0" fontId="0" fillId="6" borderId="0" xfId="0" applyFill="1"/>
    <xf numFmtId="0" fontId="8" fillId="7" borderId="0" xfId="0" applyFont="1" applyFill="1"/>
    <xf numFmtId="2" fontId="0" fillId="0" borderId="0" xfId="0" applyNumberFormat="1"/>
    <xf numFmtId="2" fontId="0" fillId="8" borderId="0" xfId="0" applyNumberFormat="1" applyFill="1"/>
    <xf numFmtId="2" fontId="0" fillId="0" borderId="15" xfId="0" applyNumberFormat="1" applyBorder="1"/>
    <xf numFmtId="2" fontId="0" fillId="0" borderId="16" xfId="0" applyNumberFormat="1" applyBorder="1"/>
    <xf numFmtId="2" fontId="6" fillId="3" borderId="15" xfId="0" applyNumberFormat="1" applyFont="1" applyFill="1" applyBorder="1"/>
    <xf numFmtId="2" fontId="6" fillId="3" borderId="0" xfId="0" applyNumberFormat="1" applyFont="1" applyFill="1"/>
    <xf numFmtId="2" fontId="7" fillId="3" borderId="16" xfId="0" applyNumberFormat="1" applyFont="1" applyFill="1" applyBorder="1"/>
    <xf numFmtId="2" fontId="8" fillId="0" borderId="0" xfId="0" applyNumberFormat="1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0" fillId="9" borderId="17" xfId="0" applyFill="1" applyBorder="1"/>
    <xf numFmtId="0" fontId="0" fillId="7" borderId="0" xfId="0" applyFill="1"/>
    <xf numFmtId="0" fontId="0" fillId="10" borderId="0" xfId="0" applyFill="1"/>
    <xf numFmtId="2" fontId="0" fillId="7" borderId="0" xfId="0" applyNumberFormat="1" applyFill="1"/>
    <xf numFmtId="0" fontId="0" fillId="0" borderId="18" xfId="0" applyBorder="1"/>
    <xf numFmtId="0" fontId="0" fillId="0" borderId="19" xfId="0" applyBorder="1"/>
    <xf numFmtId="0" fontId="8" fillId="0" borderId="0" xfId="0" applyFont="1"/>
    <xf numFmtId="2" fontId="8" fillId="0" borderId="20" xfId="0" applyNumberFormat="1" applyFont="1" applyBorder="1"/>
    <xf numFmtId="2" fontId="0" fillId="0" borderId="20" xfId="0" applyNumberFormat="1" applyBorder="1"/>
    <xf numFmtId="2" fontId="0" fillId="0" borderId="6" xfId="0" applyNumberFormat="1" applyBorder="1"/>
    <xf numFmtId="2" fontId="8" fillId="0" borderId="21" xfId="0" applyNumberFormat="1" applyFont="1" applyBorder="1"/>
    <xf numFmtId="2" fontId="0" fillId="0" borderId="21" xfId="0" applyNumberFormat="1" applyBorder="1"/>
    <xf numFmtId="2" fontId="0" fillId="0" borderId="19" xfId="0" applyNumberFormat="1" applyBorder="1"/>
    <xf numFmtId="0" fontId="9" fillId="9" borderId="17" xfId="0" applyFont="1" applyFill="1" applyBorder="1"/>
    <xf numFmtId="0" fontId="10" fillId="7" borderId="0" xfId="0" applyFont="1" applyFill="1"/>
    <xf numFmtId="0" fontId="8" fillId="6" borderId="0" xfId="0" applyFont="1" applyFill="1"/>
    <xf numFmtId="0" fontId="8" fillId="11" borderId="0" xfId="0" applyFont="1" applyFill="1"/>
    <xf numFmtId="0" fontId="11" fillId="0" borderId="0" xfId="0" applyFont="1"/>
    <xf numFmtId="0" fontId="11" fillId="10" borderId="0" xfId="0" applyFont="1" applyFill="1"/>
    <xf numFmtId="0" fontId="11" fillId="6" borderId="0" xfId="0" applyFont="1" applyFill="1"/>
    <xf numFmtId="2" fontId="11" fillId="0" borderId="0" xfId="0" applyNumberFormat="1" applyFont="1"/>
    <xf numFmtId="2" fontId="11" fillId="8" borderId="0" xfId="0" applyNumberFormat="1" applyFont="1" applyFill="1"/>
    <xf numFmtId="2" fontId="11" fillId="7" borderId="0" xfId="0" applyNumberFormat="1" applyFont="1" applyFill="1"/>
    <xf numFmtId="2" fontId="11" fillId="0" borderId="15" xfId="0" applyNumberFormat="1" applyFont="1" applyBorder="1"/>
    <xf numFmtId="2" fontId="11" fillId="0" borderId="16" xfId="0" applyNumberFormat="1" applyFont="1" applyBorder="1"/>
    <xf numFmtId="2" fontId="11" fillId="3" borderId="15" xfId="0" applyNumberFormat="1" applyFont="1" applyFill="1" applyBorder="1"/>
    <xf numFmtId="2" fontId="11" fillId="3" borderId="0" xfId="0" applyNumberFormat="1" applyFont="1" applyFill="1"/>
    <xf numFmtId="2" fontId="12" fillId="3" borderId="16" xfId="0" applyNumberFormat="1" applyFont="1" applyFill="1" applyBorder="1"/>
    <xf numFmtId="0" fontId="11" fillId="0" borderId="18" xfId="0" applyFont="1" applyBorder="1"/>
    <xf numFmtId="0" fontId="11" fillId="0" borderId="19" xfId="0" applyFont="1" applyBorder="1"/>
    <xf numFmtId="0" fontId="11" fillId="0" borderId="0" xfId="0" applyFont="1" applyAlignment="1">
      <alignment horizontal="center"/>
    </xf>
    <xf numFmtId="2" fontId="11" fillId="0" borderId="21" xfId="0" applyNumberFormat="1" applyFont="1" applyBorder="1"/>
    <xf numFmtId="0" fontId="11" fillId="3" borderId="17" xfId="0" applyFont="1" applyFill="1" applyBorder="1" applyAlignment="1">
      <alignment horizontal="center"/>
    </xf>
    <xf numFmtId="2" fontId="11" fillId="0" borderId="19" xfId="0" applyNumberFormat="1" applyFont="1" applyBorder="1"/>
    <xf numFmtId="0" fontId="0" fillId="9" borderId="22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1" xfId="0" applyBorder="1"/>
    <xf numFmtId="0" fontId="8" fillId="11" borderId="1" xfId="0" applyFont="1" applyFill="1" applyBorder="1"/>
    <xf numFmtId="2" fontId="0" fillId="0" borderId="1" xfId="0" applyNumberFormat="1" applyBorder="1"/>
    <xf numFmtId="2" fontId="0" fillId="8" borderId="1" xfId="0" applyNumberFormat="1" applyFill="1" applyBorder="1"/>
    <xf numFmtId="2" fontId="0" fillId="7" borderId="1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2" fontId="6" fillId="3" borderId="23" xfId="0" applyNumberFormat="1" applyFont="1" applyFill="1" applyBorder="1"/>
    <xf numFmtId="2" fontId="6" fillId="3" borderId="1" xfId="0" applyNumberFormat="1" applyFont="1" applyFill="1" applyBorder="1"/>
    <xf numFmtId="2" fontId="7" fillId="3" borderId="24" xfId="0" applyNumberFormat="1" applyFont="1" applyFill="1" applyBorder="1"/>
    <xf numFmtId="2" fontId="8" fillId="0" borderId="1" xfId="0" applyNumberFormat="1" applyFont="1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2" fontId="8" fillId="0" borderId="25" xfId="0" applyNumberFormat="1" applyFont="1" applyBorder="1"/>
    <xf numFmtId="0" fontId="0" fillId="0" borderId="13" xfId="0" applyBorder="1" applyAlignment="1">
      <alignment horizontal="center"/>
    </xf>
    <xf numFmtId="2" fontId="0" fillId="0" borderId="25" xfId="0" applyNumberFormat="1" applyBorder="1"/>
    <xf numFmtId="0" fontId="0" fillId="0" borderId="9" xfId="0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2" fontId="0" fillId="0" borderId="13" xfId="0" applyNumberFormat="1" applyBorder="1"/>
    <xf numFmtId="0" fontId="3" fillId="2" borderId="0" xfId="0" applyFont="1" applyFill="1"/>
    <xf numFmtId="0" fontId="9" fillId="0" borderId="0" xfId="0" applyFont="1"/>
    <xf numFmtId="2" fontId="0" fillId="5" borderId="0" xfId="0" applyNumberFormat="1" applyFill="1"/>
    <xf numFmtId="0" fontId="8" fillId="2" borderId="20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0" borderId="18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4" borderId="19" xfId="0" applyFont="1" applyFill="1" applyBorder="1" applyAlignment="1">
      <alignment horizontal="center"/>
    </xf>
    <xf numFmtId="0" fontId="8" fillId="0" borderId="12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16" fillId="9" borderId="17" xfId="0" applyFont="1" applyFill="1" applyBorder="1"/>
    <xf numFmtId="0" fontId="5" fillId="2" borderId="0" xfId="0" applyFon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9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 wrapText="1"/>
    </xf>
    <xf numFmtId="0" fontId="19" fillId="0" borderId="26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" fillId="5" borderId="27" xfId="0" applyFont="1" applyFill="1" applyBorder="1" applyAlignment="1">
      <alignment horizontal="left" vertical="top"/>
    </xf>
    <xf numFmtId="0" fontId="2" fillId="5" borderId="27" xfId="0" applyFont="1" applyFill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15" fillId="5" borderId="27" xfId="0" applyFont="1" applyFill="1" applyBorder="1" applyAlignment="1">
      <alignment horizontal="left" vertical="top" wrapText="1"/>
    </xf>
    <xf numFmtId="0" fontId="2" fillId="12" borderId="27" xfId="0" applyFont="1" applyFill="1" applyBorder="1" applyAlignment="1">
      <alignment horizontal="left" vertical="top"/>
    </xf>
    <xf numFmtId="0" fontId="15" fillId="12" borderId="27" xfId="0" applyFont="1" applyFill="1" applyBorder="1" applyAlignment="1">
      <alignment horizontal="left" vertical="top" wrapText="1"/>
    </xf>
    <xf numFmtId="0" fontId="2" fillId="12" borderId="27" xfId="0" applyFont="1" applyFill="1" applyBorder="1" applyAlignment="1">
      <alignment horizontal="left" vertical="top" wrapText="1"/>
    </xf>
    <xf numFmtId="0" fontId="15" fillId="5" borderId="27" xfId="0" applyFont="1" applyFill="1" applyBorder="1" applyAlignment="1">
      <alignment horizontal="left" vertical="top"/>
    </xf>
    <xf numFmtId="0" fontId="15" fillId="12" borderId="27" xfId="0" applyFont="1" applyFill="1" applyBorder="1" applyAlignment="1">
      <alignment horizontal="left" vertical="top"/>
    </xf>
    <xf numFmtId="0" fontId="17" fillId="5" borderId="27" xfId="0" applyFont="1" applyFill="1" applyBorder="1" applyAlignment="1">
      <alignment horizontal="left" vertical="top"/>
    </xf>
    <xf numFmtId="0" fontId="1" fillId="5" borderId="27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18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4"/>
  <sheetViews>
    <sheetView tabSelected="1" topLeftCell="A24" zoomScale="125" zoomScaleNormal="125" zoomScalePageLayoutView="125" workbookViewId="0">
      <pane xSplit="2" topLeftCell="C1" activePane="topRight" state="frozenSplit"/>
      <selection activeCell="A5" sqref="A5"/>
      <selection pane="topRight" activeCell="A41" sqref="A41"/>
    </sheetView>
  </sheetViews>
  <sheetFormatPr baseColWidth="10" defaultRowHeight="14.4" x14ac:dyDescent="0.3"/>
  <cols>
    <col min="1" max="1" width="11.109375" bestFit="1" customWidth="1"/>
    <col min="2" max="2" width="10.109375" customWidth="1"/>
    <col min="3" max="3" width="35" customWidth="1"/>
    <col min="4" max="4" width="6.6640625" bestFit="1" customWidth="1"/>
    <col min="5" max="5" width="11.109375" bestFit="1" customWidth="1"/>
    <col min="6" max="6" width="9.6640625" bestFit="1" customWidth="1"/>
    <col min="7" max="7" width="13" customWidth="1"/>
    <col min="8" max="8" width="11.77734375" customWidth="1"/>
    <col min="9" max="9" width="14.44140625" customWidth="1"/>
    <col min="10" max="10" width="13.109375" customWidth="1"/>
    <col min="11" max="11" width="13" customWidth="1"/>
    <col min="12" max="12" width="11.77734375" customWidth="1"/>
    <col min="13" max="13" width="14.44140625" customWidth="1"/>
    <col min="14" max="14" width="13.33203125" customWidth="1"/>
    <col min="15" max="15" width="11" customWidth="1"/>
    <col min="16" max="16" width="9.6640625" customWidth="1"/>
    <col min="17" max="17" width="12.6640625" customWidth="1"/>
    <col min="18" max="18" width="9.6640625" customWidth="1"/>
    <col min="19" max="19" width="12.44140625" customWidth="1"/>
    <col min="20" max="20" width="14.33203125" customWidth="1"/>
    <col min="21" max="21" width="15.77734375" customWidth="1"/>
    <col min="22" max="22" width="13" customWidth="1"/>
    <col min="23" max="23" width="14" customWidth="1"/>
    <col min="24" max="24" width="14.6640625" customWidth="1"/>
    <col min="25" max="25" width="15.6640625" customWidth="1"/>
    <col min="26" max="26" width="12.33203125" customWidth="1"/>
    <col min="27" max="27" width="11.109375" customWidth="1"/>
    <col min="28" max="28" width="24.33203125" customWidth="1"/>
    <col min="29" max="29" width="20.33203125" customWidth="1"/>
    <col min="30" max="30" width="15.109375" customWidth="1"/>
    <col min="31" max="31" width="20" customWidth="1"/>
    <col min="32" max="32" width="16.33203125" bestFit="1" customWidth="1"/>
    <col min="33" max="35" width="10.77734375" bestFit="1" customWidth="1"/>
    <col min="36" max="36" width="13.77734375" bestFit="1" customWidth="1"/>
    <col min="37" max="37" width="14.77734375" bestFit="1" customWidth="1"/>
    <col min="38" max="38" width="15.6640625" bestFit="1" customWidth="1"/>
    <col min="39" max="40" width="15.6640625" customWidth="1"/>
    <col min="41" max="41" width="15.77734375" bestFit="1" customWidth="1"/>
    <col min="42" max="42" width="19.44140625" customWidth="1"/>
    <col min="43" max="45" width="10.109375" bestFit="1" customWidth="1"/>
    <col min="46" max="46" width="13.77734375" bestFit="1" customWidth="1"/>
    <col min="47" max="47" width="14.109375" bestFit="1" customWidth="1"/>
    <col min="48" max="48" width="15" bestFit="1" customWidth="1"/>
    <col min="49" max="50" width="15" customWidth="1"/>
    <col min="51" max="51" width="15.33203125" bestFit="1" customWidth="1"/>
    <col min="52" max="52" width="14.109375" customWidth="1"/>
    <col min="53" max="55" width="8.77734375" bestFit="1" customWidth="1"/>
    <col min="56" max="56" width="13.77734375" bestFit="1" customWidth="1"/>
    <col min="57" max="57" width="12.77734375" bestFit="1" customWidth="1"/>
    <col min="58" max="58" width="13.6640625" bestFit="1" customWidth="1"/>
    <col min="59" max="59" width="13.6640625" customWidth="1"/>
    <col min="60" max="60" width="13.77734375" bestFit="1" customWidth="1"/>
    <col min="61" max="61" width="15.109375" customWidth="1"/>
    <col min="62" max="64" width="12.109375" bestFit="1" customWidth="1"/>
    <col min="65" max="65" width="13.77734375" bestFit="1" customWidth="1"/>
    <col min="66" max="66" width="16.33203125" bestFit="1" customWidth="1"/>
    <col min="67" max="67" width="17.109375" bestFit="1" customWidth="1"/>
    <col min="68" max="69" width="17.109375" customWidth="1"/>
    <col min="70" max="70" width="13.77734375" bestFit="1" customWidth="1"/>
    <col min="71" max="71" width="12.77734375" customWidth="1"/>
    <col min="72" max="74" width="9.77734375" bestFit="1" customWidth="1"/>
    <col min="75" max="76" width="13.77734375" bestFit="1" customWidth="1"/>
    <col min="77" max="77" width="14.6640625" bestFit="1" customWidth="1"/>
    <col min="78" max="78" width="14.77734375" bestFit="1" customWidth="1"/>
  </cols>
  <sheetData>
    <row r="1" spans="1:78" x14ac:dyDescent="0.3">
      <c r="B1" t="s">
        <v>0</v>
      </c>
    </row>
    <row r="2" spans="1:78" x14ac:dyDescent="0.3"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P2" t="s">
        <v>7</v>
      </c>
      <c r="AZ2" t="s">
        <v>8</v>
      </c>
      <c r="BI2" t="s">
        <v>9</v>
      </c>
      <c r="BS2" t="s">
        <v>10</v>
      </c>
    </row>
    <row r="3" spans="1:78" ht="15" thickBot="1" x14ac:dyDescent="0.35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/>
      <c r="P3" s="2"/>
      <c r="Q3" s="2"/>
      <c r="R3" s="2"/>
      <c r="S3" s="147" t="s">
        <v>25</v>
      </c>
      <c r="T3" s="147"/>
      <c r="U3" s="147"/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2"/>
      <c r="AN3" s="2"/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/>
      <c r="AX3" s="2"/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/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/>
      <c r="BQ3" s="2"/>
      <c r="BR3" s="2" t="s">
        <v>67</v>
      </c>
      <c r="BS3" s="2" t="s">
        <v>68</v>
      </c>
      <c r="BT3" s="2" t="s">
        <v>69</v>
      </c>
      <c r="BU3" s="2" t="s">
        <v>70</v>
      </c>
      <c r="BV3" s="2" t="s">
        <v>71</v>
      </c>
      <c r="BW3" s="2" t="s">
        <v>72</v>
      </c>
      <c r="BX3" s="2" t="s">
        <v>73</v>
      </c>
      <c r="BY3" s="2" t="s">
        <v>74</v>
      </c>
      <c r="BZ3" s="2" t="s">
        <v>75</v>
      </c>
    </row>
    <row r="4" spans="1:78" x14ac:dyDescent="0.3">
      <c r="B4" s="3"/>
      <c r="C4" s="3" t="s">
        <v>13</v>
      </c>
      <c r="D4" s="3" t="s">
        <v>14</v>
      </c>
      <c r="E4" s="3" t="s">
        <v>15</v>
      </c>
      <c r="F4" s="3" t="s">
        <v>76</v>
      </c>
      <c r="G4" s="4" t="s">
        <v>77</v>
      </c>
      <c r="H4" s="4" t="s">
        <v>78</v>
      </c>
      <c r="I4" s="4" t="s">
        <v>79</v>
      </c>
      <c r="J4" s="4" t="s">
        <v>80</v>
      </c>
      <c r="K4" s="4" t="s">
        <v>77</v>
      </c>
      <c r="L4" s="4" t="s">
        <v>78</v>
      </c>
      <c r="M4" s="4" t="s">
        <v>79</v>
      </c>
      <c r="N4" s="4" t="s">
        <v>80</v>
      </c>
      <c r="O4" s="5" t="s">
        <v>81</v>
      </c>
      <c r="P4" s="6" t="s">
        <v>81</v>
      </c>
      <c r="Q4" s="6" t="s">
        <v>81</v>
      </c>
      <c r="R4" s="7" t="s">
        <v>81</v>
      </c>
      <c r="S4" s="8" t="s">
        <v>82</v>
      </c>
      <c r="T4" s="9" t="s">
        <v>82</v>
      </c>
      <c r="U4" s="10" t="s">
        <v>83</v>
      </c>
      <c r="V4" s="4" t="s">
        <v>84</v>
      </c>
      <c r="W4" s="4" t="s">
        <v>84</v>
      </c>
      <c r="X4" s="4" t="s">
        <v>85</v>
      </c>
      <c r="Y4" s="4" t="s">
        <v>85</v>
      </c>
      <c r="Z4" s="4" t="s">
        <v>86</v>
      </c>
      <c r="AA4" s="3" t="s">
        <v>86</v>
      </c>
      <c r="AB4" s="3" t="s">
        <v>86</v>
      </c>
      <c r="AC4" s="3" t="s">
        <v>86</v>
      </c>
      <c r="AD4" s="3" t="s">
        <v>86</v>
      </c>
      <c r="AE4" s="3" t="s">
        <v>86</v>
      </c>
      <c r="AF4" s="4" t="s">
        <v>87</v>
      </c>
      <c r="AG4" s="4" t="s">
        <v>87</v>
      </c>
      <c r="AH4" s="4" t="s">
        <v>87</v>
      </c>
      <c r="AI4" s="4" t="s">
        <v>87</v>
      </c>
      <c r="AJ4" s="4" t="s">
        <v>87</v>
      </c>
      <c r="AK4" s="11" t="s">
        <v>87</v>
      </c>
      <c r="AL4" s="12" t="s">
        <v>87</v>
      </c>
      <c r="AM4" s="110" t="s">
        <v>87</v>
      </c>
      <c r="AN4" s="13" t="s">
        <v>87</v>
      </c>
      <c r="AO4" s="110" t="s">
        <v>88</v>
      </c>
      <c r="AP4" s="4" t="s">
        <v>89</v>
      </c>
      <c r="AQ4" s="4" t="s">
        <v>89</v>
      </c>
      <c r="AR4" s="4" t="s">
        <v>89</v>
      </c>
      <c r="AS4" s="4" t="s">
        <v>89</v>
      </c>
      <c r="AT4" s="4" t="s">
        <v>89</v>
      </c>
      <c r="AU4" s="14" t="s">
        <v>89</v>
      </c>
      <c r="AV4" s="15" t="s">
        <v>89</v>
      </c>
      <c r="AW4" s="15" t="s">
        <v>89</v>
      </c>
      <c r="AX4" s="16" t="s">
        <v>89</v>
      </c>
      <c r="AY4" s="4" t="s">
        <v>88</v>
      </c>
      <c r="AZ4" s="3" t="s">
        <v>90</v>
      </c>
      <c r="BA4" s="3" t="s">
        <v>90</v>
      </c>
      <c r="BB4" s="3" t="s">
        <v>90</v>
      </c>
      <c r="BC4" s="3" t="s">
        <v>90</v>
      </c>
      <c r="BD4" s="3" t="s">
        <v>90</v>
      </c>
      <c r="BE4" s="17" t="s">
        <v>90</v>
      </c>
      <c r="BF4" s="18" t="s">
        <v>90</v>
      </c>
      <c r="BG4" s="18" t="s">
        <v>90</v>
      </c>
      <c r="BH4" s="3" t="s">
        <v>88</v>
      </c>
      <c r="BI4" s="3" t="s">
        <v>91</v>
      </c>
      <c r="BJ4" s="3" t="s">
        <v>91</v>
      </c>
      <c r="BK4" s="3" t="s">
        <v>91</v>
      </c>
      <c r="BL4" s="3" t="s">
        <v>91</v>
      </c>
      <c r="BM4" s="3" t="s">
        <v>91</v>
      </c>
      <c r="BN4" s="14" t="s">
        <v>91</v>
      </c>
      <c r="BO4" s="19" t="s">
        <v>91</v>
      </c>
      <c r="BP4" s="19" t="s">
        <v>91</v>
      </c>
      <c r="BQ4" s="20" t="s">
        <v>92</v>
      </c>
      <c r="BR4" s="3" t="s">
        <v>88</v>
      </c>
      <c r="BS4" s="3" t="s">
        <v>93</v>
      </c>
      <c r="BT4" s="3" t="s">
        <v>93</v>
      </c>
      <c r="BU4" s="3" t="s">
        <v>93</v>
      </c>
      <c r="BV4" s="3" t="s">
        <v>93</v>
      </c>
      <c r="BW4" s="3" t="s">
        <v>93</v>
      </c>
      <c r="BX4" s="17" t="s">
        <v>93</v>
      </c>
      <c r="BY4" s="18" t="s">
        <v>93</v>
      </c>
      <c r="BZ4" s="3" t="s">
        <v>88</v>
      </c>
    </row>
    <row r="5" spans="1:78" ht="15" thickBot="1" x14ac:dyDescent="0.35">
      <c r="B5" s="3"/>
      <c r="C5" s="21"/>
      <c r="D5" s="21"/>
      <c r="E5" s="21"/>
      <c r="F5" s="21"/>
      <c r="G5" s="22" t="s">
        <v>94</v>
      </c>
      <c r="H5" s="22" t="s">
        <v>94</v>
      </c>
      <c r="I5" s="22" t="s">
        <v>94</v>
      </c>
      <c r="J5" s="22" t="s">
        <v>94</v>
      </c>
      <c r="K5" s="22" t="s">
        <v>95</v>
      </c>
      <c r="L5" s="22" t="s">
        <v>96</v>
      </c>
      <c r="M5" s="22" t="s">
        <v>95</v>
      </c>
      <c r="N5" s="22" t="s">
        <v>96</v>
      </c>
      <c r="O5" s="23" t="s">
        <v>97</v>
      </c>
      <c r="P5" s="22" t="s">
        <v>98</v>
      </c>
      <c r="Q5" s="22" t="s">
        <v>99</v>
      </c>
      <c r="R5" s="24" t="s">
        <v>100</v>
      </c>
      <c r="S5" s="25" t="s">
        <v>101</v>
      </c>
      <c r="T5" s="26" t="s">
        <v>102</v>
      </c>
      <c r="U5" s="27" t="s">
        <v>103</v>
      </c>
      <c r="V5" s="22" t="s">
        <v>94</v>
      </c>
      <c r="W5" s="22" t="s">
        <v>96</v>
      </c>
      <c r="X5" s="22" t="s">
        <v>94</v>
      </c>
      <c r="Y5" s="22" t="s">
        <v>96</v>
      </c>
      <c r="Z5" s="22" t="s">
        <v>104</v>
      </c>
      <c r="AA5" s="21" t="s">
        <v>105</v>
      </c>
      <c r="AB5" s="21" t="s">
        <v>106</v>
      </c>
      <c r="AC5" s="21" t="s">
        <v>107</v>
      </c>
      <c r="AD5" s="21" t="s">
        <v>108</v>
      </c>
      <c r="AE5" s="21" t="s">
        <v>109</v>
      </c>
      <c r="AF5" s="22" t="s">
        <v>110</v>
      </c>
      <c r="AG5" s="28" t="s">
        <v>111</v>
      </c>
      <c r="AH5" s="22" t="s">
        <v>112</v>
      </c>
      <c r="AI5" s="28" t="s">
        <v>113</v>
      </c>
      <c r="AJ5" s="22" t="s">
        <v>114</v>
      </c>
      <c r="AK5" s="29" t="s">
        <v>115</v>
      </c>
      <c r="AL5" s="30" t="s">
        <v>116</v>
      </c>
      <c r="AM5" s="111" t="s">
        <v>117</v>
      </c>
      <c r="AN5" s="112" t="s">
        <v>118</v>
      </c>
      <c r="AO5" s="113" t="s">
        <v>87</v>
      </c>
      <c r="AP5" s="22" t="s">
        <v>110</v>
      </c>
      <c r="AQ5" s="28" t="s">
        <v>111</v>
      </c>
      <c r="AR5" s="22" t="s">
        <v>112</v>
      </c>
      <c r="AS5" s="28" t="s">
        <v>113</v>
      </c>
      <c r="AT5" s="22" t="s">
        <v>114</v>
      </c>
      <c r="AU5" s="31" t="s">
        <v>115</v>
      </c>
      <c r="AV5" s="32" t="s">
        <v>116</v>
      </c>
      <c r="AW5" s="22" t="s">
        <v>119</v>
      </c>
      <c r="AX5" s="33" t="s">
        <v>118</v>
      </c>
      <c r="AY5" s="22" t="s">
        <v>89</v>
      </c>
      <c r="AZ5" s="22" t="s">
        <v>110</v>
      </c>
      <c r="BA5" s="28" t="s">
        <v>111</v>
      </c>
      <c r="BB5" s="22" t="s">
        <v>112</v>
      </c>
      <c r="BC5" s="28" t="s">
        <v>113</v>
      </c>
      <c r="BD5" s="22" t="s">
        <v>114</v>
      </c>
      <c r="BE5" s="31" t="s">
        <v>115</v>
      </c>
      <c r="BF5" s="32" t="s">
        <v>116</v>
      </c>
      <c r="BG5" s="22" t="s">
        <v>119</v>
      </c>
      <c r="BH5" s="4" t="s">
        <v>90</v>
      </c>
      <c r="BI5" s="22" t="s">
        <v>110</v>
      </c>
      <c r="BJ5" s="28" t="s">
        <v>111</v>
      </c>
      <c r="BK5" s="22" t="s">
        <v>112</v>
      </c>
      <c r="BL5" s="28" t="s">
        <v>113</v>
      </c>
      <c r="BM5" s="22" t="s">
        <v>114</v>
      </c>
      <c r="BN5" s="31" t="s">
        <v>115</v>
      </c>
      <c r="BO5" s="22" t="s">
        <v>116</v>
      </c>
      <c r="BP5" s="22" t="s">
        <v>119</v>
      </c>
      <c r="BQ5" s="34" t="s">
        <v>91</v>
      </c>
      <c r="BR5" s="22" t="s">
        <v>91</v>
      </c>
      <c r="BS5" s="22" t="s">
        <v>110</v>
      </c>
      <c r="BT5" s="22" t="s">
        <v>111</v>
      </c>
      <c r="BU5" s="22" t="s">
        <v>112</v>
      </c>
      <c r="BV5" s="22" t="s">
        <v>113</v>
      </c>
      <c r="BW5" s="22" t="s">
        <v>114</v>
      </c>
      <c r="BX5" s="31" t="s">
        <v>115</v>
      </c>
      <c r="BY5" s="32" t="s">
        <v>116</v>
      </c>
      <c r="BZ5" s="4" t="s">
        <v>93</v>
      </c>
    </row>
    <row r="6" spans="1:78" x14ac:dyDescent="0.3">
      <c r="B6" s="35" t="s">
        <v>120</v>
      </c>
      <c r="C6" t="s">
        <v>121</v>
      </c>
      <c r="D6" s="36" t="s">
        <v>122</v>
      </c>
      <c r="E6">
        <v>31</v>
      </c>
      <c r="F6" s="37">
        <v>8</v>
      </c>
      <c r="G6" s="38">
        <v>70</v>
      </c>
      <c r="H6" s="39">
        <v>70</v>
      </c>
      <c r="I6" s="38">
        <v>75.333333333333329</v>
      </c>
      <c r="J6" s="38">
        <v>77.5</v>
      </c>
      <c r="K6" s="38">
        <v>75.333333333333329</v>
      </c>
      <c r="L6" s="39">
        <v>74</v>
      </c>
      <c r="M6" s="38">
        <v>77.666666666666671</v>
      </c>
      <c r="N6" s="38">
        <v>85</v>
      </c>
      <c r="O6" s="40">
        <f>H6-G6</f>
        <v>0</v>
      </c>
      <c r="P6" s="38">
        <f>L6-K6</f>
        <v>-1.3333333333333286</v>
      </c>
      <c r="Q6" s="38">
        <f>J6-I6</f>
        <v>2.1666666666666714</v>
      </c>
      <c r="R6" s="41">
        <f>N6-M6</f>
        <v>7.3333333333333286</v>
      </c>
      <c r="S6" s="42">
        <f>AVERAGE(O6:P6)</f>
        <v>-0.6666666666666643</v>
      </c>
      <c r="T6" s="43">
        <f>AVERAGE(Q6:R6)</f>
        <v>4.75</v>
      </c>
      <c r="U6" s="44">
        <f>T6-S6</f>
        <v>5.4166666666666643</v>
      </c>
      <c r="V6" s="45">
        <f>(H6-G6)/G6*100</f>
        <v>0</v>
      </c>
      <c r="W6" s="45">
        <f>(L6-K6)/K6*100</f>
        <v>-1.7699115044247724</v>
      </c>
      <c r="X6" s="45">
        <f>(J6-I6)/I6*100</f>
        <v>2.876106194690272</v>
      </c>
      <c r="Y6" s="45">
        <f t="shared" ref="Y6:Y38" si="0">(N6-M6)/M6*100</f>
        <v>9.4420600858369035</v>
      </c>
      <c r="Z6">
        <v>32</v>
      </c>
      <c r="AA6">
        <v>0</v>
      </c>
      <c r="AB6">
        <v>4</v>
      </c>
      <c r="AC6">
        <v>6</v>
      </c>
      <c r="AD6">
        <v>7</v>
      </c>
      <c r="AE6">
        <v>3</v>
      </c>
      <c r="AF6" s="120">
        <v>0</v>
      </c>
      <c r="AG6" s="120">
        <v>0</v>
      </c>
      <c r="AH6" s="120">
        <v>27</v>
      </c>
      <c r="AI6" s="120">
        <v>36</v>
      </c>
      <c r="AJ6" s="120">
        <v>6</v>
      </c>
      <c r="AK6" s="114">
        <f>AVERAGE(AF6,AG6)</f>
        <v>0</v>
      </c>
      <c r="AL6" s="115">
        <f>AVERAGE(AH6,AI6)</f>
        <v>31.5</v>
      </c>
      <c r="AM6" s="47">
        <f>AI6-AG6</f>
        <v>36</v>
      </c>
      <c r="AN6" s="116">
        <f>AL6-AK6</f>
        <v>31.5</v>
      </c>
      <c r="AO6" s="57"/>
      <c r="AP6">
        <v>64</v>
      </c>
      <c r="AQ6">
        <v>62</v>
      </c>
      <c r="AR6">
        <v>35</v>
      </c>
      <c r="AS6">
        <v>25</v>
      </c>
      <c r="AT6">
        <v>29</v>
      </c>
      <c r="AU6">
        <f>AVERAGE(AP6,AQ6)</f>
        <v>63</v>
      </c>
      <c r="AV6">
        <f>AVERAGE(AR6,AS6)</f>
        <v>30</v>
      </c>
      <c r="AW6" s="46">
        <f>AS6-AQ6</f>
        <v>-37</v>
      </c>
      <c r="AX6" s="48">
        <f>AV6-AU6</f>
        <v>-33</v>
      </c>
      <c r="AY6" s="46"/>
      <c r="AZ6" s="120">
        <v>82</v>
      </c>
      <c r="BA6" s="120">
        <v>60</v>
      </c>
      <c r="BB6" s="120">
        <v>44</v>
      </c>
      <c r="BC6" s="120">
        <v>32</v>
      </c>
      <c r="BD6" s="120">
        <v>34</v>
      </c>
      <c r="BE6">
        <f>AVERAGE(AZ6,BA6)</f>
        <v>71</v>
      </c>
      <c r="BF6">
        <f>AVERAGE(BB6,BC6)</f>
        <v>38</v>
      </c>
      <c r="BG6" s="46">
        <f>BC6-BA6</f>
        <v>-28</v>
      </c>
      <c r="BH6" s="46"/>
      <c r="BI6">
        <v>28</v>
      </c>
      <c r="BJ6">
        <v>31</v>
      </c>
      <c r="BK6">
        <v>62</v>
      </c>
      <c r="BL6">
        <v>57</v>
      </c>
      <c r="BM6">
        <v>25</v>
      </c>
      <c r="BN6">
        <f>AVERAGE(BI6,BJ6)</f>
        <v>29.5</v>
      </c>
      <c r="BO6">
        <f>AVERAGE(BK6,BL6)</f>
        <v>59.5</v>
      </c>
      <c r="BP6">
        <f>BL6-BJ6</f>
        <v>26</v>
      </c>
      <c r="BQ6" s="49">
        <f>BO6-BN6</f>
        <v>30</v>
      </c>
      <c r="BR6" s="46"/>
      <c r="BS6">
        <v>75</v>
      </c>
      <c r="BT6">
        <v>61</v>
      </c>
      <c r="BU6">
        <v>44</v>
      </c>
      <c r="BV6">
        <v>23</v>
      </c>
      <c r="BW6">
        <v>48</v>
      </c>
      <c r="BX6">
        <f>AVERAGE(BS6,BT6)</f>
        <v>68</v>
      </c>
      <c r="BY6">
        <f>AVERAGE(BU6,BV6)</f>
        <v>33.5</v>
      </c>
      <c r="BZ6" s="58">
        <f>(BY6-BX6)/BX6*100</f>
        <v>-50.735294117647058</v>
      </c>
    </row>
    <row r="7" spans="1:78" x14ac:dyDescent="0.3">
      <c r="B7" s="50" t="s">
        <v>123</v>
      </c>
      <c r="C7" s="51" t="s">
        <v>124</v>
      </c>
      <c r="D7" s="52" t="s">
        <v>125</v>
      </c>
      <c r="E7">
        <v>29</v>
      </c>
      <c r="F7" s="37">
        <v>12</v>
      </c>
      <c r="G7" s="38">
        <v>29</v>
      </c>
      <c r="H7" s="39">
        <v>12</v>
      </c>
      <c r="I7" s="38">
        <v>28</v>
      </c>
      <c r="J7" s="53">
        <v>50</v>
      </c>
      <c r="K7" s="38">
        <v>30.333333333333332</v>
      </c>
      <c r="L7" s="39">
        <v>17</v>
      </c>
      <c r="M7" s="38">
        <v>30.333333333333332</v>
      </c>
      <c r="N7" s="53">
        <v>56</v>
      </c>
      <c r="O7" s="40">
        <f>H7-G7</f>
        <v>-17</v>
      </c>
      <c r="P7" s="38">
        <f>L7-K7</f>
        <v>-13.333333333333332</v>
      </c>
      <c r="Q7" s="38">
        <f>J7-I7</f>
        <v>22</v>
      </c>
      <c r="R7" s="41">
        <f>N7-M7</f>
        <v>25.666666666666668</v>
      </c>
      <c r="S7" s="42">
        <f t="shared" ref="S7:S38" si="1">AVERAGE(O7:P7)</f>
        <v>-15.166666666666666</v>
      </c>
      <c r="T7" s="43">
        <f t="shared" ref="T7:T38" si="2">AVERAGE(Q7:R7)</f>
        <v>23.833333333333336</v>
      </c>
      <c r="U7" s="44">
        <f t="shared" ref="U7:U38" si="3">T7-S7</f>
        <v>39</v>
      </c>
      <c r="V7" s="45">
        <f>(H7-G7)/G7*100</f>
        <v>-58.620689655172406</v>
      </c>
      <c r="W7" s="45">
        <f>(L7-K7)/K7*100</f>
        <v>-43.956043956043956</v>
      </c>
      <c r="X7" s="45">
        <f>(J7-I7)/I7*100</f>
        <v>78.571428571428569</v>
      </c>
      <c r="Y7" s="45">
        <f t="shared" si="0"/>
        <v>84.615384615384627</v>
      </c>
      <c r="Z7">
        <v>83</v>
      </c>
      <c r="AA7">
        <v>5</v>
      </c>
      <c r="AB7">
        <v>9</v>
      </c>
      <c r="AC7">
        <v>11</v>
      </c>
      <c r="AD7">
        <v>28</v>
      </c>
      <c r="AE7">
        <v>6</v>
      </c>
      <c r="AF7" s="121">
        <v>11</v>
      </c>
      <c r="AG7" s="120">
        <v>7</v>
      </c>
      <c r="AH7" s="120">
        <v>95</v>
      </c>
      <c r="AI7" s="120">
        <v>99</v>
      </c>
      <c r="AJ7" s="120">
        <v>30</v>
      </c>
      <c r="AK7" s="114">
        <f>AVERAGE(AF7,AG7)</f>
        <v>9</v>
      </c>
      <c r="AL7" s="115">
        <f t="shared" ref="AL7:AL38" si="4">AVERAGE(AH7,AI7)</f>
        <v>97</v>
      </c>
      <c r="AM7" s="47">
        <f t="shared" ref="AM7:AM38" si="5">AI7-AG7</f>
        <v>92</v>
      </c>
      <c r="AN7" s="116">
        <f t="shared" ref="AN7:AN38" si="6">AL7-AK7</f>
        <v>88</v>
      </c>
      <c r="AO7" s="60">
        <f t="shared" ref="AO7:AO38" si="7">(AL7-AK7)/AK7*100</f>
        <v>977.77777777777783</v>
      </c>
      <c r="AP7">
        <v>52</v>
      </c>
      <c r="AQ7">
        <v>78</v>
      </c>
      <c r="AR7">
        <v>4</v>
      </c>
      <c r="AS7">
        <v>0</v>
      </c>
      <c r="AT7" s="55">
        <v>25</v>
      </c>
      <c r="AU7">
        <f>AVERAGE(AP7,AQ7)</f>
        <v>65</v>
      </c>
      <c r="AV7">
        <f>AVERAGE(AR7,AS7)</f>
        <v>2</v>
      </c>
      <c r="AW7" s="46">
        <f t="shared" ref="AW7:AW38" si="8">AS7-AQ7</f>
        <v>-78</v>
      </c>
      <c r="AX7" s="48">
        <f t="shared" ref="AX7:AX38" si="9">AV7-AU7</f>
        <v>-63</v>
      </c>
      <c r="AY7" s="58">
        <f>(AV7-AU7)/AU7*100</f>
        <v>-96.92307692307692</v>
      </c>
      <c r="AZ7" s="121">
        <v>5</v>
      </c>
      <c r="BA7" s="120">
        <v>33</v>
      </c>
      <c r="BB7" s="120">
        <v>6</v>
      </c>
      <c r="BC7" s="120">
        <v>0</v>
      </c>
      <c r="BD7" s="122">
        <v>2</v>
      </c>
      <c r="BE7">
        <f>AVERAGE(AZ7,BA7)</f>
        <v>19</v>
      </c>
      <c r="BF7">
        <f>AVERAGE(BB7,BC7)</f>
        <v>3</v>
      </c>
      <c r="BG7" s="46">
        <f t="shared" ref="BG7:BG38" si="10">BC7-BA7</f>
        <v>-33</v>
      </c>
      <c r="BH7">
        <f>(BF7-BE7)/BE7*100</f>
        <v>-84.210526315789465</v>
      </c>
      <c r="BI7">
        <v>79</v>
      </c>
      <c r="BJ7">
        <v>84</v>
      </c>
      <c r="BK7">
        <v>90</v>
      </c>
      <c r="BL7">
        <v>89</v>
      </c>
      <c r="BM7">
        <v>31</v>
      </c>
      <c r="BN7">
        <f>AVERAGE(BI7,BJ7)</f>
        <v>81.5</v>
      </c>
      <c r="BO7">
        <f>AVERAGE(BK7,BL7)</f>
        <v>89.5</v>
      </c>
      <c r="BP7">
        <f t="shared" ref="BP7:BP38" si="11">BL7-BJ7</f>
        <v>5</v>
      </c>
      <c r="BQ7" s="49">
        <f>BO7-BN7</f>
        <v>8</v>
      </c>
      <c r="BR7" s="59">
        <f>(BO7-BN7)/BN7*100</f>
        <v>9.8159509202453989</v>
      </c>
      <c r="BS7" s="54">
        <v>36</v>
      </c>
      <c r="BT7">
        <v>45</v>
      </c>
      <c r="BU7">
        <v>95</v>
      </c>
      <c r="BV7">
        <v>84</v>
      </c>
      <c r="BW7" s="55">
        <v>44</v>
      </c>
      <c r="BX7">
        <f>AVERAGE(BS7,BT7)</f>
        <v>40.5</v>
      </c>
      <c r="BY7">
        <f>AVERAGE(BU7,BV7)</f>
        <v>89.5</v>
      </c>
      <c r="BZ7" s="58">
        <f>(BY7-BX7)/BX7*100</f>
        <v>120.98765432098766</v>
      </c>
    </row>
    <row r="8" spans="1:78" x14ac:dyDescent="0.3">
      <c r="B8" s="50" t="s">
        <v>126</v>
      </c>
      <c r="C8" s="51" t="s">
        <v>127</v>
      </c>
      <c r="D8" s="52" t="s">
        <v>125</v>
      </c>
      <c r="E8">
        <v>25</v>
      </c>
      <c r="F8" s="37">
        <v>8</v>
      </c>
      <c r="G8" s="38">
        <v>52.333333333333336</v>
      </c>
      <c r="H8" s="39">
        <v>42</v>
      </c>
      <c r="I8" s="38">
        <v>48.666666666666664</v>
      </c>
      <c r="J8" s="53">
        <v>58.5</v>
      </c>
      <c r="K8" s="38">
        <v>56.333333333333336</v>
      </c>
      <c r="L8" s="39">
        <v>42.5</v>
      </c>
      <c r="M8" s="38">
        <v>45.666666666666664</v>
      </c>
      <c r="N8" s="53">
        <v>54.5</v>
      </c>
      <c r="O8" s="40">
        <f>H8-G8</f>
        <v>-10.333333333333336</v>
      </c>
      <c r="P8" s="38">
        <f>L8-K8</f>
        <v>-13.833333333333336</v>
      </c>
      <c r="Q8" s="38">
        <f>J8-I8</f>
        <v>9.8333333333333357</v>
      </c>
      <c r="R8" s="41">
        <f>N8-M8</f>
        <v>8.8333333333333357</v>
      </c>
      <c r="S8" s="42">
        <f t="shared" si="1"/>
        <v>-12.083333333333336</v>
      </c>
      <c r="T8" s="43">
        <f t="shared" si="2"/>
        <v>9.3333333333333357</v>
      </c>
      <c r="U8" s="44">
        <f t="shared" si="3"/>
        <v>21.416666666666671</v>
      </c>
      <c r="V8" s="45">
        <f>(H8-G8)/G8*100</f>
        <v>-19.745222929936311</v>
      </c>
      <c r="W8" s="45">
        <f t="shared" ref="W8:W38" si="12">(L8-K8)/K8*100</f>
        <v>-24.556213017751482</v>
      </c>
      <c r="X8" s="45">
        <f t="shared" ref="X8:X38" si="13">(J8-I8)/I8*100</f>
        <v>20.205479452054799</v>
      </c>
      <c r="Y8" s="45">
        <f t="shared" si="0"/>
        <v>19.343065693430663</v>
      </c>
      <c r="Z8">
        <v>55</v>
      </c>
      <c r="AA8">
        <v>3</v>
      </c>
      <c r="AB8">
        <v>0</v>
      </c>
      <c r="AC8">
        <v>7</v>
      </c>
      <c r="AD8">
        <v>15</v>
      </c>
      <c r="AE8">
        <v>7</v>
      </c>
      <c r="AF8" s="121">
        <v>0</v>
      </c>
      <c r="AG8" s="120">
        <v>0</v>
      </c>
      <c r="AH8" s="120">
        <v>68</v>
      </c>
      <c r="AI8" s="120">
        <v>46</v>
      </c>
      <c r="AJ8" s="120">
        <v>77</v>
      </c>
      <c r="AK8" s="114">
        <f t="shared" ref="AK8:AK38" si="14">AVERAGE(AF8,AG8)</f>
        <v>0</v>
      </c>
      <c r="AL8" s="115">
        <f t="shared" si="4"/>
        <v>57</v>
      </c>
      <c r="AM8" s="47">
        <f t="shared" si="5"/>
        <v>46</v>
      </c>
      <c r="AN8" s="116">
        <f t="shared" si="6"/>
        <v>57</v>
      </c>
      <c r="AO8" s="60"/>
      <c r="AP8">
        <v>6</v>
      </c>
      <c r="AQ8">
        <v>4</v>
      </c>
      <c r="AR8">
        <v>0</v>
      </c>
      <c r="AS8">
        <v>18</v>
      </c>
      <c r="AT8" s="55">
        <v>12</v>
      </c>
      <c r="AU8">
        <f t="shared" ref="AU8:AU38" si="15">AVERAGE(AP8,AQ8)</f>
        <v>5</v>
      </c>
      <c r="AV8">
        <f t="shared" ref="AV8:AV38" si="16">AVERAGE(AR8,AS8)</f>
        <v>9</v>
      </c>
      <c r="AW8" s="46">
        <f t="shared" si="8"/>
        <v>14</v>
      </c>
      <c r="AX8" s="48">
        <f t="shared" si="9"/>
        <v>4</v>
      </c>
      <c r="AY8" s="61">
        <f t="shared" ref="AY8:AY38" si="17">(AV8-AU8)/AU8*100</f>
        <v>80</v>
      </c>
      <c r="AZ8" s="121">
        <v>0</v>
      </c>
      <c r="BA8" s="120">
        <v>11</v>
      </c>
      <c r="BB8" s="120">
        <v>46</v>
      </c>
      <c r="BC8" s="120">
        <v>53</v>
      </c>
      <c r="BD8" s="122">
        <v>0</v>
      </c>
      <c r="BE8">
        <f t="shared" ref="BE8:BE38" si="18">AVERAGE(AZ8,BA8)</f>
        <v>5.5</v>
      </c>
      <c r="BF8">
        <f t="shared" ref="BF8:BF38" si="19">AVERAGE(BB8,BC8)</f>
        <v>49.5</v>
      </c>
      <c r="BG8" s="46">
        <f t="shared" si="10"/>
        <v>42</v>
      </c>
      <c r="BH8">
        <f t="shared" ref="BH8:BH38" si="20">(BF8-BE8)/BE8*100</f>
        <v>800</v>
      </c>
      <c r="BI8">
        <v>10</v>
      </c>
      <c r="BJ8">
        <v>8</v>
      </c>
      <c r="BK8">
        <v>50</v>
      </c>
      <c r="BL8">
        <v>52</v>
      </c>
      <c r="BM8">
        <v>0</v>
      </c>
      <c r="BN8">
        <f t="shared" ref="BN8:BN38" si="21">AVERAGE(BI8,BJ8)</f>
        <v>9</v>
      </c>
      <c r="BO8">
        <f t="shared" ref="BO8:BO38" si="22">AVERAGE(BK8,BL8)</f>
        <v>51</v>
      </c>
      <c r="BP8">
        <f t="shared" si="11"/>
        <v>44</v>
      </c>
      <c r="BQ8" s="49">
        <f>BO8-BN8</f>
        <v>42</v>
      </c>
      <c r="BR8" s="62">
        <f t="shared" ref="BR8:BR38" si="23">(BO8-BN8)/BN8*100</f>
        <v>466.66666666666669</v>
      </c>
      <c r="BS8" s="54">
        <v>20</v>
      </c>
      <c r="BT8">
        <v>4</v>
      </c>
      <c r="BU8">
        <v>20</v>
      </c>
      <c r="BV8">
        <v>35</v>
      </c>
      <c r="BW8" s="55">
        <v>0</v>
      </c>
      <c r="BX8">
        <f t="shared" ref="BX8:BX38" si="24">AVERAGE(BS8,BT8)</f>
        <v>12</v>
      </c>
      <c r="BY8">
        <f t="shared" ref="BY8:BY38" si="25">AVERAGE(BU8,BV8)</f>
        <v>27.5</v>
      </c>
      <c r="BZ8" s="61">
        <f t="shared" ref="BZ8:BZ38" si="26">(BY8-BX8)/BX8*100</f>
        <v>129.16666666666669</v>
      </c>
    </row>
    <row r="9" spans="1:78" x14ac:dyDescent="0.3">
      <c r="B9" s="63" t="s">
        <v>216</v>
      </c>
      <c r="C9" s="64" t="s">
        <v>128</v>
      </c>
      <c r="D9" s="36" t="s">
        <v>129</v>
      </c>
      <c r="E9">
        <v>25</v>
      </c>
      <c r="F9" s="37">
        <v>9</v>
      </c>
      <c r="G9" s="38"/>
      <c r="H9" s="39"/>
      <c r="I9" s="38"/>
      <c r="J9" s="53"/>
      <c r="K9" s="38"/>
      <c r="L9" s="39"/>
      <c r="M9" s="38"/>
      <c r="N9" s="53"/>
      <c r="O9" s="40"/>
      <c r="P9" s="38"/>
      <c r="Q9" s="38"/>
      <c r="R9" s="41"/>
      <c r="S9" s="42"/>
      <c r="T9" s="43"/>
      <c r="U9" s="44"/>
      <c r="V9" s="45"/>
      <c r="W9" s="45"/>
      <c r="X9" s="45"/>
      <c r="Y9" s="45"/>
      <c r="AF9" s="54"/>
      <c r="AK9" s="114"/>
      <c r="AL9" s="115"/>
      <c r="AM9" s="47"/>
      <c r="AN9" s="116"/>
      <c r="AO9" s="60"/>
      <c r="AT9" s="55"/>
      <c r="AW9" s="46"/>
      <c r="AX9" s="48"/>
      <c r="AY9" s="61"/>
      <c r="AZ9" s="54"/>
      <c r="BD9" s="55"/>
      <c r="BG9" s="46">
        <f t="shared" si="10"/>
        <v>0</v>
      </c>
      <c r="BP9">
        <f t="shared" si="11"/>
        <v>0</v>
      </c>
      <c r="BQ9" s="49"/>
      <c r="BR9" s="62"/>
      <c r="BS9" s="54"/>
      <c r="BW9" s="55"/>
      <c r="BZ9" s="61"/>
    </row>
    <row r="10" spans="1:78" x14ac:dyDescent="0.3">
      <c r="B10" s="50" t="s">
        <v>130</v>
      </c>
      <c r="C10" s="51" t="s">
        <v>127</v>
      </c>
      <c r="D10" s="36" t="s">
        <v>129</v>
      </c>
      <c r="E10">
        <v>41</v>
      </c>
      <c r="F10" s="37">
        <v>12</v>
      </c>
      <c r="G10" s="38">
        <v>57.333333333333336</v>
      </c>
      <c r="H10" s="39">
        <v>41</v>
      </c>
      <c r="I10" s="38">
        <v>47.666666666666664</v>
      </c>
      <c r="J10" s="53">
        <v>54</v>
      </c>
      <c r="K10" s="38">
        <v>60</v>
      </c>
      <c r="L10" s="39">
        <v>49.5</v>
      </c>
      <c r="M10" s="38">
        <v>59.666666666666664</v>
      </c>
      <c r="N10" s="53">
        <v>64</v>
      </c>
      <c r="O10" s="40">
        <f t="shared" ref="O10:O27" si="27">H10-G10</f>
        <v>-16.333333333333336</v>
      </c>
      <c r="P10" s="38">
        <f t="shared" ref="P10:P27" si="28">L10-K10</f>
        <v>-10.5</v>
      </c>
      <c r="Q10" s="38">
        <f t="shared" ref="Q10:Q27" si="29">J10-I10</f>
        <v>6.3333333333333357</v>
      </c>
      <c r="R10" s="41">
        <f t="shared" ref="R10:R27" si="30">N10-M10</f>
        <v>4.3333333333333357</v>
      </c>
      <c r="S10" s="42">
        <f t="shared" si="1"/>
        <v>-13.416666666666668</v>
      </c>
      <c r="T10" s="43">
        <f t="shared" si="2"/>
        <v>5.3333333333333357</v>
      </c>
      <c r="U10" s="44">
        <f t="shared" si="3"/>
        <v>18.750000000000004</v>
      </c>
      <c r="V10" s="45">
        <f t="shared" ref="V10:V27" si="31">(H10-G10)/G10*100</f>
        <v>-28.488372093023255</v>
      </c>
      <c r="W10" s="45">
        <f t="shared" si="12"/>
        <v>-17.5</v>
      </c>
      <c r="X10" s="45">
        <f t="shared" si="13"/>
        <v>13.286713286713292</v>
      </c>
      <c r="Y10" s="45">
        <f t="shared" si="0"/>
        <v>7.2625698324022396</v>
      </c>
      <c r="Z10">
        <v>39</v>
      </c>
      <c r="AA10">
        <v>5</v>
      </c>
      <c r="AB10">
        <v>2</v>
      </c>
      <c r="AC10">
        <v>8</v>
      </c>
      <c r="AD10">
        <v>11</v>
      </c>
      <c r="AE10">
        <v>1</v>
      </c>
      <c r="AF10" s="54">
        <v>87</v>
      </c>
      <c r="AG10">
        <v>56</v>
      </c>
      <c r="AH10">
        <v>82</v>
      </c>
      <c r="AI10">
        <v>94</v>
      </c>
      <c r="AJ10">
        <v>74</v>
      </c>
      <c r="AK10" s="114">
        <f t="shared" si="14"/>
        <v>71.5</v>
      </c>
      <c r="AL10" s="115">
        <f t="shared" si="4"/>
        <v>88</v>
      </c>
      <c r="AM10" s="47">
        <f t="shared" si="5"/>
        <v>38</v>
      </c>
      <c r="AN10" s="116">
        <f t="shared" si="6"/>
        <v>16.5</v>
      </c>
      <c r="AO10" s="60">
        <f t="shared" si="7"/>
        <v>23.076923076923077</v>
      </c>
      <c r="AP10">
        <v>26</v>
      </c>
      <c r="AQ10">
        <v>10</v>
      </c>
      <c r="AR10">
        <v>3</v>
      </c>
      <c r="AS10">
        <v>0</v>
      </c>
      <c r="AT10" s="55">
        <v>70</v>
      </c>
      <c r="AU10">
        <f t="shared" si="15"/>
        <v>18</v>
      </c>
      <c r="AV10">
        <f t="shared" si="16"/>
        <v>1.5</v>
      </c>
      <c r="AW10" s="46">
        <f t="shared" si="8"/>
        <v>-10</v>
      </c>
      <c r="AX10" s="48">
        <f t="shared" si="9"/>
        <v>-16.5</v>
      </c>
      <c r="AY10" s="61">
        <f t="shared" si="17"/>
        <v>-91.666666666666657</v>
      </c>
      <c r="AZ10" s="54">
        <v>12</v>
      </c>
      <c r="BA10">
        <v>14</v>
      </c>
      <c r="BB10">
        <v>2</v>
      </c>
      <c r="BC10">
        <v>0</v>
      </c>
      <c r="BD10" s="55">
        <v>0</v>
      </c>
      <c r="BE10">
        <f t="shared" si="18"/>
        <v>13</v>
      </c>
      <c r="BF10">
        <f t="shared" si="19"/>
        <v>1</v>
      </c>
      <c r="BG10" s="46">
        <f t="shared" si="10"/>
        <v>-14</v>
      </c>
      <c r="BH10">
        <f t="shared" si="20"/>
        <v>-92.307692307692307</v>
      </c>
      <c r="BI10">
        <v>73</v>
      </c>
      <c r="BJ10">
        <v>59</v>
      </c>
      <c r="BK10">
        <v>92</v>
      </c>
      <c r="BL10">
        <v>99</v>
      </c>
      <c r="BM10">
        <v>79</v>
      </c>
      <c r="BN10">
        <f t="shared" si="21"/>
        <v>66</v>
      </c>
      <c r="BO10">
        <f t="shared" si="22"/>
        <v>95.5</v>
      </c>
      <c r="BP10">
        <f t="shared" si="11"/>
        <v>40</v>
      </c>
      <c r="BQ10" s="49">
        <f t="shared" ref="BQ10:BQ38" si="32">BO10-BN10</f>
        <v>29.5</v>
      </c>
      <c r="BR10" s="62">
        <f t="shared" si="23"/>
        <v>44.696969696969695</v>
      </c>
      <c r="BS10" s="54">
        <v>48</v>
      </c>
      <c r="BT10">
        <v>100</v>
      </c>
      <c r="BU10">
        <v>100</v>
      </c>
      <c r="BV10">
        <v>100</v>
      </c>
      <c r="BW10" s="55">
        <v>77</v>
      </c>
      <c r="BX10">
        <f t="shared" si="24"/>
        <v>74</v>
      </c>
      <c r="BY10">
        <f t="shared" si="25"/>
        <v>100</v>
      </c>
      <c r="BZ10" s="61">
        <f t="shared" si="26"/>
        <v>35.135135135135137</v>
      </c>
    </row>
    <row r="11" spans="1:78" x14ac:dyDescent="0.3">
      <c r="B11" s="50" t="s">
        <v>131</v>
      </c>
      <c r="C11" t="s">
        <v>124</v>
      </c>
      <c r="D11" s="36" t="s">
        <v>129</v>
      </c>
      <c r="E11">
        <v>35</v>
      </c>
      <c r="F11" s="65">
        <v>5</v>
      </c>
      <c r="G11" s="38">
        <v>63.333333333333336</v>
      </c>
      <c r="H11" s="39">
        <v>68</v>
      </c>
      <c r="I11" s="38">
        <v>84</v>
      </c>
      <c r="J11" s="53">
        <v>95.5</v>
      </c>
      <c r="K11" s="38">
        <v>69.333333333333329</v>
      </c>
      <c r="L11" s="39">
        <v>68</v>
      </c>
      <c r="M11" s="38">
        <v>72.666666666666671</v>
      </c>
      <c r="N11" s="53">
        <v>94</v>
      </c>
      <c r="O11" s="40">
        <f t="shared" si="27"/>
        <v>4.6666666666666643</v>
      </c>
      <c r="P11" s="38">
        <f t="shared" si="28"/>
        <v>-1.3333333333333286</v>
      </c>
      <c r="Q11" s="38">
        <f t="shared" si="29"/>
        <v>11.5</v>
      </c>
      <c r="R11" s="41">
        <f t="shared" si="30"/>
        <v>21.333333333333329</v>
      </c>
      <c r="S11" s="42">
        <f t="shared" si="1"/>
        <v>1.6666666666666679</v>
      </c>
      <c r="T11" s="43">
        <f t="shared" si="2"/>
        <v>16.416666666666664</v>
      </c>
      <c r="U11" s="44">
        <f t="shared" si="3"/>
        <v>14.749999999999996</v>
      </c>
      <c r="V11" s="45">
        <f t="shared" si="31"/>
        <v>7.3684210526315752</v>
      </c>
      <c r="W11" s="45">
        <f t="shared" si="12"/>
        <v>-1.9230769230769162</v>
      </c>
      <c r="X11" s="45">
        <f t="shared" si="13"/>
        <v>13.690476190476192</v>
      </c>
      <c r="Y11" s="45">
        <f t="shared" si="0"/>
        <v>29.357798165137606</v>
      </c>
      <c r="Z11">
        <v>13</v>
      </c>
      <c r="AA11">
        <v>0</v>
      </c>
      <c r="AB11">
        <v>0</v>
      </c>
      <c r="AC11">
        <v>2</v>
      </c>
      <c r="AD11">
        <v>5</v>
      </c>
      <c r="AE11">
        <v>0</v>
      </c>
      <c r="AF11" s="54">
        <v>33</v>
      </c>
      <c r="AG11">
        <v>47</v>
      </c>
      <c r="AH11">
        <v>80</v>
      </c>
      <c r="AI11">
        <v>78</v>
      </c>
      <c r="AJ11">
        <v>83</v>
      </c>
      <c r="AK11" s="114">
        <f t="shared" si="14"/>
        <v>40</v>
      </c>
      <c r="AL11" s="115">
        <f t="shared" si="4"/>
        <v>79</v>
      </c>
      <c r="AM11" s="47">
        <f t="shared" si="5"/>
        <v>31</v>
      </c>
      <c r="AN11" s="116">
        <f t="shared" si="6"/>
        <v>39</v>
      </c>
      <c r="AO11" s="60">
        <f t="shared" si="7"/>
        <v>97.5</v>
      </c>
      <c r="AP11">
        <v>49</v>
      </c>
      <c r="AQ11">
        <v>0</v>
      </c>
      <c r="AR11">
        <v>0</v>
      </c>
      <c r="AS11">
        <v>0</v>
      </c>
      <c r="AT11" s="55">
        <v>0</v>
      </c>
      <c r="AU11">
        <f t="shared" si="15"/>
        <v>24.5</v>
      </c>
      <c r="AV11">
        <f t="shared" si="16"/>
        <v>0</v>
      </c>
      <c r="AW11" s="46">
        <f t="shared" si="8"/>
        <v>0</v>
      </c>
      <c r="AX11" s="48">
        <f t="shared" si="9"/>
        <v>-24.5</v>
      </c>
      <c r="AY11" s="61">
        <f t="shared" si="17"/>
        <v>-100</v>
      </c>
      <c r="AZ11" s="54">
        <v>0</v>
      </c>
      <c r="BA11">
        <v>47</v>
      </c>
      <c r="BB11">
        <v>0</v>
      </c>
      <c r="BC11">
        <v>23</v>
      </c>
      <c r="BD11" s="55">
        <v>0</v>
      </c>
      <c r="BE11">
        <f t="shared" si="18"/>
        <v>23.5</v>
      </c>
      <c r="BF11">
        <f t="shared" si="19"/>
        <v>11.5</v>
      </c>
      <c r="BG11" s="46">
        <f t="shared" si="10"/>
        <v>-24</v>
      </c>
      <c r="BH11">
        <f t="shared" si="20"/>
        <v>-51.063829787234042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>
        <f t="shared" si="21"/>
        <v>0</v>
      </c>
      <c r="BO11">
        <f t="shared" si="22"/>
        <v>0</v>
      </c>
      <c r="BP11">
        <f t="shared" si="11"/>
        <v>0</v>
      </c>
      <c r="BQ11" s="49">
        <f t="shared" si="32"/>
        <v>0</v>
      </c>
      <c r="BR11" s="62">
        <v>0</v>
      </c>
      <c r="BS11" s="54">
        <v>49</v>
      </c>
      <c r="BT11">
        <v>46</v>
      </c>
      <c r="BU11">
        <v>51</v>
      </c>
      <c r="BV11">
        <v>50</v>
      </c>
      <c r="BW11" s="55">
        <v>52</v>
      </c>
      <c r="BX11">
        <f t="shared" si="24"/>
        <v>47.5</v>
      </c>
      <c r="BY11">
        <f t="shared" si="25"/>
        <v>50.5</v>
      </c>
      <c r="BZ11" s="61">
        <f t="shared" si="26"/>
        <v>6.3157894736842106</v>
      </c>
    </row>
    <row r="12" spans="1:78" x14ac:dyDescent="0.3">
      <c r="B12" s="50" t="s">
        <v>132</v>
      </c>
      <c r="C12" s="51" t="s">
        <v>127</v>
      </c>
      <c r="D12" s="52" t="s">
        <v>125</v>
      </c>
      <c r="E12">
        <v>24</v>
      </c>
      <c r="F12" s="37">
        <v>8</v>
      </c>
      <c r="G12" s="38">
        <v>60.666666666666664</v>
      </c>
      <c r="H12" s="39">
        <v>60</v>
      </c>
      <c r="I12" s="38">
        <v>60.333333333333336</v>
      </c>
      <c r="J12" s="53">
        <v>61.5</v>
      </c>
      <c r="K12" s="38">
        <v>60.333333333333336</v>
      </c>
      <c r="L12" s="39">
        <v>61</v>
      </c>
      <c r="M12" s="38">
        <v>63</v>
      </c>
      <c r="N12" s="53">
        <v>66</v>
      </c>
      <c r="O12" s="40">
        <f t="shared" si="27"/>
        <v>-0.6666666666666643</v>
      </c>
      <c r="P12" s="38">
        <f t="shared" si="28"/>
        <v>0.6666666666666643</v>
      </c>
      <c r="Q12" s="38">
        <f t="shared" si="29"/>
        <v>1.1666666666666643</v>
      </c>
      <c r="R12" s="41">
        <f t="shared" si="30"/>
        <v>3</v>
      </c>
      <c r="S12" s="42">
        <f t="shared" si="1"/>
        <v>0</v>
      </c>
      <c r="T12" s="43">
        <f t="shared" si="2"/>
        <v>2.0833333333333321</v>
      </c>
      <c r="U12" s="44">
        <f t="shared" si="3"/>
        <v>2.0833333333333321</v>
      </c>
      <c r="V12" s="45">
        <f t="shared" si="31"/>
        <v>-1.098901098901095</v>
      </c>
      <c r="W12" s="45">
        <f t="shared" si="12"/>
        <v>1.1049723756906038</v>
      </c>
      <c r="X12" s="45">
        <f t="shared" si="13"/>
        <v>1.9337016574585597</v>
      </c>
      <c r="Y12" s="45">
        <f t="shared" si="0"/>
        <v>4.7619047619047619</v>
      </c>
      <c r="Z12">
        <v>58</v>
      </c>
      <c r="AA12">
        <v>0</v>
      </c>
      <c r="AB12">
        <v>3</v>
      </c>
      <c r="AC12">
        <v>15</v>
      </c>
      <c r="AD12">
        <v>19</v>
      </c>
      <c r="AE12">
        <v>4</v>
      </c>
      <c r="AF12" s="54">
        <v>0</v>
      </c>
      <c r="AG12">
        <v>0</v>
      </c>
      <c r="AH12">
        <v>31</v>
      </c>
      <c r="AI12">
        <v>15</v>
      </c>
      <c r="AJ12">
        <v>0</v>
      </c>
      <c r="AK12" s="114">
        <f t="shared" si="14"/>
        <v>0</v>
      </c>
      <c r="AL12" s="115">
        <f t="shared" si="4"/>
        <v>23</v>
      </c>
      <c r="AM12" s="47">
        <f t="shared" si="5"/>
        <v>15</v>
      </c>
      <c r="AN12" s="116">
        <f t="shared" si="6"/>
        <v>23</v>
      </c>
      <c r="AO12" s="60"/>
      <c r="AP12">
        <v>71</v>
      </c>
      <c r="AQ12">
        <v>64</v>
      </c>
      <c r="AR12">
        <v>22</v>
      </c>
      <c r="AS12">
        <v>49</v>
      </c>
      <c r="AT12" s="55">
        <v>67</v>
      </c>
      <c r="AU12">
        <f t="shared" si="15"/>
        <v>67.5</v>
      </c>
      <c r="AV12">
        <f t="shared" si="16"/>
        <v>35.5</v>
      </c>
      <c r="AW12" s="46">
        <f t="shared" si="8"/>
        <v>-15</v>
      </c>
      <c r="AX12" s="48">
        <f t="shared" si="9"/>
        <v>-32</v>
      </c>
      <c r="AY12" s="61">
        <f t="shared" si="17"/>
        <v>-47.407407407407412</v>
      </c>
      <c r="AZ12" s="54">
        <v>59</v>
      </c>
      <c r="BA12">
        <v>32</v>
      </c>
      <c r="BB12">
        <v>53</v>
      </c>
      <c r="BC12">
        <v>57</v>
      </c>
      <c r="BD12" s="55">
        <v>63</v>
      </c>
      <c r="BE12">
        <f t="shared" si="18"/>
        <v>45.5</v>
      </c>
      <c r="BF12">
        <f t="shared" si="19"/>
        <v>55</v>
      </c>
      <c r="BG12" s="46">
        <f t="shared" si="10"/>
        <v>25</v>
      </c>
      <c r="BH12">
        <f t="shared" si="20"/>
        <v>20.87912087912088</v>
      </c>
      <c r="BI12">
        <v>57</v>
      </c>
      <c r="BJ12">
        <v>58</v>
      </c>
      <c r="BK12">
        <v>91</v>
      </c>
      <c r="BL12">
        <v>66</v>
      </c>
      <c r="BM12">
        <v>64</v>
      </c>
      <c r="BN12">
        <f t="shared" si="21"/>
        <v>57.5</v>
      </c>
      <c r="BO12">
        <f t="shared" si="22"/>
        <v>78.5</v>
      </c>
      <c r="BP12">
        <f t="shared" si="11"/>
        <v>8</v>
      </c>
      <c r="BQ12" s="49">
        <f t="shared" si="32"/>
        <v>21</v>
      </c>
      <c r="BR12" s="62">
        <f t="shared" si="23"/>
        <v>36.521739130434781</v>
      </c>
      <c r="BS12" s="54">
        <v>50</v>
      </c>
      <c r="BT12">
        <v>23</v>
      </c>
      <c r="BU12">
        <v>46</v>
      </c>
      <c r="BV12">
        <v>22</v>
      </c>
      <c r="BW12" s="55">
        <v>17</v>
      </c>
      <c r="BX12">
        <f t="shared" si="24"/>
        <v>36.5</v>
      </c>
      <c r="BY12">
        <f t="shared" si="25"/>
        <v>34</v>
      </c>
      <c r="BZ12" s="61">
        <f t="shared" si="26"/>
        <v>-6.8493150684931505</v>
      </c>
    </row>
    <row r="13" spans="1:78" x14ac:dyDescent="0.3">
      <c r="B13" s="50" t="s">
        <v>133</v>
      </c>
      <c r="C13" s="51" t="s">
        <v>134</v>
      </c>
      <c r="D13" s="52" t="s">
        <v>135</v>
      </c>
      <c r="E13">
        <v>45</v>
      </c>
      <c r="F13" s="37">
        <v>10</v>
      </c>
      <c r="G13" s="38">
        <v>27</v>
      </c>
      <c r="H13" s="39">
        <v>24</v>
      </c>
      <c r="I13" s="38">
        <v>26.666666666666668</v>
      </c>
      <c r="J13" s="38">
        <v>33</v>
      </c>
      <c r="K13" s="38">
        <v>31.666666666666668</v>
      </c>
      <c r="L13" s="39">
        <v>15</v>
      </c>
      <c r="M13" s="38">
        <v>28</v>
      </c>
      <c r="N13" s="38">
        <v>56.5</v>
      </c>
      <c r="O13" s="40">
        <f t="shared" si="27"/>
        <v>-3</v>
      </c>
      <c r="P13" s="38">
        <f t="shared" si="28"/>
        <v>-16.666666666666668</v>
      </c>
      <c r="Q13" s="38">
        <f t="shared" si="29"/>
        <v>6.3333333333333321</v>
      </c>
      <c r="R13" s="41">
        <f t="shared" si="30"/>
        <v>28.5</v>
      </c>
      <c r="S13" s="42">
        <f t="shared" si="1"/>
        <v>-9.8333333333333339</v>
      </c>
      <c r="T13" s="43">
        <f t="shared" si="2"/>
        <v>17.416666666666664</v>
      </c>
      <c r="U13" s="44">
        <f t="shared" si="3"/>
        <v>27.25</v>
      </c>
      <c r="V13" s="45">
        <f t="shared" si="31"/>
        <v>-11.111111111111111</v>
      </c>
      <c r="W13" s="45">
        <f t="shared" si="12"/>
        <v>-52.631578947368418</v>
      </c>
      <c r="X13" s="45">
        <f t="shared" si="13"/>
        <v>23.749999999999993</v>
      </c>
      <c r="Y13" s="45">
        <f t="shared" si="0"/>
        <v>101.78571428571428</v>
      </c>
      <c r="Z13">
        <v>48</v>
      </c>
      <c r="AA13">
        <v>3</v>
      </c>
      <c r="AB13">
        <v>0</v>
      </c>
      <c r="AC13">
        <v>10</v>
      </c>
      <c r="AD13">
        <v>16</v>
      </c>
      <c r="AE13">
        <v>4</v>
      </c>
      <c r="AF13" s="54">
        <v>0</v>
      </c>
      <c r="AG13">
        <v>8</v>
      </c>
      <c r="AH13">
        <v>41</v>
      </c>
      <c r="AI13">
        <v>46</v>
      </c>
      <c r="AJ13">
        <v>19</v>
      </c>
      <c r="AK13" s="114">
        <f t="shared" si="14"/>
        <v>4</v>
      </c>
      <c r="AL13" s="115">
        <f t="shared" si="4"/>
        <v>43.5</v>
      </c>
      <c r="AM13" s="47">
        <f t="shared" si="5"/>
        <v>38</v>
      </c>
      <c r="AN13" s="116">
        <f t="shared" si="6"/>
        <v>39.5</v>
      </c>
      <c r="AO13" s="60">
        <f t="shared" si="7"/>
        <v>987.5</v>
      </c>
      <c r="AP13">
        <v>70</v>
      </c>
      <c r="AQ13">
        <v>14</v>
      </c>
      <c r="AR13">
        <v>9</v>
      </c>
      <c r="AS13">
        <v>9</v>
      </c>
      <c r="AT13">
        <v>48</v>
      </c>
      <c r="AU13">
        <f t="shared" ref="AU13:AU20" si="33">AVERAGE(AP13,AQ13)</f>
        <v>42</v>
      </c>
      <c r="AV13">
        <f t="shared" ref="AV13:AV20" si="34">AVERAGE(AR13,AS13)</f>
        <v>9</v>
      </c>
      <c r="AW13" s="46">
        <f t="shared" ref="AW13:AW20" si="35">AS13-AQ13</f>
        <v>-5</v>
      </c>
      <c r="AX13" s="48">
        <f t="shared" ref="AX13:AX20" si="36">AV13-AU13</f>
        <v>-33</v>
      </c>
      <c r="AY13" s="61"/>
      <c r="AZ13">
        <v>57</v>
      </c>
      <c r="BA13">
        <v>31</v>
      </c>
      <c r="BB13">
        <v>36</v>
      </c>
      <c r="BC13">
        <v>8</v>
      </c>
      <c r="BD13">
        <v>3</v>
      </c>
      <c r="BE13">
        <f>AVERAGE(AZ13,BA13)</f>
        <v>44</v>
      </c>
      <c r="BF13">
        <f>AVERAGE(BB13,BC13)</f>
        <v>22</v>
      </c>
      <c r="BG13" s="46">
        <f>BC13-BA13</f>
        <v>-23</v>
      </c>
      <c r="BI13">
        <v>71</v>
      </c>
      <c r="BJ13">
        <v>49</v>
      </c>
      <c r="BK13">
        <v>89</v>
      </c>
      <c r="BL13">
        <v>76</v>
      </c>
      <c r="BM13">
        <v>39</v>
      </c>
      <c r="BN13">
        <f t="shared" si="21"/>
        <v>60</v>
      </c>
      <c r="BO13">
        <f t="shared" si="22"/>
        <v>82.5</v>
      </c>
      <c r="BP13">
        <f t="shared" si="11"/>
        <v>27</v>
      </c>
      <c r="BQ13" s="49">
        <f t="shared" si="32"/>
        <v>22.5</v>
      </c>
      <c r="BR13" s="62"/>
      <c r="BS13">
        <v>39</v>
      </c>
      <c r="BT13">
        <v>27</v>
      </c>
      <c r="BU13">
        <v>13</v>
      </c>
      <c r="BV13">
        <v>71</v>
      </c>
      <c r="BW13">
        <v>59</v>
      </c>
      <c r="BX13">
        <f t="shared" ref="BX13:BX20" si="37">AVERAGE(BS13,BT13)</f>
        <v>33</v>
      </c>
      <c r="BY13">
        <f t="shared" ref="BY13:BY20" si="38">AVERAGE(BU13,BV13)</f>
        <v>42</v>
      </c>
      <c r="BZ13" s="61">
        <f t="shared" ref="BZ13:BZ20" si="39">(BY13-BX13)/BX13*100</f>
        <v>27.27272727272727</v>
      </c>
    </row>
    <row r="14" spans="1:78" x14ac:dyDescent="0.3">
      <c r="B14" s="50" t="s">
        <v>136</v>
      </c>
      <c r="C14" t="s">
        <v>127</v>
      </c>
      <c r="D14" s="36" t="s">
        <v>129</v>
      </c>
      <c r="E14">
        <v>23</v>
      </c>
      <c r="F14" s="65">
        <v>6</v>
      </c>
      <c r="G14" s="38">
        <v>30</v>
      </c>
      <c r="H14" s="39">
        <v>32.5</v>
      </c>
      <c r="I14" s="38">
        <v>49.333333333333336</v>
      </c>
      <c r="J14" s="53">
        <v>49.5</v>
      </c>
      <c r="K14" s="38">
        <v>25</v>
      </c>
      <c r="L14" s="39">
        <v>25</v>
      </c>
      <c r="M14" s="38">
        <v>31</v>
      </c>
      <c r="N14" s="53">
        <v>36.5</v>
      </c>
      <c r="O14" s="40">
        <f t="shared" si="27"/>
        <v>2.5</v>
      </c>
      <c r="P14" s="38">
        <f t="shared" si="28"/>
        <v>0</v>
      </c>
      <c r="Q14" s="38">
        <f t="shared" si="29"/>
        <v>0.1666666666666643</v>
      </c>
      <c r="R14" s="41">
        <f t="shared" si="30"/>
        <v>5.5</v>
      </c>
      <c r="S14" s="42">
        <f t="shared" si="1"/>
        <v>1.25</v>
      </c>
      <c r="T14" s="43">
        <f t="shared" si="2"/>
        <v>2.8333333333333321</v>
      </c>
      <c r="U14" s="44">
        <f t="shared" si="3"/>
        <v>1.5833333333333321</v>
      </c>
      <c r="V14" s="45">
        <f t="shared" si="31"/>
        <v>8.3333333333333321</v>
      </c>
      <c r="W14" s="45">
        <f t="shared" si="12"/>
        <v>0</v>
      </c>
      <c r="X14" s="45">
        <f t="shared" si="13"/>
        <v>0.337837837837833</v>
      </c>
      <c r="Y14" s="45">
        <f t="shared" si="0"/>
        <v>17.741935483870968</v>
      </c>
      <c r="Z14">
        <v>30</v>
      </c>
      <c r="AA14">
        <v>1</v>
      </c>
      <c r="AB14">
        <v>1</v>
      </c>
      <c r="AC14">
        <v>9</v>
      </c>
      <c r="AD14">
        <v>9</v>
      </c>
      <c r="AE14">
        <v>4</v>
      </c>
      <c r="AF14" s="54">
        <v>13</v>
      </c>
      <c r="AG14">
        <v>21</v>
      </c>
      <c r="AH14">
        <v>42</v>
      </c>
      <c r="AI14">
        <v>46</v>
      </c>
      <c r="AJ14">
        <v>3</v>
      </c>
      <c r="AK14" s="114">
        <f t="shared" si="14"/>
        <v>17</v>
      </c>
      <c r="AL14" s="115">
        <f t="shared" si="4"/>
        <v>44</v>
      </c>
      <c r="AM14" s="47">
        <f t="shared" si="5"/>
        <v>25</v>
      </c>
      <c r="AN14" s="116">
        <f t="shared" si="6"/>
        <v>27</v>
      </c>
      <c r="AO14" s="60">
        <f t="shared" si="7"/>
        <v>158.8235294117647</v>
      </c>
      <c r="AP14">
        <v>19</v>
      </c>
      <c r="AQ14">
        <v>30</v>
      </c>
      <c r="AR14">
        <v>24</v>
      </c>
      <c r="AS14">
        <v>25</v>
      </c>
      <c r="AT14" s="55">
        <v>20</v>
      </c>
      <c r="AU14">
        <f t="shared" si="33"/>
        <v>24.5</v>
      </c>
      <c r="AV14">
        <f t="shared" si="34"/>
        <v>24.5</v>
      </c>
      <c r="AW14" s="46">
        <f t="shared" si="35"/>
        <v>-5</v>
      </c>
      <c r="AX14" s="48">
        <f t="shared" si="36"/>
        <v>0</v>
      </c>
      <c r="AY14" s="61">
        <f t="shared" si="17"/>
        <v>0</v>
      </c>
      <c r="AZ14" s="54">
        <v>81</v>
      </c>
      <c r="BA14">
        <v>56</v>
      </c>
      <c r="BB14">
        <v>24</v>
      </c>
      <c r="BC14">
        <v>32</v>
      </c>
      <c r="BD14" s="55">
        <v>38</v>
      </c>
      <c r="BE14">
        <f t="shared" si="18"/>
        <v>68.5</v>
      </c>
      <c r="BF14">
        <f t="shared" si="19"/>
        <v>28</v>
      </c>
      <c r="BG14" s="46">
        <f t="shared" si="10"/>
        <v>-24</v>
      </c>
      <c r="BH14">
        <f t="shared" si="20"/>
        <v>-59.12408759124088</v>
      </c>
      <c r="BI14">
        <v>19</v>
      </c>
      <c r="BJ14">
        <v>87</v>
      </c>
      <c r="BK14">
        <v>52</v>
      </c>
      <c r="BL14">
        <v>48</v>
      </c>
      <c r="BM14">
        <v>21</v>
      </c>
      <c r="BN14">
        <f t="shared" si="21"/>
        <v>53</v>
      </c>
      <c r="BO14">
        <f t="shared" si="22"/>
        <v>50</v>
      </c>
      <c r="BP14">
        <f t="shared" si="11"/>
        <v>-39</v>
      </c>
      <c r="BQ14" s="49">
        <f t="shared" si="32"/>
        <v>-3</v>
      </c>
      <c r="BR14" s="62">
        <f t="shared" si="23"/>
        <v>-5.6603773584905666</v>
      </c>
      <c r="BS14" s="54">
        <v>73</v>
      </c>
      <c r="BT14">
        <v>67</v>
      </c>
      <c r="BU14">
        <v>47</v>
      </c>
      <c r="BV14">
        <v>56</v>
      </c>
      <c r="BW14" s="55">
        <v>54</v>
      </c>
      <c r="BX14">
        <f t="shared" si="37"/>
        <v>70</v>
      </c>
      <c r="BY14">
        <f t="shared" si="38"/>
        <v>51.5</v>
      </c>
      <c r="BZ14" s="61">
        <f t="shared" si="39"/>
        <v>-26.428571428571431</v>
      </c>
    </row>
    <row r="15" spans="1:78" x14ac:dyDescent="0.3">
      <c r="B15" s="50" t="s">
        <v>165</v>
      </c>
      <c r="C15" t="s">
        <v>127</v>
      </c>
      <c r="D15" s="52" t="s">
        <v>125</v>
      </c>
      <c r="F15" s="65">
        <v>11</v>
      </c>
      <c r="G15" s="38"/>
      <c r="H15" s="39"/>
      <c r="I15" s="38"/>
      <c r="J15" s="53"/>
      <c r="K15" s="38"/>
      <c r="L15" s="39"/>
      <c r="M15" s="38"/>
      <c r="N15" s="53"/>
      <c r="O15" s="40"/>
      <c r="P15" s="38"/>
      <c r="Q15" s="38"/>
      <c r="R15" s="41"/>
      <c r="S15" s="42"/>
      <c r="T15" s="43"/>
      <c r="U15" s="44"/>
      <c r="V15" s="45"/>
      <c r="W15" s="45"/>
      <c r="X15" s="45"/>
      <c r="Y15" s="45"/>
      <c r="AF15" s="54">
        <v>21</v>
      </c>
      <c r="AG15">
        <v>56</v>
      </c>
      <c r="AH15">
        <v>89</v>
      </c>
      <c r="AI15">
        <v>72</v>
      </c>
      <c r="AJ15">
        <v>12</v>
      </c>
      <c r="AK15" s="114">
        <f t="shared" si="14"/>
        <v>38.5</v>
      </c>
      <c r="AL15" s="115">
        <f t="shared" si="4"/>
        <v>80.5</v>
      </c>
      <c r="AM15" s="47">
        <f t="shared" si="5"/>
        <v>16</v>
      </c>
      <c r="AN15" s="116">
        <f t="shared" si="6"/>
        <v>42</v>
      </c>
      <c r="AO15" s="60">
        <f t="shared" si="7"/>
        <v>109.09090909090908</v>
      </c>
      <c r="AP15">
        <v>78</v>
      </c>
      <c r="AQ15">
        <v>7</v>
      </c>
      <c r="AR15">
        <v>1</v>
      </c>
      <c r="AS15">
        <v>4</v>
      </c>
      <c r="AT15">
        <v>2</v>
      </c>
      <c r="AU15">
        <f t="shared" si="33"/>
        <v>42.5</v>
      </c>
      <c r="AV15">
        <f t="shared" si="34"/>
        <v>2.5</v>
      </c>
      <c r="AW15" s="46">
        <f t="shared" si="35"/>
        <v>-3</v>
      </c>
      <c r="AX15" s="48">
        <f t="shared" si="36"/>
        <v>-40</v>
      </c>
      <c r="AY15" s="61"/>
      <c r="AZ15">
        <v>7</v>
      </c>
      <c r="BA15">
        <v>18</v>
      </c>
      <c r="BB15">
        <v>12</v>
      </c>
      <c r="BC15">
        <v>8</v>
      </c>
      <c r="BD15">
        <v>3</v>
      </c>
      <c r="BE15">
        <f>AVERAGE(AZ15,BA15)</f>
        <v>12.5</v>
      </c>
      <c r="BF15">
        <f>AVERAGE(BB15,BC15)</f>
        <v>10</v>
      </c>
      <c r="BG15" s="46">
        <f>BC15-BA15</f>
        <v>-10</v>
      </c>
      <c r="BQ15" s="49"/>
      <c r="BR15" s="62"/>
      <c r="BS15">
        <v>11</v>
      </c>
      <c r="BT15">
        <v>22</v>
      </c>
      <c r="BU15">
        <v>6</v>
      </c>
      <c r="BV15">
        <v>30</v>
      </c>
      <c r="BW15">
        <v>66</v>
      </c>
      <c r="BX15">
        <f t="shared" si="37"/>
        <v>16.5</v>
      </c>
      <c r="BY15">
        <f t="shared" si="38"/>
        <v>18</v>
      </c>
      <c r="BZ15" s="61">
        <f t="shared" si="39"/>
        <v>9.0909090909090917</v>
      </c>
    </row>
    <row r="16" spans="1:78" x14ac:dyDescent="0.3">
      <c r="B16" s="50" t="s">
        <v>137</v>
      </c>
      <c r="C16" s="51" t="s">
        <v>124</v>
      </c>
      <c r="D16" s="52" t="s">
        <v>125</v>
      </c>
      <c r="E16">
        <v>22</v>
      </c>
      <c r="F16" s="37">
        <v>11</v>
      </c>
      <c r="G16" s="38">
        <v>71</v>
      </c>
      <c r="H16" s="39">
        <v>73</v>
      </c>
      <c r="I16" s="38">
        <v>63.666666666666664</v>
      </c>
      <c r="J16" s="53">
        <v>78</v>
      </c>
      <c r="K16" s="38">
        <v>72</v>
      </c>
      <c r="L16" s="39">
        <v>73.5</v>
      </c>
      <c r="M16" s="38">
        <v>64.666666666666671</v>
      </c>
      <c r="N16" s="53">
        <v>79</v>
      </c>
      <c r="O16" s="40">
        <f t="shared" si="27"/>
        <v>2</v>
      </c>
      <c r="P16" s="38">
        <f t="shared" si="28"/>
        <v>1.5</v>
      </c>
      <c r="Q16" s="38">
        <f t="shared" si="29"/>
        <v>14.333333333333336</v>
      </c>
      <c r="R16" s="41">
        <f t="shared" si="30"/>
        <v>14.333333333333329</v>
      </c>
      <c r="S16" s="42">
        <f t="shared" si="1"/>
        <v>1.75</v>
      </c>
      <c r="T16" s="43">
        <f t="shared" si="2"/>
        <v>14.333333333333332</v>
      </c>
      <c r="U16" s="44">
        <f t="shared" si="3"/>
        <v>12.583333333333332</v>
      </c>
      <c r="V16" s="45">
        <f t="shared" si="31"/>
        <v>2.8169014084507045</v>
      </c>
      <c r="W16" s="45">
        <f t="shared" si="12"/>
        <v>2.083333333333333</v>
      </c>
      <c r="X16" s="45">
        <f t="shared" si="13"/>
        <v>22.513089005235607</v>
      </c>
      <c r="Y16" s="45">
        <f t="shared" si="0"/>
        <v>22.16494845360824</v>
      </c>
      <c r="Z16">
        <v>27</v>
      </c>
      <c r="AA16">
        <v>0</v>
      </c>
      <c r="AB16">
        <v>1</v>
      </c>
      <c r="AC16">
        <v>2</v>
      </c>
      <c r="AD16">
        <v>12</v>
      </c>
      <c r="AE16">
        <v>4</v>
      </c>
      <c r="AF16" s="54">
        <v>0</v>
      </c>
      <c r="AG16">
        <v>3</v>
      </c>
      <c r="AH16">
        <v>88</v>
      </c>
      <c r="AI16">
        <v>78</v>
      </c>
      <c r="AJ16">
        <v>4</v>
      </c>
      <c r="AK16" s="114">
        <f t="shared" si="14"/>
        <v>1.5</v>
      </c>
      <c r="AL16" s="115">
        <f t="shared" si="4"/>
        <v>83</v>
      </c>
      <c r="AM16" s="47">
        <f t="shared" si="5"/>
        <v>75</v>
      </c>
      <c r="AN16" s="116">
        <f t="shared" si="6"/>
        <v>81.5</v>
      </c>
      <c r="AO16" s="60">
        <f t="shared" si="7"/>
        <v>5433.3333333333339</v>
      </c>
      <c r="AP16">
        <v>41</v>
      </c>
      <c r="AQ16">
        <v>5</v>
      </c>
      <c r="AR16">
        <v>0</v>
      </c>
      <c r="AS16">
        <v>8</v>
      </c>
      <c r="AT16" s="55">
        <v>15</v>
      </c>
      <c r="AU16">
        <f t="shared" si="33"/>
        <v>23</v>
      </c>
      <c r="AV16">
        <f t="shared" si="34"/>
        <v>4</v>
      </c>
      <c r="AW16" s="46">
        <f t="shared" si="35"/>
        <v>3</v>
      </c>
      <c r="AX16" s="48">
        <f t="shared" si="36"/>
        <v>-19</v>
      </c>
      <c r="AY16" s="61">
        <f t="shared" si="17"/>
        <v>-82.608695652173907</v>
      </c>
      <c r="AZ16" s="54">
        <v>21</v>
      </c>
      <c r="BA16">
        <v>3</v>
      </c>
      <c r="BB16">
        <v>77</v>
      </c>
      <c r="BC16">
        <v>48</v>
      </c>
      <c r="BD16" s="55">
        <v>8</v>
      </c>
      <c r="BE16">
        <f t="shared" si="18"/>
        <v>12</v>
      </c>
      <c r="BF16">
        <f t="shared" si="19"/>
        <v>62.5</v>
      </c>
      <c r="BG16" s="46">
        <f t="shared" si="10"/>
        <v>45</v>
      </c>
      <c r="BH16">
        <f t="shared" si="20"/>
        <v>420.83333333333331</v>
      </c>
      <c r="BI16">
        <v>8</v>
      </c>
      <c r="BJ16">
        <v>4</v>
      </c>
      <c r="BK16">
        <v>73</v>
      </c>
      <c r="BL16">
        <v>50</v>
      </c>
      <c r="BM16">
        <v>6</v>
      </c>
      <c r="BN16">
        <f t="shared" si="21"/>
        <v>6</v>
      </c>
      <c r="BO16">
        <f t="shared" si="22"/>
        <v>61.5</v>
      </c>
      <c r="BP16">
        <f t="shared" si="11"/>
        <v>46</v>
      </c>
      <c r="BQ16" s="49">
        <f t="shared" si="32"/>
        <v>55.5</v>
      </c>
      <c r="BR16" s="62">
        <f t="shared" si="23"/>
        <v>925</v>
      </c>
      <c r="BS16" s="54">
        <v>80</v>
      </c>
      <c r="BT16">
        <v>56</v>
      </c>
      <c r="BU16">
        <v>23</v>
      </c>
      <c r="BV16">
        <v>36</v>
      </c>
      <c r="BW16" s="55">
        <v>85</v>
      </c>
      <c r="BX16">
        <f t="shared" si="37"/>
        <v>68</v>
      </c>
      <c r="BY16">
        <f t="shared" si="38"/>
        <v>29.5</v>
      </c>
      <c r="BZ16" s="61">
        <f t="shared" si="39"/>
        <v>-56.617647058823529</v>
      </c>
    </row>
    <row r="17" spans="2:78" x14ac:dyDescent="0.3">
      <c r="B17" s="50" t="s">
        <v>213</v>
      </c>
      <c r="C17" s="51" t="s">
        <v>121</v>
      </c>
      <c r="D17" s="36" t="s">
        <v>122</v>
      </c>
      <c r="E17">
        <v>23</v>
      </c>
      <c r="F17" s="66">
        <v>7</v>
      </c>
      <c r="G17" s="38">
        <v>6</v>
      </c>
      <c r="H17" s="39">
        <v>6</v>
      </c>
      <c r="I17" s="38">
        <v>7.333333333333333</v>
      </c>
      <c r="J17" s="38">
        <v>7</v>
      </c>
      <c r="K17" s="38">
        <v>10.666666666666666</v>
      </c>
      <c r="L17" s="39">
        <v>12.5</v>
      </c>
      <c r="M17" s="38">
        <v>9.3333333333333339</v>
      </c>
      <c r="N17" s="38">
        <v>9.5</v>
      </c>
      <c r="O17" s="40">
        <f t="shared" si="27"/>
        <v>0</v>
      </c>
      <c r="P17" s="38">
        <f t="shared" si="28"/>
        <v>1.8333333333333339</v>
      </c>
      <c r="Q17" s="38">
        <f t="shared" si="29"/>
        <v>-0.33333333333333304</v>
      </c>
      <c r="R17" s="41">
        <f t="shared" si="30"/>
        <v>0.16666666666666607</v>
      </c>
      <c r="S17" s="42">
        <f t="shared" si="1"/>
        <v>0.91666666666666696</v>
      </c>
      <c r="T17" s="43">
        <f t="shared" si="2"/>
        <v>-8.3333333333333481E-2</v>
      </c>
      <c r="U17" s="44">
        <f t="shared" si="3"/>
        <v>-1.0000000000000004</v>
      </c>
      <c r="V17" s="45">
        <f t="shared" si="31"/>
        <v>0</v>
      </c>
      <c r="W17" s="45">
        <f t="shared" si="12"/>
        <v>17.187500000000007</v>
      </c>
      <c r="X17" s="45">
        <f t="shared" si="13"/>
        <v>-4.5454545454545414</v>
      </c>
      <c r="Y17" s="45">
        <f t="shared" si="0"/>
        <v>1.7857142857142794</v>
      </c>
      <c r="Z17">
        <v>41</v>
      </c>
      <c r="AA17">
        <v>0</v>
      </c>
      <c r="AB17">
        <v>3</v>
      </c>
      <c r="AC17">
        <v>9</v>
      </c>
      <c r="AD17">
        <v>13</v>
      </c>
      <c r="AE17">
        <v>0</v>
      </c>
      <c r="AF17" s="54">
        <v>0</v>
      </c>
      <c r="AG17">
        <v>0</v>
      </c>
      <c r="AH17">
        <v>12</v>
      </c>
      <c r="AI17">
        <v>9</v>
      </c>
      <c r="AJ17">
        <v>2</v>
      </c>
      <c r="AK17" s="114">
        <f t="shared" si="14"/>
        <v>0</v>
      </c>
      <c r="AL17" s="115">
        <f t="shared" si="4"/>
        <v>10.5</v>
      </c>
      <c r="AM17" s="47">
        <f t="shared" si="5"/>
        <v>9</v>
      </c>
      <c r="AN17" s="116">
        <f t="shared" si="6"/>
        <v>10.5</v>
      </c>
      <c r="AO17" s="60"/>
      <c r="AP17">
        <v>58</v>
      </c>
      <c r="AQ17">
        <v>16</v>
      </c>
      <c r="AR17">
        <v>11</v>
      </c>
      <c r="AS17">
        <v>19</v>
      </c>
      <c r="AT17">
        <v>45</v>
      </c>
      <c r="AU17">
        <f t="shared" si="33"/>
        <v>37</v>
      </c>
      <c r="AV17">
        <f t="shared" si="34"/>
        <v>15</v>
      </c>
      <c r="AW17" s="46">
        <f t="shared" si="35"/>
        <v>3</v>
      </c>
      <c r="AX17" s="48">
        <f t="shared" si="36"/>
        <v>-22</v>
      </c>
      <c r="AY17" s="61"/>
      <c r="AZ17">
        <v>19</v>
      </c>
      <c r="BA17">
        <v>14</v>
      </c>
      <c r="BB17">
        <v>10</v>
      </c>
      <c r="BC17">
        <v>43</v>
      </c>
      <c r="BD17">
        <v>52</v>
      </c>
      <c r="BE17">
        <f>AVERAGE(AZ17,BA17)</f>
        <v>16.5</v>
      </c>
      <c r="BF17">
        <f>AVERAGE(BB17,BC17)</f>
        <v>26.5</v>
      </c>
      <c r="BG17" s="46">
        <f>BC17-BA17</f>
        <v>29</v>
      </c>
      <c r="BI17">
        <v>31</v>
      </c>
      <c r="BJ17">
        <v>51</v>
      </c>
      <c r="BK17">
        <v>43</v>
      </c>
      <c r="BL17">
        <v>49</v>
      </c>
      <c r="BM17">
        <v>52</v>
      </c>
      <c r="BN17">
        <f t="shared" si="21"/>
        <v>41</v>
      </c>
      <c r="BO17">
        <f t="shared" si="22"/>
        <v>46</v>
      </c>
      <c r="BP17">
        <f t="shared" si="11"/>
        <v>-2</v>
      </c>
      <c r="BQ17" s="49">
        <f t="shared" si="32"/>
        <v>5</v>
      </c>
      <c r="BR17" s="62"/>
      <c r="BS17">
        <v>50</v>
      </c>
      <c r="BT17">
        <v>27</v>
      </c>
      <c r="BU17">
        <v>21</v>
      </c>
      <c r="BV17">
        <v>54</v>
      </c>
      <c r="BW17">
        <v>51</v>
      </c>
      <c r="BX17">
        <f t="shared" si="37"/>
        <v>38.5</v>
      </c>
      <c r="BY17">
        <f t="shared" si="38"/>
        <v>37.5</v>
      </c>
      <c r="BZ17" s="61">
        <f t="shared" si="39"/>
        <v>-2.5974025974025974</v>
      </c>
    </row>
    <row r="18" spans="2:78" x14ac:dyDescent="0.3">
      <c r="B18" s="50" t="s">
        <v>171</v>
      </c>
      <c r="C18" t="s">
        <v>127</v>
      </c>
      <c r="D18" s="52" t="s">
        <v>125</v>
      </c>
      <c r="E18">
        <v>22</v>
      </c>
      <c r="F18" s="65">
        <v>1</v>
      </c>
      <c r="G18" s="38">
        <v>37</v>
      </c>
      <c r="H18" s="39">
        <v>49.5</v>
      </c>
      <c r="I18" s="38">
        <v>41</v>
      </c>
      <c r="J18" s="53">
        <v>47</v>
      </c>
      <c r="K18" s="38">
        <v>42</v>
      </c>
      <c r="L18" s="39">
        <v>47.5</v>
      </c>
      <c r="M18" s="38">
        <v>43</v>
      </c>
      <c r="N18" s="53">
        <v>44.5</v>
      </c>
      <c r="O18" s="40">
        <f t="shared" si="27"/>
        <v>12.5</v>
      </c>
      <c r="P18" s="38">
        <f t="shared" si="28"/>
        <v>5.5</v>
      </c>
      <c r="Q18" s="38">
        <f t="shared" si="29"/>
        <v>6</v>
      </c>
      <c r="R18" s="41">
        <f t="shared" si="30"/>
        <v>1.5</v>
      </c>
      <c r="S18" s="42">
        <f t="shared" si="1"/>
        <v>9</v>
      </c>
      <c r="T18" s="43">
        <f t="shared" si="2"/>
        <v>3.75</v>
      </c>
      <c r="U18" s="44">
        <f t="shared" si="3"/>
        <v>-5.25</v>
      </c>
      <c r="V18" s="45">
        <f t="shared" si="31"/>
        <v>33.783783783783782</v>
      </c>
      <c r="W18" s="45">
        <f t="shared" si="12"/>
        <v>13.095238095238097</v>
      </c>
      <c r="X18" s="45">
        <f t="shared" si="13"/>
        <v>14.634146341463413</v>
      </c>
      <c r="Y18" s="45">
        <f t="shared" si="0"/>
        <v>3.4883720930232558</v>
      </c>
      <c r="Z18">
        <v>7</v>
      </c>
      <c r="AA18">
        <v>0</v>
      </c>
      <c r="AB18">
        <v>0</v>
      </c>
      <c r="AC18">
        <v>1</v>
      </c>
      <c r="AD18">
        <v>5</v>
      </c>
      <c r="AE18">
        <v>0</v>
      </c>
      <c r="AF18" s="54">
        <v>1</v>
      </c>
      <c r="AG18">
        <v>0</v>
      </c>
      <c r="AH18">
        <v>5</v>
      </c>
      <c r="AI18">
        <v>7</v>
      </c>
      <c r="AJ18">
        <v>5</v>
      </c>
      <c r="AK18" s="114">
        <f t="shared" si="14"/>
        <v>0.5</v>
      </c>
      <c r="AL18" s="115">
        <f t="shared" si="4"/>
        <v>6</v>
      </c>
      <c r="AM18" s="47">
        <f t="shared" si="5"/>
        <v>7</v>
      </c>
      <c r="AN18" s="116">
        <f t="shared" si="6"/>
        <v>5.5</v>
      </c>
      <c r="AO18" s="60">
        <f t="shared" si="7"/>
        <v>1100</v>
      </c>
      <c r="AP18">
        <v>46</v>
      </c>
      <c r="AQ18">
        <v>24</v>
      </c>
      <c r="AR18">
        <v>13</v>
      </c>
      <c r="AS18">
        <v>17</v>
      </c>
      <c r="AT18" s="55">
        <v>12</v>
      </c>
      <c r="AU18">
        <f t="shared" si="33"/>
        <v>35</v>
      </c>
      <c r="AV18">
        <f t="shared" si="34"/>
        <v>15</v>
      </c>
      <c r="AW18" s="46">
        <f t="shared" si="35"/>
        <v>-7</v>
      </c>
      <c r="AX18" s="48">
        <f t="shared" si="36"/>
        <v>-20</v>
      </c>
      <c r="AY18" s="61">
        <f t="shared" si="17"/>
        <v>-57.142857142857139</v>
      </c>
      <c r="AZ18" s="54">
        <v>40</v>
      </c>
      <c r="BA18">
        <v>29</v>
      </c>
      <c r="BB18">
        <v>46</v>
      </c>
      <c r="BC18">
        <v>45</v>
      </c>
      <c r="BD18" s="55">
        <v>36</v>
      </c>
      <c r="BE18">
        <f t="shared" si="18"/>
        <v>34.5</v>
      </c>
      <c r="BF18">
        <f t="shared" si="19"/>
        <v>45.5</v>
      </c>
      <c r="BG18" s="46">
        <f t="shared" si="10"/>
        <v>16</v>
      </c>
      <c r="BH18">
        <f t="shared" si="20"/>
        <v>31.884057971014489</v>
      </c>
      <c r="BI18">
        <v>49</v>
      </c>
      <c r="BJ18">
        <v>47</v>
      </c>
      <c r="BK18">
        <v>68</v>
      </c>
      <c r="BL18">
        <v>53</v>
      </c>
      <c r="BM18">
        <v>40</v>
      </c>
      <c r="BN18">
        <f t="shared" si="21"/>
        <v>48</v>
      </c>
      <c r="BO18">
        <f t="shared" si="22"/>
        <v>60.5</v>
      </c>
      <c r="BP18">
        <f t="shared" si="11"/>
        <v>6</v>
      </c>
      <c r="BQ18" s="49">
        <f t="shared" si="32"/>
        <v>12.5</v>
      </c>
      <c r="BR18" s="62">
        <f t="shared" si="23"/>
        <v>26.041666666666668</v>
      </c>
      <c r="BS18" s="54">
        <v>19</v>
      </c>
      <c r="BT18">
        <v>16</v>
      </c>
      <c r="BU18">
        <v>25</v>
      </c>
      <c r="BV18">
        <v>40</v>
      </c>
      <c r="BW18" s="55">
        <v>26</v>
      </c>
      <c r="BX18">
        <f t="shared" si="37"/>
        <v>17.5</v>
      </c>
      <c r="BY18">
        <f t="shared" si="38"/>
        <v>32.5</v>
      </c>
      <c r="BZ18" s="61">
        <f t="shared" si="39"/>
        <v>85.714285714285708</v>
      </c>
    </row>
    <row r="19" spans="2:78" x14ac:dyDescent="0.3">
      <c r="B19" s="50" t="s">
        <v>138</v>
      </c>
      <c r="C19" t="s">
        <v>124</v>
      </c>
      <c r="D19" s="36" t="s">
        <v>129</v>
      </c>
      <c r="E19">
        <v>27</v>
      </c>
      <c r="F19" s="65">
        <v>7</v>
      </c>
      <c r="G19" s="38">
        <v>27</v>
      </c>
      <c r="H19" s="39">
        <v>16</v>
      </c>
      <c r="I19" s="38">
        <v>16</v>
      </c>
      <c r="J19" s="53">
        <v>18.5</v>
      </c>
      <c r="K19" s="38">
        <v>36.666666666666664</v>
      </c>
      <c r="L19" s="39">
        <v>48</v>
      </c>
      <c r="M19" s="38">
        <v>51.666666666666664</v>
      </c>
      <c r="N19" s="53">
        <v>54</v>
      </c>
      <c r="O19" s="40">
        <f t="shared" si="27"/>
        <v>-11</v>
      </c>
      <c r="P19" s="38">
        <f t="shared" si="28"/>
        <v>11.333333333333336</v>
      </c>
      <c r="Q19" s="38">
        <f t="shared" si="29"/>
        <v>2.5</v>
      </c>
      <c r="R19" s="41">
        <f t="shared" si="30"/>
        <v>2.3333333333333357</v>
      </c>
      <c r="S19" s="42">
        <f t="shared" si="1"/>
        <v>0.16666666666666785</v>
      </c>
      <c r="T19" s="43">
        <f t="shared" si="2"/>
        <v>2.4166666666666679</v>
      </c>
      <c r="U19" s="44">
        <f t="shared" si="3"/>
        <v>2.25</v>
      </c>
      <c r="V19" s="45">
        <f t="shared" si="31"/>
        <v>-40.74074074074074</v>
      </c>
      <c r="W19" s="45">
        <f t="shared" si="12"/>
        <v>30.909090909090921</v>
      </c>
      <c r="X19" s="45">
        <f t="shared" si="13"/>
        <v>15.625</v>
      </c>
      <c r="Y19" s="45">
        <f t="shared" si="0"/>
        <v>4.5161290322580694</v>
      </c>
      <c r="Z19">
        <v>46</v>
      </c>
      <c r="AA19">
        <v>10</v>
      </c>
      <c r="AB19">
        <v>1</v>
      </c>
      <c r="AC19">
        <v>12</v>
      </c>
      <c r="AD19">
        <v>9</v>
      </c>
      <c r="AE19">
        <v>3</v>
      </c>
      <c r="AF19" s="54">
        <v>0</v>
      </c>
      <c r="AG19">
        <v>0</v>
      </c>
      <c r="AH19">
        <v>0</v>
      </c>
      <c r="AI19">
        <v>0</v>
      </c>
      <c r="AJ19">
        <v>0</v>
      </c>
      <c r="AK19" s="114"/>
      <c r="AL19" s="115"/>
      <c r="AM19" s="47"/>
      <c r="AN19" s="116"/>
      <c r="AO19" s="60"/>
      <c r="AP19">
        <v>14</v>
      </c>
      <c r="AQ19">
        <v>9</v>
      </c>
      <c r="AR19">
        <v>8</v>
      </c>
      <c r="AS19">
        <v>51</v>
      </c>
      <c r="AT19" s="55">
        <v>32</v>
      </c>
      <c r="AU19">
        <f t="shared" si="33"/>
        <v>11.5</v>
      </c>
      <c r="AV19">
        <f t="shared" si="34"/>
        <v>29.5</v>
      </c>
      <c r="AW19" s="46">
        <f t="shared" si="35"/>
        <v>42</v>
      </c>
      <c r="AX19" s="48">
        <f t="shared" si="36"/>
        <v>18</v>
      </c>
      <c r="AY19" s="61">
        <f t="shared" si="17"/>
        <v>156.52173913043478</v>
      </c>
      <c r="AZ19" s="54">
        <v>16</v>
      </c>
      <c r="BA19">
        <v>35</v>
      </c>
      <c r="BB19">
        <v>59</v>
      </c>
      <c r="BC19">
        <v>48</v>
      </c>
      <c r="BD19" s="55">
        <v>46</v>
      </c>
      <c r="BE19">
        <f t="shared" si="18"/>
        <v>25.5</v>
      </c>
      <c r="BF19">
        <f t="shared" si="19"/>
        <v>53.5</v>
      </c>
      <c r="BG19" s="46">
        <f t="shared" si="10"/>
        <v>13</v>
      </c>
      <c r="BH19">
        <f t="shared" si="20"/>
        <v>109.80392156862746</v>
      </c>
      <c r="BI19">
        <v>9</v>
      </c>
      <c r="BJ19">
        <v>70</v>
      </c>
      <c r="BK19">
        <v>41</v>
      </c>
      <c r="BL19">
        <v>26</v>
      </c>
      <c r="BM19">
        <v>47</v>
      </c>
      <c r="BN19">
        <f t="shared" si="21"/>
        <v>39.5</v>
      </c>
      <c r="BO19">
        <f t="shared" si="22"/>
        <v>33.5</v>
      </c>
      <c r="BP19">
        <f t="shared" si="11"/>
        <v>-44</v>
      </c>
      <c r="BQ19" s="49">
        <f t="shared" si="32"/>
        <v>-6</v>
      </c>
      <c r="BR19" s="62">
        <f t="shared" si="23"/>
        <v>-15.18987341772152</v>
      </c>
      <c r="BS19" s="54">
        <v>60</v>
      </c>
      <c r="BT19">
        <v>56</v>
      </c>
      <c r="BU19">
        <v>48</v>
      </c>
      <c r="BV19">
        <v>57</v>
      </c>
      <c r="BW19" s="55">
        <v>50</v>
      </c>
      <c r="BX19">
        <f t="shared" si="37"/>
        <v>58</v>
      </c>
      <c r="BY19">
        <f t="shared" si="38"/>
        <v>52.5</v>
      </c>
      <c r="BZ19" s="61">
        <f t="shared" si="39"/>
        <v>-9.4827586206896548</v>
      </c>
    </row>
    <row r="20" spans="2:78" x14ac:dyDescent="0.3">
      <c r="B20" s="50" t="s">
        <v>139</v>
      </c>
      <c r="C20" s="51" t="s">
        <v>124</v>
      </c>
      <c r="D20" s="52" t="s">
        <v>125</v>
      </c>
      <c r="E20">
        <v>21</v>
      </c>
      <c r="F20" s="37">
        <v>11</v>
      </c>
      <c r="G20" s="38">
        <v>58.666666666666664</v>
      </c>
      <c r="H20" s="39">
        <v>24</v>
      </c>
      <c r="I20" s="38">
        <v>50</v>
      </c>
      <c r="J20" s="53">
        <v>65.5</v>
      </c>
      <c r="K20" s="38">
        <v>32.666666666666664</v>
      </c>
      <c r="L20" s="39">
        <v>7</v>
      </c>
      <c r="M20" s="38">
        <v>33</v>
      </c>
      <c r="N20" s="53">
        <v>58</v>
      </c>
      <c r="O20" s="40">
        <f t="shared" si="27"/>
        <v>-34.666666666666664</v>
      </c>
      <c r="P20" s="38">
        <f t="shared" si="28"/>
        <v>-25.666666666666664</v>
      </c>
      <c r="Q20" s="38">
        <f t="shared" si="29"/>
        <v>15.5</v>
      </c>
      <c r="R20" s="41">
        <f t="shared" si="30"/>
        <v>25</v>
      </c>
      <c r="S20" s="42">
        <f t="shared" si="1"/>
        <v>-30.166666666666664</v>
      </c>
      <c r="T20" s="43">
        <f t="shared" si="2"/>
        <v>20.25</v>
      </c>
      <c r="U20" s="44">
        <f t="shared" si="3"/>
        <v>50.416666666666664</v>
      </c>
      <c r="V20" s="45">
        <f t="shared" si="31"/>
        <v>-59.090909090909093</v>
      </c>
      <c r="W20" s="45">
        <f t="shared" si="12"/>
        <v>-78.571428571428569</v>
      </c>
      <c r="X20" s="45">
        <f t="shared" si="13"/>
        <v>31</v>
      </c>
      <c r="Y20" s="45">
        <f t="shared" si="0"/>
        <v>75.757575757575751</v>
      </c>
      <c r="Z20">
        <v>64</v>
      </c>
      <c r="AA20">
        <v>6</v>
      </c>
      <c r="AB20">
        <v>3</v>
      </c>
      <c r="AC20">
        <v>9</v>
      </c>
      <c r="AD20">
        <v>20</v>
      </c>
      <c r="AE20">
        <v>3</v>
      </c>
      <c r="AF20" s="54">
        <v>0</v>
      </c>
      <c r="AG20">
        <v>0</v>
      </c>
      <c r="AH20">
        <v>55</v>
      </c>
      <c r="AI20">
        <v>64</v>
      </c>
      <c r="AJ20">
        <v>2</v>
      </c>
      <c r="AK20" s="114">
        <f t="shared" si="14"/>
        <v>0</v>
      </c>
      <c r="AL20" s="115">
        <f t="shared" si="4"/>
        <v>59.5</v>
      </c>
      <c r="AM20" s="47">
        <f t="shared" si="5"/>
        <v>64</v>
      </c>
      <c r="AN20" s="116">
        <f t="shared" si="6"/>
        <v>59.5</v>
      </c>
      <c r="AO20" s="60"/>
      <c r="AP20">
        <v>26</v>
      </c>
      <c r="AQ20">
        <v>41</v>
      </c>
      <c r="AR20">
        <v>0</v>
      </c>
      <c r="AS20">
        <v>0</v>
      </c>
      <c r="AT20" s="55">
        <v>51</v>
      </c>
      <c r="AU20">
        <f t="shared" si="33"/>
        <v>33.5</v>
      </c>
      <c r="AV20">
        <f t="shared" si="34"/>
        <v>0</v>
      </c>
      <c r="AW20" s="46">
        <f t="shared" si="35"/>
        <v>-41</v>
      </c>
      <c r="AX20" s="48">
        <f t="shared" si="36"/>
        <v>-33.5</v>
      </c>
      <c r="AY20" s="61">
        <f t="shared" si="17"/>
        <v>-100</v>
      </c>
      <c r="AZ20" s="54">
        <v>24</v>
      </c>
      <c r="BA20">
        <v>11</v>
      </c>
      <c r="BB20">
        <v>2</v>
      </c>
      <c r="BC20">
        <v>0</v>
      </c>
      <c r="BD20" s="55">
        <v>17</v>
      </c>
      <c r="BE20">
        <f t="shared" si="18"/>
        <v>17.5</v>
      </c>
      <c r="BF20">
        <f t="shared" si="19"/>
        <v>1</v>
      </c>
      <c r="BG20" s="46">
        <f t="shared" si="10"/>
        <v>-11</v>
      </c>
      <c r="BH20">
        <f t="shared" si="20"/>
        <v>-94.285714285714278</v>
      </c>
      <c r="BI20">
        <v>41</v>
      </c>
      <c r="BJ20">
        <v>15</v>
      </c>
      <c r="BK20">
        <v>61</v>
      </c>
      <c r="BL20">
        <v>53</v>
      </c>
      <c r="BM20">
        <v>14</v>
      </c>
      <c r="BN20">
        <f t="shared" si="21"/>
        <v>28</v>
      </c>
      <c r="BO20">
        <f t="shared" si="22"/>
        <v>57</v>
      </c>
      <c r="BP20">
        <f t="shared" si="11"/>
        <v>38</v>
      </c>
      <c r="BQ20" s="49">
        <f t="shared" si="32"/>
        <v>29</v>
      </c>
      <c r="BR20" s="62">
        <f t="shared" si="23"/>
        <v>103.57142857142858</v>
      </c>
      <c r="BS20" s="54">
        <v>20</v>
      </c>
      <c r="BT20">
        <v>35</v>
      </c>
      <c r="BU20">
        <v>1</v>
      </c>
      <c r="BV20">
        <v>0</v>
      </c>
      <c r="BW20" s="55">
        <v>40</v>
      </c>
      <c r="BX20">
        <f t="shared" si="37"/>
        <v>27.5</v>
      </c>
      <c r="BY20">
        <f t="shared" si="38"/>
        <v>0.5</v>
      </c>
      <c r="BZ20" s="61">
        <f t="shared" si="39"/>
        <v>-98.181818181818187</v>
      </c>
    </row>
    <row r="21" spans="2:78" s="67" customFormat="1" x14ac:dyDescent="0.3">
      <c r="B21" s="123" t="s">
        <v>140</v>
      </c>
      <c r="C21" s="67" t="s">
        <v>124</v>
      </c>
      <c r="D21" s="68" t="s">
        <v>125</v>
      </c>
      <c r="E21" s="67">
        <v>25</v>
      </c>
      <c r="F21" s="69">
        <v>3</v>
      </c>
      <c r="G21" s="70">
        <v>37.666666666666664</v>
      </c>
      <c r="H21" s="71">
        <v>38.5</v>
      </c>
      <c r="I21" s="70">
        <v>34.666666666666664</v>
      </c>
      <c r="J21" s="72">
        <v>33.5</v>
      </c>
      <c r="K21" s="70">
        <v>39.666666666666664</v>
      </c>
      <c r="L21" s="71">
        <v>44.5</v>
      </c>
      <c r="M21" s="70">
        <v>40.333333333333336</v>
      </c>
      <c r="N21" s="72">
        <v>41.5</v>
      </c>
      <c r="O21" s="73">
        <f t="shared" si="27"/>
        <v>0.8333333333333357</v>
      </c>
      <c r="P21" s="70">
        <f t="shared" si="28"/>
        <v>4.8333333333333357</v>
      </c>
      <c r="Q21" s="70">
        <f t="shared" si="29"/>
        <v>-1.1666666666666643</v>
      </c>
      <c r="R21" s="74">
        <f t="shared" si="30"/>
        <v>1.1666666666666643</v>
      </c>
      <c r="S21" s="75">
        <f t="shared" si="1"/>
        <v>2.8333333333333357</v>
      </c>
      <c r="T21" s="76">
        <f t="shared" si="2"/>
        <v>0</v>
      </c>
      <c r="U21" s="77">
        <f t="shared" si="3"/>
        <v>-2.8333333333333357</v>
      </c>
      <c r="V21" s="70">
        <f t="shared" si="31"/>
        <v>2.21238938053098</v>
      </c>
      <c r="W21" s="70">
        <f t="shared" si="12"/>
        <v>12.184873949579838</v>
      </c>
      <c r="X21" s="70">
        <f t="shared" si="13"/>
        <v>-3.3653846153846088</v>
      </c>
      <c r="Y21" s="70">
        <f t="shared" si="0"/>
        <v>2.8925619834710683</v>
      </c>
      <c r="Z21" s="67">
        <v>75</v>
      </c>
      <c r="AA21" s="67">
        <v>3</v>
      </c>
      <c r="AB21" s="67">
        <v>11</v>
      </c>
      <c r="AC21" s="67">
        <v>19</v>
      </c>
      <c r="AD21" s="67">
        <v>19</v>
      </c>
      <c r="AE21" s="67">
        <v>0</v>
      </c>
      <c r="AF21" s="78">
        <v>0</v>
      </c>
      <c r="AG21" s="67">
        <v>0</v>
      </c>
      <c r="AH21" s="67">
        <v>0</v>
      </c>
      <c r="AI21" s="67">
        <v>0</v>
      </c>
      <c r="AJ21" s="67">
        <v>0</v>
      </c>
      <c r="AK21" s="114"/>
      <c r="AL21" s="115"/>
      <c r="AM21" s="47"/>
      <c r="AN21" s="116"/>
      <c r="AO21" s="60"/>
      <c r="AP21" s="67">
        <v>0</v>
      </c>
      <c r="AQ21" s="67">
        <v>0</v>
      </c>
      <c r="AR21" s="67">
        <v>0</v>
      </c>
      <c r="AS21" s="67">
        <v>0</v>
      </c>
      <c r="AT21" s="79">
        <v>0</v>
      </c>
      <c r="AV21" s="67">
        <f t="shared" si="16"/>
        <v>0</v>
      </c>
      <c r="AW21" s="80"/>
      <c r="AX21" s="48"/>
      <c r="AY21" s="81"/>
      <c r="AZ21" s="78"/>
      <c r="BD21" s="79"/>
      <c r="BG21" s="80"/>
      <c r="BH21" s="67">
        <v>0</v>
      </c>
      <c r="BI21" s="70">
        <v>0</v>
      </c>
      <c r="BJ21" s="70">
        <v>0</v>
      </c>
      <c r="BK21" s="70">
        <v>0</v>
      </c>
      <c r="BL21" s="70">
        <v>0</v>
      </c>
      <c r="BM21" s="70">
        <v>0</v>
      </c>
      <c r="BN21" s="67">
        <f t="shared" si="21"/>
        <v>0</v>
      </c>
      <c r="BO21" s="67">
        <f t="shared" si="22"/>
        <v>0</v>
      </c>
      <c r="BP21" s="67">
        <f t="shared" si="11"/>
        <v>0</v>
      </c>
      <c r="BQ21" s="82"/>
      <c r="BR21" s="83"/>
      <c r="BS21" s="78">
        <v>0</v>
      </c>
      <c r="BT21" s="67">
        <v>0</v>
      </c>
      <c r="BU21" s="67">
        <v>0</v>
      </c>
      <c r="BV21" s="67">
        <v>0</v>
      </c>
      <c r="BW21" s="79">
        <v>0</v>
      </c>
      <c r="BX21" s="67">
        <f t="shared" si="24"/>
        <v>0</v>
      </c>
      <c r="BY21" s="67">
        <f t="shared" si="25"/>
        <v>0</v>
      </c>
      <c r="BZ21" s="81">
        <v>0</v>
      </c>
    </row>
    <row r="22" spans="2:78" x14ac:dyDescent="0.3">
      <c r="B22" s="50" t="s">
        <v>141</v>
      </c>
      <c r="C22" t="s">
        <v>127</v>
      </c>
      <c r="D22" s="52" t="s">
        <v>125</v>
      </c>
      <c r="E22">
        <v>29</v>
      </c>
      <c r="F22" s="66">
        <v>3</v>
      </c>
      <c r="G22" s="38">
        <v>83.333333333333329</v>
      </c>
      <c r="H22" s="39">
        <v>80</v>
      </c>
      <c r="I22" s="38">
        <v>78.333333333333329</v>
      </c>
      <c r="J22" s="53">
        <v>80.5</v>
      </c>
      <c r="K22" s="38">
        <v>86.333333333333329</v>
      </c>
      <c r="L22" s="39">
        <v>86</v>
      </c>
      <c r="M22" s="38">
        <v>88.333333333333329</v>
      </c>
      <c r="N22" s="53">
        <v>90</v>
      </c>
      <c r="O22" s="40">
        <f t="shared" si="27"/>
        <v>-3.3333333333333286</v>
      </c>
      <c r="P22" s="38">
        <f t="shared" si="28"/>
        <v>-0.3333333333333286</v>
      </c>
      <c r="Q22" s="38">
        <f t="shared" si="29"/>
        <v>2.1666666666666714</v>
      </c>
      <c r="R22" s="41">
        <f t="shared" si="30"/>
        <v>1.6666666666666714</v>
      </c>
      <c r="S22" s="42">
        <f t="shared" si="1"/>
        <v>-1.8333333333333286</v>
      </c>
      <c r="T22" s="43">
        <f t="shared" si="2"/>
        <v>1.9166666666666714</v>
      </c>
      <c r="U22" s="44">
        <f t="shared" si="3"/>
        <v>3.75</v>
      </c>
      <c r="V22" s="45">
        <f t="shared" si="31"/>
        <v>-3.9999999999999947</v>
      </c>
      <c r="W22" s="45">
        <f t="shared" si="12"/>
        <v>-0.38610038610038067</v>
      </c>
      <c r="X22" s="45">
        <f t="shared" si="13"/>
        <v>2.7659574468085166</v>
      </c>
      <c r="Y22" s="45">
        <f t="shared" si="0"/>
        <v>1.8867924528301943</v>
      </c>
      <c r="Z22">
        <v>38</v>
      </c>
      <c r="AA22">
        <v>0</v>
      </c>
      <c r="AB22">
        <v>0</v>
      </c>
      <c r="AC22">
        <v>10</v>
      </c>
      <c r="AD22">
        <v>16</v>
      </c>
      <c r="AE22">
        <v>2</v>
      </c>
      <c r="AF22" s="54">
        <v>0</v>
      </c>
      <c r="AG22">
        <v>0</v>
      </c>
      <c r="AH22">
        <v>28</v>
      </c>
      <c r="AI22">
        <v>0</v>
      </c>
      <c r="AK22" s="114">
        <f t="shared" si="14"/>
        <v>0</v>
      </c>
      <c r="AL22" s="115">
        <f t="shared" si="4"/>
        <v>14</v>
      </c>
      <c r="AM22" s="47">
        <f t="shared" si="5"/>
        <v>0</v>
      </c>
      <c r="AN22" s="116">
        <f t="shared" si="6"/>
        <v>14</v>
      </c>
      <c r="AO22" s="60"/>
      <c r="AP22">
        <v>72</v>
      </c>
      <c r="AQ22">
        <v>36</v>
      </c>
      <c r="AR22">
        <v>16</v>
      </c>
      <c r="AS22">
        <v>41</v>
      </c>
      <c r="AT22" s="55"/>
      <c r="AU22">
        <f t="shared" si="15"/>
        <v>54</v>
      </c>
      <c r="AV22">
        <f t="shared" si="16"/>
        <v>28.5</v>
      </c>
      <c r="AW22" s="46">
        <f t="shared" si="8"/>
        <v>5</v>
      </c>
      <c r="AX22" s="48">
        <f t="shared" si="9"/>
        <v>-25.5</v>
      </c>
      <c r="AY22" s="61">
        <f t="shared" si="17"/>
        <v>-47.222222222222221</v>
      </c>
      <c r="AZ22" s="54">
        <v>18</v>
      </c>
      <c r="BA22">
        <v>74</v>
      </c>
      <c r="BB22">
        <v>87</v>
      </c>
      <c r="BC22">
        <v>54</v>
      </c>
      <c r="BD22" s="55"/>
      <c r="BE22">
        <f t="shared" si="18"/>
        <v>46</v>
      </c>
      <c r="BF22">
        <f t="shared" si="19"/>
        <v>70.5</v>
      </c>
      <c r="BG22" s="46">
        <f t="shared" si="10"/>
        <v>-20</v>
      </c>
      <c r="BH22">
        <f t="shared" si="20"/>
        <v>53.260869565217398</v>
      </c>
      <c r="BI22">
        <v>0</v>
      </c>
      <c r="BJ22">
        <v>14</v>
      </c>
      <c r="BK22">
        <v>47</v>
      </c>
      <c r="BL22">
        <v>11</v>
      </c>
      <c r="BN22">
        <f t="shared" si="21"/>
        <v>7</v>
      </c>
      <c r="BO22">
        <f>AVERAGE(BK22,BL22)</f>
        <v>29</v>
      </c>
      <c r="BP22">
        <f t="shared" si="11"/>
        <v>-3</v>
      </c>
      <c r="BQ22" s="49">
        <f t="shared" si="32"/>
        <v>22</v>
      </c>
      <c r="BR22" s="62">
        <f t="shared" si="23"/>
        <v>314.28571428571428</v>
      </c>
      <c r="BS22" s="54">
        <v>54</v>
      </c>
      <c r="BT22">
        <v>72</v>
      </c>
      <c r="BU22">
        <v>28</v>
      </c>
      <c r="BV22">
        <v>65</v>
      </c>
      <c r="BW22" s="55"/>
      <c r="BX22">
        <f t="shared" si="24"/>
        <v>63</v>
      </c>
      <c r="BY22">
        <f t="shared" si="25"/>
        <v>46.5</v>
      </c>
      <c r="BZ22" s="61">
        <f t="shared" si="26"/>
        <v>-26.190476190476193</v>
      </c>
    </row>
    <row r="23" spans="2:78" x14ac:dyDescent="0.3">
      <c r="B23" s="50" t="s">
        <v>142</v>
      </c>
      <c r="C23" s="51" t="s">
        <v>124</v>
      </c>
      <c r="D23" s="52" t="s">
        <v>125</v>
      </c>
      <c r="E23">
        <v>24</v>
      </c>
      <c r="F23" s="37">
        <v>10</v>
      </c>
      <c r="G23" s="38">
        <v>35.666666666666664</v>
      </c>
      <c r="H23" s="39">
        <v>17</v>
      </c>
      <c r="I23" s="38">
        <v>50.333333333333336</v>
      </c>
      <c r="J23" s="53">
        <v>48.5</v>
      </c>
      <c r="K23" s="38">
        <v>47</v>
      </c>
      <c r="L23" s="39">
        <v>41</v>
      </c>
      <c r="M23" s="38">
        <v>77.333333333333329</v>
      </c>
      <c r="N23" s="53">
        <v>98.5</v>
      </c>
      <c r="O23" s="40">
        <f t="shared" si="27"/>
        <v>-18.666666666666664</v>
      </c>
      <c r="P23" s="38">
        <f t="shared" si="28"/>
        <v>-6</v>
      </c>
      <c r="Q23" s="38">
        <f t="shared" si="29"/>
        <v>-1.8333333333333357</v>
      </c>
      <c r="R23" s="41">
        <f t="shared" si="30"/>
        <v>21.166666666666671</v>
      </c>
      <c r="S23" s="42">
        <f t="shared" si="1"/>
        <v>-12.333333333333332</v>
      </c>
      <c r="T23" s="43">
        <f t="shared" si="2"/>
        <v>9.6666666666666679</v>
      </c>
      <c r="U23" s="44">
        <f t="shared" si="3"/>
        <v>22</v>
      </c>
      <c r="V23" s="45">
        <f t="shared" si="31"/>
        <v>-52.336448598130836</v>
      </c>
      <c r="W23" s="45">
        <f t="shared" si="12"/>
        <v>-12.76595744680851</v>
      </c>
      <c r="X23" s="45">
        <f t="shared" si="13"/>
        <v>-3.6423841059602697</v>
      </c>
      <c r="Y23" s="45">
        <f t="shared" si="0"/>
        <v>27.37068965517242</v>
      </c>
      <c r="Z23">
        <v>53</v>
      </c>
      <c r="AA23">
        <v>9</v>
      </c>
      <c r="AB23">
        <v>4</v>
      </c>
      <c r="AC23">
        <v>8</v>
      </c>
      <c r="AD23">
        <v>13</v>
      </c>
      <c r="AE23">
        <v>2</v>
      </c>
      <c r="AF23" s="54">
        <v>22</v>
      </c>
      <c r="AG23">
        <v>11</v>
      </c>
      <c r="AH23">
        <v>41</v>
      </c>
      <c r="AI23">
        <v>47</v>
      </c>
      <c r="AJ23">
        <v>0</v>
      </c>
      <c r="AK23" s="114">
        <f t="shared" si="14"/>
        <v>16.5</v>
      </c>
      <c r="AL23" s="115">
        <f t="shared" si="4"/>
        <v>44</v>
      </c>
      <c r="AM23" s="47">
        <f t="shared" si="5"/>
        <v>36</v>
      </c>
      <c r="AN23" s="116">
        <f t="shared" si="6"/>
        <v>27.5</v>
      </c>
      <c r="AO23" s="60">
        <f t="shared" si="7"/>
        <v>166.66666666666669</v>
      </c>
      <c r="AP23">
        <v>25</v>
      </c>
      <c r="AQ23">
        <v>15</v>
      </c>
      <c r="AR23">
        <v>2</v>
      </c>
      <c r="AS23">
        <v>0</v>
      </c>
      <c r="AT23" s="55">
        <v>54</v>
      </c>
      <c r="AU23">
        <f t="shared" si="15"/>
        <v>20</v>
      </c>
      <c r="AV23">
        <f t="shared" si="16"/>
        <v>1</v>
      </c>
      <c r="AW23" s="46">
        <f t="shared" si="8"/>
        <v>-15</v>
      </c>
      <c r="AX23" s="48">
        <f t="shared" si="9"/>
        <v>-19</v>
      </c>
      <c r="AY23" s="61">
        <f t="shared" si="17"/>
        <v>-95</v>
      </c>
      <c r="AZ23" s="54">
        <v>14</v>
      </c>
      <c r="BA23">
        <v>8</v>
      </c>
      <c r="BB23">
        <v>0</v>
      </c>
      <c r="BC23">
        <v>0</v>
      </c>
      <c r="BD23" s="55">
        <v>99</v>
      </c>
      <c r="BE23">
        <f t="shared" si="18"/>
        <v>11</v>
      </c>
      <c r="BF23">
        <f t="shared" si="19"/>
        <v>0</v>
      </c>
      <c r="BG23" s="46">
        <f t="shared" si="10"/>
        <v>-8</v>
      </c>
      <c r="BH23">
        <f t="shared" si="20"/>
        <v>-100</v>
      </c>
      <c r="BI23">
        <v>42</v>
      </c>
      <c r="BJ23">
        <v>27</v>
      </c>
      <c r="BK23">
        <v>9</v>
      </c>
      <c r="BL23">
        <v>2</v>
      </c>
      <c r="BM23">
        <v>16</v>
      </c>
      <c r="BN23">
        <f t="shared" si="21"/>
        <v>34.5</v>
      </c>
      <c r="BO23">
        <f t="shared" si="22"/>
        <v>5.5</v>
      </c>
      <c r="BP23">
        <f t="shared" si="11"/>
        <v>-25</v>
      </c>
      <c r="BQ23" s="49">
        <f t="shared" si="32"/>
        <v>-29</v>
      </c>
      <c r="BR23" s="62">
        <f t="shared" si="23"/>
        <v>-84.05797101449275</v>
      </c>
      <c r="BS23" s="54">
        <v>36</v>
      </c>
      <c r="BT23">
        <v>35</v>
      </c>
      <c r="BU23">
        <v>52</v>
      </c>
      <c r="BV23">
        <v>50</v>
      </c>
      <c r="BW23" s="55">
        <v>5</v>
      </c>
      <c r="BX23">
        <f t="shared" si="24"/>
        <v>35.5</v>
      </c>
      <c r="BY23">
        <f t="shared" si="25"/>
        <v>51</v>
      </c>
      <c r="BZ23" s="61">
        <f t="shared" si="26"/>
        <v>43.661971830985912</v>
      </c>
    </row>
    <row r="24" spans="2:78" x14ac:dyDescent="0.3">
      <c r="B24" s="50" t="s">
        <v>143</v>
      </c>
      <c r="C24" s="51" t="s">
        <v>127</v>
      </c>
      <c r="D24" s="52" t="s">
        <v>125</v>
      </c>
      <c r="E24">
        <v>22</v>
      </c>
      <c r="F24" s="37">
        <v>9</v>
      </c>
      <c r="G24" s="38">
        <v>63.333333333333336</v>
      </c>
      <c r="H24" s="39">
        <v>49</v>
      </c>
      <c r="I24" s="38">
        <v>73</v>
      </c>
      <c r="J24" s="53">
        <v>86</v>
      </c>
      <c r="K24" s="38">
        <v>64.333333333333329</v>
      </c>
      <c r="L24" s="39">
        <v>46</v>
      </c>
      <c r="M24" s="38">
        <v>67</v>
      </c>
      <c r="N24" s="53">
        <v>80.5</v>
      </c>
      <c r="O24" s="40">
        <f t="shared" si="27"/>
        <v>-14.333333333333336</v>
      </c>
      <c r="P24" s="38">
        <f t="shared" si="28"/>
        <v>-18.333333333333329</v>
      </c>
      <c r="Q24" s="38">
        <f t="shared" si="29"/>
        <v>13</v>
      </c>
      <c r="R24" s="41">
        <f t="shared" si="30"/>
        <v>13.5</v>
      </c>
      <c r="S24" s="42">
        <f t="shared" si="1"/>
        <v>-16.333333333333332</v>
      </c>
      <c r="T24" s="43">
        <f t="shared" si="2"/>
        <v>13.25</v>
      </c>
      <c r="U24" s="44">
        <f t="shared" si="3"/>
        <v>29.583333333333332</v>
      </c>
      <c r="V24" s="45">
        <f t="shared" si="31"/>
        <v>-22.631578947368425</v>
      </c>
      <c r="W24" s="45">
        <f t="shared" si="12"/>
        <v>-28.497409326424865</v>
      </c>
      <c r="X24" s="45">
        <f t="shared" si="13"/>
        <v>17.80821917808219</v>
      </c>
      <c r="Y24" s="45">
        <f t="shared" si="0"/>
        <v>20.149253731343283</v>
      </c>
      <c r="Z24">
        <v>56</v>
      </c>
      <c r="AA24">
        <v>9</v>
      </c>
      <c r="AB24">
        <v>3</v>
      </c>
      <c r="AC24">
        <v>13</v>
      </c>
      <c r="AD24">
        <v>14</v>
      </c>
      <c r="AE24">
        <v>1</v>
      </c>
      <c r="AF24" s="54">
        <v>0</v>
      </c>
      <c r="AG24">
        <v>26</v>
      </c>
      <c r="AH24">
        <v>74</v>
      </c>
      <c r="AI24">
        <v>99</v>
      </c>
      <c r="AJ24">
        <v>42</v>
      </c>
      <c r="AK24" s="114">
        <f t="shared" si="14"/>
        <v>13</v>
      </c>
      <c r="AL24" s="115">
        <f t="shared" si="4"/>
        <v>86.5</v>
      </c>
      <c r="AM24" s="47">
        <f t="shared" si="5"/>
        <v>73</v>
      </c>
      <c r="AN24" s="116">
        <f t="shared" si="6"/>
        <v>73.5</v>
      </c>
      <c r="AO24" s="60">
        <f t="shared" si="7"/>
        <v>565.38461538461547</v>
      </c>
      <c r="AP24">
        <v>14</v>
      </c>
      <c r="AQ24">
        <v>14</v>
      </c>
      <c r="AR24">
        <v>0</v>
      </c>
      <c r="AS24">
        <v>0</v>
      </c>
      <c r="AT24" s="55">
        <v>22</v>
      </c>
      <c r="AU24">
        <f t="shared" si="15"/>
        <v>14</v>
      </c>
      <c r="AV24">
        <f t="shared" si="16"/>
        <v>0</v>
      </c>
      <c r="AW24" s="46">
        <f t="shared" si="8"/>
        <v>-14</v>
      </c>
      <c r="AX24" s="48">
        <f t="shared" si="9"/>
        <v>-14</v>
      </c>
      <c r="AY24" s="61">
        <f t="shared" si="17"/>
        <v>-100</v>
      </c>
      <c r="AZ24" s="54">
        <v>24</v>
      </c>
      <c r="BA24">
        <v>7</v>
      </c>
      <c r="BB24">
        <v>31</v>
      </c>
      <c r="BC24">
        <v>51</v>
      </c>
      <c r="BD24" s="55">
        <v>17</v>
      </c>
      <c r="BE24">
        <f t="shared" si="18"/>
        <v>15.5</v>
      </c>
      <c r="BF24">
        <f t="shared" si="19"/>
        <v>41</v>
      </c>
      <c r="BG24" s="46">
        <f t="shared" si="10"/>
        <v>44</v>
      </c>
      <c r="BH24">
        <f t="shared" si="20"/>
        <v>164.51612903225808</v>
      </c>
      <c r="BI24">
        <v>12</v>
      </c>
      <c r="BJ24">
        <v>16</v>
      </c>
      <c r="BK24">
        <v>43</v>
      </c>
      <c r="BL24">
        <v>73</v>
      </c>
      <c r="BM24">
        <v>29</v>
      </c>
      <c r="BN24">
        <f t="shared" si="21"/>
        <v>14</v>
      </c>
      <c r="BO24">
        <f t="shared" si="22"/>
        <v>58</v>
      </c>
      <c r="BP24">
        <f t="shared" si="11"/>
        <v>57</v>
      </c>
      <c r="BQ24" s="49">
        <f t="shared" si="32"/>
        <v>44</v>
      </c>
      <c r="BR24" s="62">
        <f t="shared" si="23"/>
        <v>314.28571428571428</v>
      </c>
      <c r="BS24" s="54">
        <v>30</v>
      </c>
      <c r="BT24">
        <v>24</v>
      </c>
      <c r="BU24">
        <v>0</v>
      </c>
      <c r="BV24">
        <v>0</v>
      </c>
      <c r="BW24" s="55">
        <v>56</v>
      </c>
      <c r="BX24">
        <f t="shared" si="24"/>
        <v>27</v>
      </c>
      <c r="BY24">
        <f t="shared" si="25"/>
        <v>0</v>
      </c>
      <c r="BZ24" s="61">
        <f t="shared" si="26"/>
        <v>-100</v>
      </c>
    </row>
    <row r="25" spans="2:78" x14ac:dyDescent="0.3">
      <c r="B25" s="50" t="s">
        <v>144</v>
      </c>
      <c r="C25" s="51" t="s">
        <v>127</v>
      </c>
      <c r="D25" s="36" t="s">
        <v>129</v>
      </c>
      <c r="E25">
        <v>26</v>
      </c>
      <c r="F25" s="37">
        <v>9</v>
      </c>
      <c r="G25" s="38">
        <v>28.333333333333332</v>
      </c>
      <c r="H25" s="39">
        <v>20</v>
      </c>
      <c r="I25" s="38">
        <v>35</v>
      </c>
      <c r="J25" s="53">
        <v>58.5</v>
      </c>
      <c r="K25" s="38">
        <v>25.666666666666668</v>
      </c>
      <c r="L25" s="39">
        <v>9</v>
      </c>
      <c r="M25" s="38">
        <v>20.333333333333332</v>
      </c>
      <c r="N25" s="53">
        <v>40</v>
      </c>
      <c r="O25" s="40">
        <f t="shared" si="27"/>
        <v>-8.3333333333333321</v>
      </c>
      <c r="P25" s="38">
        <f t="shared" si="28"/>
        <v>-16.666666666666668</v>
      </c>
      <c r="Q25" s="38">
        <f t="shared" si="29"/>
        <v>23.5</v>
      </c>
      <c r="R25" s="41">
        <f t="shared" si="30"/>
        <v>19.666666666666668</v>
      </c>
      <c r="S25" s="42">
        <f t="shared" si="1"/>
        <v>-12.5</v>
      </c>
      <c r="T25" s="43">
        <f t="shared" si="2"/>
        <v>21.583333333333336</v>
      </c>
      <c r="U25" s="44">
        <f t="shared" si="3"/>
        <v>34.083333333333336</v>
      </c>
      <c r="V25" s="45">
        <f t="shared" si="31"/>
        <v>-29.411764705882348</v>
      </c>
      <c r="W25" s="45">
        <f t="shared" si="12"/>
        <v>-64.935064935064929</v>
      </c>
      <c r="X25" s="45">
        <f t="shared" si="13"/>
        <v>67.142857142857139</v>
      </c>
      <c r="Y25" s="45">
        <f t="shared" si="0"/>
        <v>96.721311475409848</v>
      </c>
      <c r="Z25">
        <v>69</v>
      </c>
      <c r="AA25">
        <v>7</v>
      </c>
      <c r="AB25">
        <v>9</v>
      </c>
      <c r="AC25">
        <v>13</v>
      </c>
      <c r="AD25">
        <v>19</v>
      </c>
      <c r="AE25">
        <v>4</v>
      </c>
      <c r="AF25" s="54">
        <v>86</v>
      </c>
      <c r="AG25">
        <v>15</v>
      </c>
      <c r="AH25">
        <v>74</v>
      </c>
      <c r="AJ25">
        <v>24</v>
      </c>
      <c r="AK25" s="114">
        <f t="shared" si="14"/>
        <v>50.5</v>
      </c>
      <c r="AL25" s="115">
        <f t="shared" si="4"/>
        <v>74</v>
      </c>
      <c r="AM25" s="47">
        <f t="shared" si="5"/>
        <v>-15</v>
      </c>
      <c r="AN25" s="116">
        <f t="shared" si="6"/>
        <v>23.5</v>
      </c>
      <c r="AO25" s="60">
        <f t="shared" si="7"/>
        <v>46.534653465346537</v>
      </c>
      <c r="AP25">
        <v>3</v>
      </c>
      <c r="AQ25">
        <v>22</v>
      </c>
      <c r="AR25">
        <v>6</v>
      </c>
      <c r="AT25" s="55">
        <v>54</v>
      </c>
      <c r="AU25">
        <f t="shared" si="15"/>
        <v>12.5</v>
      </c>
      <c r="AV25">
        <f t="shared" si="16"/>
        <v>6</v>
      </c>
      <c r="AW25" s="46">
        <f t="shared" si="8"/>
        <v>-22</v>
      </c>
      <c r="AX25" s="48">
        <f t="shared" si="9"/>
        <v>-6.5</v>
      </c>
      <c r="AY25" s="61">
        <f t="shared" si="17"/>
        <v>-52</v>
      </c>
      <c r="AZ25" s="54">
        <v>24</v>
      </c>
      <c r="BA25">
        <v>10</v>
      </c>
      <c r="BB25">
        <v>23</v>
      </c>
      <c r="BD25" s="55">
        <v>40</v>
      </c>
      <c r="BE25">
        <f t="shared" si="18"/>
        <v>17</v>
      </c>
      <c r="BF25">
        <f t="shared" si="19"/>
        <v>23</v>
      </c>
      <c r="BG25" s="46">
        <f t="shared" si="10"/>
        <v>-10</v>
      </c>
      <c r="BH25">
        <f t="shared" si="20"/>
        <v>35.294117647058826</v>
      </c>
      <c r="BI25">
        <v>72</v>
      </c>
      <c r="BJ25">
        <v>64</v>
      </c>
      <c r="BK25">
        <v>59</v>
      </c>
      <c r="BM25">
        <v>27</v>
      </c>
      <c r="BN25">
        <f t="shared" si="21"/>
        <v>68</v>
      </c>
      <c r="BO25">
        <f>AVERAGE(BK25,BL25)</f>
        <v>59</v>
      </c>
      <c r="BP25">
        <f t="shared" si="11"/>
        <v>-64</v>
      </c>
      <c r="BQ25" s="49">
        <f t="shared" si="32"/>
        <v>-9</v>
      </c>
      <c r="BR25" s="62">
        <f t="shared" si="23"/>
        <v>-13.23529411764706</v>
      </c>
      <c r="BS25" s="54">
        <v>71</v>
      </c>
      <c r="BT25">
        <v>49</v>
      </c>
      <c r="BU25">
        <v>65</v>
      </c>
      <c r="BW25" s="55">
        <v>34</v>
      </c>
      <c r="BX25">
        <f t="shared" si="24"/>
        <v>60</v>
      </c>
      <c r="BY25">
        <f t="shared" si="25"/>
        <v>65</v>
      </c>
      <c r="BZ25" s="61">
        <f t="shared" si="26"/>
        <v>8.3333333333333321</v>
      </c>
    </row>
    <row r="26" spans="2:78" x14ac:dyDescent="0.3">
      <c r="B26" s="50" t="s">
        <v>145</v>
      </c>
      <c r="C26" s="51" t="s">
        <v>134</v>
      </c>
      <c r="D26" s="36" t="s">
        <v>122</v>
      </c>
      <c r="E26">
        <v>20</v>
      </c>
      <c r="F26" s="66">
        <v>1</v>
      </c>
      <c r="G26" s="38">
        <v>22.666666666666668</v>
      </c>
      <c r="H26" s="39">
        <v>21.5</v>
      </c>
      <c r="I26" s="38">
        <v>35</v>
      </c>
      <c r="J26" s="38">
        <v>83.5</v>
      </c>
      <c r="K26" s="38">
        <v>29</v>
      </c>
      <c r="L26" s="39">
        <v>23.5</v>
      </c>
      <c r="M26" s="38">
        <v>32.666666666666664</v>
      </c>
      <c r="N26" s="38">
        <v>74.5</v>
      </c>
      <c r="O26" s="40">
        <f t="shared" si="27"/>
        <v>-1.1666666666666679</v>
      </c>
      <c r="P26" s="38">
        <f t="shared" si="28"/>
        <v>-5.5</v>
      </c>
      <c r="Q26" s="38">
        <f t="shared" si="29"/>
        <v>48.5</v>
      </c>
      <c r="R26" s="41">
        <f t="shared" si="30"/>
        <v>41.833333333333336</v>
      </c>
      <c r="S26" s="42">
        <f t="shared" si="1"/>
        <v>-3.3333333333333339</v>
      </c>
      <c r="T26" s="43">
        <f t="shared" si="2"/>
        <v>45.166666666666671</v>
      </c>
      <c r="U26" s="44">
        <f t="shared" si="3"/>
        <v>48.500000000000007</v>
      </c>
      <c r="V26" s="45">
        <f t="shared" si="31"/>
        <v>-5.1470588235294166</v>
      </c>
      <c r="W26" s="45">
        <f t="shared" si="12"/>
        <v>-18.96551724137931</v>
      </c>
      <c r="X26" s="45">
        <f t="shared" si="13"/>
        <v>138.57142857142856</v>
      </c>
      <c r="Y26" s="45">
        <f t="shared" si="0"/>
        <v>128.06122448979593</v>
      </c>
      <c r="Z26">
        <v>58</v>
      </c>
      <c r="AA26">
        <v>5</v>
      </c>
      <c r="AB26">
        <v>9</v>
      </c>
      <c r="AC26">
        <v>7</v>
      </c>
      <c r="AD26">
        <v>19</v>
      </c>
      <c r="AE26">
        <v>6</v>
      </c>
      <c r="AF26" s="54">
        <v>0</v>
      </c>
      <c r="AG26">
        <v>15</v>
      </c>
      <c r="AH26">
        <v>96</v>
      </c>
      <c r="AI26">
        <v>13</v>
      </c>
      <c r="AJ26">
        <v>5</v>
      </c>
      <c r="AK26" s="114">
        <f t="shared" si="14"/>
        <v>7.5</v>
      </c>
      <c r="AL26" s="115">
        <f t="shared" si="4"/>
        <v>54.5</v>
      </c>
      <c r="AM26" s="47">
        <f t="shared" si="5"/>
        <v>-2</v>
      </c>
      <c r="AN26" s="116">
        <f t="shared" si="6"/>
        <v>47</v>
      </c>
      <c r="AO26" s="60">
        <f t="shared" si="7"/>
        <v>626.66666666666663</v>
      </c>
      <c r="AP26">
        <v>12</v>
      </c>
      <c r="AQ26">
        <v>0</v>
      </c>
      <c r="AR26">
        <v>82</v>
      </c>
      <c r="AS26">
        <v>6</v>
      </c>
      <c r="AT26">
        <v>0</v>
      </c>
      <c r="AU26">
        <f>AVERAGE(AP26,AQ26)</f>
        <v>6</v>
      </c>
      <c r="AV26">
        <f>AVERAGE(AR26,AS26)</f>
        <v>44</v>
      </c>
      <c r="AW26" s="46">
        <f>AS26-AQ26</f>
        <v>6</v>
      </c>
      <c r="AX26" s="48">
        <f>AV26-AU26</f>
        <v>38</v>
      </c>
      <c r="AY26" s="61"/>
      <c r="AZ26">
        <v>0</v>
      </c>
      <c r="BA26">
        <v>0</v>
      </c>
      <c r="BB26">
        <v>0</v>
      </c>
      <c r="BC26">
        <v>5</v>
      </c>
      <c r="BD26">
        <v>0</v>
      </c>
      <c r="BE26">
        <f>AVERAGE(AZ26,BA26)</f>
        <v>0</v>
      </c>
      <c r="BF26">
        <f>AVERAGE(BB26,BC26)</f>
        <v>2.5</v>
      </c>
      <c r="BG26" s="46">
        <f>BC26-BA26</f>
        <v>5</v>
      </c>
      <c r="BI26">
        <v>2</v>
      </c>
      <c r="BJ26">
        <v>31</v>
      </c>
      <c r="BK26">
        <v>90</v>
      </c>
      <c r="BL26">
        <v>64</v>
      </c>
      <c r="BM26">
        <v>32</v>
      </c>
      <c r="BN26">
        <f t="shared" si="21"/>
        <v>16.5</v>
      </c>
      <c r="BO26">
        <f t="shared" si="22"/>
        <v>77</v>
      </c>
      <c r="BP26">
        <f t="shared" si="11"/>
        <v>33</v>
      </c>
      <c r="BQ26" s="49">
        <f t="shared" si="32"/>
        <v>60.5</v>
      </c>
      <c r="BR26" s="62"/>
      <c r="BS26">
        <v>100</v>
      </c>
      <c r="BT26">
        <v>29</v>
      </c>
      <c r="BU26">
        <v>94</v>
      </c>
      <c r="BV26">
        <v>50</v>
      </c>
      <c r="BW26">
        <v>2</v>
      </c>
      <c r="BX26">
        <f>AVERAGE(BS26,BT26)</f>
        <v>64.5</v>
      </c>
      <c r="BY26">
        <f>AVERAGE(BU26,BV26)</f>
        <v>72</v>
      </c>
      <c r="BZ26" s="61">
        <f>(BY26-BX26)/BX26*100</f>
        <v>11.627906976744185</v>
      </c>
    </row>
    <row r="27" spans="2:78" x14ac:dyDescent="0.3">
      <c r="B27" s="50" t="s">
        <v>146</v>
      </c>
      <c r="C27" t="s">
        <v>127</v>
      </c>
      <c r="D27" s="36" t="s">
        <v>129</v>
      </c>
      <c r="E27">
        <v>31</v>
      </c>
      <c r="F27" s="65">
        <v>3</v>
      </c>
      <c r="G27" s="38">
        <v>38</v>
      </c>
      <c r="H27" s="39">
        <v>30</v>
      </c>
      <c r="I27" s="38">
        <v>38</v>
      </c>
      <c r="J27" s="53">
        <v>36.5</v>
      </c>
      <c r="K27" s="38">
        <v>38.333333333333336</v>
      </c>
      <c r="L27" s="39">
        <v>32.5</v>
      </c>
      <c r="M27" s="38">
        <v>37.333333333333336</v>
      </c>
      <c r="N27" s="53">
        <v>41.5</v>
      </c>
      <c r="O27" s="40">
        <f t="shared" si="27"/>
        <v>-8</v>
      </c>
      <c r="P27" s="38">
        <f t="shared" si="28"/>
        <v>-5.8333333333333357</v>
      </c>
      <c r="Q27" s="38">
        <f t="shared" si="29"/>
        <v>-1.5</v>
      </c>
      <c r="R27" s="41">
        <f t="shared" si="30"/>
        <v>4.1666666666666643</v>
      </c>
      <c r="S27" s="42">
        <f t="shared" si="1"/>
        <v>-6.9166666666666679</v>
      </c>
      <c r="T27" s="43">
        <f t="shared" si="2"/>
        <v>1.3333333333333321</v>
      </c>
      <c r="U27" s="44">
        <f t="shared" si="3"/>
        <v>8.25</v>
      </c>
      <c r="V27" s="45">
        <f t="shared" si="31"/>
        <v>-21.052631578947366</v>
      </c>
      <c r="W27" s="45">
        <f t="shared" si="12"/>
        <v>-15.217391304347833</v>
      </c>
      <c r="X27" s="45">
        <f t="shared" si="13"/>
        <v>-3.9473684210526314</v>
      </c>
      <c r="Y27" s="45">
        <f t="shared" si="0"/>
        <v>11.160714285714278</v>
      </c>
      <c r="Z27">
        <v>28</v>
      </c>
      <c r="AA27">
        <v>0</v>
      </c>
      <c r="AB27">
        <v>0</v>
      </c>
      <c r="AC27">
        <v>8</v>
      </c>
      <c r="AD27">
        <v>6</v>
      </c>
      <c r="AE27">
        <v>0</v>
      </c>
      <c r="AF27" s="54">
        <v>5</v>
      </c>
      <c r="AG27">
        <v>2</v>
      </c>
      <c r="AH27">
        <v>45</v>
      </c>
      <c r="AI27">
        <v>29</v>
      </c>
      <c r="AJ27">
        <v>0</v>
      </c>
      <c r="AK27" s="114">
        <f t="shared" si="14"/>
        <v>3.5</v>
      </c>
      <c r="AL27" s="115">
        <f t="shared" si="4"/>
        <v>37</v>
      </c>
      <c r="AM27" s="47">
        <f t="shared" si="5"/>
        <v>27</v>
      </c>
      <c r="AN27" s="116">
        <f t="shared" si="6"/>
        <v>33.5</v>
      </c>
      <c r="AO27" s="60">
        <f t="shared" si="7"/>
        <v>957.14285714285711</v>
      </c>
      <c r="AP27">
        <v>10</v>
      </c>
      <c r="AQ27">
        <v>1</v>
      </c>
      <c r="AR27">
        <v>13</v>
      </c>
      <c r="AS27">
        <v>6</v>
      </c>
      <c r="AT27" s="55">
        <v>0</v>
      </c>
      <c r="AU27">
        <f>AVERAGE(AP27,AQ27)</f>
        <v>5.5</v>
      </c>
      <c r="AV27">
        <f>AVERAGE(AR27,AS27)</f>
        <v>9.5</v>
      </c>
      <c r="AW27" s="46">
        <f>AS27-AQ27</f>
        <v>5</v>
      </c>
      <c r="AX27" s="48">
        <f>AV27-AU27</f>
        <v>4</v>
      </c>
      <c r="AY27" s="61">
        <f t="shared" si="17"/>
        <v>72.727272727272734</v>
      </c>
      <c r="AZ27" s="54">
        <v>2</v>
      </c>
      <c r="BA27">
        <v>5</v>
      </c>
      <c r="BB27">
        <v>2</v>
      </c>
      <c r="BC27">
        <v>23</v>
      </c>
      <c r="BD27" s="55">
        <v>31</v>
      </c>
      <c r="BE27">
        <f t="shared" si="18"/>
        <v>3.5</v>
      </c>
      <c r="BF27">
        <f t="shared" si="19"/>
        <v>12.5</v>
      </c>
      <c r="BG27" s="46">
        <f t="shared" si="10"/>
        <v>18</v>
      </c>
      <c r="BH27">
        <f t="shared" si="20"/>
        <v>257.14285714285717</v>
      </c>
      <c r="BI27">
        <v>6</v>
      </c>
      <c r="BJ27">
        <v>28</v>
      </c>
      <c r="BK27">
        <v>53</v>
      </c>
      <c r="BL27">
        <v>35</v>
      </c>
      <c r="BM27">
        <v>7</v>
      </c>
      <c r="BN27">
        <f t="shared" si="21"/>
        <v>17</v>
      </c>
      <c r="BO27">
        <f t="shared" si="22"/>
        <v>44</v>
      </c>
      <c r="BP27">
        <f t="shared" si="11"/>
        <v>7</v>
      </c>
      <c r="BQ27" s="49">
        <f t="shared" si="32"/>
        <v>27</v>
      </c>
      <c r="BR27" s="62">
        <f t="shared" si="23"/>
        <v>158.8235294117647</v>
      </c>
      <c r="BS27" s="54">
        <v>3</v>
      </c>
      <c r="BT27">
        <v>3</v>
      </c>
      <c r="BU27">
        <v>65</v>
      </c>
      <c r="BV27">
        <v>34</v>
      </c>
      <c r="BW27" s="55">
        <v>1</v>
      </c>
      <c r="BX27">
        <f>AVERAGE(BS27,BT27)</f>
        <v>3</v>
      </c>
      <c r="BY27">
        <f>AVERAGE(BU27,BV27)</f>
        <v>49.5</v>
      </c>
      <c r="BZ27" s="61">
        <f>(BY27-BX27)/BX27*100</f>
        <v>1550</v>
      </c>
    </row>
    <row r="28" spans="2:78" x14ac:dyDescent="0.3">
      <c r="B28" s="63" t="s">
        <v>217</v>
      </c>
      <c r="D28" s="52" t="s">
        <v>125</v>
      </c>
      <c r="F28" s="65"/>
      <c r="G28" s="38"/>
      <c r="H28" s="39"/>
      <c r="I28" s="38"/>
      <c r="J28" s="53"/>
      <c r="K28" s="38"/>
      <c r="L28" s="39"/>
      <c r="M28" s="38"/>
      <c r="N28" s="53"/>
      <c r="O28" s="40"/>
      <c r="P28" s="38"/>
      <c r="Q28" s="38"/>
      <c r="R28" s="41"/>
      <c r="S28" s="42"/>
      <c r="T28" s="43"/>
      <c r="U28" s="44"/>
      <c r="V28" s="45"/>
      <c r="W28" s="45"/>
      <c r="X28" s="45"/>
      <c r="Y28" s="45"/>
      <c r="AF28" s="54"/>
      <c r="AK28" s="114"/>
      <c r="AL28" s="115"/>
      <c r="AM28" s="47"/>
      <c r="AN28" s="116"/>
      <c r="AO28" s="60"/>
      <c r="AW28" s="46"/>
      <c r="AX28" s="48"/>
      <c r="AY28" s="61"/>
      <c r="BG28" s="46"/>
      <c r="BQ28" s="49"/>
      <c r="BR28" s="62"/>
      <c r="BZ28" s="61"/>
    </row>
    <row r="29" spans="2:78" x14ac:dyDescent="0.3">
      <c r="B29" s="123" t="s">
        <v>147</v>
      </c>
      <c r="C29" s="64" t="s">
        <v>148</v>
      </c>
      <c r="D29" s="52" t="s">
        <v>135</v>
      </c>
      <c r="E29">
        <v>19</v>
      </c>
      <c r="F29" s="37">
        <v>10</v>
      </c>
      <c r="G29" s="38"/>
      <c r="H29" s="39"/>
      <c r="I29" s="38"/>
      <c r="J29" s="53"/>
      <c r="K29" s="38"/>
      <c r="L29" s="39"/>
      <c r="M29" s="38"/>
      <c r="N29" s="53"/>
      <c r="O29" s="40"/>
      <c r="P29" s="38"/>
      <c r="Q29" s="38"/>
      <c r="R29" s="41"/>
      <c r="S29" s="42"/>
      <c r="T29" s="43"/>
      <c r="U29" s="44"/>
      <c r="V29" s="45"/>
      <c r="W29" s="45"/>
      <c r="X29" s="45"/>
      <c r="Y29" s="45"/>
      <c r="AF29" s="54">
        <v>0</v>
      </c>
      <c r="AG29">
        <v>0</v>
      </c>
      <c r="AH29">
        <v>71</v>
      </c>
      <c r="AI29">
        <v>23</v>
      </c>
      <c r="AJ29">
        <v>-1</v>
      </c>
      <c r="AK29" s="114">
        <f t="shared" si="14"/>
        <v>0</v>
      </c>
      <c r="AL29" s="115">
        <f t="shared" si="4"/>
        <v>47</v>
      </c>
      <c r="AM29" s="47">
        <f t="shared" si="5"/>
        <v>23</v>
      </c>
      <c r="AN29" s="116">
        <f t="shared" si="6"/>
        <v>47</v>
      </c>
      <c r="AO29" s="60"/>
      <c r="AP29">
        <v>37</v>
      </c>
      <c r="AQ29">
        <v>6</v>
      </c>
      <c r="AR29">
        <v>7</v>
      </c>
      <c r="AS29">
        <v>44</v>
      </c>
      <c r="AT29">
        <v>11</v>
      </c>
      <c r="AU29">
        <f>AVERAGE(AP29,AQ29)</f>
        <v>21.5</v>
      </c>
      <c r="AV29">
        <f>AVERAGE(AR29,AS29)</f>
        <v>25.5</v>
      </c>
      <c r="AW29" s="46">
        <f>AS29-AQ29</f>
        <v>38</v>
      </c>
      <c r="AX29" s="48">
        <f>AV29-AU29</f>
        <v>4</v>
      </c>
      <c r="AY29" s="61"/>
      <c r="AZ29">
        <v>40</v>
      </c>
      <c r="BA29">
        <v>16</v>
      </c>
      <c r="BB29">
        <v>7</v>
      </c>
      <c r="BC29">
        <v>50</v>
      </c>
      <c r="BD29">
        <v>27</v>
      </c>
      <c r="BE29">
        <f>AVERAGE(AZ29,BA29)</f>
        <v>28</v>
      </c>
      <c r="BF29">
        <f>AVERAGE(BB29,BC29)</f>
        <v>28.5</v>
      </c>
      <c r="BG29" s="46">
        <f>BC29-BA29</f>
        <v>34</v>
      </c>
      <c r="BI29">
        <v>57</v>
      </c>
      <c r="BJ29">
        <v>30</v>
      </c>
      <c r="BK29">
        <v>8</v>
      </c>
      <c r="BL29">
        <v>25</v>
      </c>
      <c r="BM29">
        <v>20</v>
      </c>
      <c r="BN29">
        <f t="shared" si="21"/>
        <v>43.5</v>
      </c>
      <c r="BO29">
        <f t="shared" si="22"/>
        <v>16.5</v>
      </c>
      <c r="BP29">
        <f t="shared" si="11"/>
        <v>-5</v>
      </c>
      <c r="BQ29" s="49">
        <f t="shared" si="32"/>
        <v>-27</v>
      </c>
      <c r="BR29" s="62"/>
      <c r="BS29">
        <v>77</v>
      </c>
      <c r="BT29">
        <v>68</v>
      </c>
      <c r="BU29">
        <v>20</v>
      </c>
      <c r="BV29">
        <v>82</v>
      </c>
      <c r="BW29">
        <v>70</v>
      </c>
      <c r="BX29">
        <f>AVERAGE(BS29,BT29)</f>
        <v>72.5</v>
      </c>
      <c r="BY29">
        <f>AVERAGE(BU29,BV29)</f>
        <v>51</v>
      </c>
      <c r="BZ29" s="61">
        <f>(BY29-BX29)/BX29*100</f>
        <v>-29.655172413793103</v>
      </c>
    </row>
    <row r="30" spans="2:78" x14ac:dyDescent="0.3">
      <c r="B30" s="50" t="s">
        <v>149</v>
      </c>
      <c r="C30" t="s">
        <v>127</v>
      </c>
      <c r="D30" s="36" t="s">
        <v>129</v>
      </c>
      <c r="E30">
        <v>31</v>
      </c>
      <c r="F30" s="66">
        <v>3</v>
      </c>
      <c r="G30" s="38">
        <v>62.666666666666664</v>
      </c>
      <c r="H30" s="39">
        <v>54</v>
      </c>
      <c r="I30" s="38">
        <v>63</v>
      </c>
      <c r="J30" s="53">
        <v>64</v>
      </c>
      <c r="K30" s="38">
        <v>62.666666666666664</v>
      </c>
      <c r="L30" s="39">
        <v>68</v>
      </c>
      <c r="M30" s="38">
        <v>62</v>
      </c>
      <c r="N30" s="53">
        <v>61</v>
      </c>
      <c r="O30" s="40">
        <f t="shared" ref="O30:O38" si="40">H30-G30</f>
        <v>-8.6666666666666643</v>
      </c>
      <c r="P30" s="38">
        <f t="shared" ref="P30:P38" si="41">L30-K30</f>
        <v>5.3333333333333357</v>
      </c>
      <c r="Q30" s="38">
        <f t="shared" ref="Q30:Q38" si="42">J30-I30</f>
        <v>1</v>
      </c>
      <c r="R30" s="41">
        <f t="shared" ref="R30:R38" si="43">N30-M30</f>
        <v>-1</v>
      </c>
      <c r="S30" s="42">
        <f t="shared" si="1"/>
        <v>-1.6666666666666643</v>
      </c>
      <c r="T30" s="43">
        <f t="shared" si="2"/>
        <v>0</v>
      </c>
      <c r="U30" s="44">
        <f t="shared" si="3"/>
        <v>1.6666666666666643</v>
      </c>
      <c r="V30" s="45">
        <f t="shared" ref="V30:V38" si="44">(H30-G30)/G30*100</f>
        <v>-13.82978723404255</v>
      </c>
      <c r="W30" s="45">
        <f t="shared" si="12"/>
        <v>8.5106382978723438</v>
      </c>
      <c r="X30" s="45">
        <f t="shared" si="13"/>
        <v>1.5873015873015872</v>
      </c>
      <c r="Y30" s="45">
        <f t="shared" si="0"/>
        <v>-1.6129032258064515</v>
      </c>
      <c r="Z30">
        <v>97</v>
      </c>
      <c r="AA30">
        <v>10</v>
      </c>
      <c r="AB30">
        <v>15</v>
      </c>
      <c r="AC30">
        <v>14</v>
      </c>
      <c r="AD30">
        <v>22</v>
      </c>
      <c r="AE30">
        <v>9</v>
      </c>
      <c r="AF30" s="54">
        <v>19</v>
      </c>
      <c r="AG30">
        <v>8</v>
      </c>
      <c r="AH30">
        <v>47</v>
      </c>
      <c r="AI30">
        <v>68</v>
      </c>
      <c r="AJ30">
        <v>3</v>
      </c>
      <c r="AK30" s="114">
        <f t="shared" si="14"/>
        <v>13.5</v>
      </c>
      <c r="AL30" s="115">
        <f t="shared" si="4"/>
        <v>57.5</v>
      </c>
      <c r="AM30" s="47">
        <f t="shared" si="5"/>
        <v>60</v>
      </c>
      <c r="AN30" s="116">
        <f t="shared" si="6"/>
        <v>44</v>
      </c>
      <c r="AO30" s="60">
        <f t="shared" si="7"/>
        <v>325.92592592592592</v>
      </c>
      <c r="AP30">
        <v>9</v>
      </c>
      <c r="AQ30">
        <v>7</v>
      </c>
      <c r="AR30">
        <v>6</v>
      </c>
      <c r="AS30">
        <v>4</v>
      </c>
      <c r="AT30" s="55">
        <v>5</v>
      </c>
      <c r="AU30">
        <f t="shared" si="15"/>
        <v>8</v>
      </c>
      <c r="AV30">
        <f t="shared" si="16"/>
        <v>5</v>
      </c>
      <c r="AW30" s="46">
        <f t="shared" si="8"/>
        <v>-3</v>
      </c>
      <c r="AX30" s="48">
        <f t="shared" si="9"/>
        <v>-3</v>
      </c>
      <c r="AY30" s="61">
        <f t="shared" si="17"/>
        <v>-37.5</v>
      </c>
      <c r="AZ30" s="54">
        <v>8</v>
      </c>
      <c r="BA30">
        <v>9</v>
      </c>
      <c r="BB30">
        <v>11</v>
      </c>
      <c r="BC30">
        <v>16</v>
      </c>
      <c r="BD30" s="55">
        <v>4</v>
      </c>
      <c r="BE30">
        <f t="shared" si="18"/>
        <v>8.5</v>
      </c>
      <c r="BF30">
        <f t="shared" si="19"/>
        <v>13.5</v>
      </c>
      <c r="BG30" s="46">
        <f t="shared" si="10"/>
        <v>7</v>
      </c>
      <c r="BH30">
        <f t="shared" si="20"/>
        <v>58.82352941176471</v>
      </c>
      <c r="BI30">
        <v>4</v>
      </c>
      <c r="BJ30">
        <v>5</v>
      </c>
      <c r="BK30">
        <v>6</v>
      </c>
      <c r="BL30">
        <v>13</v>
      </c>
      <c r="BM30">
        <v>2</v>
      </c>
      <c r="BN30">
        <f t="shared" si="21"/>
        <v>4.5</v>
      </c>
      <c r="BO30">
        <f t="shared" si="22"/>
        <v>9.5</v>
      </c>
      <c r="BP30">
        <f t="shared" si="11"/>
        <v>8</v>
      </c>
      <c r="BQ30" s="49">
        <f t="shared" si="32"/>
        <v>5</v>
      </c>
      <c r="BR30" s="62">
        <f t="shared" si="23"/>
        <v>111.11111111111111</v>
      </c>
      <c r="BS30" s="54">
        <v>97</v>
      </c>
      <c r="BT30">
        <v>90</v>
      </c>
      <c r="BU30">
        <v>62</v>
      </c>
      <c r="BV30">
        <v>45</v>
      </c>
      <c r="BW30" s="55">
        <v>89</v>
      </c>
      <c r="BX30">
        <f t="shared" si="24"/>
        <v>93.5</v>
      </c>
      <c r="BY30">
        <f t="shared" si="25"/>
        <v>53.5</v>
      </c>
      <c r="BZ30" s="61">
        <f t="shared" si="26"/>
        <v>-42.780748663101605</v>
      </c>
    </row>
    <row r="31" spans="2:78" x14ac:dyDescent="0.3">
      <c r="B31" s="50" t="s">
        <v>150</v>
      </c>
      <c r="C31" t="s">
        <v>124</v>
      </c>
      <c r="D31" s="36" t="s">
        <v>129</v>
      </c>
      <c r="E31">
        <v>23</v>
      </c>
      <c r="F31" s="66">
        <v>2</v>
      </c>
      <c r="G31" s="38">
        <v>13.333333333333334</v>
      </c>
      <c r="H31" s="39">
        <v>14</v>
      </c>
      <c r="I31" s="38">
        <v>17.666666666666668</v>
      </c>
      <c r="J31" s="53">
        <v>17.5</v>
      </c>
      <c r="K31" s="38">
        <v>11.666666666666666</v>
      </c>
      <c r="L31" s="39">
        <v>10</v>
      </c>
      <c r="M31" s="38">
        <v>13.666666666666666</v>
      </c>
      <c r="N31" s="53">
        <v>12</v>
      </c>
      <c r="O31" s="40">
        <f t="shared" si="40"/>
        <v>0.66666666666666607</v>
      </c>
      <c r="P31" s="38">
        <f t="shared" si="41"/>
        <v>-1.6666666666666661</v>
      </c>
      <c r="Q31" s="38">
        <f t="shared" si="42"/>
        <v>-0.16666666666666785</v>
      </c>
      <c r="R31" s="41">
        <f t="shared" si="43"/>
        <v>-1.6666666666666661</v>
      </c>
      <c r="S31" s="42">
        <f t="shared" si="1"/>
        <v>-0.5</v>
      </c>
      <c r="T31" s="43">
        <f t="shared" si="2"/>
        <v>-0.91666666666666696</v>
      </c>
      <c r="U31" s="44">
        <f t="shared" si="3"/>
        <v>-0.41666666666666696</v>
      </c>
      <c r="V31" s="45">
        <f t="shared" si="44"/>
        <v>4.9999999999999956</v>
      </c>
      <c r="W31" s="45">
        <f t="shared" si="12"/>
        <v>-14.285714285714283</v>
      </c>
      <c r="X31" s="45">
        <f t="shared" si="13"/>
        <v>-0.9433962264151009</v>
      </c>
      <c r="Y31" s="45">
        <f t="shared" si="0"/>
        <v>-12.195121951219507</v>
      </c>
      <c r="Z31">
        <v>78</v>
      </c>
      <c r="AA31">
        <v>9</v>
      </c>
      <c r="AB31">
        <v>2</v>
      </c>
      <c r="AC31">
        <v>18</v>
      </c>
      <c r="AD31">
        <v>22</v>
      </c>
      <c r="AE31">
        <v>8</v>
      </c>
      <c r="AF31" s="54">
        <v>6</v>
      </c>
      <c r="AG31">
        <v>5</v>
      </c>
      <c r="AH31">
        <v>81</v>
      </c>
      <c r="AI31">
        <v>72</v>
      </c>
      <c r="AJ31">
        <v>1</v>
      </c>
      <c r="AK31" s="114">
        <f t="shared" si="14"/>
        <v>5.5</v>
      </c>
      <c r="AL31" s="115">
        <f t="shared" si="4"/>
        <v>76.5</v>
      </c>
      <c r="AM31" s="47">
        <f t="shared" si="5"/>
        <v>67</v>
      </c>
      <c r="AN31" s="116">
        <f t="shared" si="6"/>
        <v>71</v>
      </c>
      <c r="AO31" s="60">
        <f t="shared" si="7"/>
        <v>1290.9090909090908</v>
      </c>
      <c r="AP31">
        <v>26</v>
      </c>
      <c r="AQ31">
        <v>10</v>
      </c>
      <c r="AR31">
        <v>5</v>
      </c>
      <c r="AS31">
        <v>11</v>
      </c>
      <c r="AT31" s="55">
        <v>38</v>
      </c>
      <c r="AU31">
        <f t="shared" si="15"/>
        <v>18</v>
      </c>
      <c r="AV31">
        <f t="shared" si="16"/>
        <v>8</v>
      </c>
      <c r="AW31" s="46">
        <f t="shared" si="8"/>
        <v>1</v>
      </c>
      <c r="AX31" s="48">
        <f t="shared" si="9"/>
        <v>-10</v>
      </c>
      <c r="AY31" s="61">
        <f t="shared" si="17"/>
        <v>-55.555555555555557</v>
      </c>
      <c r="AZ31" s="54">
        <v>26</v>
      </c>
      <c r="BA31">
        <v>11</v>
      </c>
      <c r="BB31">
        <v>7</v>
      </c>
      <c r="BC31">
        <v>28</v>
      </c>
      <c r="BD31" s="55">
        <v>36</v>
      </c>
      <c r="BE31">
        <f t="shared" si="18"/>
        <v>18.5</v>
      </c>
      <c r="BF31">
        <f t="shared" si="19"/>
        <v>17.5</v>
      </c>
      <c r="BG31" s="46">
        <f t="shared" si="10"/>
        <v>17</v>
      </c>
      <c r="BH31">
        <f t="shared" si="20"/>
        <v>-5.4054054054054053</v>
      </c>
      <c r="BI31">
        <v>38</v>
      </c>
      <c r="BJ31">
        <v>24</v>
      </c>
      <c r="BK31">
        <v>71</v>
      </c>
      <c r="BL31">
        <v>78</v>
      </c>
      <c r="BM31">
        <v>7</v>
      </c>
      <c r="BN31">
        <f t="shared" si="21"/>
        <v>31</v>
      </c>
      <c r="BO31">
        <f t="shared" si="22"/>
        <v>74.5</v>
      </c>
      <c r="BP31">
        <f t="shared" si="11"/>
        <v>54</v>
      </c>
      <c r="BQ31" s="49">
        <f t="shared" si="32"/>
        <v>43.5</v>
      </c>
      <c r="BR31" s="62">
        <f t="shared" si="23"/>
        <v>140.32258064516131</v>
      </c>
      <c r="BS31" s="54">
        <v>62</v>
      </c>
      <c r="BT31">
        <v>77</v>
      </c>
      <c r="BU31">
        <v>0</v>
      </c>
      <c r="BV31">
        <v>30</v>
      </c>
      <c r="BW31" s="55">
        <v>69</v>
      </c>
      <c r="BX31">
        <f t="shared" si="24"/>
        <v>69.5</v>
      </c>
      <c r="BY31">
        <f t="shared" si="25"/>
        <v>15</v>
      </c>
      <c r="BZ31" s="61">
        <f t="shared" si="26"/>
        <v>-78.417266187050359</v>
      </c>
    </row>
    <row r="32" spans="2:78" x14ac:dyDescent="0.3">
      <c r="B32" s="50" t="s">
        <v>151</v>
      </c>
      <c r="C32" s="51" t="s">
        <v>127</v>
      </c>
      <c r="D32" s="36" t="s">
        <v>129</v>
      </c>
      <c r="E32">
        <v>32</v>
      </c>
      <c r="F32" s="37">
        <v>11</v>
      </c>
      <c r="G32" s="38">
        <v>53</v>
      </c>
      <c r="H32" s="39">
        <v>38.5</v>
      </c>
      <c r="I32" s="38">
        <v>10.333333333333334</v>
      </c>
      <c r="J32" s="53">
        <v>53</v>
      </c>
      <c r="K32" s="38">
        <v>56.333333333333336</v>
      </c>
      <c r="L32" s="39">
        <v>48.5</v>
      </c>
      <c r="M32" s="38">
        <v>13.666666666666666</v>
      </c>
      <c r="N32" s="53">
        <v>67.5</v>
      </c>
      <c r="O32" s="40">
        <f t="shared" si="40"/>
        <v>-14.5</v>
      </c>
      <c r="P32" s="38">
        <f t="shared" si="41"/>
        <v>-7.8333333333333357</v>
      </c>
      <c r="Q32" s="38">
        <f t="shared" si="42"/>
        <v>42.666666666666664</v>
      </c>
      <c r="R32" s="41">
        <f t="shared" si="43"/>
        <v>53.833333333333336</v>
      </c>
      <c r="S32" s="42">
        <f t="shared" si="1"/>
        <v>-11.166666666666668</v>
      </c>
      <c r="T32" s="43">
        <f t="shared" si="2"/>
        <v>48.25</v>
      </c>
      <c r="U32" s="44">
        <f t="shared" si="3"/>
        <v>59.416666666666671</v>
      </c>
      <c r="V32" s="45">
        <f t="shared" si="44"/>
        <v>-27.358490566037734</v>
      </c>
      <c r="W32" s="45">
        <f t="shared" si="12"/>
        <v>-13.905325443786987</v>
      </c>
      <c r="X32" s="45">
        <f t="shared" si="13"/>
        <v>412.90322580645159</v>
      </c>
      <c r="Y32" s="45">
        <f t="shared" si="0"/>
        <v>393.90243902439028</v>
      </c>
      <c r="Z32">
        <v>97</v>
      </c>
      <c r="AA32">
        <v>9</v>
      </c>
      <c r="AB32">
        <v>11</v>
      </c>
      <c r="AC32">
        <v>9</v>
      </c>
      <c r="AD32">
        <v>28</v>
      </c>
      <c r="AE32">
        <v>8</v>
      </c>
      <c r="AF32" s="54">
        <v>16</v>
      </c>
      <c r="AG32">
        <v>6</v>
      </c>
      <c r="AH32">
        <v>98</v>
      </c>
      <c r="AI32">
        <v>80</v>
      </c>
      <c r="AJ32">
        <v>17</v>
      </c>
      <c r="AK32" s="114">
        <f t="shared" si="14"/>
        <v>11</v>
      </c>
      <c r="AL32" s="115">
        <f t="shared" si="4"/>
        <v>89</v>
      </c>
      <c r="AM32" s="47">
        <f t="shared" si="5"/>
        <v>74</v>
      </c>
      <c r="AN32" s="116">
        <f t="shared" si="6"/>
        <v>78</v>
      </c>
      <c r="AO32" s="60">
        <f t="shared" si="7"/>
        <v>709.09090909090912</v>
      </c>
      <c r="AP32">
        <v>7</v>
      </c>
      <c r="AQ32">
        <v>0</v>
      </c>
      <c r="AR32">
        <v>0</v>
      </c>
      <c r="AS32">
        <v>1</v>
      </c>
      <c r="AT32" s="55">
        <v>0</v>
      </c>
      <c r="AU32">
        <f t="shared" si="15"/>
        <v>3.5</v>
      </c>
      <c r="AV32">
        <f t="shared" si="16"/>
        <v>0.5</v>
      </c>
      <c r="AW32" s="46">
        <f t="shared" si="8"/>
        <v>1</v>
      </c>
      <c r="AX32" s="48">
        <f t="shared" si="9"/>
        <v>-3</v>
      </c>
      <c r="AY32" s="61">
        <f t="shared" si="17"/>
        <v>-85.714285714285708</v>
      </c>
      <c r="AZ32" s="54">
        <v>8</v>
      </c>
      <c r="BA32">
        <v>0</v>
      </c>
      <c r="BB32">
        <v>0</v>
      </c>
      <c r="BC32">
        <v>0</v>
      </c>
      <c r="BD32" s="55">
        <v>0</v>
      </c>
      <c r="BE32">
        <f t="shared" si="18"/>
        <v>4</v>
      </c>
      <c r="BF32">
        <f t="shared" si="19"/>
        <v>0</v>
      </c>
      <c r="BG32" s="46">
        <f t="shared" si="10"/>
        <v>0</v>
      </c>
      <c r="BH32">
        <f t="shared" si="20"/>
        <v>-100</v>
      </c>
      <c r="BI32">
        <v>4</v>
      </c>
      <c r="BJ32">
        <v>0</v>
      </c>
      <c r="BK32">
        <v>44</v>
      </c>
      <c r="BL32">
        <v>96</v>
      </c>
      <c r="BM32">
        <v>36</v>
      </c>
      <c r="BN32">
        <f t="shared" si="21"/>
        <v>2</v>
      </c>
      <c r="BO32">
        <f t="shared" si="22"/>
        <v>70</v>
      </c>
      <c r="BP32">
        <f t="shared" si="11"/>
        <v>96</v>
      </c>
      <c r="BQ32" s="49">
        <f t="shared" si="32"/>
        <v>68</v>
      </c>
      <c r="BR32" s="62">
        <f t="shared" si="23"/>
        <v>3400</v>
      </c>
      <c r="BS32" s="54">
        <v>52</v>
      </c>
      <c r="BT32">
        <v>50</v>
      </c>
      <c r="BU32">
        <v>85</v>
      </c>
      <c r="BV32">
        <v>0</v>
      </c>
      <c r="BW32" s="55">
        <v>84</v>
      </c>
      <c r="BX32">
        <f t="shared" si="24"/>
        <v>51</v>
      </c>
      <c r="BY32">
        <f t="shared" si="25"/>
        <v>42.5</v>
      </c>
      <c r="BZ32" s="61">
        <f t="shared" si="26"/>
        <v>-16.666666666666664</v>
      </c>
    </row>
    <row r="33" spans="2:78" x14ac:dyDescent="0.3">
      <c r="B33" s="50" t="s">
        <v>152</v>
      </c>
      <c r="C33" t="s">
        <v>127</v>
      </c>
      <c r="D33" s="52" t="s">
        <v>125</v>
      </c>
      <c r="E33">
        <v>26</v>
      </c>
      <c r="F33" s="66">
        <v>1</v>
      </c>
      <c r="G33" s="38">
        <v>22.333333333333332</v>
      </c>
      <c r="H33" s="39">
        <v>32</v>
      </c>
      <c r="I33" s="38">
        <v>35</v>
      </c>
      <c r="J33" s="53">
        <v>31.5</v>
      </c>
      <c r="K33" s="38">
        <v>19.666666666666668</v>
      </c>
      <c r="L33" s="39">
        <v>22</v>
      </c>
      <c r="M33" s="38">
        <v>31</v>
      </c>
      <c r="N33" s="53">
        <v>24.5</v>
      </c>
      <c r="O33" s="40">
        <f t="shared" si="40"/>
        <v>9.6666666666666679</v>
      </c>
      <c r="P33" s="38">
        <f t="shared" si="41"/>
        <v>2.3333333333333321</v>
      </c>
      <c r="Q33" s="38">
        <f t="shared" si="42"/>
        <v>-3.5</v>
      </c>
      <c r="R33" s="41">
        <f t="shared" si="43"/>
        <v>-6.5</v>
      </c>
      <c r="S33" s="42">
        <f t="shared" si="1"/>
        <v>6</v>
      </c>
      <c r="T33" s="43">
        <f t="shared" si="2"/>
        <v>-5</v>
      </c>
      <c r="U33" s="44">
        <f t="shared" si="3"/>
        <v>-11</v>
      </c>
      <c r="V33" s="45">
        <f t="shared" si="44"/>
        <v>43.283582089552247</v>
      </c>
      <c r="W33" s="45">
        <f t="shared" si="12"/>
        <v>11.86440677966101</v>
      </c>
      <c r="X33" s="45">
        <f t="shared" si="13"/>
        <v>-10</v>
      </c>
      <c r="Y33" s="45">
        <f t="shared" si="0"/>
        <v>-20.967741935483872</v>
      </c>
      <c r="Z33">
        <v>68</v>
      </c>
      <c r="AA33">
        <v>9</v>
      </c>
      <c r="AB33">
        <v>7</v>
      </c>
      <c r="AC33">
        <v>12</v>
      </c>
      <c r="AD33">
        <v>17</v>
      </c>
      <c r="AE33">
        <v>5</v>
      </c>
      <c r="AF33" s="54">
        <v>35</v>
      </c>
      <c r="AG33">
        <v>20</v>
      </c>
      <c r="AH33">
        <v>16</v>
      </c>
      <c r="AI33">
        <v>12</v>
      </c>
      <c r="AJ33">
        <v>6</v>
      </c>
      <c r="AK33" s="114">
        <f t="shared" si="14"/>
        <v>27.5</v>
      </c>
      <c r="AL33" s="115">
        <f t="shared" si="4"/>
        <v>14</v>
      </c>
      <c r="AM33" s="47">
        <f t="shared" si="5"/>
        <v>-8</v>
      </c>
      <c r="AN33" s="116">
        <f t="shared" si="6"/>
        <v>-13.5</v>
      </c>
      <c r="AO33" s="60">
        <f t="shared" si="7"/>
        <v>-49.090909090909093</v>
      </c>
      <c r="AP33">
        <v>37</v>
      </c>
      <c r="AQ33">
        <v>29</v>
      </c>
      <c r="AR33">
        <v>50</v>
      </c>
      <c r="AS33">
        <v>45</v>
      </c>
      <c r="AT33" s="55">
        <v>27</v>
      </c>
      <c r="AU33">
        <f t="shared" si="15"/>
        <v>33</v>
      </c>
      <c r="AV33">
        <f t="shared" si="16"/>
        <v>47.5</v>
      </c>
      <c r="AW33" s="46">
        <f t="shared" si="8"/>
        <v>16</v>
      </c>
      <c r="AX33" s="48">
        <f t="shared" si="9"/>
        <v>14.5</v>
      </c>
      <c r="AY33" s="61">
        <f t="shared" si="17"/>
        <v>43.939393939393938</v>
      </c>
      <c r="AZ33" s="54">
        <v>54</v>
      </c>
      <c r="BA33">
        <v>75</v>
      </c>
      <c r="BB33">
        <v>72</v>
      </c>
      <c r="BC33">
        <v>78</v>
      </c>
      <c r="BD33" s="55">
        <v>66</v>
      </c>
      <c r="BE33">
        <f t="shared" si="18"/>
        <v>64.5</v>
      </c>
      <c r="BF33">
        <f t="shared" si="19"/>
        <v>75</v>
      </c>
      <c r="BG33" s="46">
        <f t="shared" si="10"/>
        <v>3</v>
      </c>
      <c r="BH33">
        <f t="shared" si="20"/>
        <v>16.279069767441861</v>
      </c>
      <c r="BI33">
        <v>46</v>
      </c>
      <c r="BJ33">
        <v>65</v>
      </c>
      <c r="BK33">
        <v>74</v>
      </c>
      <c r="BL33">
        <v>55</v>
      </c>
      <c r="BM33">
        <v>100</v>
      </c>
      <c r="BN33">
        <f t="shared" si="21"/>
        <v>55.5</v>
      </c>
      <c r="BO33">
        <f t="shared" si="22"/>
        <v>64.5</v>
      </c>
      <c r="BP33">
        <f t="shared" si="11"/>
        <v>-10</v>
      </c>
      <c r="BQ33" s="49">
        <f t="shared" si="32"/>
        <v>9</v>
      </c>
      <c r="BR33" s="62">
        <f t="shared" si="23"/>
        <v>16.216216216216218</v>
      </c>
      <c r="BS33" s="54">
        <v>51</v>
      </c>
      <c r="BT33">
        <v>66</v>
      </c>
      <c r="BU33">
        <v>67</v>
      </c>
      <c r="BV33">
        <v>59</v>
      </c>
      <c r="BW33" s="55">
        <v>69</v>
      </c>
      <c r="BX33">
        <f t="shared" si="24"/>
        <v>58.5</v>
      </c>
      <c r="BY33">
        <f t="shared" si="25"/>
        <v>63</v>
      </c>
      <c r="BZ33" s="61">
        <f t="shared" si="26"/>
        <v>7.6923076923076925</v>
      </c>
    </row>
    <row r="34" spans="2:78" x14ac:dyDescent="0.3">
      <c r="B34" s="50" t="s">
        <v>153</v>
      </c>
      <c r="C34" s="51" t="s">
        <v>124</v>
      </c>
      <c r="D34" s="52" t="s">
        <v>125</v>
      </c>
      <c r="E34">
        <v>23</v>
      </c>
      <c r="F34" s="37">
        <v>9</v>
      </c>
      <c r="G34" s="38">
        <v>26.666666666666668</v>
      </c>
      <c r="H34" s="39">
        <v>22.5</v>
      </c>
      <c r="I34" s="38">
        <v>30</v>
      </c>
      <c r="J34" s="53">
        <v>73</v>
      </c>
      <c r="K34" s="38">
        <v>25.333333333333332</v>
      </c>
      <c r="L34" s="39">
        <v>19.5</v>
      </c>
      <c r="M34" s="38">
        <v>16.666666666666668</v>
      </c>
      <c r="N34" s="53">
        <v>60</v>
      </c>
      <c r="O34" s="40">
        <f t="shared" si="40"/>
        <v>-4.1666666666666679</v>
      </c>
      <c r="P34" s="38">
        <f t="shared" si="41"/>
        <v>-5.8333333333333321</v>
      </c>
      <c r="Q34" s="38">
        <f t="shared" si="42"/>
        <v>43</v>
      </c>
      <c r="R34" s="41">
        <f t="shared" si="43"/>
        <v>43.333333333333329</v>
      </c>
      <c r="S34" s="42">
        <f t="shared" si="1"/>
        <v>-5</v>
      </c>
      <c r="T34" s="43">
        <f t="shared" si="2"/>
        <v>43.166666666666664</v>
      </c>
      <c r="U34" s="44">
        <f t="shared" si="3"/>
        <v>48.166666666666664</v>
      </c>
      <c r="V34" s="45">
        <f t="shared" si="44"/>
        <v>-15.625000000000004</v>
      </c>
      <c r="W34" s="45">
        <f t="shared" si="12"/>
        <v>-23.026315789473681</v>
      </c>
      <c r="X34" s="45">
        <f t="shared" si="13"/>
        <v>143.33333333333334</v>
      </c>
      <c r="Y34" s="45">
        <f t="shared" si="0"/>
        <v>259.99999999999994</v>
      </c>
      <c r="Z34">
        <v>68</v>
      </c>
      <c r="AA34">
        <v>1</v>
      </c>
      <c r="AB34">
        <v>8</v>
      </c>
      <c r="AC34">
        <v>9</v>
      </c>
      <c r="AD34">
        <v>25</v>
      </c>
      <c r="AE34">
        <v>3</v>
      </c>
      <c r="AF34" s="54">
        <v>21</v>
      </c>
      <c r="AG34">
        <v>47</v>
      </c>
      <c r="AH34">
        <v>84</v>
      </c>
      <c r="AI34">
        <v>88</v>
      </c>
      <c r="AJ34">
        <v>16</v>
      </c>
      <c r="AK34" s="114">
        <f t="shared" si="14"/>
        <v>34</v>
      </c>
      <c r="AL34" s="115">
        <f t="shared" si="4"/>
        <v>86</v>
      </c>
      <c r="AM34" s="47">
        <f t="shared" si="5"/>
        <v>41</v>
      </c>
      <c r="AN34" s="116">
        <f t="shared" si="6"/>
        <v>52</v>
      </c>
      <c r="AO34" s="60">
        <f t="shared" si="7"/>
        <v>152.94117647058823</v>
      </c>
      <c r="AP34">
        <v>27</v>
      </c>
      <c r="AQ34">
        <v>11</v>
      </c>
      <c r="AR34">
        <v>3</v>
      </c>
      <c r="AS34">
        <v>16</v>
      </c>
      <c r="AT34" s="55">
        <v>6</v>
      </c>
      <c r="AU34">
        <f t="shared" si="15"/>
        <v>19</v>
      </c>
      <c r="AV34">
        <f t="shared" si="16"/>
        <v>9.5</v>
      </c>
      <c r="AW34" s="46">
        <f t="shared" si="8"/>
        <v>5</v>
      </c>
      <c r="AX34" s="48">
        <f t="shared" si="9"/>
        <v>-9.5</v>
      </c>
      <c r="AY34" s="61">
        <f t="shared" si="17"/>
        <v>-50</v>
      </c>
      <c r="AZ34" s="54">
        <v>15</v>
      </c>
      <c r="BA34">
        <v>5</v>
      </c>
      <c r="BB34">
        <v>5</v>
      </c>
      <c r="BC34">
        <v>15</v>
      </c>
      <c r="BD34" s="55">
        <v>0</v>
      </c>
      <c r="BE34">
        <f t="shared" si="18"/>
        <v>10</v>
      </c>
      <c r="BF34">
        <f t="shared" si="19"/>
        <v>10</v>
      </c>
      <c r="BG34" s="46">
        <f t="shared" si="10"/>
        <v>10</v>
      </c>
      <c r="BH34">
        <f t="shared" si="20"/>
        <v>0</v>
      </c>
      <c r="BI34">
        <v>24</v>
      </c>
      <c r="BJ34">
        <v>77</v>
      </c>
      <c r="BK34">
        <v>90</v>
      </c>
      <c r="BL34">
        <v>81</v>
      </c>
      <c r="BM34">
        <v>11</v>
      </c>
      <c r="BN34">
        <f t="shared" si="21"/>
        <v>50.5</v>
      </c>
      <c r="BO34">
        <f t="shared" si="22"/>
        <v>85.5</v>
      </c>
      <c r="BP34">
        <f t="shared" si="11"/>
        <v>4</v>
      </c>
      <c r="BQ34" s="49">
        <f t="shared" si="32"/>
        <v>35</v>
      </c>
      <c r="BR34" s="62">
        <f t="shared" si="23"/>
        <v>69.306930693069305</v>
      </c>
      <c r="BS34" s="54">
        <v>15</v>
      </c>
      <c r="BT34">
        <v>10</v>
      </c>
      <c r="BU34">
        <v>4</v>
      </c>
      <c r="BV34">
        <v>35</v>
      </c>
      <c r="BW34" s="55">
        <v>16</v>
      </c>
      <c r="BX34">
        <f t="shared" si="24"/>
        <v>12.5</v>
      </c>
      <c r="BY34">
        <f t="shared" si="25"/>
        <v>19.5</v>
      </c>
      <c r="BZ34" s="61">
        <f t="shared" si="26"/>
        <v>56.000000000000007</v>
      </c>
    </row>
    <row r="35" spans="2:78" x14ac:dyDescent="0.3">
      <c r="B35" s="50" t="s">
        <v>154</v>
      </c>
      <c r="C35" s="51" t="s">
        <v>124</v>
      </c>
      <c r="D35" s="36" t="s">
        <v>129</v>
      </c>
      <c r="E35">
        <v>38</v>
      </c>
      <c r="F35" s="37">
        <v>9</v>
      </c>
      <c r="G35" s="38">
        <v>48.333333333333336</v>
      </c>
      <c r="H35" s="39">
        <v>27</v>
      </c>
      <c r="I35" s="38">
        <v>34</v>
      </c>
      <c r="J35" s="53">
        <v>69</v>
      </c>
      <c r="K35" s="38">
        <v>47.666666666666664</v>
      </c>
      <c r="L35" s="39">
        <v>20</v>
      </c>
      <c r="M35" s="38">
        <v>29.666666666666668</v>
      </c>
      <c r="N35" s="53">
        <v>48.5</v>
      </c>
      <c r="O35" s="40">
        <f t="shared" si="40"/>
        <v>-21.333333333333336</v>
      </c>
      <c r="P35" s="38">
        <f t="shared" si="41"/>
        <v>-27.666666666666664</v>
      </c>
      <c r="Q35" s="38">
        <f t="shared" si="42"/>
        <v>35</v>
      </c>
      <c r="R35" s="41">
        <f t="shared" si="43"/>
        <v>18.833333333333332</v>
      </c>
      <c r="S35" s="42">
        <f t="shared" si="1"/>
        <v>-24.5</v>
      </c>
      <c r="T35" s="43">
        <f t="shared" si="2"/>
        <v>26.916666666666664</v>
      </c>
      <c r="U35" s="44">
        <f t="shared" si="3"/>
        <v>51.416666666666664</v>
      </c>
      <c r="V35" s="45">
        <f t="shared" si="44"/>
        <v>-44.137931034482762</v>
      </c>
      <c r="W35" s="45">
        <f t="shared" si="12"/>
        <v>-58.04195804195804</v>
      </c>
      <c r="X35" s="45">
        <f t="shared" si="13"/>
        <v>102.94117647058823</v>
      </c>
      <c r="Y35" s="45">
        <f t="shared" si="0"/>
        <v>63.483146067415717</v>
      </c>
      <c r="Z35">
        <v>57</v>
      </c>
      <c r="AA35">
        <v>4</v>
      </c>
      <c r="AB35">
        <v>9</v>
      </c>
      <c r="AC35">
        <v>10</v>
      </c>
      <c r="AD35">
        <v>17</v>
      </c>
      <c r="AE35">
        <v>2</v>
      </c>
      <c r="AF35" s="54">
        <v>2</v>
      </c>
      <c r="AG35">
        <v>10</v>
      </c>
      <c r="AH35">
        <v>40</v>
      </c>
      <c r="AI35">
        <v>32</v>
      </c>
      <c r="AJ35">
        <v>3</v>
      </c>
      <c r="AK35" s="114">
        <f t="shared" si="14"/>
        <v>6</v>
      </c>
      <c r="AL35" s="115">
        <f t="shared" si="4"/>
        <v>36</v>
      </c>
      <c r="AM35" s="47">
        <f t="shared" si="5"/>
        <v>22</v>
      </c>
      <c r="AN35" s="116">
        <f t="shared" si="6"/>
        <v>30</v>
      </c>
      <c r="AO35" s="60">
        <f t="shared" si="7"/>
        <v>500</v>
      </c>
      <c r="AP35">
        <v>2</v>
      </c>
      <c r="AQ35">
        <v>13</v>
      </c>
      <c r="AR35">
        <v>4</v>
      </c>
      <c r="AS35">
        <v>4</v>
      </c>
      <c r="AT35" s="55">
        <v>2</v>
      </c>
      <c r="AU35">
        <f t="shared" si="15"/>
        <v>7.5</v>
      </c>
      <c r="AV35">
        <f t="shared" si="16"/>
        <v>4</v>
      </c>
      <c r="AW35" s="46">
        <f t="shared" si="8"/>
        <v>-9</v>
      </c>
      <c r="AX35" s="48">
        <f t="shared" si="9"/>
        <v>-3.5</v>
      </c>
      <c r="AY35" s="61">
        <f t="shared" si="17"/>
        <v>-46.666666666666664</v>
      </c>
      <c r="AZ35" s="54">
        <v>3</v>
      </c>
      <c r="BA35">
        <v>1</v>
      </c>
      <c r="BB35">
        <v>21</v>
      </c>
      <c r="BC35">
        <v>1</v>
      </c>
      <c r="BD35" s="55">
        <v>5</v>
      </c>
      <c r="BE35">
        <f t="shared" si="18"/>
        <v>2</v>
      </c>
      <c r="BF35">
        <f t="shared" si="19"/>
        <v>11</v>
      </c>
      <c r="BG35" s="46">
        <f t="shared" si="10"/>
        <v>0</v>
      </c>
      <c r="BH35">
        <f t="shared" si="20"/>
        <v>450</v>
      </c>
      <c r="BI35">
        <v>15</v>
      </c>
      <c r="BJ35">
        <v>2</v>
      </c>
      <c r="BK35">
        <v>12</v>
      </c>
      <c r="BL35">
        <v>4</v>
      </c>
      <c r="BM35">
        <v>3</v>
      </c>
      <c r="BN35">
        <f t="shared" si="21"/>
        <v>8.5</v>
      </c>
      <c r="BO35">
        <f t="shared" si="22"/>
        <v>8</v>
      </c>
      <c r="BP35">
        <f t="shared" si="11"/>
        <v>2</v>
      </c>
      <c r="BQ35" s="49">
        <f t="shared" si="32"/>
        <v>-0.5</v>
      </c>
      <c r="BR35" s="62">
        <f t="shared" si="23"/>
        <v>-5.8823529411764701</v>
      </c>
      <c r="BS35" s="54">
        <v>81</v>
      </c>
      <c r="BT35">
        <v>80</v>
      </c>
      <c r="BU35">
        <v>54</v>
      </c>
      <c r="BV35">
        <v>82</v>
      </c>
      <c r="BW35" s="55">
        <v>94</v>
      </c>
      <c r="BX35">
        <f t="shared" si="24"/>
        <v>80.5</v>
      </c>
      <c r="BY35">
        <f t="shared" si="25"/>
        <v>68</v>
      </c>
      <c r="BZ35" s="61">
        <f t="shared" si="26"/>
        <v>-15.527950310559005</v>
      </c>
    </row>
    <row r="36" spans="2:78" x14ac:dyDescent="0.3">
      <c r="B36" s="50" t="s">
        <v>155</v>
      </c>
      <c r="C36" t="s">
        <v>124</v>
      </c>
      <c r="D36" s="52" t="s">
        <v>125</v>
      </c>
      <c r="E36">
        <v>21</v>
      </c>
      <c r="F36" s="66">
        <v>6</v>
      </c>
      <c r="G36" s="38">
        <v>74</v>
      </c>
      <c r="H36" s="39">
        <v>78.5</v>
      </c>
      <c r="I36" s="38">
        <v>65.666666666666671</v>
      </c>
      <c r="J36" s="53">
        <v>65.5</v>
      </c>
      <c r="K36" s="38">
        <v>77.333333333333329</v>
      </c>
      <c r="L36" s="39">
        <v>78.5</v>
      </c>
      <c r="M36" s="38">
        <v>73</v>
      </c>
      <c r="N36" s="53">
        <v>74.5</v>
      </c>
      <c r="O36" s="40">
        <f t="shared" si="40"/>
        <v>4.5</v>
      </c>
      <c r="P36" s="38">
        <f t="shared" si="41"/>
        <v>1.1666666666666714</v>
      </c>
      <c r="Q36" s="38">
        <f t="shared" si="42"/>
        <v>-0.1666666666666714</v>
      </c>
      <c r="R36" s="41">
        <f t="shared" si="43"/>
        <v>1.5</v>
      </c>
      <c r="S36" s="42">
        <f t="shared" si="1"/>
        <v>2.8333333333333357</v>
      </c>
      <c r="T36" s="43">
        <f t="shared" si="2"/>
        <v>0.6666666666666643</v>
      </c>
      <c r="U36" s="44">
        <f t="shared" si="3"/>
        <v>-2.1666666666666714</v>
      </c>
      <c r="V36" s="45">
        <f t="shared" si="44"/>
        <v>6.0810810810810816</v>
      </c>
      <c r="W36" s="45">
        <f t="shared" si="12"/>
        <v>1.5086206896551786</v>
      </c>
      <c r="X36" s="45">
        <f t="shared" si="13"/>
        <v>-0.25380710659899197</v>
      </c>
      <c r="Y36" s="45">
        <f t="shared" si="0"/>
        <v>2.054794520547945</v>
      </c>
      <c r="Z36">
        <v>35</v>
      </c>
      <c r="AA36">
        <v>5</v>
      </c>
      <c r="AB36">
        <v>3</v>
      </c>
      <c r="AC36">
        <v>5</v>
      </c>
      <c r="AD36">
        <v>12</v>
      </c>
      <c r="AE36">
        <v>2</v>
      </c>
      <c r="AF36" s="54">
        <v>24</v>
      </c>
      <c r="AG36">
        <v>36</v>
      </c>
      <c r="AH36">
        <v>25</v>
      </c>
      <c r="AI36">
        <v>35</v>
      </c>
      <c r="AJ36">
        <v>48</v>
      </c>
      <c r="AK36" s="114">
        <f t="shared" si="14"/>
        <v>30</v>
      </c>
      <c r="AL36" s="115">
        <f t="shared" si="4"/>
        <v>30</v>
      </c>
      <c r="AM36" s="47">
        <f t="shared" si="5"/>
        <v>-1</v>
      </c>
      <c r="AN36" s="116">
        <f t="shared" si="6"/>
        <v>0</v>
      </c>
      <c r="AO36" s="60">
        <f t="shared" si="7"/>
        <v>0</v>
      </c>
      <c r="AP36">
        <v>48</v>
      </c>
      <c r="AQ36">
        <v>30</v>
      </c>
      <c r="AR36">
        <v>26</v>
      </c>
      <c r="AS36">
        <v>27</v>
      </c>
      <c r="AT36" s="55">
        <v>35</v>
      </c>
      <c r="AU36">
        <f t="shared" si="15"/>
        <v>39</v>
      </c>
      <c r="AV36">
        <f t="shared" si="16"/>
        <v>26.5</v>
      </c>
      <c r="AW36" s="46">
        <f t="shared" si="8"/>
        <v>-3</v>
      </c>
      <c r="AX36" s="48">
        <f t="shared" si="9"/>
        <v>-12.5</v>
      </c>
      <c r="AY36" s="61">
        <f t="shared" si="17"/>
        <v>-32.051282051282051</v>
      </c>
      <c r="AZ36" s="54">
        <v>43</v>
      </c>
      <c r="BA36">
        <v>32</v>
      </c>
      <c r="BB36">
        <v>26</v>
      </c>
      <c r="BC36">
        <v>29</v>
      </c>
      <c r="BD36" s="55">
        <v>36</v>
      </c>
      <c r="BE36">
        <f t="shared" si="18"/>
        <v>37.5</v>
      </c>
      <c r="BF36">
        <f t="shared" si="19"/>
        <v>27.5</v>
      </c>
      <c r="BG36" s="46">
        <f t="shared" si="10"/>
        <v>-3</v>
      </c>
      <c r="BH36">
        <f t="shared" si="20"/>
        <v>-26.666666666666668</v>
      </c>
      <c r="BI36">
        <v>46</v>
      </c>
      <c r="BJ36">
        <v>56</v>
      </c>
      <c r="BK36">
        <v>50</v>
      </c>
      <c r="BL36">
        <v>30</v>
      </c>
      <c r="BM36">
        <v>36</v>
      </c>
      <c r="BN36">
        <f t="shared" si="21"/>
        <v>51</v>
      </c>
      <c r="BO36">
        <f t="shared" si="22"/>
        <v>40</v>
      </c>
      <c r="BP36">
        <f t="shared" si="11"/>
        <v>-26</v>
      </c>
      <c r="BQ36" s="49">
        <f t="shared" si="32"/>
        <v>-11</v>
      </c>
      <c r="BR36" s="62">
        <f t="shared" si="23"/>
        <v>-21.568627450980394</v>
      </c>
      <c r="BS36" s="54">
        <v>38</v>
      </c>
      <c r="BT36">
        <v>22</v>
      </c>
      <c r="BU36">
        <v>32</v>
      </c>
      <c r="BV36">
        <v>34</v>
      </c>
      <c r="BW36" s="55">
        <v>35</v>
      </c>
      <c r="BX36">
        <f t="shared" si="24"/>
        <v>30</v>
      </c>
      <c r="BY36">
        <f t="shared" si="25"/>
        <v>33</v>
      </c>
      <c r="BZ36" s="61">
        <f t="shared" si="26"/>
        <v>10</v>
      </c>
    </row>
    <row r="37" spans="2:78" x14ac:dyDescent="0.3">
      <c r="B37" s="50" t="s">
        <v>188</v>
      </c>
      <c r="C37" s="51" t="s">
        <v>121</v>
      </c>
      <c r="D37" s="36" t="s">
        <v>122</v>
      </c>
      <c r="E37">
        <v>44</v>
      </c>
      <c r="F37" s="56">
        <v>11</v>
      </c>
      <c r="G37" s="38">
        <v>37.333333333333336</v>
      </c>
      <c r="H37" s="39">
        <v>24.5</v>
      </c>
      <c r="I37" s="38">
        <v>54.5</v>
      </c>
      <c r="J37" s="38">
        <v>91</v>
      </c>
      <c r="K37" s="38">
        <v>38</v>
      </c>
      <c r="L37" s="39">
        <v>27</v>
      </c>
      <c r="M37" s="38">
        <v>32.666666666666664</v>
      </c>
      <c r="N37" s="38">
        <v>57</v>
      </c>
      <c r="O37" s="40">
        <f t="shared" si="40"/>
        <v>-12.833333333333336</v>
      </c>
      <c r="P37" s="38">
        <f t="shared" si="41"/>
        <v>-11</v>
      </c>
      <c r="Q37" s="38">
        <f t="shared" si="42"/>
        <v>36.5</v>
      </c>
      <c r="R37" s="41">
        <f t="shared" si="43"/>
        <v>24.333333333333336</v>
      </c>
      <c r="S37" s="42">
        <f t="shared" si="1"/>
        <v>-11.916666666666668</v>
      </c>
      <c r="T37" s="43">
        <f t="shared" si="2"/>
        <v>30.416666666666668</v>
      </c>
      <c r="U37" s="44">
        <f t="shared" si="3"/>
        <v>42.333333333333336</v>
      </c>
      <c r="V37" s="45">
        <f t="shared" si="44"/>
        <v>-34.375000000000007</v>
      </c>
      <c r="W37" s="45">
        <f t="shared" si="12"/>
        <v>-28.947368421052634</v>
      </c>
      <c r="X37" s="45">
        <f t="shared" si="13"/>
        <v>66.972477064220186</v>
      </c>
      <c r="Y37" s="45">
        <f t="shared" si="0"/>
        <v>74.489795918367363</v>
      </c>
      <c r="Z37">
        <v>89</v>
      </c>
      <c r="AA37">
        <v>11</v>
      </c>
      <c r="AB37">
        <v>5</v>
      </c>
      <c r="AC37">
        <v>17</v>
      </c>
      <c r="AD37">
        <v>25</v>
      </c>
      <c r="AE37">
        <v>5</v>
      </c>
      <c r="AF37" s="54">
        <v>0</v>
      </c>
      <c r="AG37">
        <v>61</v>
      </c>
      <c r="AH37">
        <v>80</v>
      </c>
      <c r="AI37">
        <v>41</v>
      </c>
      <c r="AJ37">
        <v>0</v>
      </c>
      <c r="AK37" s="114">
        <f t="shared" si="14"/>
        <v>30.5</v>
      </c>
      <c r="AL37" s="115">
        <f t="shared" si="4"/>
        <v>60.5</v>
      </c>
      <c r="AM37" s="47">
        <f t="shared" si="5"/>
        <v>-20</v>
      </c>
      <c r="AN37" s="116">
        <f t="shared" si="6"/>
        <v>30</v>
      </c>
      <c r="AO37" s="60">
        <f t="shared" si="7"/>
        <v>98.360655737704917</v>
      </c>
      <c r="AP37">
        <v>28</v>
      </c>
      <c r="AQ37">
        <v>6</v>
      </c>
      <c r="AR37">
        <v>0</v>
      </c>
      <c r="AS37">
        <v>62</v>
      </c>
      <c r="AT37">
        <v>25</v>
      </c>
      <c r="AU37">
        <f>AVERAGE(AP37,AQ37)</f>
        <v>17</v>
      </c>
      <c r="AV37">
        <f>AVERAGE(AR37,AS37)</f>
        <v>31</v>
      </c>
      <c r="AW37" s="46">
        <f>AS37-AQ37</f>
        <v>56</v>
      </c>
      <c r="AX37" s="48">
        <f>AV37-AU37</f>
        <v>14</v>
      </c>
      <c r="AY37" s="61"/>
      <c r="AZ37">
        <v>36</v>
      </c>
      <c r="BA37">
        <v>2</v>
      </c>
      <c r="BB37">
        <v>3</v>
      </c>
      <c r="BC37">
        <v>52</v>
      </c>
      <c r="BD37">
        <v>37</v>
      </c>
      <c r="BE37">
        <f>AVERAGE(AZ37,BA37)</f>
        <v>19</v>
      </c>
      <c r="BF37">
        <f>AVERAGE(BB37,BC37)</f>
        <v>27.5</v>
      </c>
      <c r="BG37" s="46">
        <f>BC37-BA37</f>
        <v>50</v>
      </c>
      <c r="BI37">
        <v>0</v>
      </c>
      <c r="BJ37">
        <v>49</v>
      </c>
      <c r="BK37">
        <v>82</v>
      </c>
      <c r="BL37">
        <v>48</v>
      </c>
      <c r="BM37">
        <v>4</v>
      </c>
      <c r="BN37">
        <f t="shared" si="21"/>
        <v>24.5</v>
      </c>
      <c r="BO37">
        <f t="shared" si="22"/>
        <v>65</v>
      </c>
      <c r="BP37">
        <f t="shared" si="11"/>
        <v>-1</v>
      </c>
      <c r="BQ37" s="49">
        <f t="shared" si="32"/>
        <v>40.5</v>
      </c>
      <c r="BR37" s="62"/>
      <c r="BS37">
        <v>79</v>
      </c>
      <c r="BT37">
        <v>38</v>
      </c>
      <c r="BU37">
        <v>4</v>
      </c>
      <c r="BV37">
        <v>18</v>
      </c>
      <c r="BW37">
        <v>77</v>
      </c>
      <c r="BX37">
        <f>AVERAGE(BS37,BT37)</f>
        <v>58.5</v>
      </c>
      <c r="BY37">
        <f>AVERAGE(BU37,BV37)</f>
        <v>11</v>
      </c>
      <c r="BZ37" s="61">
        <f>(BY37-BX37)/BX37*100</f>
        <v>-81.196581196581192</v>
      </c>
    </row>
    <row r="38" spans="2:78" ht="15" thickBot="1" x14ac:dyDescent="0.35">
      <c r="B38" s="84" t="s">
        <v>156</v>
      </c>
      <c r="C38" s="85" t="s">
        <v>124</v>
      </c>
      <c r="D38" s="86" t="s">
        <v>129</v>
      </c>
      <c r="E38" s="87">
        <v>24</v>
      </c>
      <c r="F38" s="88">
        <v>7</v>
      </c>
      <c r="G38" s="89">
        <v>18.666666666666668</v>
      </c>
      <c r="H38" s="90">
        <v>13</v>
      </c>
      <c r="I38" s="89">
        <v>21.666666666666668</v>
      </c>
      <c r="J38" s="91">
        <v>16.666666666666668</v>
      </c>
      <c r="K38" s="89">
        <v>17.666666666666668</v>
      </c>
      <c r="L38" s="90">
        <v>15</v>
      </c>
      <c r="M38" s="89">
        <v>19</v>
      </c>
      <c r="N38" s="91">
        <v>19.333333333333332</v>
      </c>
      <c r="O38" s="92">
        <f t="shared" si="40"/>
        <v>-5.6666666666666679</v>
      </c>
      <c r="P38" s="89">
        <f t="shared" si="41"/>
        <v>-2.6666666666666679</v>
      </c>
      <c r="Q38" s="89">
        <f t="shared" si="42"/>
        <v>-5</v>
      </c>
      <c r="R38" s="93">
        <f t="shared" si="43"/>
        <v>0.33333333333333215</v>
      </c>
      <c r="S38" s="94">
        <f t="shared" si="1"/>
        <v>-4.1666666666666679</v>
      </c>
      <c r="T38" s="95">
        <f t="shared" si="2"/>
        <v>-2.3333333333333339</v>
      </c>
      <c r="U38" s="96">
        <f t="shared" si="3"/>
        <v>1.8333333333333339</v>
      </c>
      <c r="V38" s="97">
        <f t="shared" si="44"/>
        <v>-30.357142857142861</v>
      </c>
      <c r="W38" s="97">
        <f t="shared" si="12"/>
        <v>-15.094339622641515</v>
      </c>
      <c r="X38" s="97">
        <f t="shared" si="13"/>
        <v>-23.076923076923077</v>
      </c>
      <c r="Y38" s="97">
        <f t="shared" si="0"/>
        <v>1.7543859649122744</v>
      </c>
      <c r="Z38" s="87">
        <v>41</v>
      </c>
      <c r="AA38" s="87">
        <v>2</v>
      </c>
      <c r="AB38" s="87">
        <v>6</v>
      </c>
      <c r="AC38" s="87">
        <v>6</v>
      </c>
      <c r="AD38" s="87">
        <v>12</v>
      </c>
      <c r="AE38" s="87">
        <v>3</v>
      </c>
      <c r="AF38" s="98">
        <v>0</v>
      </c>
      <c r="AG38" s="99">
        <v>2</v>
      </c>
      <c r="AH38" s="99">
        <v>91</v>
      </c>
      <c r="AI38" s="99">
        <v>98</v>
      </c>
      <c r="AJ38" s="99">
        <v>0</v>
      </c>
      <c r="AK38" s="117">
        <f t="shared" si="14"/>
        <v>1</v>
      </c>
      <c r="AL38" s="118">
        <f t="shared" si="4"/>
        <v>94.5</v>
      </c>
      <c r="AM38" s="119">
        <f t="shared" si="5"/>
        <v>96</v>
      </c>
      <c r="AN38" s="112">
        <f t="shared" si="6"/>
        <v>93.5</v>
      </c>
      <c r="AO38" s="101">
        <f t="shared" si="7"/>
        <v>9350</v>
      </c>
      <c r="AP38" s="99">
        <v>27</v>
      </c>
      <c r="AQ38" s="99">
        <v>0</v>
      </c>
      <c r="AR38" s="99">
        <v>0</v>
      </c>
      <c r="AS38" s="99">
        <v>0</v>
      </c>
      <c r="AT38" s="100">
        <v>0</v>
      </c>
      <c r="AU38" s="98">
        <f t="shared" si="15"/>
        <v>13.5</v>
      </c>
      <c r="AV38" s="99">
        <f t="shared" si="16"/>
        <v>0</v>
      </c>
      <c r="AW38" s="102">
        <f t="shared" si="8"/>
        <v>0</v>
      </c>
      <c r="AX38" s="48">
        <f t="shared" si="9"/>
        <v>-13.5</v>
      </c>
      <c r="AY38" s="103">
        <f t="shared" si="17"/>
        <v>-100</v>
      </c>
      <c r="AZ38" s="98">
        <v>6</v>
      </c>
      <c r="BA38" s="99">
        <v>2</v>
      </c>
      <c r="BB38" s="99">
        <v>0</v>
      </c>
      <c r="BC38" s="99">
        <v>0</v>
      </c>
      <c r="BD38" s="100">
        <v>9</v>
      </c>
      <c r="BE38" s="98">
        <f t="shared" si="18"/>
        <v>4</v>
      </c>
      <c r="BF38" s="99">
        <f t="shared" si="19"/>
        <v>0</v>
      </c>
      <c r="BG38" s="104">
        <f t="shared" si="10"/>
        <v>-2</v>
      </c>
      <c r="BH38" s="99">
        <f t="shared" si="20"/>
        <v>-100</v>
      </c>
      <c r="BI38" s="99">
        <v>36</v>
      </c>
      <c r="BJ38" s="99">
        <v>4</v>
      </c>
      <c r="BK38" s="99">
        <v>90</v>
      </c>
      <c r="BL38" s="99">
        <v>87</v>
      </c>
      <c r="BM38" s="99">
        <v>5</v>
      </c>
      <c r="BN38" s="99">
        <f t="shared" si="21"/>
        <v>20</v>
      </c>
      <c r="BO38" s="99">
        <f t="shared" si="22"/>
        <v>88.5</v>
      </c>
      <c r="BP38" s="99">
        <f t="shared" si="11"/>
        <v>83</v>
      </c>
      <c r="BQ38" s="105">
        <f t="shared" si="32"/>
        <v>68.5</v>
      </c>
      <c r="BR38" s="106">
        <f t="shared" si="23"/>
        <v>342.5</v>
      </c>
      <c r="BS38" s="98">
        <v>47</v>
      </c>
      <c r="BT38" s="99">
        <v>44</v>
      </c>
      <c r="BU38" s="99">
        <v>94</v>
      </c>
      <c r="BV38" s="99">
        <v>88</v>
      </c>
      <c r="BW38" s="100">
        <v>30</v>
      </c>
      <c r="BX38" s="98">
        <f t="shared" si="24"/>
        <v>45.5</v>
      </c>
      <c r="BY38" s="99">
        <f t="shared" si="25"/>
        <v>91</v>
      </c>
      <c r="BZ38" s="103">
        <f t="shared" si="26"/>
        <v>100</v>
      </c>
    </row>
    <row r="39" spans="2:78" x14ac:dyDescent="0.3">
      <c r="B39" s="107" t="s">
        <v>157</v>
      </c>
      <c r="C39" t="s">
        <v>158</v>
      </c>
      <c r="D39" t="s">
        <v>219</v>
      </c>
      <c r="E39" s="38">
        <f t="shared" ref="E39:R39" si="45">AVERAGE(E7:E38)</f>
        <v>27.333333333333332</v>
      </c>
      <c r="F39" s="38">
        <f t="shared" si="45"/>
        <v>7.258064516129032</v>
      </c>
      <c r="G39" s="38">
        <f t="shared" si="45"/>
        <v>42.30952380952381</v>
      </c>
      <c r="H39" s="38">
        <f t="shared" si="45"/>
        <v>36</v>
      </c>
      <c r="I39" s="38">
        <f t="shared" si="45"/>
        <v>42.815476190476197</v>
      </c>
      <c r="J39" s="38">
        <f t="shared" si="45"/>
        <v>54.505952380952387</v>
      </c>
      <c r="K39" s="38">
        <f t="shared" si="45"/>
        <v>43.345238095238095</v>
      </c>
      <c r="L39" s="38">
        <f t="shared" si="45"/>
        <v>37.767857142857146</v>
      </c>
      <c r="M39" s="38">
        <f t="shared" si="45"/>
        <v>42.380952380952394</v>
      </c>
      <c r="N39" s="38">
        <f t="shared" si="45"/>
        <v>55.833333333333329</v>
      </c>
      <c r="O39" s="38">
        <f t="shared" si="45"/>
        <v>-6.3095238095238102</v>
      </c>
      <c r="P39" s="38">
        <f t="shared" si="45"/>
        <v>-5.5773809523809499</v>
      </c>
      <c r="Q39" s="38">
        <f t="shared" si="45"/>
        <v>11.69047619047619</v>
      </c>
      <c r="R39" s="38">
        <f t="shared" si="45"/>
        <v>13.452380952380949</v>
      </c>
      <c r="S39" s="108">
        <f>SKEW(S6:S38)</f>
        <v>-0.85300690999018292</v>
      </c>
      <c r="T39" s="108">
        <f>SKEW(T6:T38)</f>
        <v>1.1536812930722418</v>
      </c>
      <c r="U39" s="108">
        <f>SKEW(U6:U38)</f>
        <v>0.57208049015784357</v>
      </c>
      <c r="V39" s="38">
        <f t="shared" ref="V39:AM39" si="46">AVERAGE(V7:V38)</f>
        <v>-14.652831747714092</v>
      </c>
      <c r="W39" s="38">
        <f t="shared" si="46"/>
        <v>-14.812790329653607</v>
      </c>
      <c r="X39" s="38">
        <f t="shared" si="46"/>
        <v>40.707111815926794</v>
      </c>
      <c r="Y39" s="38">
        <f t="shared" si="46"/>
        <v>50.776159104174482</v>
      </c>
      <c r="Z39" s="38">
        <f t="shared" si="46"/>
        <v>54.214285714285715</v>
      </c>
      <c r="AA39" s="38">
        <f t="shared" si="46"/>
        <v>4.5</v>
      </c>
      <c r="AB39" s="38">
        <f t="shared" si="46"/>
        <v>4.4642857142857144</v>
      </c>
      <c r="AC39" s="38">
        <f t="shared" si="46"/>
        <v>9.75</v>
      </c>
      <c r="AD39" s="38">
        <f t="shared" si="46"/>
        <v>16</v>
      </c>
      <c r="AE39" s="38">
        <f t="shared" si="46"/>
        <v>3.4285714285714284</v>
      </c>
      <c r="AF39" s="38">
        <f t="shared" si="46"/>
        <v>13.4</v>
      </c>
      <c r="AG39" s="38">
        <f t="shared" si="46"/>
        <v>15.4</v>
      </c>
      <c r="AH39" s="38">
        <f t="shared" si="46"/>
        <v>55.966666666666669</v>
      </c>
      <c r="AI39" s="38">
        <f t="shared" si="46"/>
        <v>47.96551724137931</v>
      </c>
      <c r="AJ39" s="38">
        <f t="shared" si="46"/>
        <v>16.379310344827587</v>
      </c>
      <c r="AK39" s="45">
        <f t="shared" si="46"/>
        <v>15.428571428571429</v>
      </c>
      <c r="AL39" s="45">
        <f t="shared" si="46"/>
        <v>56.142857142857146</v>
      </c>
      <c r="AM39" s="45">
        <f t="shared" si="46"/>
        <v>33.178571428571431</v>
      </c>
      <c r="AN39" s="45"/>
      <c r="AO39" s="45">
        <f t="shared" ref="AO39:AW39" si="47">AVERAGE(AO7:AO38)</f>
        <v>1073.9833991390985</v>
      </c>
      <c r="AP39" s="38">
        <f t="shared" si="47"/>
        <v>31.333333333333332</v>
      </c>
      <c r="AQ39" s="38">
        <f t="shared" si="47"/>
        <v>16.733333333333334</v>
      </c>
      <c r="AR39" s="38">
        <f t="shared" si="47"/>
        <v>10.5</v>
      </c>
      <c r="AS39" s="38">
        <f t="shared" si="47"/>
        <v>16.103448275862068</v>
      </c>
      <c r="AT39" s="38">
        <f t="shared" si="47"/>
        <v>23.379310344827587</v>
      </c>
      <c r="AU39" s="38">
        <f t="shared" si="47"/>
        <v>24.862068965517242</v>
      </c>
      <c r="AV39" s="38">
        <f t="shared" si="47"/>
        <v>13.133333333333333</v>
      </c>
      <c r="AW39" s="38">
        <f t="shared" si="47"/>
        <v>-1.2068965517241379</v>
      </c>
      <c r="AX39" s="46"/>
      <c r="AY39" s="109">
        <f t="shared" ref="AY39:BP39" si="48">AVERAGE(AY7:AY38)</f>
        <v>-40.185665661090987</v>
      </c>
      <c r="AZ39" s="38">
        <f t="shared" si="48"/>
        <v>22.827586206896552</v>
      </c>
      <c r="BA39" s="38">
        <f t="shared" si="48"/>
        <v>20.379310344827587</v>
      </c>
      <c r="BB39" s="38">
        <f t="shared" si="48"/>
        <v>23.03448275862069</v>
      </c>
      <c r="BC39" s="38">
        <f t="shared" si="48"/>
        <v>27.392857142857142</v>
      </c>
      <c r="BD39" s="38">
        <f t="shared" si="48"/>
        <v>24.107142857142858</v>
      </c>
      <c r="BE39" s="38">
        <f t="shared" si="48"/>
        <v>21.603448275862068</v>
      </c>
      <c r="BF39" s="38">
        <f t="shared" si="48"/>
        <v>25.137931034482758</v>
      </c>
      <c r="BG39" s="38">
        <f t="shared" si="48"/>
        <v>5.8666666666666663</v>
      </c>
      <c r="BH39" s="38">
        <f t="shared" si="48"/>
        <v>71.068878498289621</v>
      </c>
      <c r="BI39" s="38">
        <f t="shared" si="48"/>
        <v>29.344827586206897</v>
      </c>
      <c r="BJ39" s="38">
        <f t="shared" si="48"/>
        <v>35.310344827586206</v>
      </c>
      <c r="BK39" s="38">
        <f t="shared" si="48"/>
        <v>54.413793103448278</v>
      </c>
      <c r="BL39" s="38">
        <f t="shared" si="48"/>
        <v>48.678571428571431</v>
      </c>
      <c r="BM39" s="38">
        <f t="shared" si="48"/>
        <v>26</v>
      </c>
      <c r="BN39" s="38">
        <f t="shared" si="48"/>
        <v>32.327586206896555</v>
      </c>
      <c r="BO39" s="38">
        <f t="shared" si="48"/>
        <v>51.724137931034484</v>
      </c>
      <c r="BP39" s="38">
        <f t="shared" si="48"/>
        <v>11.3</v>
      </c>
      <c r="BQ39" s="108">
        <f>SKEW(BQ6:BQ38)</f>
        <v>6.5411114561822067E-2</v>
      </c>
      <c r="BR39" s="38">
        <f t="shared" ref="BR39:BZ39" si="49">AVERAGE(BR7:BR38)</f>
        <v>275.37268356524584</v>
      </c>
      <c r="BS39" s="38">
        <f t="shared" si="49"/>
        <v>48.266666666666666</v>
      </c>
      <c r="BT39" s="38">
        <f t="shared" si="49"/>
        <v>42.7</v>
      </c>
      <c r="BU39" s="38">
        <f t="shared" si="49"/>
        <v>40.733333333333334</v>
      </c>
      <c r="BV39" s="38">
        <f t="shared" si="49"/>
        <v>45.068965517241381</v>
      </c>
      <c r="BW39" s="38">
        <f t="shared" si="49"/>
        <v>46.620689655172413</v>
      </c>
      <c r="BX39" s="38">
        <f t="shared" si="49"/>
        <v>45.483333333333334</v>
      </c>
      <c r="BY39" s="38">
        <f t="shared" si="49"/>
        <v>43.233333333333334</v>
      </c>
      <c r="BZ39" s="38">
        <f t="shared" si="49"/>
        <v>53.680210430791341</v>
      </c>
    </row>
    <row r="40" spans="2:78" x14ac:dyDescent="0.3">
      <c r="B40" s="107" t="s">
        <v>159</v>
      </c>
      <c r="C40" t="s">
        <v>160</v>
      </c>
      <c r="D40" t="s">
        <v>220</v>
      </c>
      <c r="E40" s="38">
        <f t="shared" ref="E40:R40" si="50">STDEV(E7:E38)</f>
        <v>6.9991789337840533</v>
      </c>
      <c r="F40" s="38">
        <f t="shared" si="50"/>
        <v>3.5587239467303808</v>
      </c>
      <c r="G40" s="38">
        <f t="shared" si="50"/>
        <v>19.969097230703468</v>
      </c>
      <c r="H40" s="38">
        <f t="shared" si="50"/>
        <v>21.014985834628337</v>
      </c>
      <c r="I40" s="38">
        <f t="shared" si="50"/>
        <v>20.180835716528655</v>
      </c>
      <c r="J40" s="38">
        <f t="shared" si="50"/>
        <v>23.796482870410991</v>
      </c>
      <c r="K40" s="38">
        <f t="shared" si="50"/>
        <v>20.415132397449891</v>
      </c>
      <c r="L40" s="38">
        <f t="shared" si="50"/>
        <v>23.004219477230993</v>
      </c>
      <c r="M40" s="38">
        <f t="shared" si="50"/>
        <v>21.95219540296582</v>
      </c>
      <c r="N40" s="38">
        <f t="shared" si="50"/>
        <v>22.971936717290731</v>
      </c>
      <c r="O40" s="38">
        <f t="shared" si="50"/>
        <v>10.251740220207591</v>
      </c>
      <c r="P40" s="38">
        <f t="shared" si="50"/>
        <v>9.5763643090874808</v>
      </c>
      <c r="Q40" s="38">
        <f t="shared" si="50"/>
        <v>15.876951892946416</v>
      </c>
      <c r="R40" s="38">
        <f t="shared" si="50"/>
        <v>15.387441912374586</v>
      </c>
      <c r="S40" s="108">
        <f>KURT(S6:S38)</f>
        <v>0.62983235931791937</v>
      </c>
      <c r="T40" s="108">
        <f>KURT(T6:T38)</f>
        <v>0.49413619225059557</v>
      </c>
      <c r="U40" s="108">
        <f>KURT(U6:U38)</f>
        <v>-1.0286033641117873</v>
      </c>
      <c r="V40" s="38">
        <f t="shared" ref="V40:AM40" si="51">STDEV(V7:V38)</f>
        <v>25.057677637910075</v>
      </c>
      <c r="W40" s="38">
        <f t="shared" si="51"/>
        <v>26.234018273165681</v>
      </c>
      <c r="X40" s="38">
        <f t="shared" si="51"/>
        <v>84.741300864864513</v>
      </c>
      <c r="Y40" s="38">
        <f t="shared" si="51"/>
        <v>88.862154122140694</v>
      </c>
      <c r="Z40" s="38">
        <f t="shared" si="51"/>
        <v>23.329137944825082</v>
      </c>
      <c r="AA40" s="38">
        <f t="shared" si="51"/>
        <v>3.815174380753199</v>
      </c>
      <c r="AB40" s="38">
        <f t="shared" si="51"/>
        <v>4.2118188457503711</v>
      </c>
      <c r="AC40" s="38">
        <f t="shared" si="51"/>
        <v>4.4938229209042539</v>
      </c>
      <c r="AD40" s="38">
        <f t="shared" si="51"/>
        <v>6.4175684791971781</v>
      </c>
      <c r="AE40" s="38">
        <f t="shared" si="51"/>
        <v>2.6165933666813506</v>
      </c>
      <c r="AF40" s="38">
        <f t="shared" si="51"/>
        <v>22.596307296730497</v>
      </c>
      <c r="AG40" s="38">
        <f t="shared" si="51"/>
        <v>19.507027911269173</v>
      </c>
      <c r="AH40" s="38">
        <f t="shared" si="51"/>
        <v>31.272421841234038</v>
      </c>
      <c r="AI40" s="38">
        <f t="shared" si="51"/>
        <v>33.406033200414441</v>
      </c>
      <c r="AJ40" s="38">
        <f t="shared" si="51"/>
        <v>24.818503743755741</v>
      </c>
      <c r="AK40" s="45">
        <f t="shared" si="51"/>
        <v>18.349343658518489</v>
      </c>
      <c r="AL40" s="45">
        <f t="shared" si="51"/>
        <v>27.819476638198644</v>
      </c>
      <c r="AM40" s="45">
        <f t="shared" si="51"/>
        <v>32.25253773699351</v>
      </c>
      <c r="AN40" s="45"/>
      <c r="AO40" s="45">
        <f t="shared" ref="AO40:AW40" si="52">STDEV(AO7:AO38)</f>
        <v>2170.9739967348046</v>
      </c>
      <c r="AP40" s="38">
        <f t="shared" si="52"/>
        <v>22.84480373019791</v>
      </c>
      <c r="AQ40" s="38">
        <f t="shared" si="52"/>
        <v>18.674957108076736</v>
      </c>
      <c r="AR40" s="38">
        <f t="shared" si="52"/>
        <v>17.333941191817264</v>
      </c>
      <c r="AS40" s="38">
        <f t="shared" si="52"/>
        <v>18.840201749727719</v>
      </c>
      <c r="AT40" s="38">
        <f t="shared" si="52"/>
        <v>22.005541174089132</v>
      </c>
      <c r="AU40" s="38">
        <f t="shared" si="52"/>
        <v>17.370385590610891</v>
      </c>
      <c r="AV40" s="38">
        <f t="shared" si="52"/>
        <v>14.187739567069466</v>
      </c>
      <c r="AW40" s="38">
        <f t="shared" si="52"/>
        <v>23.969294808067655</v>
      </c>
      <c r="AX40" s="38"/>
      <c r="AY40" s="38">
        <f t="shared" ref="AY40:BP40" si="53">STDEV(AY7:AY38)</f>
        <v>68.295480539334164</v>
      </c>
      <c r="AZ40" s="38">
        <f t="shared" si="53"/>
        <v>20.738282346419215</v>
      </c>
      <c r="BA40" s="38">
        <f t="shared" si="53"/>
        <v>20.927449153655058</v>
      </c>
      <c r="BB40" s="38">
        <f t="shared" si="53"/>
        <v>25.940154695293618</v>
      </c>
      <c r="BC40" s="38">
        <f t="shared" si="53"/>
        <v>23.314816916087672</v>
      </c>
      <c r="BD40" s="38">
        <f t="shared" si="53"/>
        <v>25.422852486914771</v>
      </c>
      <c r="BE40" s="38">
        <f t="shared" si="53"/>
        <v>17.964438736384182</v>
      </c>
      <c r="BF40" s="38">
        <f t="shared" si="53"/>
        <v>22.52296310424261</v>
      </c>
      <c r="BG40" s="38">
        <f t="shared" si="53"/>
        <v>22.59040585694753</v>
      </c>
      <c r="BH40" s="38">
        <f t="shared" si="53"/>
        <v>216.11513756629409</v>
      </c>
      <c r="BI40" s="38">
        <f t="shared" si="53"/>
        <v>25.858510428413211</v>
      </c>
      <c r="BJ40" s="38">
        <f t="shared" si="53"/>
        <v>28.00650874385639</v>
      </c>
      <c r="BK40" s="38">
        <f t="shared" si="53"/>
        <v>30.448454384159412</v>
      </c>
      <c r="BL40" s="38">
        <f t="shared" si="53"/>
        <v>30.399870335284596</v>
      </c>
      <c r="BM40" s="38">
        <f t="shared" si="53"/>
        <v>25.233722292613525</v>
      </c>
      <c r="BN40" s="38">
        <f t="shared" si="53"/>
        <v>23.645173118898075</v>
      </c>
      <c r="BO40" s="38">
        <f t="shared" si="53"/>
        <v>28.741019158443386</v>
      </c>
      <c r="BP40" s="38">
        <f t="shared" si="53"/>
        <v>35.52769682063996</v>
      </c>
      <c r="BQ40" s="108">
        <f>KURT(BQ6:BQ38)</f>
        <v>-0.60134961349083937</v>
      </c>
      <c r="BR40" s="38">
        <f t="shared" ref="BR40:BZ40" si="54">STDEV(BR7:BR38)</f>
        <v>716.34589017130304</v>
      </c>
      <c r="BS40" s="38">
        <f t="shared" si="54"/>
        <v>26.634089296307433</v>
      </c>
      <c r="BT40" s="38">
        <f t="shared" si="54"/>
        <v>26.444672235729687</v>
      </c>
      <c r="BU40" s="38">
        <f t="shared" si="54"/>
        <v>32.281021790149268</v>
      </c>
      <c r="BV40" s="38">
        <f t="shared" si="54"/>
        <v>27.504455527998108</v>
      </c>
      <c r="BW40" s="38">
        <f t="shared" si="54"/>
        <v>29.306768834304972</v>
      </c>
      <c r="BX40" s="38">
        <f t="shared" si="54"/>
        <v>24.346097659879042</v>
      </c>
      <c r="BY40" s="38">
        <f t="shared" si="54"/>
        <v>26.13615982838169</v>
      </c>
      <c r="BZ40" s="38">
        <f t="shared" si="54"/>
        <v>288.43052852906277</v>
      </c>
    </row>
    <row r="41" spans="2:78" x14ac:dyDescent="0.3">
      <c r="B41" s="107" t="s">
        <v>161</v>
      </c>
      <c r="E41" s="38">
        <f t="shared" ref="E41:AM41" si="55">(STDEV(E7:E38))/SQRT(24)</f>
        <v>1.4287014171840118</v>
      </c>
      <c r="F41" s="38">
        <f t="shared" si="55"/>
        <v>0.72642148374274484</v>
      </c>
      <c r="G41" s="38">
        <f t="shared" si="55"/>
        <v>4.076174903270676</v>
      </c>
      <c r="H41" s="38">
        <f t="shared" si="55"/>
        <v>4.2896660205546588</v>
      </c>
      <c r="I41" s="38">
        <f t="shared" si="55"/>
        <v>4.1193958407024462</v>
      </c>
      <c r="J41" s="38">
        <f t="shared" si="55"/>
        <v>4.8574367254489434</v>
      </c>
      <c r="K41" s="38">
        <f t="shared" si="55"/>
        <v>4.1672214504261724</v>
      </c>
      <c r="L41" s="38">
        <f t="shared" si="55"/>
        <v>4.6957166375175277</v>
      </c>
      <c r="M41" s="38">
        <f t="shared" si="55"/>
        <v>4.4809731225947349</v>
      </c>
      <c r="N41" s="38">
        <f t="shared" si="55"/>
        <v>4.6891269467389938</v>
      </c>
      <c r="O41" s="38">
        <f t="shared" si="55"/>
        <v>2.0926277095896881</v>
      </c>
      <c r="P41" s="38">
        <f t="shared" si="55"/>
        <v>1.9547671790220584</v>
      </c>
      <c r="Q41" s="38">
        <f t="shared" si="55"/>
        <v>3.2408692340361842</v>
      </c>
      <c r="R41" s="38">
        <f t="shared" si="55"/>
        <v>3.1409484276694601</v>
      </c>
      <c r="S41" s="38">
        <f t="shared" si="55"/>
        <v>1.8695052865756741</v>
      </c>
      <c r="T41" s="38">
        <f t="shared" si="55"/>
        <v>3.0762511614159322</v>
      </c>
      <c r="U41" s="38">
        <f t="shared" si="55"/>
        <v>4.2700147352883526</v>
      </c>
      <c r="V41" s="38">
        <f t="shared" si="55"/>
        <v>5.1148770293356787</v>
      </c>
      <c r="W41" s="38">
        <f t="shared" si="55"/>
        <v>5.3549965560088166</v>
      </c>
      <c r="X41" s="38">
        <f t="shared" si="55"/>
        <v>17.297745604882408</v>
      </c>
      <c r="Y41" s="38">
        <f t="shared" si="55"/>
        <v>18.138911253650129</v>
      </c>
      <c r="Z41" s="38">
        <f t="shared" si="55"/>
        <v>4.7620403419852391</v>
      </c>
      <c r="AA41" s="38">
        <f t="shared" si="55"/>
        <v>0.77876920938201044</v>
      </c>
      <c r="AB41" s="38">
        <f t="shared" si="55"/>
        <v>0.85973392176053498</v>
      </c>
      <c r="AC41" s="38">
        <f t="shared" si="55"/>
        <v>0.91729776255324269</v>
      </c>
      <c r="AD41" s="38">
        <f t="shared" si="55"/>
        <v>1.3099806802835108</v>
      </c>
      <c r="AE41" s="38">
        <f t="shared" si="55"/>
        <v>0.5341098843933727</v>
      </c>
      <c r="AF41" s="38">
        <f t="shared" si="55"/>
        <v>4.61245191234317</v>
      </c>
      <c r="AG41" s="38">
        <f t="shared" si="55"/>
        <v>3.9818553984032508</v>
      </c>
      <c r="AH41" s="38">
        <f t="shared" si="55"/>
        <v>6.3834563776742845</v>
      </c>
      <c r="AI41" s="38">
        <f t="shared" si="55"/>
        <v>6.8189779726241238</v>
      </c>
      <c r="AJ41" s="38">
        <f t="shared" si="55"/>
        <v>5.066055862629633</v>
      </c>
      <c r="AK41" s="45">
        <f t="shared" si="55"/>
        <v>3.7455440898620496</v>
      </c>
      <c r="AL41" s="45">
        <f t="shared" si="55"/>
        <v>5.6786268895719862</v>
      </c>
      <c r="AM41" s="45">
        <f t="shared" si="55"/>
        <v>6.5835216971244153</v>
      </c>
      <c r="AN41" s="45"/>
      <c r="AO41" s="45">
        <f t="shared" ref="AO41:AW41" si="56">(STDEV(AO7:AO38))/SQRT(24)</f>
        <v>443.14821140424209</v>
      </c>
      <c r="AP41" s="38">
        <f t="shared" si="56"/>
        <v>4.663176034417889</v>
      </c>
      <c r="AQ41" s="38">
        <f t="shared" si="56"/>
        <v>3.8120096569291477</v>
      </c>
      <c r="AR41" s="38">
        <f t="shared" si="56"/>
        <v>3.5382759292802675</v>
      </c>
      <c r="AS41" s="38">
        <f t="shared" si="56"/>
        <v>3.8457400781603113</v>
      </c>
      <c r="AT41" s="38">
        <f t="shared" si="56"/>
        <v>4.4918622825270189</v>
      </c>
      <c r="AU41" s="38">
        <f t="shared" si="56"/>
        <v>3.545715111032508</v>
      </c>
      <c r="AV41" s="38">
        <f t="shared" si="56"/>
        <v>2.8960602119013088</v>
      </c>
      <c r="AW41" s="38">
        <f t="shared" si="56"/>
        <v>4.8927118145089841</v>
      </c>
      <c r="AX41" s="38"/>
      <c r="AY41" s="38">
        <f t="shared" ref="AY41:BP41" si="57">(STDEV(AY7:AY38))/SQRT(24)</f>
        <v>13.940756588295601</v>
      </c>
      <c r="AZ41" s="38">
        <f t="shared" si="57"/>
        <v>4.2331841575412774</v>
      </c>
      <c r="BA41" s="38">
        <f t="shared" si="57"/>
        <v>4.2717976703745473</v>
      </c>
      <c r="BB41" s="38">
        <f t="shared" si="57"/>
        <v>5.2950119043608845</v>
      </c>
      <c r="BC41" s="38">
        <f t="shared" si="57"/>
        <v>4.7591170742353741</v>
      </c>
      <c r="BD41" s="38">
        <f t="shared" si="57"/>
        <v>5.1894180332489626</v>
      </c>
      <c r="BE41" s="38">
        <f t="shared" si="57"/>
        <v>3.6669757016358213</v>
      </c>
      <c r="BF41" s="38">
        <f t="shared" si="57"/>
        <v>4.5974805917438539</v>
      </c>
      <c r="BG41" s="38">
        <f t="shared" si="57"/>
        <v>4.6112472859918343</v>
      </c>
      <c r="BH41" s="38">
        <f t="shared" si="57"/>
        <v>44.11431772740108</v>
      </c>
      <c r="BI41" s="38">
        <f t="shared" si="57"/>
        <v>5.2783463381708344</v>
      </c>
      <c r="BJ41" s="38">
        <f t="shared" si="57"/>
        <v>5.716804658270302</v>
      </c>
      <c r="BK41" s="38">
        <f t="shared" si="57"/>
        <v>6.2152647247999981</v>
      </c>
      <c r="BL41" s="38">
        <f t="shared" si="57"/>
        <v>6.2053475473515203</v>
      </c>
      <c r="BM41" s="38">
        <f t="shared" si="57"/>
        <v>5.150811993999671</v>
      </c>
      <c r="BN41" s="38">
        <f t="shared" si="57"/>
        <v>4.8265507517561144</v>
      </c>
      <c r="BO41" s="38">
        <f t="shared" si="57"/>
        <v>5.8667359688118239</v>
      </c>
      <c r="BP41" s="38">
        <f t="shared" si="57"/>
        <v>7.2520607455723436</v>
      </c>
      <c r="BQ41" s="38">
        <f>PEARSON(BN6:BN38,BQ6:BQ38)</f>
        <v>-0.4030898852818588</v>
      </c>
      <c r="BR41" s="38">
        <f t="shared" ref="BR41:BZ41" si="58">(STDEV(BR7:BR38))/SQRT(24)</f>
        <v>146.22349252162434</v>
      </c>
      <c r="BS41" s="38">
        <f t="shared" si="58"/>
        <v>5.436660711639691</v>
      </c>
      <c r="BT41" s="38">
        <f t="shared" si="58"/>
        <v>5.3979961160569143</v>
      </c>
      <c r="BU41" s="38">
        <f t="shared" si="58"/>
        <v>6.5893359801275757</v>
      </c>
      <c r="BV41" s="38">
        <f t="shared" si="58"/>
        <v>5.6143234747222879</v>
      </c>
      <c r="BW41" s="38">
        <f t="shared" si="58"/>
        <v>5.9822191378123124</v>
      </c>
      <c r="BX41" s="38">
        <f t="shared" si="58"/>
        <v>4.9696263745559381</v>
      </c>
      <c r="BY41" s="38">
        <f t="shared" si="58"/>
        <v>5.3350212846135587</v>
      </c>
      <c r="BZ41" s="38">
        <f t="shared" si="58"/>
        <v>58.875635094789175</v>
      </c>
    </row>
    <row r="42" spans="2:78" x14ac:dyDescent="0.3">
      <c r="E42" t="s">
        <v>162</v>
      </c>
      <c r="F42">
        <f>PEARSON($F6:$F38,BN6:BN38)</f>
        <v>0.24410194825946827</v>
      </c>
      <c r="G42">
        <f t="shared" ref="G42:AL42" si="59">PEARSON($F6:$F38,G6:G38)</f>
        <v>0.16845997643280725</v>
      </c>
      <c r="H42">
        <f t="shared" si="59"/>
        <v>-0.1433533983785871</v>
      </c>
      <c r="I42">
        <f t="shared" si="59"/>
        <v>-2.0201642137634576E-2</v>
      </c>
      <c r="J42">
        <f t="shared" si="59"/>
        <v>0.19513875590704241</v>
      </c>
      <c r="K42">
        <f t="shared" si="59"/>
        <v>0.12025675643408394</v>
      </c>
      <c r="L42">
        <f t="shared" si="59"/>
        <v>-0.11953246550974972</v>
      </c>
      <c r="M42">
        <f t="shared" si="59"/>
        <v>-3.2989887177249384E-2</v>
      </c>
      <c r="N42">
        <f t="shared" si="59"/>
        <v>0.2677862447613511</v>
      </c>
      <c r="O42">
        <f t="shared" si="59"/>
        <v>-0.64220292688754288</v>
      </c>
      <c r="P42">
        <f t="shared" si="59"/>
        <v>-0.56500748943552437</v>
      </c>
      <c r="Q42">
        <f t="shared" si="59"/>
        <v>0.32209573262864805</v>
      </c>
      <c r="R42">
        <f t="shared" si="59"/>
        <v>0.4590345068643083</v>
      </c>
      <c r="S42">
        <f t="shared" si="59"/>
        <v>-0.65440122575047122</v>
      </c>
      <c r="T42">
        <f t="shared" si="59"/>
        <v>0.40381984879517285</v>
      </c>
      <c r="U42">
        <f t="shared" si="59"/>
        <v>0.57650143573850621</v>
      </c>
      <c r="V42">
        <f t="shared" si="59"/>
        <v>-0.68218028665035413</v>
      </c>
      <c r="W42">
        <f t="shared" si="59"/>
        <v>-0.5192484305930094</v>
      </c>
      <c r="X42">
        <f t="shared" si="59"/>
        <v>0.29714105366082005</v>
      </c>
      <c r="Y42">
        <f t="shared" si="59"/>
        <v>0.37701843016943187</v>
      </c>
      <c r="Z42">
        <f t="shared" si="59"/>
        <v>0.18770595632643164</v>
      </c>
      <c r="AA42">
        <f t="shared" si="59"/>
        <v>0.12560311296014071</v>
      </c>
      <c r="AB42">
        <f t="shared" si="59"/>
        <v>-4.8560422971619284E-3</v>
      </c>
      <c r="AC42">
        <f t="shared" si="59"/>
        <v>-3.8221556775960834E-2</v>
      </c>
      <c r="AD42">
        <f t="shared" si="59"/>
        <v>0.26806269904500923</v>
      </c>
      <c r="AE42">
        <f t="shared" si="59"/>
        <v>4.2979832528743774E-2</v>
      </c>
      <c r="AF42">
        <f t="shared" si="59"/>
        <v>0.16242739167244316</v>
      </c>
      <c r="AG42">
        <f t="shared" si="59"/>
        <v>0.26270518599426346</v>
      </c>
      <c r="AH42">
        <f t="shared" si="59"/>
        <v>0.43842286785456092</v>
      </c>
      <c r="AI42">
        <f t="shared" si="59"/>
        <v>0.51743214771829116</v>
      </c>
      <c r="AJ42">
        <f t="shared" si="59"/>
        <v>0.18457227414350877</v>
      </c>
      <c r="AK42">
        <f t="shared" si="59"/>
        <v>0.21743070283980664</v>
      </c>
      <c r="AL42">
        <f t="shared" si="59"/>
        <v>0.50110688319334917</v>
      </c>
      <c r="AM42">
        <f t="shared" ref="AM42:BR42" si="60">PEARSON($F6:$F38,AM6:AM38)</f>
        <v>0.31463164114607456</v>
      </c>
      <c r="AN42">
        <f t="shared" si="60"/>
        <v>0.36819962625703212</v>
      </c>
      <c r="AO42">
        <f t="shared" si="60"/>
        <v>5.085351497408936E-2</v>
      </c>
      <c r="AP42">
        <f t="shared" si="60"/>
        <v>0.11468329699486296</v>
      </c>
      <c r="AQ42">
        <f t="shared" si="60"/>
        <v>0.14023591097365803</v>
      </c>
      <c r="AR42">
        <f t="shared" si="60"/>
        <v>-0.52753182138471</v>
      </c>
      <c r="AS42">
        <f t="shared" si="60"/>
        <v>-0.10848181283100584</v>
      </c>
      <c r="AT42">
        <f t="shared" si="60"/>
        <v>0.31864126931096981</v>
      </c>
      <c r="AU42">
        <f t="shared" si="60"/>
        <v>9.6253144087907333E-2</v>
      </c>
      <c r="AV42">
        <f t="shared" si="60"/>
        <v>-0.4004470502057082</v>
      </c>
      <c r="AW42">
        <f t="shared" si="60"/>
        <v>-0.21196344494878058</v>
      </c>
      <c r="AX42">
        <f t="shared" si="60"/>
        <v>-0.41389390704804968</v>
      </c>
      <c r="AY42">
        <f t="shared" si="60"/>
        <v>-0.38506322327771692</v>
      </c>
      <c r="AZ42">
        <f t="shared" si="60"/>
        <v>-5.4308257449417863E-2</v>
      </c>
      <c r="BA42">
        <f t="shared" si="60"/>
        <v>-0.34472205174494669</v>
      </c>
      <c r="BB42">
        <f t="shared" si="60"/>
        <v>-0.23046185988033671</v>
      </c>
      <c r="BC42">
        <f t="shared" si="60"/>
        <v>-0.32908420000976429</v>
      </c>
      <c r="BD42">
        <f t="shared" si="60"/>
        <v>-0.2027822185119168</v>
      </c>
      <c r="BE42">
        <f t="shared" si="60"/>
        <v>-0.22114061111577674</v>
      </c>
      <c r="BF42">
        <f t="shared" si="60"/>
        <v>-0.30088899429812832</v>
      </c>
      <c r="BG42">
        <f t="shared" si="60"/>
        <v>-1.6288161632952082E-2</v>
      </c>
      <c r="BH42">
        <f t="shared" si="60"/>
        <v>2.4584791574987695E-2</v>
      </c>
      <c r="BI42">
        <f t="shared" si="60"/>
        <v>0.32927694882352054</v>
      </c>
      <c r="BJ42">
        <f t="shared" si="60"/>
        <v>0.10819867593733748</v>
      </c>
      <c r="BK42">
        <f t="shared" si="60"/>
        <v>0.14389289781251327</v>
      </c>
      <c r="BL42">
        <f t="shared" si="60"/>
        <v>0.31467811012905772</v>
      </c>
      <c r="BM42">
        <f t="shared" si="60"/>
        <v>-4.0121288747998467E-2</v>
      </c>
      <c r="BN42">
        <f t="shared" si="60"/>
        <v>0.24410194825946827</v>
      </c>
      <c r="BO42">
        <f t="shared" si="60"/>
        <v>0.24208341615285159</v>
      </c>
      <c r="BP42">
        <f t="shared" si="60"/>
        <v>0.14220649057879409</v>
      </c>
      <c r="BQ42">
        <f t="shared" si="60"/>
        <v>1.4114164046873323E-2</v>
      </c>
      <c r="BR42">
        <f t="shared" si="60"/>
        <v>0.27151690635950826</v>
      </c>
      <c r="BS42">
        <f t="shared" ref="BS42:BZ42" si="61">PEARSON($F6:$F38,BS6:BS38)</f>
        <v>-4.0913461844565138E-2</v>
      </c>
      <c r="BT42">
        <f t="shared" si="61"/>
        <v>4.947497942343472E-2</v>
      </c>
      <c r="BU42">
        <f t="shared" si="61"/>
        <v>-4.1705079197815555E-2</v>
      </c>
      <c r="BV42">
        <f t="shared" si="61"/>
        <v>5.1762205435348846E-2</v>
      </c>
      <c r="BW42">
        <f t="shared" si="61"/>
        <v>0.30176562130480894</v>
      </c>
      <c r="BX42">
        <f t="shared" si="61"/>
        <v>4.2708329492045036E-3</v>
      </c>
      <c r="BY42">
        <f t="shared" si="61"/>
        <v>7.8683596098121731E-3</v>
      </c>
      <c r="BZ42">
        <f t="shared" si="61"/>
        <v>-0.21861735706374869</v>
      </c>
    </row>
    <row r="43" spans="2:78" x14ac:dyDescent="0.3">
      <c r="B43" s="124" t="s">
        <v>218</v>
      </c>
      <c r="E43" t="s">
        <v>163</v>
      </c>
      <c r="F43">
        <f>PEARSON($F6:$F38,BO6:BO38)</f>
        <v>0.24208341615285159</v>
      </c>
    </row>
    <row r="44" spans="2:78" x14ac:dyDescent="0.3">
      <c r="E44" t="s">
        <v>164</v>
      </c>
      <c r="F44">
        <f>PEARSON($F6:$F38,BQ6:BQ38)</f>
        <v>1.4114164046873323E-2</v>
      </c>
    </row>
  </sheetData>
  <mergeCells count="1">
    <mergeCell ref="S3:U3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B29" workbookViewId="0">
      <selection activeCell="C2" sqref="C2"/>
    </sheetView>
  </sheetViews>
  <sheetFormatPr baseColWidth="10" defaultColWidth="19.33203125" defaultRowHeight="15.6" x14ac:dyDescent="0.3"/>
  <cols>
    <col min="1" max="1" width="2.109375" style="125" bestFit="1" customWidth="1"/>
    <col min="2" max="2" width="19.33203125" style="125"/>
    <col min="3" max="3" width="38.77734375" style="126" customWidth="1"/>
    <col min="4" max="5" width="19.33203125" style="125"/>
    <col min="6" max="8" width="19.33203125" style="126"/>
    <col min="9" max="16384" width="19.33203125" style="125"/>
  </cols>
  <sheetData>
    <row r="1" spans="1:14" s="132" customFormat="1" ht="21" x14ac:dyDescent="0.3">
      <c r="A1" s="129"/>
      <c r="B1" s="129"/>
      <c r="C1" s="130" t="s">
        <v>210</v>
      </c>
      <c r="D1" s="129" t="s">
        <v>202</v>
      </c>
      <c r="E1" s="129" t="s">
        <v>202</v>
      </c>
      <c r="F1" s="130" t="s">
        <v>202</v>
      </c>
      <c r="G1" s="130" t="s">
        <v>202</v>
      </c>
      <c r="H1" s="130" t="s">
        <v>202</v>
      </c>
      <c r="I1" s="129" t="s">
        <v>202</v>
      </c>
      <c r="J1" s="131" t="s">
        <v>202</v>
      </c>
      <c r="K1" s="129"/>
      <c r="L1" s="148" t="s">
        <v>211</v>
      </c>
      <c r="M1" s="148"/>
      <c r="N1" s="148"/>
    </row>
    <row r="2" spans="1:14" s="133" customFormat="1" ht="42" x14ac:dyDescent="0.3">
      <c r="C2" s="134"/>
      <c r="D2" s="133" t="s">
        <v>194</v>
      </c>
      <c r="E2" s="133" t="s">
        <v>192</v>
      </c>
      <c r="F2" s="134" t="s">
        <v>193</v>
      </c>
      <c r="G2" s="134" t="s">
        <v>91</v>
      </c>
      <c r="H2" s="134" t="s">
        <v>201</v>
      </c>
      <c r="I2" s="134" t="s">
        <v>198</v>
      </c>
      <c r="J2" s="128" t="s">
        <v>197</v>
      </c>
      <c r="L2" s="134" t="s">
        <v>223</v>
      </c>
      <c r="M2" s="134" t="s">
        <v>224</v>
      </c>
      <c r="N2" s="134" t="s">
        <v>225</v>
      </c>
    </row>
    <row r="3" spans="1:14" ht="157.05000000000001" customHeight="1" x14ac:dyDescent="0.3">
      <c r="A3" s="135" t="s">
        <v>167</v>
      </c>
      <c r="B3" s="135" t="s">
        <v>189</v>
      </c>
      <c r="C3" s="136" t="s">
        <v>191</v>
      </c>
      <c r="D3" s="135" t="s">
        <v>195</v>
      </c>
      <c r="E3" s="135" t="s">
        <v>195</v>
      </c>
      <c r="F3" s="136" t="s">
        <v>204</v>
      </c>
      <c r="G3" s="136" t="s">
        <v>195</v>
      </c>
      <c r="H3" s="136" t="s">
        <v>195</v>
      </c>
      <c r="I3" s="135" t="s">
        <v>221</v>
      </c>
      <c r="J3" s="135" t="s">
        <v>221</v>
      </c>
      <c r="K3" s="135"/>
      <c r="L3" s="135" t="s">
        <v>221</v>
      </c>
      <c r="M3" s="135" t="s">
        <v>221</v>
      </c>
      <c r="N3" s="135" t="s">
        <v>221</v>
      </c>
    </row>
    <row r="4" spans="1:14" x14ac:dyDescent="0.3">
      <c r="A4" s="137"/>
      <c r="B4" s="137" t="s">
        <v>123</v>
      </c>
      <c r="C4" s="138" t="s">
        <v>208</v>
      </c>
      <c r="D4" s="137" t="s">
        <v>195</v>
      </c>
      <c r="E4" s="137" t="s">
        <v>195</v>
      </c>
      <c r="F4" s="138" t="s">
        <v>195</v>
      </c>
      <c r="G4" s="138" t="s">
        <v>195</v>
      </c>
      <c r="H4" s="138" t="s">
        <v>195</v>
      </c>
      <c r="I4" s="137" t="s">
        <v>221</v>
      </c>
      <c r="J4" s="137" t="s">
        <v>221</v>
      </c>
      <c r="K4" s="137"/>
      <c r="L4" s="137" t="s">
        <v>221</v>
      </c>
      <c r="M4" s="137" t="s">
        <v>221</v>
      </c>
      <c r="N4" s="137" t="s">
        <v>221</v>
      </c>
    </row>
    <row r="5" spans="1:14" x14ac:dyDescent="0.3">
      <c r="A5" s="137"/>
      <c r="B5" s="137" t="s">
        <v>126</v>
      </c>
      <c r="C5" s="138" t="s">
        <v>208</v>
      </c>
      <c r="D5" s="137" t="s">
        <v>195</v>
      </c>
      <c r="E5" s="137" t="s">
        <v>195</v>
      </c>
      <c r="F5" s="138" t="s">
        <v>195</v>
      </c>
      <c r="G5" s="138" t="s">
        <v>195</v>
      </c>
      <c r="H5" s="138" t="s">
        <v>195</v>
      </c>
      <c r="I5" s="137" t="s">
        <v>221</v>
      </c>
      <c r="J5" s="137" t="s">
        <v>221</v>
      </c>
      <c r="K5" s="137"/>
      <c r="L5" s="137" t="s">
        <v>221</v>
      </c>
      <c r="M5" s="137" t="s">
        <v>221</v>
      </c>
      <c r="N5" s="137" t="s">
        <v>221</v>
      </c>
    </row>
    <row r="6" spans="1:14" ht="93.6" x14ac:dyDescent="0.3">
      <c r="A6" s="135" t="s">
        <v>167</v>
      </c>
      <c r="B6" s="139" t="s">
        <v>229</v>
      </c>
      <c r="C6" s="136" t="s">
        <v>166</v>
      </c>
      <c r="D6" s="135" t="s">
        <v>195</v>
      </c>
      <c r="E6" s="135" t="s">
        <v>195</v>
      </c>
      <c r="F6" s="136" t="s">
        <v>199</v>
      </c>
      <c r="G6" s="136" t="s">
        <v>199</v>
      </c>
      <c r="H6" s="136" t="s">
        <v>199</v>
      </c>
      <c r="I6" s="135" t="s">
        <v>222</v>
      </c>
      <c r="J6" s="135" t="s">
        <v>228</v>
      </c>
      <c r="K6" s="135"/>
      <c r="L6" s="135" t="s">
        <v>222</v>
      </c>
      <c r="M6" s="135" t="s">
        <v>222</v>
      </c>
      <c r="N6" s="135" t="s">
        <v>222</v>
      </c>
    </row>
    <row r="7" spans="1:14" x14ac:dyDescent="0.3">
      <c r="A7" s="137"/>
      <c r="B7" s="137" t="s">
        <v>130</v>
      </c>
      <c r="C7" s="138" t="s">
        <v>208</v>
      </c>
      <c r="D7" s="137" t="s">
        <v>195</v>
      </c>
      <c r="E7" s="137" t="s">
        <v>195</v>
      </c>
      <c r="F7" s="138" t="s">
        <v>195</v>
      </c>
      <c r="G7" s="138" t="s">
        <v>195</v>
      </c>
      <c r="H7" s="138" t="s">
        <v>195</v>
      </c>
      <c r="I7" s="137" t="s">
        <v>221</v>
      </c>
      <c r="J7" s="137" t="s">
        <v>221</v>
      </c>
      <c r="K7" s="137"/>
      <c r="L7" s="137" t="s">
        <v>221</v>
      </c>
      <c r="M7" s="137" t="s">
        <v>221</v>
      </c>
      <c r="N7" s="137" t="s">
        <v>221</v>
      </c>
    </row>
    <row r="8" spans="1:14" ht="78" x14ac:dyDescent="0.3">
      <c r="A8" s="135" t="s">
        <v>167</v>
      </c>
      <c r="B8" s="135" t="s">
        <v>131</v>
      </c>
      <c r="C8" s="136" t="s">
        <v>206</v>
      </c>
      <c r="D8" s="135" t="s">
        <v>195</v>
      </c>
      <c r="E8" s="135" t="s">
        <v>195</v>
      </c>
      <c r="F8" s="136" t="s">
        <v>195</v>
      </c>
      <c r="G8" s="136" t="s">
        <v>203</v>
      </c>
      <c r="H8" s="136" t="s">
        <v>195</v>
      </c>
      <c r="I8" s="135" t="s">
        <v>221</v>
      </c>
      <c r="J8" s="135" t="s">
        <v>221</v>
      </c>
      <c r="K8" s="135"/>
      <c r="L8" s="135" t="s">
        <v>221</v>
      </c>
      <c r="M8" s="135" t="s">
        <v>221</v>
      </c>
      <c r="N8" s="135" t="s">
        <v>222</v>
      </c>
    </row>
    <row r="9" spans="1:14" x14ac:dyDescent="0.3">
      <c r="A9" s="137"/>
      <c r="B9" s="137" t="s">
        <v>132</v>
      </c>
      <c r="C9" s="138" t="s">
        <v>208</v>
      </c>
      <c r="D9" s="137" t="s">
        <v>195</v>
      </c>
      <c r="E9" s="137" t="s">
        <v>195</v>
      </c>
      <c r="F9" s="138" t="s">
        <v>195</v>
      </c>
      <c r="G9" s="138" t="s">
        <v>195</v>
      </c>
      <c r="H9" s="138" t="s">
        <v>195</v>
      </c>
      <c r="I9" s="137" t="s">
        <v>221</v>
      </c>
      <c r="J9" s="137" t="s">
        <v>221</v>
      </c>
      <c r="K9" s="137"/>
      <c r="L9" s="137" t="s">
        <v>221</v>
      </c>
      <c r="M9" s="137" t="s">
        <v>221</v>
      </c>
      <c r="N9" s="137" t="s">
        <v>221</v>
      </c>
    </row>
    <row r="10" spans="1:14" ht="62.4" x14ac:dyDescent="0.3">
      <c r="A10" s="135" t="s">
        <v>167</v>
      </c>
      <c r="B10" s="135" t="s">
        <v>212</v>
      </c>
      <c r="C10" s="136" t="s">
        <v>207</v>
      </c>
      <c r="D10" s="135" t="s">
        <v>195</v>
      </c>
      <c r="E10" s="135" t="s">
        <v>195</v>
      </c>
      <c r="F10" s="136" t="s">
        <v>204</v>
      </c>
      <c r="G10" s="136" t="s">
        <v>195</v>
      </c>
      <c r="H10" s="136" t="s">
        <v>204</v>
      </c>
      <c r="I10" s="135" t="s">
        <v>221</v>
      </c>
      <c r="J10" s="135" t="s">
        <v>221</v>
      </c>
      <c r="K10" s="135"/>
      <c r="L10" s="135" t="s">
        <v>221</v>
      </c>
      <c r="M10" s="135" t="s">
        <v>221</v>
      </c>
      <c r="N10" s="135" t="s">
        <v>221</v>
      </c>
    </row>
    <row r="11" spans="1:14" x14ac:dyDescent="0.3">
      <c r="A11" s="137"/>
      <c r="B11" s="137" t="s">
        <v>136</v>
      </c>
      <c r="C11" s="138" t="s">
        <v>208</v>
      </c>
      <c r="D11" s="137" t="s">
        <v>195</v>
      </c>
      <c r="E11" s="137" t="s">
        <v>195</v>
      </c>
      <c r="F11" s="138" t="s">
        <v>195</v>
      </c>
      <c r="G11" s="138" t="s">
        <v>195</v>
      </c>
      <c r="H11" s="138" t="s">
        <v>195</v>
      </c>
      <c r="I11" s="137" t="s">
        <v>221</v>
      </c>
      <c r="J11" s="137" t="s">
        <v>221</v>
      </c>
      <c r="K11" s="137"/>
      <c r="L11" s="137" t="s">
        <v>221</v>
      </c>
      <c r="M11" s="137" t="s">
        <v>221</v>
      </c>
      <c r="N11" s="137" t="s">
        <v>221</v>
      </c>
    </row>
    <row r="12" spans="1:14" hidden="1" x14ac:dyDescent="0.3">
      <c r="A12" s="140"/>
      <c r="B12" s="140" t="s">
        <v>168</v>
      </c>
      <c r="C12" s="141" t="s">
        <v>226</v>
      </c>
      <c r="D12" s="140" t="s">
        <v>190</v>
      </c>
      <c r="E12" s="140"/>
      <c r="F12" s="142"/>
      <c r="G12" s="142"/>
      <c r="H12" s="142"/>
      <c r="I12" s="140"/>
      <c r="J12" s="140"/>
      <c r="K12" s="140"/>
      <c r="L12" s="140"/>
      <c r="M12" s="140"/>
      <c r="N12" s="140"/>
    </row>
    <row r="13" spans="1:14" ht="62.4" x14ac:dyDescent="0.3">
      <c r="A13" s="135" t="s">
        <v>167</v>
      </c>
      <c r="B13" s="135" t="s">
        <v>165</v>
      </c>
      <c r="C13" s="136" t="s">
        <v>215</v>
      </c>
      <c r="D13" s="143" t="s">
        <v>221</v>
      </c>
      <c r="E13" s="135" t="s">
        <v>214</v>
      </c>
      <c r="F13" s="136" t="s">
        <v>195</v>
      </c>
      <c r="G13" s="136" t="s">
        <v>214</v>
      </c>
      <c r="H13" s="136" t="s">
        <v>195</v>
      </c>
      <c r="I13" s="135" t="s">
        <v>221</v>
      </c>
      <c r="J13" s="135" t="s">
        <v>221</v>
      </c>
      <c r="K13" s="135"/>
      <c r="L13" s="135" t="s">
        <v>221</v>
      </c>
      <c r="M13" s="135" t="s">
        <v>221</v>
      </c>
      <c r="N13" s="135" t="s">
        <v>222</v>
      </c>
    </row>
    <row r="14" spans="1:14" x14ac:dyDescent="0.3">
      <c r="A14" s="137"/>
      <c r="B14" s="137" t="s">
        <v>137</v>
      </c>
      <c r="C14" s="138" t="s">
        <v>208</v>
      </c>
      <c r="D14" s="137" t="s">
        <v>195</v>
      </c>
      <c r="E14" s="137" t="s">
        <v>195</v>
      </c>
      <c r="F14" s="138" t="s">
        <v>195</v>
      </c>
      <c r="G14" s="138" t="s">
        <v>195</v>
      </c>
      <c r="H14" s="138" t="s">
        <v>195</v>
      </c>
      <c r="I14" s="137" t="s">
        <v>221</v>
      </c>
      <c r="J14" s="137" t="s">
        <v>221</v>
      </c>
      <c r="K14" s="137"/>
      <c r="L14" s="137" t="s">
        <v>221</v>
      </c>
      <c r="M14" s="137" t="s">
        <v>221</v>
      </c>
      <c r="N14" s="137" t="s">
        <v>221</v>
      </c>
    </row>
    <row r="15" spans="1:14" hidden="1" x14ac:dyDescent="0.3">
      <c r="A15" s="140"/>
      <c r="B15" s="140" t="s">
        <v>169</v>
      </c>
      <c r="C15" s="141" t="s">
        <v>226</v>
      </c>
      <c r="D15" s="140" t="s">
        <v>190</v>
      </c>
      <c r="E15" s="140"/>
      <c r="F15" s="142"/>
      <c r="G15" s="142"/>
      <c r="H15" s="142"/>
      <c r="I15" s="140"/>
      <c r="J15" s="140"/>
      <c r="K15" s="140"/>
      <c r="L15" s="140"/>
      <c r="M15" s="140"/>
      <c r="N15" s="140"/>
    </row>
    <row r="16" spans="1:14" hidden="1" x14ac:dyDescent="0.3">
      <c r="A16" s="140"/>
      <c r="B16" s="140" t="s">
        <v>170</v>
      </c>
      <c r="C16" s="141" t="s">
        <v>226</v>
      </c>
      <c r="D16" s="140" t="s">
        <v>190</v>
      </c>
      <c r="E16" s="140"/>
      <c r="F16" s="142"/>
      <c r="G16" s="142"/>
      <c r="H16" s="142"/>
      <c r="I16" s="140"/>
      <c r="J16" s="140"/>
      <c r="K16" s="140"/>
      <c r="L16" s="140"/>
      <c r="M16" s="140"/>
      <c r="N16" s="140"/>
    </row>
    <row r="17" spans="1:14" ht="62.4" x14ac:dyDescent="0.3">
      <c r="A17" s="135" t="s">
        <v>167</v>
      </c>
      <c r="B17" s="135" t="s">
        <v>213</v>
      </c>
      <c r="C17" s="136" t="s">
        <v>207</v>
      </c>
      <c r="D17" s="135" t="s">
        <v>195</v>
      </c>
      <c r="E17" s="135" t="s">
        <v>195</v>
      </c>
      <c r="F17" s="136" t="s">
        <v>204</v>
      </c>
      <c r="G17" s="136" t="s">
        <v>195</v>
      </c>
      <c r="H17" s="136" t="s">
        <v>204</v>
      </c>
      <c r="I17" s="135" t="s">
        <v>221</v>
      </c>
      <c r="J17" s="135" t="s">
        <v>221</v>
      </c>
      <c r="K17" s="135"/>
      <c r="L17" s="135" t="s">
        <v>221</v>
      </c>
      <c r="M17" s="135" t="s">
        <v>221</v>
      </c>
      <c r="N17" s="135" t="s">
        <v>221</v>
      </c>
    </row>
    <row r="18" spans="1:14" x14ac:dyDescent="0.3">
      <c r="A18" s="137"/>
      <c r="B18" s="137" t="s">
        <v>171</v>
      </c>
      <c r="C18" s="138" t="s">
        <v>208</v>
      </c>
      <c r="D18" s="137" t="s">
        <v>195</v>
      </c>
      <c r="E18" s="137" t="s">
        <v>195</v>
      </c>
      <c r="F18" s="138" t="s">
        <v>195</v>
      </c>
      <c r="G18" s="138" t="s">
        <v>195</v>
      </c>
      <c r="H18" s="138" t="s">
        <v>195</v>
      </c>
      <c r="I18" s="137" t="s">
        <v>221</v>
      </c>
      <c r="J18" s="137" t="s">
        <v>221</v>
      </c>
      <c r="K18" s="137"/>
      <c r="L18" s="137" t="s">
        <v>221</v>
      </c>
      <c r="M18" s="137" t="s">
        <v>221</v>
      </c>
      <c r="N18" s="137" t="s">
        <v>221</v>
      </c>
    </row>
    <row r="19" spans="1:14" x14ac:dyDescent="0.3">
      <c r="A19" s="137"/>
      <c r="B19" s="137" t="s">
        <v>138</v>
      </c>
      <c r="C19" s="138" t="s">
        <v>208</v>
      </c>
      <c r="D19" s="137" t="s">
        <v>195</v>
      </c>
      <c r="E19" s="137" t="s">
        <v>195</v>
      </c>
      <c r="F19" s="138" t="s">
        <v>195</v>
      </c>
      <c r="G19" s="138" t="s">
        <v>195</v>
      </c>
      <c r="H19" s="138" t="s">
        <v>195</v>
      </c>
      <c r="I19" s="137" t="s">
        <v>221</v>
      </c>
      <c r="J19" s="137" t="s">
        <v>221</v>
      </c>
      <c r="K19" s="137"/>
      <c r="L19" s="137" t="s">
        <v>221</v>
      </c>
      <c r="M19" s="137" t="s">
        <v>222</v>
      </c>
      <c r="N19" s="137" t="s">
        <v>221</v>
      </c>
    </row>
    <row r="20" spans="1:14" hidden="1" x14ac:dyDescent="0.3">
      <c r="A20" s="140"/>
      <c r="B20" s="140" t="s">
        <v>172</v>
      </c>
      <c r="C20" s="141" t="s">
        <v>226</v>
      </c>
      <c r="D20" s="140" t="s">
        <v>190</v>
      </c>
      <c r="E20" s="140"/>
      <c r="F20" s="142"/>
      <c r="G20" s="142"/>
      <c r="H20" s="142"/>
      <c r="I20" s="140"/>
      <c r="J20" s="140"/>
      <c r="K20" s="140"/>
      <c r="L20" s="140"/>
      <c r="M20" s="140"/>
      <c r="N20" s="140"/>
    </row>
    <row r="21" spans="1:14" hidden="1" x14ac:dyDescent="0.3">
      <c r="A21" s="140"/>
      <c r="B21" s="140" t="s">
        <v>173</v>
      </c>
      <c r="C21" s="141" t="s">
        <v>226</v>
      </c>
      <c r="D21" s="140" t="s">
        <v>190</v>
      </c>
      <c r="E21" s="140"/>
      <c r="F21" s="142"/>
      <c r="G21" s="142"/>
      <c r="H21" s="142"/>
      <c r="I21" s="140"/>
      <c r="J21" s="140"/>
      <c r="K21" s="140"/>
      <c r="L21" s="140"/>
      <c r="M21" s="140"/>
      <c r="N21" s="140"/>
    </row>
    <row r="22" spans="1:14" x14ac:dyDescent="0.3">
      <c r="A22" s="137"/>
      <c r="B22" s="137" t="s">
        <v>139</v>
      </c>
      <c r="C22" s="138" t="s">
        <v>208</v>
      </c>
      <c r="D22" s="137" t="s">
        <v>195</v>
      </c>
      <c r="E22" s="137" t="s">
        <v>195</v>
      </c>
      <c r="F22" s="138" t="s">
        <v>195</v>
      </c>
      <c r="G22" s="138" t="s">
        <v>195</v>
      </c>
      <c r="H22" s="138" t="s">
        <v>195</v>
      </c>
      <c r="I22" s="137" t="s">
        <v>221</v>
      </c>
      <c r="J22" s="137" t="s">
        <v>221</v>
      </c>
      <c r="K22" s="137"/>
      <c r="L22" s="137" t="s">
        <v>221</v>
      </c>
      <c r="M22" s="137" t="s">
        <v>221</v>
      </c>
      <c r="N22" s="137" t="s">
        <v>221</v>
      </c>
    </row>
    <row r="23" spans="1:14" hidden="1" x14ac:dyDescent="0.3">
      <c r="A23" s="140"/>
      <c r="B23" s="140" t="s">
        <v>174</v>
      </c>
      <c r="C23" s="141" t="s">
        <v>226</v>
      </c>
      <c r="D23" s="140" t="s">
        <v>190</v>
      </c>
      <c r="E23" s="140"/>
      <c r="F23" s="142"/>
      <c r="G23" s="142"/>
      <c r="H23" s="142"/>
      <c r="I23" s="140"/>
      <c r="J23" s="140"/>
      <c r="K23" s="140"/>
      <c r="L23" s="140"/>
      <c r="M23" s="140"/>
      <c r="N23" s="140"/>
    </row>
    <row r="24" spans="1:14" ht="46.8" x14ac:dyDescent="0.3">
      <c r="A24" s="135" t="s">
        <v>167</v>
      </c>
      <c r="B24" s="135" t="s">
        <v>140</v>
      </c>
      <c r="C24" s="136" t="s">
        <v>205</v>
      </c>
      <c r="D24" s="135" t="s">
        <v>195</v>
      </c>
      <c r="E24" s="135" t="s">
        <v>195</v>
      </c>
      <c r="F24" s="136" t="s">
        <v>200</v>
      </c>
      <c r="G24" s="136" t="s">
        <v>200</v>
      </c>
      <c r="H24" s="136" t="s">
        <v>200</v>
      </c>
      <c r="I24" s="135" t="s">
        <v>221</v>
      </c>
      <c r="J24" s="135" t="s">
        <v>221</v>
      </c>
      <c r="K24" s="135"/>
      <c r="L24" s="135" t="s">
        <v>221</v>
      </c>
      <c r="M24" s="135" t="s">
        <v>222</v>
      </c>
      <c r="N24" s="135" t="s">
        <v>222</v>
      </c>
    </row>
    <row r="25" spans="1:14" hidden="1" x14ac:dyDescent="0.3">
      <c r="A25" s="140"/>
      <c r="B25" s="140" t="s">
        <v>175</v>
      </c>
      <c r="C25" s="141" t="s">
        <v>226</v>
      </c>
      <c r="D25" s="140" t="s">
        <v>190</v>
      </c>
      <c r="E25" s="140"/>
      <c r="F25" s="142"/>
      <c r="G25" s="142"/>
      <c r="H25" s="142"/>
      <c r="I25" s="140"/>
      <c r="J25" s="140"/>
      <c r="K25" s="140"/>
      <c r="L25" s="140"/>
      <c r="M25" s="140"/>
      <c r="N25" s="140"/>
    </row>
    <row r="26" spans="1:14" hidden="1" x14ac:dyDescent="0.3">
      <c r="A26" s="140"/>
      <c r="B26" s="140" t="s">
        <v>176</v>
      </c>
      <c r="C26" s="141" t="s">
        <v>226</v>
      </c>
      <c r="D26" s="140" t="s">
        <v>190</v>
      </c>
      <c r="E26" s="140"/>
      <c r="F26" s="142"/>
      <c r="G26" s="142"/>
      <c r="H26" s="142"/>
      <c r="I26" s="140"/>
      <c r="J26" s="140"/>
      <c r="K26" s="140"/>
      <c r="L26" s="140"/>
      <c r="M26" s="140"/>
      <c r="N26" s="140"/>
    </row>
    <row r="27" spans="1:14" hidden="1" x14ac:dyDescent="0.3">
      <c r="A27" s="140"/>
      <c r="B27" s="140" t="s">
        <v>177</v>
      </c>
      <c r="C27" s="141" t="s">
        <v>226</v>
      </c>
      <c r="D27" s="140" t="s">
        <v>190</v>
      </c>
      <c r="E27" s="140"/>
      <c r="F27" s="142"/>
      <c r="G27" s="142"/>
      <c r="H27" s="142"/>
      <c r="I27" s="140"/>
      <c r="J27" s="140"/>
      <c r="K27" s="140"/>
      <c r="L27" s="140"/>
      <c r="M27" s="140"/>
      <c r="N27" s="140"/>
    </row>
    <row r="28" spans="1:14" ht="31.2" x14ac:dyDescent="0.3">
      <c r="A28" s="137"/>
      <c r="B28" s="137" t="s">
        <v>178</v>
      </c>
      <c r="C28" s="138" t="s">
        <v>179</v>
      </c>
      <c r="D28" s="137" t="s">
        <v>195</v>
      </c>
      <c r="E28" s="137" t="s">
        <v>195</v>
      </c>
      <c r="F28" s="138" t="s">
        <v>195</v>
      </c>
      <c r="G28" s="138" t="s">
        <v>195</v>
      </c>
      <c r="H28" s="138" t="s">
        <v>195</v>
      </c>
      <c r="I28" s="137" t="s">
        <v>221</v>
      </c>
      <c r="J28" s="137" t="s">
        <v>221</v>
      </c>
      <c r="K28" s="137"/>
      <c r="L28" s="137" t="s">
        <v>221</v>
      </c>
      <c r="M28" s="137" t="s">
        <v>221</v>
      </c>
      <c r="N28" s="137" t="s">
        <v>221</v>
      </c>
    </row>
    <row r="29" spans="1:14" x14ac:dyDescent="0.3">
      <c r="A29" s="137"/>
      <c r="B29" s="137" t="s">
        <v>142</v>
      </c>
      <c r="C29" s="138" t="s">
        <v>208</v>
      </c>
      <c r="D29" s="137" t="s">
        <v>195</v>
      </c>
      <c r="E29" s="137" t="s">
        <v>195</v>
      </c>
      <c r="F29" s="138" t="s">
        <v>195</v>
      </c>
      <c r="G29" s="138" t="s">
        <v>195</v>
      </c>
      <c r="H29" s="138" t="s">
        <v>195</v>
      </c>
      <c r="I29" s="137" t="s">
        <v>221</v>
      </c>
      <c r="J29" s="137" t="s">
        <v>221</v>
      </c>
      <c r="K29" s="137"/>
      <c r="L29" s="137" t="s">
        <v>221</v>
      </c>
      <c r="M29" s="137" t="s">
        <v>221</v>
      </c>
      <c r="N29" s="137" t="s">
        <v>221</v>
      </c>
    </row>
    <row r="30" spans="1:14" x14ac:dyDescent="0.3">
      <c r="A30" s="137"/>
      <c r="B30" s="137" t="s">
        <v>143</v>
      </c>
      <c r="C30" s="138" t="s">
        <v>208</v>
      </c>
      <c r="D30" s="137" t="s">
        <v>195</v>
      </c>
      <c r="E30" s="137" t="s">
        <v>195</v>
      </c>
      <c r="F30" s="138" t="s">
        <v>195</v>
      </c>
      <c r="G30" s="138" t="s">
        <v>195</v>
      </c>
      <c r="H30" s="138" t="s">
        <v>195</v>
      </c>
      <c r="I30" s="137" t="s">
        <v>221</v>
      </c>
      <c r="J30" s="137" t="s">
        <v>221</v>
      </c>
      <c r="K30" s="137"/>
      <c r="L30" s="137" t="s">
        <v>221</v>
      </c>
      <c r="M30" s="137" t="s">
        <v>221</v>
      </c>
      <c r="N30" s="137" t="s">
        <v>221</v>
      </c>
    </row>
    <row r="31" spans="1:14" ht="97.95" customHeight="1" x14ac:dyDescent="0.3">
      <c r="A31" s="135" t="s">
        <v>167</v>
      </c>
      <c r="B31" s="135" t="s">
        <v>144</v>
      </c>
      <c r="C31" s="136" t="s">
        <v>196</v>
      </c>
      <c r="D31" s="135" t="s">
        <v>195</v>
      </c>
      <c r="E31" s="135" t="s">
        <v>195</v>
      </c>
      <c r="F31" s="136" t="s">
        <v>209</v>
      </c>
      <c r="G31" s="136" t="s">
        <v>209</v>
      </c>
      <c r="H31" s="136" t="s">
        <v>209</v>
      </c>
      <c r="I31" s="135" t="s">
        <v>221</v>
      </c>
      <c r="J31" s="135" t="s">
        <v>221</v>
      </c>
      <c r="K31" s="135"/>
      <c r="L31" s="135" t="s">
        <v>221</v>
      </c>
      <c r="M31" s="135" t="s">
        <v>221</v>
      </c>
      <c r="N31" s="135" t="s">
        <v>221</v>
      </c>
    </row>
    <row r="32" spans="1:14" hidden="1" x14ac:dyDescent="0.3">
      <c r="A32" s="140"/>
      <c r="B32" s="140" t="s">
        <v>180</v>
      </c>
      <c r="C32" s="141" t="s">
        <v>226</v>
      </c>
      <c r="D32" s="140" t="s">
        <v>190</v>
      </c>
      <c r="E32" s="140"/>
      <c r="F32" s="142"/>
      <c r="G32" s="142"/>
      <c r="H32" s="142"/>
      <c r="I32" s="140"/>
      <c r="J32" s="140"/>
      <c r="K32" s="140"/>
      <c r="L32" s="140"/>
      <c r="M32" s="140"/>
      <c r="N32" s="140"/>
    </row>
    <row r="33" spans="1:14" hidden="1" x14ac:dyDescent="0.3">
      <c r="A33" s="140"/>
      <c r="B33" s="140" t="s">
        <v>181</v>
      </c>
      <c r="C33" s="141" t="s">
        <v>226</v>
      </c>
      <c r="D33" s="140" t="s">
        <v>190</v>
      </c>
      <c r="E33" s="140"/>
      <c r="F33" s="142"/>
      <c r="G33" s="142"/>
      <c r="H33" s="142"/>
      <c r="I33" s="140"/>
      <c r="J33" s="140"/>
      <c r="K33" s="140"/>
      <c r="L33" s="140"/>
      <c r="M33" s="140"/>
      <c r="N33" s="140"/>
    </row>
    <row r="34" spans="1:14" ht="62.4" x14ac:dyDescent="0.3">
      <c r="A34" s="135" t="s">
        <v>167</v>
      </c>
      <c r="B34" s="135" t="s">
        <v>182</v>
      </c>
      <c r="C34" s="136" t="s">
        <v>207</v>
      </c>
      <c r="D34" s="135" t="s">
        <v>195</v>
      </c>
      <c r="E34" s="135" t="s">
        <v>195</v>
      </c>
      <c r="F34" s="136" t="s">
        <v>204</v>
      </c>
      <c r="G34" s="136" t="s">
        <v>195</v>
      </c>
      <c r="H34" s="136" t="s">
        <v>204</v>
      </c>
      <c r="I34" s="135" t="s">
        <v>221</v>
      </c>
      <c r="J34" s="135" t="s">
        <v>221</v>
      </c>
      <c r="K34" s="135"/>
      <c r="L34" s="135" t="s">
        <v>221</v>
      </c>
      <c r="M34" s="135" t="s">
        <v>221</v>
      </c>
      <c r="N34" s="135" t="s">
        <v>221</v>
      </c>
    </row>
    <row r="35" spans="1:14" x14ac:dyDescent="0.3">
      <c r="A35" s="137"/>
      <c r="B35" s="137" t="s">
        <v>146</v>
      </c>
      <c r="C35" s="138" t="s">
        <v>208</v>
      </c>
      <c r="D35" s="137" t="s">
        <v>195</v>
      </c>
      <c r="E35" s="137" t="s">
        <v>195</v>
      </c>
      <c r="F35" s="138" t="s">
        <v>195</v>
      </c>
      <c r="G35" s="138" t="s">
        <v>195</v>
      </c>
      <c r="H35" s="138" t="s">
        <v>195</v>
      </c>
      <c r="I35" s="137"/>
      <c r="J35" s="137"/>
      <c r="K35" s="137"/>
      <c r="L35" s="137" t="s">
        <v>221</v>
      </c>
      <c r="M35" s="137" t="s">
        <v>221</v>
      </c>
      <c r="N35" s="137" t="s">
        <v>221</v>
      </c>
    </row>
    <row r="36" spans="1:14" hidden="1" x14ac:dyDescent="0.3">
      <c r="A36" s="140"/>
      <c r="B36" s="144" t="s">
        <v>183</v>
      </c>
      <c r="C36" s="141" t="s">
        <v>227</v>
      </c>
      <c r="D36" s="140" t="s">
        <v>190</v>
      </c>
      <c r="E36" s="140"/>
      <c r="F36" s="142"/>
      <c r="G36" s="142"/>
      <c r="H36" s="142"/>
      <c r="I36" s="140"/>
      <c r="J36" s="140"/>
      <c r="K36" s="140"/>
      <c r="L36" s="140" t="s">
        <v>222</v>
      </c>
      <c r="M36" s="140" t="s">
        <v>222</v>
      </c>
      <c r="N36" s="140" t="s">
        <v>222</v>
      </c>
    </row>
    <row r="37" spans="1:14" ht="31.2" x14ac:dyDescent="0.3">
      <c r="A37" s="135" t="s">
        <v>167</v>
      </c>
      <c r="B37" s="135" t="s">
        <v>184</v>
      </c>
      <c r="C37" s="136"/>
      <c r="D37" s="135" t="s">
        <v>195</v>
      </c>
      <c r="E37" s="135" t="s">
        <v>195</v>
      </c>
      <c r="F37" s="136" t="s">
        <v>204</v>
      </c>
      <c r="G37" s="136" t="s">
        <v>195</v>
      </c>
      <c r="H37" s="136" t="s">
        <v>204</v>
      </c>
      <c r="I37" s="135" t="s">
        <v>221</v>
      </c>
      <c r="J37" s="135" t="s">
        <v>221</v>
      </c>
      <c r="K37" s="135"/>
      <c r="L37" s="135" t="s">
        <v>221</v>
      </c>
      <c r="M37" s="135" t="s">
        <v>221</v>
      </c>
      <c r="N37" s="135" t="s">
        <v>221</v>
      </c>
    </row>
    <row r="38" spans="1:14" x14ac:dyDescent="0.3">
      <c r="A38" s="137"/>
      <c r="B38" s="137" t="s">
        <v>149</v>
      </c>
      <c r="C38" s="138" t="s">
        <v>208</v>
      </c>
      <c r="D38" s="137" t="s">
        <v>195</v>
      </c>
      <c r="E38" s="137" t="s">
        <v>195</v>
      </c>
      <c r="F38" s="138" t="s">
        <v>195</v>
      </c>
      <c r="G38" s="138" t="s">
        <v>195</v>
      </c>
      <c r="H38" s="138" t="s">
        <v>195</v>
      </c>
      <c r="I38" s="138" t="s">
        <v>195</v>
      </c>
      <c r="J38" s="138" t="s">
        <v>195</v>
      </c>
      <c r="K38" s="137"/>
      <c r="L38" s="137" t="s">
        <v>221</v>
      </c>
      <c r="M38" s="137" t="s">
        <v>221</v>
      </c>
      <c r="N38" s="137" t="s">
        <v>221</v>
      </c>
    </row>
    <row r="39" spans="1:14" x14ac:dyDescent="0.3">
      <c r="A39" s="137"/>
      <c r="B39" s="137" t="s">
        <v>150</v>
      </c>
      <c r="C39" s="138" t="s">
        <v>208</v>
      </c>
      <c r="D39" s="137" t="s">
        <v>195</v>
      </c>
      <c r="E39" s="137" t="s">
        <v>195</v>
      </c>
      <c r="F39" s="138" t="s">
        <v>195</v>
      </c>
      <c r="G39" s="138" t="s">
        <v>195</v>
      </c>
      <c r="H39" s="138" t="s">
        <v>195</v>
      </c>
      <c r="I39" s="138" t="s">
        <v>195</v>
      </c>
      <c r="J39" s="138" t="s">
        <v>195</v>
      </c>
      <c r="K39" s="137"/>
      <c r="L39" s="137" t="s">
        <v>221</v>
      </c>
      <c r="M39" s="137" t="s">
        <v>221</v>
      </c>
      <c r="N39" s="137" t="s">
        <v>221</v>
      </c>
    </row>
    <row r="40" spans="1:14" x14ac:dyDescent="0.3">
      <c r="A40" s="137"/>
      <c r="B40" s="137" t="s">
        <v>151</v>
      </c>
      <c r="C40" s="138" t="s">
        <v>208</v>
      </c>
      <c r="D40" s="137" t="s">
        <v>195</v>
      </c>
      <c r="E40" s="137" t="s">
        <v>195</v>
      </c>
      <c r="F40" s="138" t="s">
        <v>195</v>
      </c>
      <c r="G40" s="138" t="s">
        <v>195</v>
      </c>
      <c r="H40" s="138" t="s">
        <v>195</v>
      </c>
      <c r="I40" s="138" t="s">
        <v>195</v>
      </c>
      <c r="J40" s="138" t="s">
        <v>195</v>
      </c>
      <c r="K40" s="137"/>
      <c r="L40" s="137" t="s">
        <v>221</v>
      </c>
      <c r="M40" s="137" t="s">
        <v>221</v>
      </c>
      <c r="N40" s="137" t="s">
        <v>221</v>
      </c>
    </row>
    <row r="41" spans="1:14" hidden="1" x14ac:dyDescent="0.3">
      <c r="A41" s="140"/>
      <c r="B41" s="140" t="s">
        <v>185</v>
      </c>
      <c r="C41" s="141" t="s">
        <v>226</v>
      </c>
      <c r="D41" s="140" t="s">
        <v>195</v>
      </c>
      <c r="E41" s="140" t="s">
        <v>195</v>
      </c>
      <c r="F41" s="142" t="s">
        <v>195</v>
      </c>
      <c r="G41" s="142" t="s">
        <v>195</v>
      </c>
      <c r="H41" s="142" t="s">
        <v>195</v>
      </c>
      <c r="I41" s="140"/>
      <c r="J41" s="140"/>
      <c r="K41" s="140"/>
      <c r="L41" s="140"/>
      <c r="M41" s="140"/>
      <c r="N41" s="140"/>
    </row>
    <row r="42" spans="1:14" x14ac:dyDescent="0.3">
      <c r="A42" s="137"/>
      <c r="B42" s="137" t="s">
        <v>152</v>
      </c>
      <c r="C42" s="138" t="s">
        <v>208</v>
      </c>
      <c r="D42" s="137" t="s">
        <v>195</v>
      </c>
      <c r="E42" s="137" t="s">
        <v>195</v>
      </c>
      <c r="F42" s="138" t="s">
        <v>195</v>
      </c>
      <c r="G42" s="138" t="s">
        <v>195</v>
      </c>
      <c r="H42" s="138" t="s">
        <v>195</v>
      </c>
      <c r="I42" s="138" t="s">
        <v>195</v>
      </c>
      <c r="J42" s="138" t="s">
        <v>195</v>
      </c>
      <c r="K42" s="137"/>
      <c r="L42" s="137" t="s">
        <v>221</v>
      </c>
      <c r="M42" s="137" t="s">
        <v>221</v>
      </c>
      <c r="N42" s="137" t="s">
        <v>221</v>
      </c>
    </row>
    <row r="43" spans="1:14" x14ac:dyDescent="0.3">
      <c r="A43" s="137"/>
      <c r="B43" s="137" t="s">
        <v>153</v>
      </c>
      <c r="C43" s="138" t="s">
        <v>208</v>
      </c>
      <c r="D43" s="137" t="s">
        <v>195</v>
      </c>
      <c r="E43" s="137" t="s">
        <v>195</v>
      </c>
      <c r="F43" s="138" t="s">
        <v>195</v>
      </c>
      <c r="G43" s="138" t="s">
        <v>195</v>
      </c>
      <c r="H43" s="138" t="s">
        <v>195</v>
      </c>
      <c r="I43" s="138" t="s">
        <v>195</v>
      </c>
      <c r="J43" s="138" t="s">
        <v>195</v>
      </c>
      <c r="K43" s="137"/>
      <c r="L43" s="137" t="s">
        <v>221</v>
      </c>
      <c r="M43" s="137" t="s">
        <v>221</v>
      </c>
      <c r="N43" s="137" t="s">
        <v>221</v>
      </c>
    </row>
    <row r="44" spans="1:14" x14ac:dyDescent="0.3">
      <c r="A44" s="137"/>
      <c r="B44" s="137" t="s">
        <v>154</v>
      </c>
      <c r="C44" s="138" t="s">
        <v>208</v>
      </c>
      <c r="D44" s="137" t="s">
        <v>195</v>
      </c>
      <c r="E44" s="137" t="s">
        <v>195</v>
      </c>
      <c r="F44" s="138" t="s">
        <v>195</v>
      </c>
      <c r="G44" s="138" t="s">
        <v>195</v>
      </c>
      <c r="H44" s="138" t="s">
        <v>195</v>
      </c>
      <c r="I44" s="138" t="s">
        <v>195</v>
      </c>
      <c r="J44" s="138" t="s">
        <v>195</v>
      </c>
      <c r="K44" s="137"/>
      <c r="L44" s="137" t="s">
        <v>221</v>
      </c>
      <c r="M44" s="137" t="s">
        <v>221</v>
      </c>
      <c r="N44" s="137" t="s">
        <v>221</v>
      </c>
    </row>
    <row r="45" spans="1:14" x14ac:dyDescent="0.3">
      <c r="A45" s="137"/>
      <c r="B45" s="137" t="s">
        <v>155</v>
      </c>
      <c r="C45" s="138" t="s">
        <v>208</v>
      </c>
      <c r="D45" s="137" t="s">
        <v>195</v>
      </c>
      <c r="E45" s="137" t="s">
        <v>195</v>
      </c>
      <c r="F45" s="138" t="s">
        <v>195</v>
      </c>
      <c r="G45" s="138" t="s">
        <v>195</v>
      </c>
      <c r="H45" s="138" t="s">
        <v>195</v>
      </c>
      <c r="I45" s="138" t="s">
        <v>195</v>
      </c>
      <c r="J45" s="138" t="s">
        <v>195</v>
      </c>
      <c r="K45" s="137"/>
      <c r="L45" s="137" t="s">
        <v>221</v>
      </c>
      <c r="M45" s="137" t="s">
        <v>221</v>
      </c>
      <c r="N45" s="137" t="s">
        <v>221</v>
      </c>
    </row>
    <row r="46" spans="1:14" hidden="1" x14ac:dyDescent="0.3">
      <c r="A46" s="140"/>
      <c r="B46" s="140" t="s">
        <v>186</v>
      </c>
      <c r="C46" s="141" t="s">
        <v>226</v>
      </c>
      <c r="D46" s="140" t="s">
        <v>190</v>
      </c>
      <c r="E46" s="140"/>
      <c r="F46" s="142"/>
      <c r="G46" s="142"/>
      <c r="H46" s="142"/>
      <c r="I46" s="140"/>
      <c r="J46" s="140"/>
      <c r="K46" s="140"/>
      <c r="L46" s="140"/>
      <c r="M46" s="140"/>
      <c r="N46" s="140"/>
    </row>
    <row r="47" spans="1:14" hidden="1" x14ac:dyDescent="0.3">
      <c r="A47" s="140"/>
      <c r="B47" s="140" t="s">
        <v>187</v>
      </c>
      <c r="C47" s="141" t="s">
        <v>226</v>
      </c>
      <c r="D47" s="140" t="s">
        <v>190</v>
      </c>
      <c r="E47" s="140"/>
      <c r="F47" s="142"/>
      <c r="G47" s="142"/>
      <c r="H47" s="142"/>
      <c r="I47" s="140"/>
      <c r="J47" s="140"/>
      <c r="K47" s="140"/>
      <c r="L47" s="140"/>
      <c r="M47" s="140"/>
      <c r="N47" s="140"/>
    </row>
    <row r="48" spans="1:14" ht="140.4" x14ac:dyDescent="0.3">
      <c r="A48" s="135" t="s">
        <v>167</v>
      </c>
      <c r="B48" s="135" t="s">
        <v>188</v>
      </c>
      <c r="C48" s="146" t="s">
        <v>230</v>
      </c>
      <c r="D48" s="135" t="s">
        <v>195</v>
      </c>
      <c r="E48" s="135" t="s">
        <v>195</v>
      </c>
      <c r="F48" s="136" t="s">
        <v>204</v>
      </c>
      <c r="G48" s="136" t="s">
        <v>195</v>
      </c>
      <c r="H48" s="136" t="s">
        <v>204</v>
      </c>
      <c r="I48" s="135" t="s">
        <v>221</v>
      </c>
      <c r="J48" s="135" t="s">
        <v>221</v>
      </c>
      <c r="K48" s="135"/>
      <c r="L48" s="135" t="s">
        <v>221</v>
      </c>
      <c r="M48" s="135" t="s">
        <v>221</v>
      </c>
      <c r="N48" s="135" t="s">
        <v>221</v>
      </c>
    </row>
    <row r="49" spans="1:14" x14ac:dyDescent="0.3">
      <c r="A49" s="135" t="s">
        <v>167</v>
      </c>
      <c r="B49" s="145" t="s">
        <v>156</v>
      </c>
      <c r="C49" s="146" t="s">
        <v>231</v>
      </c>
      <c r="D49" s="135" t="s">
        <v>195</v>
      </c>
      <c r="E49" s="135" t="s">
        <v>195</v>
      </c>
      <c r="F49" s="136" t="s">
        <v>195</v>
      </c>
      <c r="G49" s="136" t="s">
        <v>195</v>
      </c>
      <c r="H49" s="136" t="s">
        <v>195</v>
      </c>
      <c r="I49" s="135" t="s">
        <v>221</v>
      </c>
      <c r="J49" s="135" t="s">
        <v>221</v>
      </c>
      <c r="K49" s="135"/>
      <c r="L49" s="135" t="s">
        <v>221</v>
      </c>
      <c r="M49" s="135" t="s">
        <v>221</v>
      </c>
      <c r="N49" s="135" t="s">
        <v>221</v>
      </c>
    </row>
    <row r="50" spans="1:14" x14ac:dyDescent="0.3">
      <c r="B50" s="127"/>
    </row>
  </sheetData>
  <mergeCells count="1"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 REGRESSORS_ALL SUBJECTS</vt:lpstr>
      <vt:lpstr>Notes on missing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</dc:creator>
  <cp:lastModifiedBy>Dylan S.guindon</cp:lastModifiedBy>
  <dcterms:created xsi:type="dcterms:W3CDTF">2019-01-09T01:22:21Z</dcterms:created>
  <dcterms:modified xsi:type="dcterms:W3CDTF">2023-07-10T15:38:28Z</dcterms:modified>
</cp:coreProperties>
</file>