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56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7" i="1" l="1"/>
  <c r="K131" i="1"/>
  <c r="H131" i="1"/>
  <c r="J4" i="1"/>
  <c r="K4" i="1"/>
  <c r="I131" i="1"/>
  <c r="J131" i="1"/>
  <c r="K130" i="1"/>
  <c r="H130" i="1"/>
  <c r="I130" i="1"/>
  <c r="J130" i="1"/>
  <c r="K129" i="1"/>
  <c r="H129" i="1"/>
  <c r="I129" i="1"/>
  <c r="J129" i="1"/>
  <c r="K128" i="1"/>
  <c r="H128" i="1"/>
  <c r="I128" i="1"/>
  <c r="J128" i="1"/>
  <c r="K127" i="1"/>
  <c r="I127" i="1"/>
  <c r="J127" i="1"/>
  <c r="K126" i="1"/>
  <c r="H126" i="1"/>
  <c r="I126" i="1"/>
  <c r="J126" i="1"/>
  <c r="K125" i="1"/>
  <c r="H125" i="1"/>
  <c r="I125" i="1"/>
  <c r="J125" i="1"/>
  <c r="K124" i="1"/>
  <c r="H124" i="1"/>
  <c r="I124" i="1"/>
  <c r="J124" i="1"/>
  <c r="K114" i="1"/>
  <c r="H114" i="1"/>
  <c r="I114" i="1"/>
  <c r="J114" i="1"/>
  <c r="K113" i="1"/>
  <c r="H113" i="1"/>
  <c r="I113" i="1"/>
  <c r="J113" i="1"/>
  <c r="K112" i="1"/>
  <c r="H112" i="1"/>
  <c r="I112" i="1"/>
  <c r="J112" i="1"/>
  <c r="K111" i="1"/>
  <c r="H111" i="1"/>
  <c r="I111" i="1"/>
  <c r="J111" i="1"/>
  <c r="K110" i="1"/>
  <c r="H110" i="1"/>
  <c r="I110" i="1"/>
  <c r="J110" i="1"/>
  <c r="K109" i="1"/>
  <c r="H109" i="1"/>
  <c r="I109" i="1"/>
  <c r="J109" i="1"/>
  <c r="K108" i="1"/>
  <c r="H108" i="1"/>
  <c r="I108" i="1"/>
  <c r="J108" i="1"/>
  <c r="K107" i="1"/>
  <c r="H107" i="1"/>
  <c r="I107" i="1"/>
  <c r="J107" i="1"/>
  <c r="K97" i="1"/>
  <c r="H97" i="1"/>
  <c r="I97" i="1"/>
  <c r="J97" i="1"/>
  <c r="K96" i="1"/>
  <c r="H96" i="1"/>
  <c r="I96" i="1"/>
  <c r="J96" i="1"/>
  <c r="K95" i="1"/>
  <c r="H95" i="1"/>
  <c r="I95" i="1"/>
  <c r="J95" i="1"/>
  <c r="K94" i="1"/>
  <c r="H94" i="1"/>
  <c r="I94" i="1"/>
  <c r="J94" i="1"/>
  <c r="K93" i="1"/>
  <c r="H93" i="1"/>
  <c r="I93" i="1"/>
  <c r="J93" i="1"/>
  <c r="K92" i="1"/>
  <c r="H92" i="1"/>
  <c r="I92" i="1"/>
  <c r="J92" i="1"/>
  <c r="K91" i="1"/>
  <c r="H91" i="1"/>
  <c r="I91" i="1"/>
  <c r="J91" i="1"/>
  <c r="K90" i="1"/>
  <c r="H90" i="1"/>
  <c r="I90" i="1"/>
  <c r="J90" i="1"/>
  <c r="K78" i="1"/>
  <c r="H78" i="1"/>
  <c r="I78" i="1"/>
  <c r="J78" i="1"/>
  <c r="K77" i="1"/>
  <c r="H77" i="1"/>
  <c r="I77" i="1"/>
  <c r="J77" i="1"/>
  <c r="K76" i="1"/>
  <c r="H76" i="1"/>
  <c r="I76" i="1"/>
  <c r="J76" i="1"/>
  <c r="K75" i="1"/>
  <c r="H75" i="1"/>
  <c r="I75" i="1"/>
  <c r="J75" i="1"/>
  <c r="K74" i="1"/>
  <c r="H74" i="1"/>
  <c r="I74" i="1"/>
  <c r="J74" i="1"/>
  <c r="K73" i="1"/>
  <c r="H73" i="1"/>
  <c r="I73" i="1"/>
  <c r="J73" i="1"/>
  <c r="K72" i="1"/>
  <c r="H72" i="1"/>
  <c r="I72" i="1"/>
  <c r="J72" i="1"/>
  <c r="K71" i="1"/>
  <c r="H71" i="1"/>
  <c r="I71" i="1"/>
  <c r="J71" i="1"/>
  <c r="K60" i="1"/>
  <c r="H60" i="1"/>
  <c r="I60" i="1"/>
  <c r="J60" i="1"/>
  <c r="K59" i="1"/>
  <c r="H59" i="1"/>
  <c r="I59" i="1"/>
  <c r="J59" i="1"/>
  <c r="K58" i="1"/>
  <c r="H58" i="1"/>
  <c r="I58" i="1"/>
  <c r="J58" i="1"/>
  <c r="K57" i="1"/>
  <c r="H57" i="1"/>
  <c r="I57" i="1"/>
  <c r="J57" i="1"/>
  <c r="K56" i="1"/>
  <c r="H56" i="1"/>
  <c r="I56" i="1"/>
  <c r="J56" i="1"/>
  <c r="K55" i="1"/>
  <c r="H55" i="1"/>
  <c r="I55" i="1"/>
  <c r="J55" i="1"/>
  <c r="K54" i="1"/>
  <c r="H54" i="1"/>
  <c r="I54" i="1"/>
  <c r="J54" i="1"/>
  <c r="K53" i="1"/>
  <c r="H53" i="1"/>
  <c r="I53" i="1"/>
  <c r="J53" i="1"/>
  <c r="K42" i="1"/>
  <c r="H42" i="1"/>
  <c r="I42" i="1"/>
  <c r="J42" i="1"/>
  <c r="K41" i="1"/>
  <c r="H41" i="1"/>
  <c r="I41" i="1"/>
  <c r="J41" i="1"/>
  <c r="K40" i="1"/>
  <c r="H40" i="1"/>
  <c r="I40" i="1"/>
  <c r="J40" i="1"/>
  <c r="K39" i="1"/>
  <c r="H39" i="1"/>
  <c r="I39" i="1"/>
  <c r="J39" i="1"/>
  <c r="K38" i="1"/>
  <c r="H38" i="1"/>
  <c r="I38" i="1"/>
  <c r="J38" i="1"/>
  <c r="K37" i="1"/>
  <c r="H37" i="1"/>
  <c r="I37" i="1"/>
  <c r="J37" i="1"/>
  <c r="K36" i="1"/>
  <c r="H36" i="1"/>
  <c r="I36" i="1"/>
  <c r="J36" i="1"/>
  <c r="K35" i="1"/>
  <c r="H35" i="1"/>
  <c r="I35" i="1"/>
  <c r="J35" i="1"/>
  <c r="H22" i="1"/>
  <c r="K29" i="1"/>
  <c r="H29" i="1"/>
  <c r="I29" i="1"/>
  <c r="J29" i="1"/>
  <c r="K28" i="1"/>
  <c r="H28" i="1"/>
  <c r="I28" i="1"/>
  <c r="J28" i="1"/>
  <c r="K27" i="1"/>
  <c r="H27" i="1"/>
  <c r="I27" i="1"/>
  <c r="J27" i="1"/>
  <c r="K26" i="1"/>
  <c r="H26" i="1"/>
  <c r="I26" i="1"/>
  <c r="J26" i="1"/>
  <c r="K25" i="1"/>
  <c r="H25" i="1"/>
  <c r="I25" i="1"/>
  <c r="J25" i="1"/>
  <c r="K24" i="1"/>
  <c r="H24" i="1"/>
  <c r="I24" i="1"/>
  <c r="J24" i="1"/>
  <c r="K23" i="1"/>
  <c r="H23" i="1"/>
  <c r="I23" i="1"/>
  <c r="J23" i="1"/>
  <c r="K22" i="1"/>
  <c r="I22" i="1"/>
  <c r="J22" i="1"/>
  <c r="K10" i="1"/>
  <c r="K11" i="1"/>
  <c r="K12" i="1"/>
  <c r="K13" i="1"/>
  <c r="K14" i="1"/>
  <c r="K15" i="1"/>
  <c r="K16" i="1"/>
  <c r="K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9" i="1"/>
  <c r="I9" i="1"/>
  <c r="J9" i="1"/>
</calcChain>
</file>

<file path=xl/sharedStrings.xml><?xml version="1.0" encoding="utf-8"?>
<sst xmlns="http://schemas.openxmlformats.org/spreadsheetml/2006/main" count="143" uniqueCount="17">
  <si>
    <t>без обр задержки</t>
  </si>
  <si>
    <t>W</t>
  </si>
  <si>
    <t>P</t>
  </si>
  <si>
    <t>a</t>
  </si>
  <si>
    <t>N</t>
  </si>
  <si>
    <t>Tmod</t>
  </si>
  <si>
    <t>R</t>
  </si>
  <si>
    <t>Rmax</t>
  </si>
  <si>
    <t>Tpack</t>
  </si>
  <si>
    <t>Sreal</t>
  </si>
  <si>
    <t>Sideal</t>
  </si>
  <si>
    <t>Lpack</t>
  </si>
  <si>
    <t>с обр задержкой</t>
  </si>
  <si>
    <t>V, бит/с</t>
  </si>
  <si>
    <t xml:space="preserve">Вывод: </t>
  </si>
  <si>
    <t xml:space="preserve">Полученная нормализованная пропускная способность канала повторяет динамику теоретической, однако имеет довольно большие отличия в абсолютных величинах. Такая разница обусловлена неидеальной логикой обработки NACK. За время RTT в случае потери пакета Sender'у отправляется множество NACK на каждый из которых он реагирует отправкой требуемого, из за чего наблюдается такая картина: </t>
  </si>
  <si>
    <t>Увеличения производительности можно добиться если игнорировать последовательно приходящие одинаковые NACK, между которыми не происходило реальной отправки указанного пакета.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</si>
</sst>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u/>
      <sz val="10"/>
      <color theme="1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top" wrapText="1"/>
    </xf>
  </cellXfs>
  <cellStyles count="7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Лист1!$J$8</c:f>
              <c:strCache>
                <c:ptCount val="1"/>
                <c:pt idx="0">
                  <c:v>Sreal</c:v>
                </c:pt>
              </c:strCache>
            </c:strRef>
          </c:tx>
          <c:marker>
            <c:symbol val="none"/>
          </c:marker>
          <c:cat>
            <c:numRef>
              <c:f>Лист1!$E$9:$E$16</c:f>
              <c:numCache>
                <c:formatCode>General</c:formatCode>
                <c:ptCount val="8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1.0</c:v>
                </c:pt>
                <c:pt idx="5">
                  <c:v>10.0</c:v>
                </c:pt>
                <c:pt idx="6">
                  <c:v>100.0</c:v>
                </c:pt>
                <c:pt idx="7">
                  <c:v>1000.0</c:v>
                </c:pt>
              </c:numCache>
            </c:numRef>
          </c:cat>
          <c:val>
            <c:numRef>
              <c:f>Лист1!$J$9:$J$16</c:f>
              <c:numCache>
                <c:formatCode>General</c:formatCode>
                <c:ptCount val="8"/>
                <c:pt idx="0">
                  <c:v>0.61875</c:v>
                </c:pt>
                <c:pt idx="1">
                  <c:v>0.616666666666667</c:v>
                </c:pt>
                <c:pt idx="2">
                  <c:v>0.55</c:v>
                </c:pt>
                <c:pt idx="3">
                  <c:v>0.5</c:v>
                </c:pt>
                <c:pt idx="4">
                  <c:v>0.432291666666667</c:v>
                </c:pt>
                <c:pt idx="5">
                  <c:v>0.135416666666667</c:v>
                </c:pt>
                <c:pt idx="6">
                  <c:v>0.021875</c:v>
                </c:pt>
                <c:pt idx="7">
                  <c:v>0.0108333333333333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Лист1!$K$8</c:f>
              <c:strCache>
                <c:ptCount val="1"/>
                <c:pt idx="0">
                  <c:v>Sideal</c:v>
                </c:pt>
              </c:strCache>
            </c:strRef>
          </c:tx>
          <c:marker>
            <c:symbol val="none"/>
          </c:marker>
          <c:cat>
            <c:numRef>
              <c:f>Лист1!$E$9:$E$16</c:f>
              <c:numCache>
                <c:formatCode>General</c:formatCode>
                <c:ptCount val="8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1.0</c:v>
                </c:pt>
                <c:pt idx="5">
                  <c:v>10.0</c:v>
                </c:pt>
                <c:pt idx="6">
                  <c:v>100.0</c:v>
                </c:pt>
                <c:pt idx="7">
                  <c:v>1000.0</c:v>
                </c:pt>
              </c:numCache>
            </c:numRef>
          </c:cat>
          <c:val>
            <c:numRef>
              <c:f>Лист1!$K$9:$K$16</c:f>
              <c:numCache>
                <c:formatCode>General</c:formatCode>
                <c:ptCount val="8"/>
                <c:pt idx="0">
                  <c:v>0.898203592814371</c:v>
                </c:pt>
                <c:pt idx="1">
                  <c:v>0.882352941176471</c:v>
                </c:pt>
                <c:pt idx="2">
                  <c:v>0.865384615384615</c:v>
                </c:pt>
                <c:pt idx="3">
                  <c:v>0.818181818181818</c:v>
                </c:pt>
                <c:pt idx="4">
                  <c:v>0.75</c:v>
                </c:pt>
                <c:pt idx="5">
                  <c:v>0.3</c:v>
                </c:pt>
                <c:pt idx="6">
                  <c:v>0.0347014925373134</c:v>
                </c:pt>
                <c:pt idx="7">
                  <c:v>0.00348575712143928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24856"/>
        <c:axId val="-2098621768"/>
      </c:lineChart>
      <c:catAx>
        <c:axId val="-209862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621768"/>
        <c:crosses val="autoZero"/>
        <c:auto val="1"/>
        <c:lblAlgn val="ctr"/>
        <c:lblOffset val="100"/>
        <c:noMultiLvlLbl val="0"/>
      </c:catAx>
      <c:valAx>
        <c:axId val="-2098621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62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Лист1!$J$21</c:f>
              <c:strCache>
                <c:ptCount val="1"/>
                <c:pt idx="0">
                  <c:v>Sreal</c:v>
                </c:pt>
              </c:strCache>
            </c:strRef>
          </c:tx>
          <c:marker>
            <c:symbol val="none"/>
          </c:marker>
          <c:val>
            <c:numRef>
              <c:f>Лист1!$J$22:$J$29</c:f>
              <c:numCache>
                <c:formatCode>General</c:formatCode>
                <c:ptCount val="8"/>
                <c:pt idx="0">
                  <c:v>0.495833333333333</c:v>
                </c:pt>
                <c:pt idx="1">
                  <c:v>0.482291666666667</c:v>
                </c:pt>
                <c:pt idx="2">
                  <c:v>0.439479166666667</c:v>
                </c:pt>
                <c:pt idx="3">
                  <c:v>0.421875</c:v>
                </c:pt>
                <c:pt idx="4">
                  <c:v>0.348958333333333</c:v>
                </c:pt>
                <c:pt idx="5">
                  <c:v>0.176041666666667</c:v>
                </c:pt>
                <c:pt idx="6">
                  <c:v>0.0375</c:v>
                </c:pt>
                <c:pt idx="7">
                  <c:v>0.0102083333333333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Лист1!$K$21</c:f>
              <c:strCache>
                <c:ptCount val="1"/>
                <c:pt idx="0">
                  <c:v>Sideal</c:v>
                </c:pt>
              </c:strCache>
            </c:strRef>
          </c:tx>
          <c:marker>
            <c:symbol val="none"/>
          </c:marker>
          <c:val>
            <c:numRef>
              <c:f>Лист1!$K$22:$K$29</c:f>
              <c:numCache>
                <c:formatCode>General</c:formatCode>
                <c:ptCount val="8"/>
                <c:pt idx="0">
                  <c:v>0.898203592814371</c:v>
                </c:pt>
                <c:pt idx="1">
                  <c:v>0.882352941176471</c:v>
                </c:pt>
                <c:pt idx="2">
                  <c:v>0.865384615384615</c:v>
                </c:pt>
                <c:pt idx="3">
                  <c:v>0.818181818181818</c:v>
                </c:pt>
                <c:pt idx="4">
                  <c:v>0.75</c:v>
                </c:pt>
                <c:pt idx="5">
                  <c:v>0.3</c:v>
                </c:pt>
                <c:pt idx="6">
                  <c:v>0.0347014925373134</c:v>
                </c:pt>
                <c:pt idx="7">
                  <c:v>0.00348575712143928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59992"/>
        <c:axId val="-2086758584"/>
      </c:lineChart>
      <c:catAx>
        <c:axId val="-208675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6758584"/>
        <c:crosses val="autoZero"/>
        <c:auto val="1"/>
        <c:lblAlgn val="ctr"/>
        <c:lblOffset val="100"/>
        <c:noMultiLvlLbl val="0"/>
      </c:catAx>
      <c:valAx>
        <c:axId val="-2086758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7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Лист1!$J$34</c:f>
              <c:strCache>
                <c:ptCount val="1"/>
                <c:pt idx="0">
                  <c:v>Sreal</c:v>
                </c:pt>
              </c:strCache>
            </c:strRef>
          </c:tx>
          <c:marker>
            <c:symbol val="none"/>
          </c:marker>
          <c:val>
            <c:numRef>
              <c:f>Лист1!$J$35:$J$42</c:f>
              <c:numCache>
                <c:formatCode>General</c:formatCode>
                <c:ptCount val="8"/>
                <c:pt idx="0">
                  <c:v>0.0569791666666667</c:v>
                </c:pt>
                <c:pt idx="1">
                  <c:v>0.0645833333333333</c:v>
                </c:pt>
                <c:pt idx="2">
                  <c:v>0.0604166666666667</c:v>
                </c:pt>
                <c:pt idx="3">
                  <c:v>0.05</c:v>
                </c:pt>
                <c:pt idx="4">
                  <c:v>0.0558333333333333</c:v>
                </c:pt>
                <c:pt idx="5">
                  <c:v>0.05375</c:v>
                </c:pt>
                <c:pt idx="6">
                  <c:v>0.0308333333333333</c:v>
                </c:pt>
                <c:pt idx="7">
                  <c:v>0.001875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Лист1!$K$34</c:f>
              <c:strCache>
                <c:ptCount val="1"/>
                <c:pt idx="0">
                  <c:v>Sideal</c:v>
                </c:pt>
              </c:strCache>
            </c:strRef>
          </c:tx>
          <c:marker>
            <c:symbol val="none"/>
          </c:marker>
          <c:val>
            <c:numRef>
              <c:f>Лист1!$K$35:$K$42</c:f>
              <c:numCache>
                <c:formatCode>General</c:formatCode>
                <c:ptCount val="8"/>
                <c:pt idx="0">
                  <c:v>0.246305418719212</c:v>
                </c:pt>
                <c:pt idx="1">
                  <c:v>0.217391304347826</c:v>
                </c:pt>
                <c:pt idx="2">
                  <c:v>0.192307692307692</c:v>
                </c:pt>
                <c:pt idx="3">
                  <c:v>0.142857142857143</c:v>
                </c:pt>
                <c:pt idx="4">
                  <c:v>0.1</c:v>
                </c:pt>
                <c:pt idx="5">
                  <c:v>0.015625</c:v>
                </c:pt>
                <c:pt idx="6">
                  <c:v>0.00164073250767439</c:v>
                </c:pt>
                <c:pt idx="7">
                  <c:v>0.000164811211415569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11944"/>
        <c:axId val="-2098790840"/>
      </c:lineChart>
      <c:catAx>
        <c:axId val="-209921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-2098790840"/>
        <c:crosses val="autoZero"/>
        <c:auto val="1"/>
        <c:lblAlgn val="ctr"/>
        <c:lblOffset val="100"/>
        <c:noMultiLvlLbl val="0"/>
      </c:catAx>
      <c:valAx>
        <c:axId val="-20987908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21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Лист1!$J$52</c:f>
              <c:strCache>
                <c:ptCount val="1"/>
                <c:pt idx="0">
                  <c:v>Sreal</c:v>
                </c:pt>
              </c:strCache>
            </c:strRef>
          </c:tx>
          <c:marker>
            <c:symbol val="none"/>
          </c:marker>
          <c:val>
            <c:numRef>
              <c:f>Лист1!$J$53:$J$60</c:f>
              <c:numCache>
                <c:formatCode>General</c:formatCode>
                <c:ptCount val="8"/>
                <c:pt idx="0">
                  <c:v>0.04375</c:v>
                </c:pt>
                <c:pt idx="1">
                  <c:v>0.04875</c:v>
                </c:pt>
                <c:pt idx="2">
                  <c:v>0.0445833333333333</c:v>
                </c:pt>
                <c:pt idx="3">
                  <c:v>0.0464583333333333</c:v>
                </c:pt>
                <c:pt idx="4">
                  <c:v>0.0422916666666667</c:v>
                </c:pt>
                <c:pt idx="5">
                  <c:v>0.035</c:v>
                </c:pt>
                <c:pt idx="6">
                  <c:v>0.0154166666666667</c:v>
                </c:pt>
                <c:pt idx="7">
                  <c:v>0.000625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Лист1!$K$52</c:f>
              <c:strCache>
                <c:ptCount val="1"/>
                <c:pt idx="0">
                  <c:v>Sideal</c:v>
                </c:pt>
              </c:strCache>
            </c:strRef>
          </c:tx>
          <c:marker>
            <c:symbol val="none"/>
          </c:marker>
          <c:val>
            <c:numRef>
              <c:f>Лист1!$K$53:$K$60</c:f>
              <c:numCache>
                <c:formatCode>General</c:formatCode>
                <c:ptCount val="8"/>
                <c:pt idx="0">
                  <c:v>0.246305418719212</c:v>
                </c:pt>
                <c:pt idx="1">
                  <c:v>0.217391304347826</c:v>
                </c:pt>
                <c:pt idx="2">
                  <c:v>0.192307692307692</c:v>
                </c:pt>
                <c:pt idx="3">
                  <c:v>0.142857142857143</c:v>
                </c:pt>
                <c:pt idx="4">
                  <c:v>0.1</c:v>
                </c:pt>
                <c:pt idx="5">
                  <c:v>0.015625</c:v>
                </c:pt>
                <c:pt idx="6">
                  <c:v>0.00164073250767439</c:v>
                </c:pt>
                <c:pt idx="7">
                  <c:v>0.000164811211415569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71848"/>
        <c:axId val="-2087469656"/>
      </c:lineChart>
      <c:catAx>
        <c:axId val="-208747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-2087469656"/>
        <c:crosses val="autoZero"/>
        <c:auto val="1"/>
        <c:lblAlgn val="ctr"/>
        <c:lblOffset val="100"/>
        <c:noMultiLvlLbl val="0"/>
      </c:catAx>
      <c:valAx>
        <c:axId val="-2087469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47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Лист1!$J$70</c:f>
              <c:strCache>
                <c:ptCount val="1"/>
                <c:pt idx="0">
                  <c:v>Sreal</c:v>
                </c:pt>
              </c:strCache>
            </c:strRef>
          </c:tx>
          <c:marker>
            <c:symbol val="none"/>
          </c:marker>
          <c:val>
            <c:numRef>
              <c:f>Лист1!$J$71:$J$78</c:f>
              <c:numCache>
                <c:formatCode>General</c:formatCode>
                <c:ptCount val="8"/>
                <c:pt idx="0">
                  <c:v>0.624375</c:v>
                </c:pt>
                <c:pt idx="1">
                  <c:v>0.574375</c:v>
                </c:pt>
                <c:pt idx="2">
                  <c:v>0.561458333333333</c:v>
                </c:pt>
                <c:pt idx="3">
                  <c:v>0.489375</c:v>
                </c:pt>
                <c:pt idx="4">
                  <c:v>0.415</c:v>
                </c:pt>
                <c:pt idx="5">
                  <c:v>0.124166666666667</c:v>
                </c:pt>
                <c:pt idx="6">
                  <c:v>0.021875</c:v>
                </c:pt>
                <c:pt idx="7">
                  <c:v>0.0108333333333333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Лист1!$K$70</c:f>
              <c:strCache>
                <c:ptCount val="1"/>
                <c:pt idx="0">
                  <c:v>Sideal</c:v>
                </c:pt>
              </c:strCache>
            </c:strRef>
          </c:tx>
          <c:marker>
            <c:symbol val="none"/>
          </c:marker>
          <c:val>
            <c:numRef>
              <c:f>Лист1!$K$71:$K$78</c:f>
              <c:numCache>
                <c:formatCode>General</c:formatCode>
                <c:ptCount val="8"/>
                <c:pt idx="0">
                  <c:v>0.898203592814371</c:v>
                </c:pt>
                <c:pt idx="1">
                  <c:v>0.882352941176471</c:v>
                </c:pt>
                <c:pt idx="2">
                  <c:v>0.865384615384615</c:v>
                </c:pt>
                <c:pt idx="3">
                  <c:v>0.818181818181818</c:v>
                </c:pt>
                <c:pt idx="4">
                  <c:v>0.75</c:v>
                </c:pt>
                <c:pt idx="5">
                  <c:v>0.3</c:v>
                </c:pt>
                <c:pt idx="6">
                  <c:v>0.0391791044776119</c:v>
                </c:pt>
                <c:pt idx="7">
                  <c:v>0.00393553223388306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26184"/>
        <c:axId val="-2083339864"/>
      </c:lineChart>
      <c:catAx>
        <c:axId val="-208342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39864"/>
        <c:crosses val="autoZero"/>
        <c:auto val="1"/>
        <c:lblAlgn val="ctr"/>
        <c:lblOffset val="100"/>
        <c:noMultiLvlLbl val="0"/>
      </c:catAx>
      <c:valAx>
        <c:axId val="-208333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42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Лист1!$J$89</c:f>
              <c:strCache>
                <c:ptCount val="1"/>
                <c:pt idx="0">
                  <c:v>Sreal</c:v>
                </c:pt>
              </c:strCache>
            </c:strRef>
          </c:tx>
          <c:marker>
            <c:symbol val="none"/>
          </c:marker>
          <c:val>
            <c:numRef>
              <c:f>Лист1!$J$90:$J$97</c:f>
              <c:numCache>
                <c:formatCode>General</c:formatCode>
                <c:ptCount val="8"/>
                <c:pt idx="0">
                  <c:v>0.50875</c:v>
                </c:pt>
                <c:pt idx="1">
                  <c:v>0.47</c:v>
                </c:pt>
                <c:pt idx="2">
                  <c:v>0.449166666666667</c:v>
                </c:pt>
                <c:pt idx="3">
                  <c:v>0.407916666666667</c:v>
                </c:pt>
                <c:pt idx="4">
                  <c:v>0.324791666666667</c:v>
                </c:pt>
                <c:pt idx="5">
                  <c:v>0.137916666666667</c:v>
                </c:pt>
                <c:pt idx="6">
                  <c:v>0.0345833333333333</c:v>
                </c:pt>
                <c:pt idx="7">
                  <c:v>0.00877773575390822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Лист1!$K$89</c:f>
              <c:strCache>
                <c:ptCount val="1"/>
                <c:pt idx="0">
                  <c:v>Sideal</c:v>
                </c:pt>
              </c:strCache>
            </c:strRef>
          </c:tx>
          <c:marker>
            <c:symbol val="none"/>
          </c:marker>
          <c:val>
            <c:numRef>
              <c:f>Лист1!$K$90:$K$97</c:f>
              <c:numCache>
                <c:formatCode>General</c:formatCode>
                <c:ptCount val="8"/>
                <c:pt idx="0">
                  <c:v>0.898203592814371</c:v>
                </c:pt>
                <c:pt idx="1">
                  <c:v>0.882352941176471</c:v>
                </c:pt>
                <c:pt idx="2">
                  <c:v>0.865384615384615</c:v>
                </c:pt>
                <c:pt idx="3">
                  <c:v>0.818181818181818</c:v>
                </c:pt>
                <c:pt idx="4">
                  <c:v>0.75</c:v>
                </c:pt>
                <c:pt idx="5">
                  <c:v>0.3</c:v>
                </c:pt>
                <c:pt idx="6">
                  <c:v>0.0391791044776119</c:v>
                </c:pt>
                <c:pt idx="7">
                  <c:v>0.00393553223388306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16776"/>
        <c:axId val="-2080015368"/>
      </c:lineChart>
      <c:catAx>
        <c:axId val="-208001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-2080015368"/>
        <c:crosses val="autoZero"/>
        <c:auto val="1"/>
        <c:lblAlgn val="ctr"/>
        <c:lblOffset val="100"/>
        <c:noMultiLvlLbl val="0"/>
      </c:catAx>
      <c:valAx>
        <c:axId val="-2080015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01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Лист1!$J$106</c:f>
              <c:strCache>
                <c:ptCount val="1"/>
                <c:pt idx="0">
                  <c:v>Sreal</c:v>
                </c:pt>
              </c:strCache>
            </c:strRef>
          </c:tx>
          <c:marker>
            <c:symbol val="none"/>
          </c:marker>
          <c:val>
            <c:numRef>
              <c:f>Лист1!$J$107:$J$114</c:f>
              <c:numCache>
                <c:formatCode>General</c:formatCode>
                <c:ptCount val="8"/>
                <c:pt idx="0">
                  <c:v>0.0525</c:v>
                </c:pt>
                <c:pt idx="1">
                  <c:v>0.0570833333333333</c:v>
                </c:pt>
                <c:pt idx="2">
                  <c:v>0.05375</c:v>
                </c:pt>
                <c:pt idx="3">
                  <c:v>0.05</c:v>
                </c:pt>
                <c:pt idx="4">
                  <c:v>0.0583333333333333</c:v>
                </c:pt>
                <c:pt idx="5">
                  <c:v>0.06</c:v>
                </c:pt>
                <c:pt idx="6">
                  <c:v>0.0320833333333333</c:v>
                </c:pt>
                <c:pt idx="7">
                  <c:v>0.00333333333333333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Лист1!$K$106</c:f>
              <c:strCache>
                <c:ptCount val="1"/>
                <c:pt idx="0">
                  <c:v>Sideal</c:v>
                </c:pt>
              </c:strCache>
            </c:strRef>
          </c:tx>
          <c:marker>
            <c:symbol val="none"/>
          </c:marker>
          <c:val>
            <c:numRef>
              <c:f>Лист1!$K$107:$K$114</c:f>
              <c:numCache>
                <c:formatCode>General</c:formatCode>
                <c:ptCount val="8"/>
                <c:pt idx="0">
                  <c:v>0.246305418719212</c:v>
                </c:pt>
                <c:pt idx="1">
                  <c:v>0.217391304347826</c:v>
                </c:pt>
                <c:pt idx="2">
                  <c:v>0.192307692307692</c:v>
                </c:pt>
                <c:pt idx="3">
                  <c:v>0.142857142857143</c:v>
                </c:pt>
                <c:pt idx="4">
                  <c:v>0.1</c:v>
                </c:pt>
                <c:pt idx="5">
                  <c:v>0.015625</c:v>
                </c:pt>
                <c:pt idx="6">
                  <c:v>0.0016496465043205</c:v>
                </c:pt>
                <c:pt idx="7">
                  <c:v>0.000165706620374023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02648"/>
        <c:axId val="2114405736"/>
      </c:lineChart>
      <c:catAx>
        <c:axId val="211440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2114405736"/>
        <c:crosses val="autoZero"/>
        <c:auto val="1"/>
        <c:lblAlgn val="ctr"/>
        <c:lblOffset val="100"/>
        <c:noMultiLvlLbl val="0"/>
      </c:catAx>
      <c:valAx>
        <c:axId val="2114405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40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Лист1!$J$123</c:f>
              <c:strCache>
                <c:ptCount val="1"/>
                <c:pt idx="0">
                  <c:v>Sreal</c:v>
                </c:pt>
              </c:strCache>
            </c:strRef>
          </c:tx>
          <c:marker>
            <c:symbol val="none"/>
          </c:marker>
          <c:val>
            <c:numRef>
              <c:f>Лист1!$J$124:$J$131</c:f>
              <c:numCache>
                <c:formatCode>General</c:formatCode>
                <c:ptCount val="8"/>
                <c:pt idx="0">
                  <c:v>0.0454166666666667</c:v>
                </c:pt>
                <c:pt idx="1">
                  <c:v>0.0525</c:v>
                </c:pt>
                <c:pt idx="2">
                  <c:v>0.0495833333333333</c:v>
                </c:pt>
                <c:pt idx="3">
                  <c:v>0.05</c:v>
                </c:pt>
                <c:pt idx="4">
                  <c:v>0.05</c:v>
                </c:pt>
                <c:pt idx="5">
                  <c:v>0.03875</c:v>
                </c:pt>
                <c:pt idx="6">
                  <c:v>0.0189583333333333</c:v>
                </c:pt>
                <c:pt idx="7">
                  <c:v>0.00104166666666667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Лист1!$K$123</c:f>
              <c:strCache>
                <c:ptCount val="1"/>
                <c:pt idx="0">
                  <c:v>Sideal</c:v>
                </c:pt>
              </c:strCache>
            </c:strRef>
          </c:tx>
          <c:marker>
            <c:symbol val="none"/>
          </c:marker>
          <c:val>
            <c:numRef>
              <c:f>Лист1!$K$124:$K$131</c:f>
              <c:numCache>
                <c:formatCode>General</c:formatCode>
                <c:ptCount val="8"/>
                <c:pt idx="0">
                  <c:v>0.246305418719212</c:v>
                </c:pt>
                <c:pt idx="1">
                  <c:v>0.217391304347826</c:v>
                </c:pt>
                <c:pt idx="2">
                  <c:v>0.192307692307692</c:v>
                </c:pt>
                <c:pt idx="3">
                  <c:v>0.142857142857143</c:v>
                </c:pt>
                <c:pt idx="4">
                  <c:v>0.1</c:v>
                </c:pt>
                <c:pt idx="5">
                  <c:v>0.015625</c:v>
                </c:pt>
                <c:pt idx="6">
                  <c:v>0.0016496465043205</c:v>
                </c:pt>
                <c:pt idx="7">
                  <c:v>0.000165706620374023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06152"/>
        <c:axId val="-2098221688"/>
      </c:lineChart>
      <c:catAx>
        <c:axId val="-209920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-2098221688"/>
        <c:crosses val="autoZero"/>
        <c:auto val="1"/>
        <c:lblAlgn val="ctr"/>
        <c:lblOffset val="100"/>
        <c:noMultiLvlLbl val="0"/>
      </c:catAx>
      <c:valAx>
        <c:axId val="-2098221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20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274320</xdr:colOff>
      <xdr:row>1</xdr:row>
      <xdr:rowOff>127000</xdr:rowOff>
    </xdr:from>
    <xdr:to>
      <xdr:col>16</xdr:col>
      <xdr:colOff>731520</xdr:colOff>
      <xdr:row>16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17</xdr:row>
      <xdr:rowOff>76200</xdr:rowOff>
    </xdr:from>
    <xdr:to>
      <xdr:col>16</xdr:col>
      <xdr:colOff>711200</xdr:colOff>
      <xdr:row>32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243840</xdr:colOff>
      <xdr:row>32</xdr:row>
      <xdr:rowOff>167640</xdr:rowOff>
    </xdr:from>
    <xdr:to>
      <xdr:col>16</xdr:col>
      <xdr:colOff>701040</xdr:colOff>
      <xdr:row>47</xdr:row>
      <xdr:rowOff>167640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223520</xdr:colOff>
      <xdr:row>49</xdr:row>
      <xdr:rowOff>35560</xdr:rowOff>
    </xdr:from>
    <xdr:to>
      <xdr:col>16</xdr:col>
      <xdr:colOff>680720</xdr:colOff>
      <xdr:row>64</xdr:row>
      <xdr:rowOff>35560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213360</xdr:colOff>
      <xdr:row>66</xdr:row>
      <xdr:rowOff>106680</xdr:rowOff>
    </xdr:from>
    <xdr:to>
      <xdr:col>16</xdr:col>
      <xdr:colOff>670560</xdr:colOff>
      <xdr:row>81</xdr:row>
      <xdr:rowOff>106680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142240</xdr:colOff>
      <xdr:row>84</xdr:row>
      <xdr:rowOff>76200</xdr:rowOff>
    </xdr:from>
    <xdr:to>
      <xdr:col>16</xdr:col>
      <xdr:colOff>599440</xdr:colOff>
      <xdr:row>99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91440</xdr:colOff>
      <xdr:row>101</xdr:row>
      <xdr:rowOff>177800</xdr:rowOff>
    </xdr:from>
    <xdr:to>
      <xdr:col>16</xdr:col>
      <xdr:colOff>548640</xdr:colOff>
      <xdr:row>116</xdr:row>
      <xdr:rowOff>177800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193040</xdr:colOff>
      <xdr:row>120</xdr:row>
      <xdr:rowOff>15240</xdr:rowOff>
    </xdr:from>
    <xdr:to>
      <xdr:col>16</xdr:col>
      <xdr:colOff>650240</xdr:colOff>
      <xdr:row>135</xdr:row>
      <xdr:rowOff>15240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121920</xdr:colOff>
      <xdr:row>141</xdr:row>
      <xdr:rowOff>111760</xdr:rowOff>
    </xdr:from>
    <xdr:to>
      <xdr:col>8</xdr:col>
      <xdr:colOff>515620</xdr:colOff>
      <xdr:row>160</xdr:row>
      <xdr:rowOff>91440</xdr:rowOff>
    </xdr:to>
    <xdr:pic>
      <xdr:nvPicPr>
        <xdr:cNvPr id="11" name="Изображение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1760" y="26984960"/>
          <a:ext cx="6337300" cy="345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O163"/>
  <sheetViews>
    <sheetView tabSelected="1" topLeftCell="A133" zoomScale="125" zoomScaleNormal="125" zoomScalePageLayoutView="125" workbookViewId="0">
      <selection activeCell="K149" sqref="K149"/>
    </sheetView>
  </sheetViews>
  <sheetFormatPr baseColWidth="10" defaultRowHeight="14" x14ac:dyDescent="0"/>
  <cols>
    <col min="1" max="1" width="16.5" style="1" customWidth="1"/>
    <col min="2" max="7" width="10.83203125" style="1"/>
    <col min="8" max="8" width="13.1640625" style="1" customWidth="1"/>
    <col min="9" max="16384" width="10.83203125" style="1"/>
  </cols>
  <sheetData>
    <row r="3" spans="1:11">
      <c r="H3" s="1" t="s">
        <v>13</v>
      </c>
      <c r="I3" s="1" t="s">
        <v>11</v>
      </c>
      <c r="J3" s="1" t="s">
        <v>8</v>
      </c>
      <c r="K3" s="1" t="s">
        <v>7</v>
      </c>
    </row>
    <row r="4" spans="1:11">
      <c r="H4" s="1">
        <v>19200</v>
      </c>
      <c r="I4" s="1">
        <v>200</v>
      </c>
      <c r="J4" s="1">
        <f>I4/19200</f>
        <v>1.0416666666666666E-2</v>
      </c>
      <c r="K4" s="1">
        <f>1/J4</f>
        <v>96</v>
      </c>
    </row>
    <row r="8" spans="1:11">
      <c r="B8" s="1" t="s">
        <v>1</v>
      </c>
      <c r="C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9</v>
      </c>
      <c r="K8" s="1" t="s">
        <v>10</v>
      </c>
    </row>
    <row r="9" spans="1:11">
      <c r="A9" s="1" t="s">
        <v>0</v>
      </c>
      <c r="B9" s="1">
        <v>31</v>
      </c>
      <c r="C9" s="1">
        <v>0.1</v>
      </c>
      <c r="E9" s="1">
        <v>0.01</v>
      </c>
      <c r="F9" s="1">
        <v>594</v>
      </c>
      <c r="G9" s="1">
        <v>10</v>
      </c>
      <c r="H9" s="1">
        <f>F9/G9</f>
        <v>59.4</v>
      </c>
      <c r="I9" s="1">
        <f>$K$4</f>
        <v>96</v>
      </c>
      <c r="J9" s="1">
        <f>H9/I9</f>
        <v>0.61875000000000002</v>
      </c>
      <c r="K9" s="1">
        <f>IF(B9&gt;=2*E9+1, (1-C9)/(1+2*E9*C9), B9*(1-C9)/(1+2*E9)/(1-C9+B9*C9))</f>
        <v>0.89820359281437123</v>
      </c>
    </row>
    <row r="10" spans="1:11">
      <c r="A10" s="1" t="s">
        <v>0</v>
      </c>
      <c r="B10" s="1">
        <v>31</v>
      </c>
      <c r="C10" s="1">
        <v>0.1</v>
      </c>
      <c r="E10" s="1">
        <v>0.1</v>
      </c>
      <c r="F10" s="1">
        <v>592</v>
      </c>
      <c r="G10" s="1">
        <v>10</v>
      </c>
      <c r="H10" s="1">
        <f t="shared" ref="H10:H16" si="0">F10/G10</f>
        <v>59.2</v>
      </c>
      <c r="I10" s="1">
        <f t="shared" ref="I10:I16" si="1">$K$4</f>
        <v>96</v>
      </c>
      <c r="J10" s="1">
        <f t="shared" ref="J10:J16" si="2">H10/I10</f>
        <v>0.6166666666666667</v>
      </c>
      <c r="K10" s="1">
        <f>IF(B10&gt;=2*E10+1, (1-C10)/(1+2*E10*C10), B10*(1-C10)/(1+2*E10)/(1-C10+B10*C10))</f>
        <v>0.88235294117647056</v>
      </c>
    </row>
    <row r="11" spans="1:11">
      <c r="A11" s="1" t="s">
        <v>0</v>
      </c>
      <c r="B11" s="1">
        <v>31</v>
      </c>
      <c r="C11" s="1">
        <v>0.1</v>
      </c>
      <c r="E11" s="1">
        <v>0.2</v>
      </c>
      <c r="F11" s="1">
        <v>528</v>
      </c>
      <c r="G11" s="1">
        <v>10</v>
      </c>
      <c r="H11" s="1">
        <f t="shared" si="0"/>
        <v>52.8</v>
      </c>
      <c r="I11" s="1">
        <f t="shared" si="1"/>
        <v>96</v>
      </c>
      <c r="J11" s="1">
        <f t="shared" si="2"/>
        <v>0.54999999999999993</v>
      </c>
      <c r="K11" s="1">
        <f>IF(B11&gt;=2*E11+1, (1-C11)/(1+2*E11*C11), B11*(1-C11)/(1+2*E11)/(1-C11+B11*C11))</f>
        <v>0.86538461538461542</v>
      </c>
    </row>
    <row r="12" spans="1:11">
      <c r="A12" s="1" t="s">
        <v>0</v>
      </c>
      <c r="B12" s="1">
        <v>31</v>
      </c>
      <c r="C12" s="1">
        <v>0.1</v>
      </c>
      <c r="E12" s="1">
        <v>0.5</v>
      </c>
      <c r="F12" s="1">
        <v>480</v>
      </c>
      <c r="G12" s="1">
        <v>10</v>
      </c>
      <c r="H12" s="1">
        <f t="shared" si="0"/>
        <v>48</v>
      </c>
      <c r="I12" s="1">
        <f t="shared" si="1"/>
        <v>96</v>
      </c>
      <c r="J12" s="1">
        <f t="shared" si="2"/>
        <v>0.5</v>
      </c>
      <c r="K12" s="1">
        <f>IF(B12&gt;=2*E12+1, (1-C12)/(1+2*E12*C12), B12*(1-C12)/(1+2*E12)/(1-C12+B12*C12))</f>
        <v>0.81818181818181812</v>
      </c>
    </row>
    <row r="13" spans="1:11">
      <c r="A13" s="1" t="s">
        <v>0</v>
      </c>
      <c r="B13" s="1">
        <v>31</v>
      </c>
      <c r="C13" s="1">
        <v>0.1</v>
      </c>
      <c r="E13" s="1">
        <v>1</v>
      </c>
      <c r="F13" s="1">
        <v>415</v>
      </c>
      <c r="G13" s="1">
        <v>10</v>
      </c>
      <c r="H13" s="1">
        <f t="shared" si="0"/>
        <v>41.5</v>
      </c>
      <c r="I13" s="1">
        <f t="shared" si="1"/>
        <v>96</v>
      </c>
      <c r="J13" s="1">
        <f t="shared" si="2"/>
        <v>0.43229166666666669</v>
      </c>
      <c r="K13" s="1">
        <f>IF(B13&gt;=2*E13+1, (1-C13)/(1+2*E13*C13), B13*(1-C13)/(1+2*E13)/(1-C13+B13*C13))</f>
        <v>0.75</v>
      </c>
    </row>
    <row r="14" spans="1:11">
      <c r="A14" s="1" t="s">
        <v>0</v>
      </c>
      <c r="B14" s="1">
        <v>31</v>
      </c>
      <c r="C14" s="1">
        <v>0.1</v>
      </c>
      <c r="E14" s="1">
        <v>10</v>
      </c>
      <c r="F14" s="1">
        <v>130</v>
      </c>
      <c r="G14" s="1">
        <v>10</v>
      </c>
      <c r="H14" s="1">
        <f t="shared" si="0"/>
        <v>13</v>
      </c>
      <c r="I14" s="1">
        <f t="shared" si="1"/>
        <v>96</v>
      </c>
      <c r="J14" s="1">
        <f t="shared" si="2"/>
        <v>0.13541666666666666</v>
      </c>
      <c r="K14" s="1">
        <f>IF(B14&gt;=2*E14+1, (1-C14)/(1+2*E14*C14), B14*(1-C14)/(1+2*E14)/(1-C14+B14*C14))</f>
        <v>0.3</v>
      </c>
    </row>
    <row r="15" spans="1:11">
      <c r="A15" s="1" t="s">
        <v>0</v>
      </c>
      <c r="B15" s="1">
        <v>31</v>
      </c>
      <c r="C15" s="1">
        <v>0.1</v>
      </c>
      <c r="E15" s="1">
        <v>100</v>
      </c>
      <c r="F15" s="1">
        <v>21</v>
      </c>
      <c r="G15" s="1">
        <v>10</v>
      </c>
      <c r="H15" s="1">
        <f t="shared" si="0"/>
        <v>2.1</v>
      </c>
      <c r="I15" s="1">
        <f t="shared" si="1"/>
        <v>96</v>
      </c>
      <c r="J15" s="1">
        <f t="shared" si="2"/>
        <v>2.1875000000000002E-2</v>
      </c>
      <c r="K15" s="1">
        <f>IF(B15&gt;=2*E15+1, (1-C15)/(1+2*E15*C15), B15*(1-C15)/(1+2*E15)/(1-C15+B15*C15))</f>
        <v>3.4701492537313437E-2</v>
      </c>
    </row>
    <row r="16" spans="1:11">
      <c r="A16" s="1" t="s">
        <v>0</v>
      </c>
      <c r="B16" s="1">
        <v>31</v>
      </c>
      <c r="C16" s="1">
        <v>0.1</v>
      </c>
      <c r="E16" s="1">
        <v>1000</v>
      </c>
      <c r="F16" s="1">
        <v>52</v>
      </c>
      <c r="G16" s="1">
        <v>50</v>
      </c>
      <c r="H16" s="1">
        <f t="shared" si="0"/>
        <v>1.04</v>
      </c>
      <c r="I16" s="1">
        <f t="shared" si="1"/>
        <v>96</v>
      </c>
      <c r="J16" s="1">
        <f t="shared" si="2"/>
        <v>1.0833333333333334E-2</v>
      </c>
      <c r="K16" s="1">
        <f>IF(B16&gt;=2*E16+1, (1-C16)/(1+2*E16*C16), B16*(1-C16)/(1+2*E16)/(1-C16+B16*C16))</f>
        <v>3.4857571214392804E-3</v>
      </c>
    </row>
    <row r="21" spans="1:11">
      <c r="B21" s="1" t="s">
        <v>1</v>
      </c>
      <c r="C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9</v>
      </c>
      <c r="K21" s="1" t="s">
        <v>10</v>
      </c>
    </row>
    <row r="22" spans="1:11">
      <c r="A22" s="1" t="s">
        <v>12</v>
      </c>
      <c r="B22" s="1">
        <v>31</v>
      </c>
      <c r="C22" s="1">
        <v>0.1</v>
      </c>
      <c r="E22" s="1">
        <v>0.01</v>
      </c>
      <c r="F22" s="1">
        <v>2380</v>
      </c>
      <c r="G22" s="1">
        <v>50</v>
      </c>
      <c r="H22" s="1">
        <f>F22/G22</f>
        <v>47.6</v>
      </c>
      <c r="I22" s="1">
        <f>$K$4</f>
        <v>96</v>
      </c>
      <c r="J22" s="1">
        <f>H22/I22</f>
        <v>0.49583333333333335</v>
      </c>
      <c r="K22" s="1">
        <f>IF(B22&gt;=2*E22+1, (1-C22)/(1+2*E22*C22), B22*(1-C22)/(1+2*E22)/(1-C22+B22*C22))</f>
        <v>0.89820359281437123</v>
      </c>
    </row>
    <row r="23" spans="1:11">
      <c r="A23" s="1" t="s">
        <v>12</v>
      </c>
      <c r="B23" s="1">
        <v>31</v>
      </c>
      <c r="C23" s="1">
        <v>0.1</v>
      </c>
      <c r="E23" s="1">
        <v>0.1</v>
      </c>
      <c r="F23" s="1">
        <v>2315</v>
      </c>
      <c r="G23" s="1">
        <v>50</v>
      </c>
      <c r="H23" s="1">
        <f t="shared" ref="H23:H29" si="3">F23/G23</f>
        <v>46.3</v>
      </c>
      <c r="I23" s="1">
        <f t="shared" ref="I23:I29" si="4">$K$4</f>
        <v>96</v>
      </c>
      <c r="J23" s="1">
        <f t="shared" ref="J23:J29" si="5">H23/I23</f>
        <v>0.48229166666666662</v>
      </c>
      <c r="K23" s="1">
        <f>IF(B23&gt;=2*E23+1, (1-C23)/(1+2*E23*C23), B23*(1-C23)/(1+2*E23)/(1-C23+B23*C23))</f>
        <v>0.88235294117647056</v>
      </c>
    </row>
    <row r="24" spans="1:11">
      <c r="A24" s="1" t="s">
        <v>12</v>
      </c>
      <c r="B24" s="1">
        <v>31</v>
      </c>
      <c r="C24" s="1">
        <v>0.1</v>
      </c>
      <c r="E24" s="1">
        <v>0.2</v>
      </c>
      <c r="F24" s="1">
        <v>4219</v>
      </c>
      <c r="G24" s="1">
        <v>100</v>
      </c>
      <c r="H24" s="1">
        <f t="shared" si="3"/>
        <v>42.19</v>
      </c>
      <c r="I24" s="1">
        <f t="shared" si="4"/>
        <v>96</v>
      </c>
      <c r="J24" s="1">
        <f t="shared" si="5"/>
        <v>0.43947916666666664</v>
      </c>
      <c r="K24" s="1">
        <f>IF(B24&gt;=2*E24+1, (1-C24)/(1+2*E24*C24), B24*(1-C24)/(1+2*E24)/(1-C24+B24*C24))</f>
        <v>0.86538461538461542</v>
      </c>
    </row>
    <row r="25" spans="1:11">
      <c r="A25" s="1" t="s">
        <v>12</v>
      </c>
      <c r="B25" s="1">
        <v>31</v>
      </c>
      <c r="C25" s="1">
        <v>0.1</v>
      </c>
      <c r="E25" s="1">
        <v>0.5</v>
      </c>
      <c r="F25" s="1">
        <v>405</v>
      </c>
      <c r="G25" s="1">
        <v>10</v>
      </c>
      <c r="H25" s="1">
        <f t="shared" si="3"/>
        <v>40.5</v>
      </c>
      <c r="I25" s="1">
        <f t="shared" si="4"/>
        <v>96</v>
      </c>
      <c r="J25" s="1">
        <f t="shared" si="5"/>
        <v>0.421875</v>
      </c>
      <c r="K25" s="1">
        <f>IF(B25&gt;=2*E25+1, (1-C25)/(1+2*E25*C25), B25*(1-C25)/(1+2*E25)/(1-C25+B25*C25))</f>
        <v>0.81818181818181812</v>
      </c>
    </row>
    <row r="26" spans="1:11">
      <c r="A26" s="1" t="s">
        <v>12</v>
      </c>
      <c r="B26" s="1">
        <v>31</v>
      </c>
      <c r="C26" s="1">
        <v>0.1</v>
      </c>
      <c r="E26" s="1">
        <v>1</v>
      </c>
      <c r="F26" s="1">
        <v>335</v>
      </c>
      <c r="G26" s="1">
        <v>10</v>
      </c>
      <c r="H26" s="1">
        <f t="shared" si="3"/>
        <v>33.5</v>
      </c>
      <c r="I26" s="1">
        <f t="shared" si="4"/>
        <v>96</v>
      </c>
      <c r="J26" s="1">
        <f t="shared" si="5"/>
        <v>0.34895833333333331</v>
      </c>
      <c r="K26" s="1">
        <f>IF(B26&gt;=2*E26+1, (1-C26)/(1+2*E26*C26), B26*(1-C26)/(1+2*E26)/(1-C26+B26*C26))</f>
        <v>0.75</v>
      </c>
    </row>
    <row r="27" spans="1:11">
      <c r="A27" s="1" t="s">
        <v>12</v>
      </c>
      <c r="B27" s="1">
        <v>31</v>
      </c>
      <c r="C27" s="1">
        <v>0.1</v>
      </c>
      <c r="E27" s="1">
        <v>10</v>
      </c>
      <c r="F27" s="1">
        <v>169</v>
      </c>
      <c r="G27" s="1">
        <v>10</v>
      </c>
      <c r="H27" s="1">
        <f t="shared" si="3"/>
        <v>16.899999999999999</v>
      </c>
      <c r="I27" s="1">
        <f t="shared" si="4"/>
        <v>96</v>
      </c>
      <c r="J27" s="1">
        <f t="shared" si="5"/>
        <v>0.17604166666666665</v>
      </c>
      <c r="K27" s="1">
        <f>IF(B27&gt;=2*E27+1, (1-C27)/(1+2*E27*C27), B27*(1-C27)/(1+2*E27)/(1-C27+B27*C27))</f>
        <v>0.3</v>
      </c>
    </row>
    <row r="28" spans="1:11">
      <c r="A28" s="1" t="s">
        <v>12</v>
      </c>
      <c r="B28" s="1">
        <v>31</v>
      </c>
      <c r="C28" s="1">
        <v>0.1</v>
      </c>
      <c r="E28" s="1">
        <v>100</v>
      </c>
      <c r="F28" s="1">
        <v>36</v>
      </c>
      <c r="G28" s="1">
        <v>10</v>
      </c>
      <c r="H28" s="1">
        <f t="shared" si="3"/>
        <v>3.6</v>
      </c>
      <c r="I28" s="1">
        <f t="shared" si="4"/>
        <v>96</v>
      </c>
      <c r="J28" s="1">
        <f t="shared" si="5"/>
        <v>3.7499999999999999E-2</v>
      </c>
      <c r="K28" s="1">
        <f>IF(B28&gt;=2*E28+1, (1-C28)/(1+2*E28*C28), B28*(1-C28)/(1+2*E28)/(1-C28+B28*C28))</f>
        <v>3.4701492537313437E-2</v>
      </c>
    </row>
    <row r="29" spans="1:11">
      <c r="A29" s="1" t="s">
        <v>12</v>
      </c>
      <c r="B29" s="1">
        <v>31</v>
      </c>
      <c r="C29" s="1">
        <v>0.1</v>
      </c>
      <c r="E29" s="1">
        <v>1000</v>
      </c>
      <c r="F29" s="1">
        <v>49</v>
      </c>
      <c r="G29" s="1">
        <v>50</v>
      </c>
      <c r="H29" s="1">
        <f t="shared" si="3"/>
        <v>0.98</v>
      </c>
      <c r="I29" s="1">
        <f t="shared" si="4"/>
        <v>96</v>
      </c>
      <c r="J29" s="1">
        <f t="shared" si="5"/>
        <v>1.0208333333333333E-2</v>
      </c>
      <c r="K29" s="1">
        <f>IF(B29&gt;=2*E29+1, (1-C29)/(1+2*E29*C29), B29*(1-C29)/(1+2*E29)/(1-C29+B29*C29))</f>
        <v>3.4857571214392804E-3</v>
      </c>
    </row>
    <row r="34" spans="1:11">
      <c r="B34" s="1" t="s">
        <v>1</v>
      </c>
      <c r="C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9</v>
      </c>
      <c r="K34" s="1" t="s">
        <v>10</v>
      </c>
    </row>
    <row r="35" spans="1:11">
      <c r="A35" s="1" t="s">
        <v>0</v>
      </c>
      <c r="B35" s="1">
        <v>31</v>
      </c>
      <c r="C35" s="1">
        <v>0.75</v>
      </c>
      <c r="E35" s="1">
        <v>0.01</v>
      </c>
      <c r="F35" s="1">
        <v>547</v>
      </c>
      <c r="G35" s="1">
        <v>100</v>
      </c>
      <c r="H35" s="1">
        <f>F35/G35</f>
        <v>5.47</v>
      </c>
      <c r="I35" s="1">
        <f>$K$4</f>
        <v>96</v>
      </c>
      <c r="J35" s="1">
        <f>H35/I35</f>
        <v>5.6979166666666664E-2</v>
      </c>
      <c r="K35" s="1">
        <f>IF(B35&gt;=2*E35+1, (1-C35)/(1+2*E35*C35), B35*(1-C35)/(1+2*E35)/(1-C35+B35*C35))</f>
        <v>0.24630541871921185</v>
      </c>
    </row>
    <row r="36" spans="1:11">
      <c r="A36" s="1" t="s">
        <v>0</v>
      </c>
      <c r="B36" s="1">
        <v>31</v>
      </c>
      <c r="C36" s="1">
        <v>0.75</v>
      </c>
      <c r="E36" s="1">
        <v>0.1</v>
      </c>
      <c r="F36" s="1">
        <v>310</v>
      </c>
      <c r="G36" s="1">
        <v>50</v>
      </c>
      <c r="H36" s="1">
        <f t="shared" ref="H36:H42" si="6">F36/G36</f>
        <v>6.2</v>
      </c>
      <c r="I36" s="1">
        <f t="shared" ref="I36:I42" si="7">$K$4</f>
        <v>96</v>
      </c>
      <c r="J36" s="1">
        <f t="shared" ref="J36:J42" si="8">H36/I36</f>
        <v>6.458333333333334E-2</v>
      </c>
      <c r="K36" s="1">
        <f>IF(B36&gt;=2*E36+1, (1-C36)/(1+2*E36*C36), B36*(1-C36)/(1+2*E36)/(1-C36+B36*C36))</f>
        <v>0.21739130434782611</v>
      </c>
    </row>
    <row r="37" spans="1:11">
      <c r="A37" s="1" t="s">
        <v>0</v>
      </c>
      <c r="B37" s="1">
        <v>31</v>
      </c>
      <c r="C37" s="1">
        <v>0.75</v>
      </c>
      <c r="E37" s="1">
        <v>0.2</v>
      </c>
      <c r="F37" s="1">
        <v>290</v>
      </c>
      <c r="G37" s="1">
        <v>50</v>
      </c>
      <c r="H37" s="1">
        <f t="shared" si="6"/>
        <v>5.8</v>
      </c>
      <c r="I37" s="1">
        <f t="shared" si="7"/>
        <v>96</v>
      </c>
      <c r="J37" s="1">
        <f t="shared" si="8"/>
        <v>6.0416666666666667E-2</v>
      </c>
      <c r="K37" s="1">
        <f>IF(B37&gt;=2*E37+1, (1-C37)/(1+2*E37*C37), B37*(1-C37)/(1+2*E37)/(1-C37+B37*C37))</f>
        <v>0.19230769230769229</v>
      </c>
    </row>
    <row r="38" spans="1:11">
      <c r="A38" s="1" t="s">
        <v>0</v>
      </c>
      <c r="B38" s="1">
        <v>31</v>
      </c>
      <c r="C38" s="1">
        <v>0.75</v>
      </c>
      <c r="E38" s="1">
        <v>0.5</v>
      </c>
      <c r="F38" s="1">
        <v>240</v>
      </c>
      <c r="G38" s="1">
        <v>50</v>
      </c>
      <c r="H38" s="1">
        <f t="shared" si="6"/>
        <v>4.8</v>
      </c>
      <c r="I38" s="1">
        <f t="shared" si="7"/>
        <v>96</v>
      </c>
      <c r="J38" s="1">
        <f t="shared" si="8"/>
        <v>4.9999999999999996E-2</v>
      </c>
      <c r="K38" s="1">
        <f>IF(B38&gt;=2*E38+1, (1-C38)/(1+2*E38*C38), B38*(1-C38)/(1+2*E38)/(1-C38+B38*C38))</f>
        <v>0.14285714285714285</v>
      </c>
    </row>
    <row r="39" spans="1:11">
      <c r="A39" s="1" t="s">
        <v>0</v>
      </c>
      <c r="B39" s="1">
        <v>31</v>
      </c>
      <c r="C39" s="1">
        <v>0.75</v>
      </c>
      <c r="E39" s="1">
        <v>1</v>
      </c>
      <c r="F39" s="1">
        <v>268</v>
      </c>
      <c r="G39" s="1">
        <v>50</v>
      </c>
      <c r="H39" s="1">
        <f t="shared" si="6"/>
        <v>5.36</v>
      </c>
      <c r="I39" s="1">
        <f t="shared" si="7"/>
        <v>96</v>
      </c>
      <c r="J39" s="1">
        <f t="shared" si="8"/>
        <v>5.5833333333333339E-2</v>
      </c>
      <c r="K39" s="1">
        <f>IF(B39&gt;=2*E39+1, (1-C39)/(1+2*E39*C39), B39*(1-C39)/(1+2*E39)/(1-C39+B39*C39))</f>
        <v>0.1</v>
      </c>
    </row>
    <row r="40" spans="1:11">
      <c r="A40" s="1" t="s">
        <v>0</v>
      </c>
      <c r="B40" s="1">
        <v>31</v>
      </c>
      <c r="C40" s="1">
        <v>0.75</v>
      </c>
      <c r="E40" s="1">
        <v>10</v>
      </c>
      <c r="F40" s="1">
        <v>258</v>
      </c>
      <c r="G40" s="1">
        <v>50</v>
      </c>
      <c r="H40" s="1">
        <f t="shared" si="6"/>
        <v>5.16</v>
      </c>
      <c r="I40" s="1">
        <f t="shared" si="7"/>
        <v>96</v>
      </c>
      <c r="J40" s="1">
        <f t="shared" si="8"/>
        <v>5.3749999999999999E-2</v>
      </c>
      <c r="K40" s="1">
        <f>IF(B40&gt;=2*E40+1, (1-C40)/(1+2*E40*C40), B40*(1-C40)/(1+2*E40)/(1-C40+B40*C40))</f>
        <v>1.5625E-2</v>
      </c>
    </row>
    <row r="41" spans="1:11">
      <c r="A41" s="1" t="s">
        <v>0</v>
      </c>
      <c r="B41" s="1">
        <v>31</v>
      </c>
      <c r="C41" s="1">
        <v>0.75</v>
      </c>
      <c r="E41" s="1">
        <v>100</v>
      </c>
      <c r="F41" s="1">
        <v>148</v>
      </c>
      <c r="G41" s="1">
        <v>50</v>
      </c>
      <c r="H41" s="1">
        <f t="shared" si="6"/>
        <v>2.96</v>
      </c>
      <c r="I41" s="1">
        <f t="shared" si="7"/>
        <v>96</v>
      </c>
      <c r="J41" s="1">
        <f t="shared" si="8"/>
        <v>3.0833333333333334E-2</v>
      </c>
      <c r="K41" s="1">
        <f>IF(B41&gt;=2*E41+1, (1-C41)/(1+2*E41*C41), B41*(1-C41)/(1+2*E41)/(1-C41+B41*C41))</f>
        <v>1.6407325076743938E-3</v>
      </c>
    </row>
    <row r="42" spans="1:11">
      <c r="A42" s="1" t="s">
        <v>0</v>
      </c>
      <c r="B42" s="1">
        <v>31</v>
      </c>
      <c r="C42" s="1">
        <v>0.75</v>
      </c>
      <c r="E42" s="1">
        <v>1000</v>
      </c>
      <c r="F42" s="1">
        <v>9</v>
      </c>
      <c r="G42" s="1">
        <v>50</v>
      </c>
      <c r="H42" s="1">
        <f t="shared" si="6"/>
        <v>0.18</v>
      </c>
      <c r="I42" s="1">
        <f t="shared" si="7"/>
        <v>96</v>
      </c>
      <c r="J42" s="1">
        <f t="shared" si="8"/>
        <v>1.8749999999999999E-3</v>
      </c>
      <c r="K42" s="1">
        <f>IF(B42&gt;=2*E42+1, (1-C42)/(1+2*E42*C42), B42*(1-C42)/(1+2*E42)/(1-C42+B42*C42))</f>
        <v>1.6481121141556881E-4</v>
      </c>
    </row>
    <row r="52" spans="1:11">
      <c r="B52" s="1" t="s">
        <v>1</v>
      </c>
      <c r="C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9</v>
      </c>
      <c r="K52" s="1" t="s">
        <v>10</v>
      </c>
    </row>
    <row r="53" spans="1:11">
      <c r="A53" s="1" t="s">
        <v>12</v>
      </c>
      <c r="B53" s="1">
        <v>31</v>
      </c>
      <c r="C53" s="1">
        <v>0.75</v>
      </c>
      <c r="E53" s="1">
        <v>0.01</v>
      </c>
      <c r="F53" s="1">
        <v>210</v>
      </c>
      <c r="G53" s="1">
        <v>50</v>
      </c>
      <c r="H53" s="1">
        <f>F53/G53</f>
        <v>4.2</v>
      </c>
      <c r="I53" s="1">
        <f>$K$4</f>
        <v>96</v>
      </c>
      <c r="J53" s="1">
        <f>H53/I53</f>
        <v>4.3750000000000004E-2</v>
      </c>
      <c r="K53" s="1">
        <f>IF(B53&gt;=2*E53+1, (1-C53)/(1+2*E53*C53), B53*(1-C53)/(1+2*E53)/(1-C53+B53*C53))</f>
        <v>0.24630541871921185</v>
      </c>
    </row>
    <row r="54" spans="1:11">
      <c r="A54" s="1" t="s">
        <v>12</v>
      </c>
      <c r="B54" s="1">
        <v>31</v>
      </c>
      <c r="C54" s="1">
        <v>0.75</v>
      </c>
      <c r="E54" s="1">
        <v>0.1</v>
      </c>
      <c r="F54" s="1">
        <v>234</v>
      </c>
      <c r="G54" s="1">
        <v>50</v>
      </c>
      <c r="H54" s="1">
        <f t="shared" ref="H54:H60" si="9">F54/G54</f>
        <v>4.68</v>
      </c>
      <c r="I54" s="1">
        <f t="shared" ref="I54:I60" si="10">$K$4</f>
        <v>96</v>
      </c>
      <c r="J54" s="1">
        <f t="shared" ref="J54:J60" si="11">H54/I54</f>
        <v>4.8749999999999995E-2</v>
      </c>
      <c r="K54" s="1">
        <f>IF(B54&gt;=2*E54+1, (1-C54)/(1+2*E54*C54), B54*(1-C54)/(1+2*E54)/(1-C54+B54*C54))</f>
        <v>0.21739130434782611</v>
      </c>
    </row>
    <row r="55" spans="1:11">
      <c r="A55" s="1" t="s">
        <v>12</v>
      </c>
      <c r="B55" s="1">
        <v>31</v>
      </c>
      <c r="C55" s="1">
        <v>0.75</v>
      </c>
      <c r="E55" s="1">
        <v>0.2</v>
      </c>
      <c r="F55" s="1">
        <v>214</v>
      </c>
      <c r="G55" s="1">
        <v>50</v>
      </c>
      <c r="H55" s="1">
        <f t="shared" si="9"/>
        <v>4.28</v>
      </c>
      <c r="I55" s="1">
        <f t="shared" si="10"/>
        <v>96</v>
      </c>
      <c r="J55" s="1">
        <f t="shared" si="11"/>
        <v>4.4583333333333336E-2</v>
      </c>
      <c r="K55" s="1">
        <f>IF(B55&gt;=2*E55+1, (1-C55)/(1+2*E55*C55), B55*(1-C55)/(1+2*E55)/(1-C55+B55*C55))</f>
        <v>0.19230769230769229</v>
      </c>
    </row>
    <row r="56" spans="1:11">
      <c r="A56" s="1" t="s">
        <v>12</v>
      </c>
      <c r="B56" s="1">
        <v>31</v>
      </c>
      <c r="C56" s="1">
        <v>0.75</v>
      </c>
      <c r="E56" s="1">
        <v>0.5</v>
      </c>
      <c r="F56" s="1">
        <v>223</v>
      </c>
      <c r="G56" s="1">
        <v>50</v>
      </c>
      <c r="H56" s="1">
        <f t="shared" si="9"/>
        <v>4.46</v>
      </c>
      <c r="I56" s="1">
        <f t="shared" si="10"/>
        <v>96</v>
      </c>
      <c r="J56" s="1">
        <f t="shared" si="11"/>
        <v>4.6458333333333331E-2</v>
      </c>
      <c r="K56" s="1">
        <f>IF(B56&gt;=2*E56+1, (1-C56)/(1+2*E56*C56), B56*(1-C56)/(1+2*E56)/(1-C56+B56*C56))</f>
        <v>0.14285714285714285</v>
      </c>
    </row>
    <row r="57" spans="1:11">
      <c r="A57" s="1" t="s">
        <v>12</v>
      </c>
      <c r="B57" s="1">
        <v>31</v>
      </c>
      <c r="C57" s="1">
        <v>0.75</v>
      </c>
      <c r="E57" s="1">
        <v>1</v>
      </c>
      <c r="F57" s="1">
        <v>203</v>
      </c>
      <c r="G57" s="1">
        <v>50</v>
      </c>
      <c r="H57" s="1">
        <f t="shared" si="9"/>
        <v>4.0599999999999996</v>
      </c>
      <c r="I57" s="1">
        <f t="shared" si="10"/>
        <v>96</v>
      </c>
      <c r="J57" s="1">
        <f t="shared" si="11"/>
        <v>4.2291666666666665E-2</v>
      </c>
      <c r="K57" s="1">
        <f>IF(B57&gt;=2*E57+1, (1-C57)/(1+2*E57*C57), B57*(1-C57)/(1+2*E57)/(1-C57+B57*C57))</f>
        <v>0.1</v>
      </c>
    </row>
    <row r="58" spans="1:11">
      <c r="A58" s="1" t="s">
        <v>12</v>
      </c>
      <c r="B58" s="1">
        <v>31</v>
      </c>
      <c r="C58" s="1">
        <v>0.75</v>
      </c>
      <c r="E58" s="1">
        <v>10</v>
      </c>
      <c r="F58" s="1">
        <v>168</v>
      </c>
      <c r="G58" s="1">
        <v>50</v>
      </c>
      <c r="H58" s="1">
        <f t="shared" si="9"/>
        <v>3.36</v>
      </c>
      <c r="I58" s="1">
        <f t="shared" si="10"/>
        <v>96</v>
      </c>
      <c r="J58" s="1">
        <f t="shared" si="11"/>
        <v>3.4999999999999996E-2</v>
      </c>
      <c r="K58" s="1">
        <f>IF(B58&gt;=2*E58+1, (1-C58)/(1+2*E58*C58), B58*(1-C58)/(1+2*E58)/(1-C58+B58*C58))</f>
        <v>1.5625E-2</v>
      </c>
    </row>
    <row r="59" spans="1:11">
      <c r="A59" s="1" t="s">
        <v>12</v>
      </c>
      <c r="B59" s="1">
        <v>31</v>
      </c>
      <c r="C59" s="1">
        <v>0.75</v>
      </c>
      <c r="E59" s="1">
        <v>100</v>
      </c>
      <c r="F59" s="1">
        <v>74</v>
      </c>
      <c r="G59" s="1">
        <v>50</v>
      </c>
      <c r="H59" s="1">
        <f t="shared" si="9"/>
        <v>1.48</v>
      </c>
      <c r="I59" s="1">
        <f t="shared" si="10"/>
        <v>96</v>
      </c>
      <c r="J59" s="1">
        <f t="shared" si="11"/>
        <v>1.5416666666666667E-2</v>
      </c>
      <c r="K59" s="1">
        <f>IF(B59&gt;=2*E59+1, (1-C59)/(1+2*E59*C59), B59*(1-C59)/(1+2*E59)/(1-C59+B59*C59))</f>
        <v>1.6407325076743938E-3</v>
      </c>
    </row>
    <row r="60" spans="1:11">
      <c r="A60" s="1" t="s">
        <v>12</v>
      </c>
      <c r="B60" s="1">
        <v>31</v>
      </c>
      <c r="C60" s="1">
        <v>0.75</v>
      </c>
      <c r="E60" s="1">
        <v>1000</v>
      </c>
      <c r="F60" s="1">
        <v>3</v>
      </c>
      <c r="G60" s="1">
        <v>50</v>
      </c>
      <c r="H60" s="1">
        <f t="shared" si="9"/>
        <v>0.06</v>
      </c>
      <c r="I60" s="1">
        <f t="shared" si="10"/>
        <v>96</v>
      </c>
      <c r="J60" s="1">
        <f t="shared" si="11"/>
        <v>6.2500000000000001E-4</v>
      </c>
      <c r="K60" s="1">
        <f>IF(B60&gt;=2*E60+1, (1-C60)/(1+2*E60*C60), B60*(1-C60)/(1+2*E60)/(1-C60+B60*C60))</f>
        <v>1.6481121141556881E-4</v>
      </c>
    </row>
    <row r="70" spans="1:11">
      <c r="B70" s="1" t="s">
        <v>1</v>
      </c>
      <c r="C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9</v>
      </c>
      <c r="K70" s="1" t="s">
        <v>10</v>
      </c>
    </row>
    <row r="71" spans="1:11">
      <c r="A71" s="1" t="s">
        <v>0</v>
      </c>
      <c r="B71" s="1">
        <v>63</v>
      </c>
      <c r="C71" s="1">
        <v>0.1</v>
      </c>
      <c r="E71" s="1">
        <v>0.01</v>
      </c>
      <c r="F71" s="1">
        <v>2997</v>
      </c>
      <c r="G71" s="1">
        <v>50</v>
      </c>
      <c r="H71" s="1">
        <f>F71/G71</f>
        <v>59.94</v>
      </c>
      <c r="I71" s="1">
        <f>$K$4</f>
        <v>96</v>
      </c>
      <c r="J71" s="1">
        <f>H71/I71</f>
        <v>0.62437500000000001</v>
      </c>
      <c r="K71" s="1">
        <f>IF(B71&gt;=2*E71+1, (1-C71)/(1+2*E71*C71), B71*(1-C71)/(1+2*E71)/(1-C71+B71*C71))</f>
        <v>0.89820359281437123</v>
      </c>
    </row>
    <row r="72" spans="1:11">
      <c r="A72" s="1" t="s">
        <v>0</v>
      </c>
      <c r="B72" s="1">
        <v>63</v>
      </c>
      <c r="C72" s="1">
        <v>0.1</v>
      </c>
      <c r="E72" s="1">
        <v>0.1</v>
      </c>
      <c r="F72" s="1">
        <v>2757</v>
      </c>
      <c r="G72" s="1">
        <v>50</v>
      </c>
      <c r="H72" s="1">
        <f t="shared" ref="H72:H78" si="12">F72/G72</f>
        <v>55.14</v>
      </c>
      <c r="I72" s="1">
        <f t="shared" ref="I72:I78" si="13">$K$4</f>
        <v>96</v>
      </c>
      <c r="J72" s="1">
        <f t="shared" ref="J72:J78" si="14">H72/I72</f>
        <v>0.57437499999999997</v>
      </c>
      <c r="K72" s="1">
        <f>IF(B72&gt;=2*E72+1, (1-C72)/(1+2*E72*C72), B72*(1-C72)/(1+2*E72)/(1-C72+B72*C72))</f>
        <v>0.88235294117647056</v>
      </c>
    </row>
    <row r="73" spans="1:11">
      <c r="A73" s="1" t="s">
        <v>0</v>
      </c>
      <c r="B73" s="1">
        <v>63</v>
      </c>
      <c r="C73" s="1">
        <v>0.1</v>
      </c>
      <c r="E73" s="1">
        <v>0.2</v>
      </c>
      <c r="F73" s="1">
        <v>2695</v>
      </c>
      <c r="G73" s="1">
        <v>50</v>
      </c>
      <c r="H73" s="1">
        <f t="shared" si="12"/>
        <v>53.9</v>
      </c>
      <c r="I73" s="1">
        <f t="shared" si="13"/>
        <v>96</v>
      </c>
      <c r="J73" s="1">
        <f t="shared" si="14"/>
        <v>0.56145833333333328</v>
      </c>
      <c r="K73" s="1">
        <f>IF(B73&gt;=2*E73+1, (1-C73)/(1+2*E73*C73), B73*(1-C73)/(1+2*E73)/(1-C73+B73*C73))</f>
        <v>0.86538461538461542</v>
      </c>
    </row>
    <row r="74" spans="1:11">
      <c r="A74" s="1" t="s">
        <v>0</v>
      </c>
      <c r="B74" s="1">
        <v>63</v>
      </c>
      <c r="C74" s="1">
        <v>0.1</v>
      </c>
      <c r="E74" s="1">
        <v>0.5</v>
      </c>
      <c r="F74" s="1">
        <v>2349</v>
      </c>
      <c r="G74" s="1">
        <v>50</v>
      </c>
      <c r="H74" s="1">
        <f t="shared" si="12"/>
        <v>46.98</v>
      </c>
      <c r="I74" s="1">
        <f t="shared" si="13"/>
        <v>96</v>
      </c>
      <c r="J74" s="1">
        <f t="shared" si="14"/>
        <v>0.48937499999999995</v>
      </c>
      <c r="K74" s="1">
        <f>IF(B74&gt;=2*E74+1, (1-C74)/(1+2*E74*C74), B74*(1-C74)/(1+2*E74)/(1-C74+B74*C74))</f>
        <v>0.81818181818181812</v>
      </c>
    </row>
    <row r="75" spans="1:11">
      <c r="A75" s="1" t="s">
        <v>0</v>
      </c>
      <c r="B75" s="1">
        <v>63</v>
      </c>
      <c r="C75" s="1">
        <v>0.1</v>
      </c>
      <c r="E75" s="1">
        <v>1</v>
      </c>
      <c r="F75" s="1">
        <v>1992</v>
      </c>
      <c r="G75" s="1">
        <v>50</v>
      </c>
      <c r="H75" s="1">
        <f t="shared" si="12"/>
        <v>39.840000000000003</v>
      </c>
      <c r="I75" s="1">
        <f t="shared" si="13"/>
        <v>96</v>
      </c>
      <c r="J75" s="1">
        <f t="shared" si="14"/>
        <v>0.41500000000000004</v>
      </c>
      <c r="K75" s="1">
        <f>IF(B75&gt;=2*E75+1, (1-C75)/(1+2*E75*C75), B75*(1-C75)/(1+2*E75)/(1-C75+B75*C75))</f>
        <v>0.75</v>
      </c>
    </row>
    <row r="76" spans="1:11">
      <c r="A76" s="1" t="s">
        <v>0</v>
      </c>
      <c r="B76" s="1">
        <v>63</v>
      </c>
      <c r="C76" s="1">
        <v>0.1</v>
      </c>
      <c r="E76" s="1">
        <v>10</v>
      </c>
      <c r="F76" s="1">
        <v>596</v>
      </c>
      <c r="G76" s="1">
        <v>50</v>
      </c>
      <c r="H76" s="1">
        <f t="shared" si="12"/>
        <v>11.92</v>
      </c>
      <c r="I76" s="1">
        <f t="shared" si="13"/>
        <v>96</v>
      </c>
      <c r="J76" s="1">
        <f t="shared" si="14"/>
        <v>0.12416666666666666</v>
      </c>
      <c r="K76" s="1">
        <f>IF(B76&gt;=2*E76+1, (1-C76)/(1+2*E76*C76), B76*(1-C76)/(1+2*E76)/(1-C76+B76*C76))</f>
        <v>0.3</v>
      </c>
    </row>
    <row r="77" spans="1:11">
      <c r="A77" s="1" t="s">
        <v>0</v>
      </c>
      <c r="B77" s="1">
        <v>63</v>
      </c>
      <c r="C77" s="1">
        <v>0.1</v>
      </c>
      <c r="E77" s="1">
        <v>100</v>
      </c>
      <c r="F77" s="1">
        <v>105</v>
      </c>
      <c r="G77" s="1">
        <v>50</v>
      </c>
      <c r="H77" s="1">
        <f t="shared" si="12"/>
        <v>2.1</v>
      </c>
      <c r="I77" s="1">
        <f t="shared" si="13"/>
        <v>96</v>
      </c>
      <c r="J77" s="1">
        <f t="shared" si="14"/>
        <v>2.1875000000000002E-2</v>
      </c>
      <c r="K77" s="1">
        <f>IF(B77&gt;=2*E77+1, (1-C77)/(1+2*E77*C77), B77*(1-C77)/(1+2*E77)/(1-C77+B77*C77))</f>
        <v>3.9179104477611935E-2</v>
      </c>
    </row>
    <row r="78" spans="1:11">
      <c r="A78" s="1" t="s">
        <v>0</v>
      </c>
      <c r="B78" s="1">
        <v>63</v>
      </c>
      <c r="C78" s="1">
        <v>0.1</v>
      </c>
      <c r="E78" s="1">
        <v>1000</v>
      </c>
      <c r="F78" s="1">
        <v>52</v>
      </c>
      <c r="G78" s="1">
        <v>50</v>
      </c>
      <c r="H78" s="1">
        <f t="shared" si="12"/>
        <v>1.04</v>
      </c>
      <c r="I78" s="1">
        <f t="shared" si="13"/>
        <v>96</v>
      </c>
      <c r="J78" s="1">
        <f t="shared" si="14"/>
        <v>1.0833333333333334E-2</v>
      </c>
      <c r="K78" s="1">
        <f>IF(B78&gt;=2*E78+1, (1-C78)/(1+2*E78*C78), B78*(1-C78)/(1+2*E78)/(1-C78+B78*C78))</f>
        <v>3.9355322338830582E-3</v>
      </c>
    </row>
    <row r="89" spans="1:11">
      <c r="B89" s="1" t="s">
        <v>1</v>
      </c>
      <c r="C89" s="1" t="s">
        <v>2</v>
      </c>
      <c r="E89" s="1" t="s">
        <v>3</v>
      </c>
      <c r="F89" s="1" t="s">
        <v>4</v>
      </c>
      <c r="G89" s="1" t="s">
        <v>5</v>
      </c>
      <c r="H89" s="1" t="s">
        <v>6</v>
      </c>
      <c r="I89" s="1" t="s">
        <v>7</v>
      </c>
      <c r="J89" s="1" t="s">
        <v>9</v>
      </c>
      <c r="K89" s="1" t="s">
        <v>10</v>
      </c>
    </row>
    <row r="90" spans="1:11">
      <c r="A90" s="2" t="s">
        <v>12</v>
      </c>
      <c r="B90" s="1">
        <v>63</v>
      </c>
      <c r="C90" s="1">
        <v>0.1</v>
      </c>
      <c r="E90" s="1">
        <v>0.01</v>
      </c>
      <c r="F90" s="1">
        <v>2442</v>
      </c>
      <c r="G90" s="1">
        <v>50</v>
      </c>
      <c r="H90" s="1">
        <f>F90/G90</f>
        <v>48.84</v>
      </c>
      <c r="I90" s="1">
        <f>$K$4</f>
        <v>96</v>
      </c>
      <c r="J90" s="1">
        <f>H90/I90</f>
        <v>0.50875000000000004</v>
      </c>
      <c r="K90" s="1">
        <f>IF(B90&gt;=2*E90+1, (1-C90)/(1+2*E90*C90), B90*(1-C90)/(1+2*E90)/(1-C90+B90*C90))</f>
        <v>0.89820359281437123</v>
      </c>
    </row>
    <row r="91" spans="1:11">
      <c r="A91" s="2" t="s">
        <v>12</v>
      </c>
      <c r="B91" s="1">
        <v>63</v>
      </c>
      <c r="C91" s="1">
        <v>0.1</v>
      </c>
      <c r="E91" s="1">
        <v>0.1</v>
      </c>
      <c r="F91" s="1">
        <v>2256</v>
      </c>
      <c r="G91" s="1">
        <v>50</v>
      </c>
      <c r="H91" s="1">
        <f t="shared" ref="H91:H97" si="15">F91/G91</f>
        <v>45.12</v>
      </c>
      <c r="I91" s="1">
        <f t="shared" ref="I91:I97" si="16">$K$4</f>
        <v>96</v>
      </c>
      <c r="J91" s="1">
        <f t="shared" ref="J91:J97" si="17">H91/I91</f>
        <v>0.47</v>
      </c>
      <c r="K91" s="1">
        <f>IF(B91&gt;=2*E91+1, (1-C91)/(1+2*E91*C91), B91*(1-C91)/(1+2*E91)/(1-C91+B91*C91))</f>
        <v>0.88235294117647056</v>
      </c>
    </row>
    <row r="92" spans="1:11">
      <c r="A92" s="2" t="s">
        <v>12</v>
      </c>
      <c r="B92" s="1">
        <v>63</v>
      </c>
      <c r="C92" s="1">
        <v>0.1</v>
      </c>
      <c r="E92" s="1">
        <v>0.2</v>
      </c>
      <c r="F92" s="1">
        <v>2156</v>
      </c>
      <c r="G92" s="1">
        <v>50</v>
      </c>
      <c r="H92" s="1">
        <f t="shared" si="15"/>
        <v>43.12</v>
      </c>
      <c r="I92" s="1">
        <f t="shared" si="16"/>
        <v>96</v>
      </c>
      <c r="J92" s="1">
        <f t="shared" si="17"/>
        <v>0.44916666666666666</v>
      </c>
      <c r="K92" s="1">
        <f>IF(B92&gt;=2*E92+1, (1-C92)/(1+2*E92*C92), B92*(1-C92)/(1+2*E92)/(1-C92+B92*C92))</f>
        <v>0.86538461538461542</v>
      </c>
    </row>
    <row r="93" spans="1:11">
      <c r="A93" s="2" t="s">
        <v>12</v>
      </c>
      <c r="B93" s="1">
        <v>63</v>
      </c>
      <c r="C93" s="1">
        <v>0.1</v>
      </c>
      <c r="E93" s="1">
        <v>0.5</v>
      </c>
      <c r="F93" s="1">
        <v>1958</v>
      </c>
      <c r="G93" s="1">
        <v>50</v>
      </c>
      <c r="H93" s="1">
        <f t="shared" si="15"/>
        <v>39.159999999999997</v>
      </c>
      <c r="I93" s="1">
        <f t="shared" si="16"/>
        <v>96</v>
      </c>
      <c r="J93" s="1">
        <f t="shared" si="17"/>
        <v>0.40791666666666665</v>
      </c>
      <c r="K93" s="1">
        <f>IF(B93&gt;=2*E93+1, (1-C93)/(1+2*E93*C93), B93*(1-C93)/(1+2*E93)/(1-C93+B93*C93))</f>
        <v>0.81818181818181812</v>
      </c>
    </row>
    <row r="94" spans="1:11">
      <c r="A94" s="2" t="s">
        <v>12</v>
      </c>
      <c r="B94" s="1">
        <v>63</v>
      </c>
      <c r="C94" s="1">
        <v>0.1</v>
      </c>
      <c r="E94" s="1">
        <v>1</v>
      </c>
      <c r="F94" s="1">
        <v>1559</v>
      </c>
      <c r="G94" s="1">
        <v>50</v>
      </c>
      <c r="H94" s="1">
        <f t="shared" si="15"/>
        <v>31.18</v>
      </c>
      <c r="I94" s="1">
        <f t="shared" si="16"/>
        <v>96</v>
      </c>
      <c r="J94" s="1">
        <f t="shared" si="17"/>
        <v>0.32479166666666665</v>
      </c>
      <c r="K94" s="1">
        <f>IF(B94&gt;=2*E94+1, (1-C94)/(1+2*E94*C94), B94*(1-C94)/(1+2*E94)/(1-C94+B94*C94))</f>
        <v>0.75</v>
      </c>
    </row>
    <row r="95" spans="1:11">
      <c r="A95" s="2" t="s">
        <v>12</v>
      </c>
      <c r="B95" s="1">
        <v>63</v>
      </c>
      <c r="C95" s="1">
        <v>0.1</v>
      </c>
      <c r="E95" s="1">
        <v>10</v>
      </c>
      <c r="F95" s="1">
        <v>662</v>
      </c>
      <c r="G95" s="1">
        <v>50</v>
      </c>
      <c r="H95" s="1">
        <f t="shared" si="15"/>
        <v>13.24</v>
      </c>
      <c r="I95" s="1">
        <f t="shared" si="16"/>
        <v>96</v>
      </c>
      <c r="J95" s="1">
        <f t="shared" si="17"/>
        <v>0.13791666666666666</v>
      </c>
      <c r="K95" s="1">
        <f>IF(B95&gt;=2*E95+1, (1-C95)/(1+2*E95*C95), B95*(1-C95)/(1+2*E95)/(1-C95+B95*C95))</f>
        <v>0.3</v>
      </c>
    </row>
    <row r="96" spans="1:11">
      <c r="A96" s="2" t="s">
        <v>12</v>
      </c>
      <c r="B96" s="1">
        <v>63</v>
      </c>
      <c r="C96" s="1">
        <v>0.1</v>
      </c>
      <c r="E96" s="1">
        <v>100</v>
      </c>
      <c r="F96" s="1">
        <v>166</v>
      </c>
      <c r="G96" s="1">
        <v>50</v>
      </c>
      <c r="H96" s="1">
        <f t="shared" si="15"/>
        <v>3.32</v>
      </c>
      <c r="I96" s="1">
        <f t="shared" si="16"/>
        <v>96</v>
      </c>
      <c r="J96" s="1">
        <f t="shared" si="17"/>
        <v>3.4583333333333334E-2</v>
      </c>
      <c r="K96" s="1">
        <f>IF(B96&gt;=2*E96+1, (1-C96)/(1+2*E96*C96), B96*(1-C96)/(1+2*E96)/(1-C96+B96*C96))</f>
        <v>3.9179104477611935E-2</v>
      </c>
    </row>
    <row r="97" spans="1:11">
      <c r="A97" s="2" t="s">
        <v>12</v>
      </c>
      <c r="B97" s="1">
        <v>63</v>
      </c>
      <c r="C97" s="1">
        <v>0.1</v>
      </c>
      <c r="E97" s="1">
        <v>1000</v>
      </c>
      <c r="F97" s="1">
        <v>557</v>
      </c>
      <c r="G97" s="1">
        <v>661</v>
      </c>
      <c r="H97" s="1">
        <f t="shared" si="15"/>
        <v>0.84266263237518912</v>
      </c>
      <c r="I97" s="1">
        <f t="shared" si="16"/>
        <v>96</v>
      </c>
      <c r="J97" s="1">
        <f t="shared" si="17"/>
        <v>8.7777357539082206E-3</v>
      </c>
      <c r="K97" s="1">
        <f>IF(B97&gt;=2*E97+1, (1-C97)/(1+2*E97*C97), B97*(1-C97)/(1+2*E97)/(1-C97+B97*C97))</f>
        <v>3.9355322338830582E-3</v>
      </c>
    </row>
    <row r="106" spans="1:11">
      <c r="B106" s="1" t="s">
        <v>1</v>
      </c>
      <c r="C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9</v>
      </c>
      <c r="K106" s="1" t="s">
        <v>10</v>
      </c>
    </row>
    <row r="107" spans="1:11">
      <c r="A107" s="1" t="s">
        <v>0</v>
      </c>
      <c r="B107" s="1">
        <v>63</v>
      </c>
      <c r="C107" s="1">
        <v>0.75</v>
      </c>
      <c r="E107" s="1">
        <v>0.01</v>
      </c>
      <c r="F107" s="1">
        <v>252</v>
      </c>
      <c r="G107" s="1">
        <v>50</v>
      </c>
      <c r="H107" s="1">
        <f>F107/G107</f>
        <v>5.04</v>
      </c>
      <c r="I107" s="1">
        <f>$K$4</f>
        <v>96</v>
      </c>
      <c r="J107" s="1">
        <f>H107/I107</f>
        <v>5.2499999999999998E-2</v>
      </c>
      <c r="K107" s="1">
        <f>IF(B107&gt;=2*E107+1, (1-C107)/(1+2*E107*C107), B107*(1-C107)/(1+2*E107)/(1-C107+B107*C107))</f>
        <v>0.24630541871921185</v>
      </c>
    </row>
    <row r="108" spans="1:11">
      <c r="A108" s="1" t="s">
        <v>0</v>
      </c>
      <c r="B108" s="1">
        <v>63</v>
      </c>
      <c r="C108" s="1">
        <v>0.75</v>
      </c>
      <c r="E108" s="1">
        <v>0.1</v>
      </c>
      <c r="F108" s="1">
        <v>274</v>
      </c>
      <c r="G108" s="1">
        <v>50</v>
      </c>
      <c r="H108" s="1">
        <f t="shared" ref="H108:H114" si="18">F108/G108</f>
        <v>5.48</v>
      </c>
      <c r="I108" s="1">
        <f t="shared" ref="I108:I114" si="19">$K$4</f>
        <v>96</v>
      </c>
      <c r="J108" s="1">
        <f t="shared" ref="J108:J114" si="20">H108/I108</f>
        <v>5.708333333333334E-2</v>
      </c>
      <c r="K108" s="1">
        <f>IF(B108&gt;=2*E108+1, (1-C108)/(1+2*E108*C108), B108*(1-C108)/(1+2*E108)/(1-C108+B108*C108))</f>
        <v>0.21739130434782611</v>
      </c>
    </row>
    <row r="109" spans="1:11">
      <c r="A109" s="1" t="s">
        <v>0</v>
      </c>
      <c r="B109" s="1">
        <v>63</v>
      </c>
      <c r="C109" s="1">
        <v>0.75</v>
      </c>
      <c r="E109" s="1">
        <v>0.2</v>
      </c>
      <c r="F109" s="1">
        <v>258</v>
      </c>
      <c r="G109" s="1">
        <v>50</v>
      </c>
      <c r="H109" s="1">
        <f t="shared" si="18"/>
        <v>5.16</v>
      </c>
      <c r="I109" s="1">
        <f t="shared" si="19"/>
        <v>96</v>
      </c>
      <c r="J109" s="1">
        <f t="shared" si="20"/>
        <v>5.3749999999999999E-2</v>
      </c>
      <c r="K109" s="1">
        <f>IF(B109&gt;=2*E109+1, (1-C109)/(1+2*E109*C109), B109*(1-C109)/(1+2*E109)/(1-C109+B109*C109))</f>
        <v>0.19230769230769229</v>
      </c>
    </row>
    <row r="110" spans="1:11">
      <c r="A110" s="1" t="s">
        <v>0</v>
      </c>
      <c r="B110" s="1">
        <v>63</v>
      </c>
      <c r="C110" s="1">
        <v>0.75</v>
      </c>
      <c r="E110" s="1">
        <v>0.5</v>
      </c>
      <c r="F110" s="1">
        <v>240</v>
      </c>
      <c r="G110" s="1">
        <v>50</v>
      </c>
      <c r="H110" s="1">
        <f t="shared" si="18"/>
        <v>4.8</v>
      </c>
      <c r="I110" s="1">
        <f t="shared" si="19"/>
        <v>96</v>
      </c>
      <c r="J110" s="1">
        <f t="shared" si="20"/>
        <v>4.9999999999999996E-2</v>
      </c>
      <c r="K110" s="1">
        <f>IF(B110&gt;=2*E110+1, (1-C110)/(1+2*E110*C110), B110*(1-C110)/(1+2*E110)/(1-C110+B110*C110))</f>
        <v>0.14285714285714285</v>
      </c>
    </row>
    <row r="111" spans="1:11">
      <c r="A111" s="1" t="s">
        <v>0</v>
      </c>
      <c r="B111" s="1">
        <v>63</v>
      </c>
      <c r="C111" s="1">
        <v>0.75</v>
      </c>
      <c r="E111" s="1">
        <v>1</v>
      </c>
      <c r="F111" s="1">
        <v>280</v>
      </c>
      <c r="G111" s="1">
        <v>50</v>
      </c>
      <c r="H111" s="1">
        <f t="shared" si="18"/>
        <v>5.6</v>
      </c>
      <c r="I111" s="1">
        <f t="shared" si="19"/>
        <v>96</v>
      </c>
      <c r="J111" s="1">
        <f t="shared" si="20"/>
        <v>5.8333333333333327E-2</v>
      </c>
      <c r="K111" s="1">
        <f>IF(B111&gt;=2*E111+1, (1-C111)/(1+2*E111*C111), B111*(1-C111)/(1+2*E111)/(1-C111+B111*C111))</f>
        <v>0.1</v>
      </c>
    </row>
    <row r="112" spans="1:11">
      <c r="A112" s="1" t="s">
        <v>0</v>
      </c>
      <c r="B112" s="1">
        <v>63</v>
      </c>
      <c r="C112" s="1">
        <v>0.75</v>
      </c>
      <c r="E112" s="1">
        <v>10</v>
      </c>
      <c r="F112" s="1">
        <v>288</v>
      </c>
      <c r="G112" s="1">
        <v>50</v>
      </c>
      <c r="H112" s="1">
        <f t="shared" si="18"/>
        <v>5.76</v>
      </c>
      <c r="I112" s="1">
        <f t="shared" si="19"/>
        <v>96</v>
      </c>
      <c r="J112" s="1">
        <f t="shared" si="20"/>
        <v>0.06</v>
      </c>
      <c r="K112" s="1">
        <f>IF(B112&gt;=2*E112+1, (1-C112)/(1+2*E112*C112), B112*(1-C112)/(1+2*E112)/(1-C112+B112*C112))</f>
        <v>1.5625E-2</v>
      </c>
    </row>
    <row r="113" spans="1:11">
      <c r="A113" s="1" t="s">
        <v>0</v>
      </c>
      <c r="B113" s="1">
        <v>63</v>
      </c>
      <c r="C113" s="1">
        <v>0.75</v>
      </c>
      <c r="E113" s="1">
        <v>100</v>
      </c>
      <c r="F113" s="1">
        <v>154</v>
      </c>
      <c r="G113" s="1">
        <v>50</v>
      </c>
      <c r="H113" s="1">
        <f t="shared" si="18"/>
        <v>3.08</v>
      </c>
      <c r="I113" s="1">
        <f t="shared" si="19"/>
        <v>96</v>
      </c>
      <c r="J113" s="1">
        <f t="shared" si="20"/>
        <v>3.2083333333333332E-2</v>
      </c>
      <c r="K113" s="1">
        <f>IF(B113&gt;=2*E113+1, (1-C113)/(1+2*E113*C113), B113*(1-C113)/(1+2*E113)/(1-C113+B113*C113))</f>
        <v>1.6496465043205027E-3</v>
      </c>
    </row>
    <row r="114" spans="1:11">
      <c r="A114" s="1" t="s">
        <v>0</v>
      </c>
      <c r="B114" s="1">
        <v>63</v>
      </c>
      <c r="C114" s="1">
        <v>0.75</v>
      </c>
      <c r="E114" s="1">
        <v>1000</v>
      </c>
      <c r="F114" s="1">
        <v>16</v>
      </c>
      <c r="G114" s="1">
        <v>50</v>
      </c>
      <c r="H114" s="1">
        <f t="shared" si="18"/>
        <v>0.32</v>
      </c>
      <c r="I114" s="1">
        <f t="shared" si="19"/>
        <v>96</v>
      </c>
      <c r="J114" s="1">
        <f t="shared" si="20"/>
        <v>3.3333333333333335E-3</v>
      </c>
      <c r="K114" s="1">
        <f>IF(B114&gt;=2*E114+1, (1-C114)/(1+2*E114*C114), B114*(1-C114)/(1+2*E114)/(1-C114+B114*C114))</f>
        <v>1.657066203740235E-4</v>
      </c>
    </row>
    <row r="123" spans="1:11">
      <c r="B123" s="1" t="s">
        <v>1</v>
      </c>
      <c r="C123" s="1" t="s">
        <v>2</v>
      </c>
      <c r="E123" s="1" t="s">
        <v>3</v>
      </c>
      <c r="F123" s="1" t="s">
        <v>4</v>
      </c>
      <c r="G123" s="1" t="s">
        <v>5</v>
      </c>
      <c r="H123" s="1" t="s">
        <v>6</v>
      </c>
      <c r="I123" s="1" t="s">
        <v>7</v>
      </c>
      <c r="J123" s="1" t="s">
        <v>9</v>
      </c>
      <c r="K123" s="1" t="s">
        <v>10</v>
      </c>
    </row>
    <row r="124" spans="1:11">
      <c r="A124" s="2" t="s">
        <v>12</v>
      </c>
      <c r="B124" s="1">
        <v>63</v>
      </c>
      <c r="C124" s="1">
        <v>0.75</v>
      </c>
      <c r="E124" s="1">
        <v>0.01</v>
      </c>
      <c r="F124" s="1">
        <v>218</v>
      </c>
      <c r="G124" s="1">
        <v>50</v>
      </c>
      <c r="H124" s="1">
        <f>F124/G124</f>
        <v>4.3600000000000003</v>
      </c>
      <c r="I124" s="1">
        <f>$K$4</f>
        <v>96</v>
      </c>
      <c r="J124" s="1">
        <f>H124/I124</f>
        <v>4.5416666666666668E-2</v>
      </c>
      <c r="K124" s="1">
        <f>IF(B124&gt;=2*E124+1, (1-C124)/(1+2*E124*C124), B124*(1-C124)/(1+2*E124)/(1-C124+B124*C124))</f>
        <v>0.24630541871921185</v>
      </c>
    </row>
    <row r="125" spans="1:11">
      <c r="A125" s="2" t="s">
        <v>12</v>
      </c>
      <c r="B125" s="1">
        <v>63</v>
      </c>
      <c r="C125" s="1">
        <v>0.75</v>
      </c>
      <c r="E125" s="1">
        <v>0.1</v>
      </c>
      <c r="F125" s="1">
        <v>252</v>
      </c>
      <c r="G125" s="1">
        <v>50</v>
      </c>
      <c r="H125" s="1">
        <f t="shared" ref="H125:H131" si="21">F125/G125</f>
        <v>5.04</v>
      </c>
      <c r="I125" s="1">
        <f t="shared" ref="I125:I131" si="22">$K$4</f>
        <v>96</v>
      </c>
      <c r="J125" s="1">
        <f t="shared" ref="J125:J131" si="23">H125/I125</f>
        <v>5.2499999999999998E-2</v>
      </c>
      <c r="K125" s="1">
        <f>IF(B125&gt;=2*E125+1, (1-C125)/(1+2*E125*C125), B125*(1-C125)/(1+2*E125)/(1-C125+B125*C125))</f>
        <v>0.21739130434782611</v>
      </c>
    </row>
    <row r="126" spans="1:11">
      <c r="A126" s="2" t="s">
        <v>12</v>
      </c>
      <c r="B126" s="1">
        <v>63</v>
      </c>
      <c r="C126" s="1">
        <v>0.75</v>
      </c>
      <c r="E126" s="1">
        <v>0.2</v>
      </c>
      <c r="F126" s="1">
        <v>238</v>
      </c>
      <c r="G126" s="1">
        <v>50</v>
      </c>
      <c r="H126" s="1">
        <f t="shared" si="21"/>
        <v>4.76</v>
      </c>
      <c r="I126" s="1">
        <f t="shared" si="22"/>
        <v>96</v>
      </c>
      <c r="J126" s="1">
        <f t="shared" si="23"/>
        <v>4.9583333333333333E-2</v>
      </c>
      <c r="K126" s="1">
        <f>IF(B126&gt;=2*E126+1, (1-C126)/(1+2*E126*C126), B126*(1-C126)/(1+2*E126)/(1-C126+B126*C126))</f>
        <v>0.19230769230769229</v>
      </c>
    </row>
    <row r="127" spans="1:11">
      <c r="A127" s="2" t="s">
        <v>12</v>
      </c>
      <c r="B127" s="1">
        <v>63</v>
      </c>
      <c r="C127" s="1">
        <v>0.75</v>
      </c>
      <c r="E127" s="1">
        <v>0.5</v>
      </c>
      <c r="F127" s="1">
        <v>240</v>
      </c>
      <c r="G127" s="1">
        <v>50</v>
      </c>
      <c r="H127" s="1">
        <f t="shared" si="21"/>
        <v>4.8</v>
      </c>
      <c r="I127" s="1">
        <f t="shared" si="22"/>
        <v>96</v>
      </c>
      <c r="J127" s="1">
        <f t="shared" si="23"/>
        <v>4.9999999999999996E-2</v>
      </c>
      <c r="K127" s="1">
        <f>IF(B127&gt;=2*E127+1, (1-C127)/(1+2*E127*C127), B127*(1-C127)/(1+2*E127)/(1-C127+B127*C127))</f>
        <v>0.14285714285714285</v>
      </c>
    </row>
    <row r="128" spans="1:11">
      <c r="A128" s="2" t="s">
        <v>12</v>
      </c>
      <c r="B128" s="1">
        <v>63</v>
      </c>
      <c r="C128" s="1">
        <v>0.75</v>
      </c>
      <c r="E128" s="1">
        <v>1</v>
      </c>
      <c r="F128" s="1">
        <v>219</v>
      </c>
      <c r="G128" s="1">
        <v>50</v>
      </c>
      <c r="H128" s="1">
        <f>F127/G128</f>
        <v>4.8</v>
      </c>
      <c r="I128" s="1">
        <f t="shared" si="22"/>
        <v>96</v>
      </c>
      <c r="J128" s="1">
        <f t="shared" si="23"/>
        <v>4.9999999999999996E-2</v>
      </c>
      <c r="K128" s="1">
        <f>IF(B128&gt;=2*E128+1, (1-C128)/(1+2*E128*C128), B128*(1-C128)/(1+2*E128)/(1-C128+B128*C128))</f>
        <v>0.1</v>
      </c>
    </row>
    <row r="129" spans="1:15">
      <c r="A129" s="2" t="s">
        <v>12</v>
      </c>
      <c r="B129" s="1">
        <v>63</v>
      </c>
      <c r="C129" s="1">
        <v>0.75</v>
      </c>
      <c r="E129" s="1">
        <v>10</v>
      </c>
      <c r="F129" s="1">
        <v>186</v>
      </c>
      <c r="G129" s="1">
        <v>50</v>
      </c>
      <c r="H129" s="1">
        <f t="shared" si="21"/>
        <v>3.72</v>
      </c>
      <c r="I129" s="1">
        <f t="shared" si="22"/>
        <v>96</v>
      </c>
      <c r="J129" s="1">
        <f t="shared" si="23"/>
        <v>3.875E-2</v>
      </c>
      <c r="K129" s="1">
        <f>IF(B129&gt;=2*E129+1, (1-C129)/(1+2*E129*C129), B129*(1-C129)/(1+2*E129)/(1-C129+B129*C129))</f>
        <v>1.5625E-2</v>
      </c>
    </row>
    <row r="130" spans="1:15">
      <c r="A130" s="2" t="s">
        <v>12</v>
      </c>
      <c r="B130" s="1">
        <v>63</v>
      </c>
      <c r="C130" s="1">
        <v>0.75</v>
      </c>
      <c r="E130" s="1">
        <v>100</v>
      </c>
      <c r="F130" s="1">
        <v>91</v>
      </c>
      <c r="G130" s="1">
        <v>50</v>
      </c>
      <c r="H130" s="1">
        <f t="shared" si="21"/>
        <v>1.82</v>
      </c>
      <c r="I130" s="1">
        <f t="shared" si="22"/>
        <v>96</v>
      </c>
      <c r="J130" s="1">
        <f t="shared" si="23"/>
        <v>1.8958333333333334E-2</v>
      </c>
      <c r="K130" s="1">
        <f>IF(B130&gt;=2*E130+1, (1-C130)/(1+2*E130*C130), B130*(1-C130)/(1+2*E130)/(1-C130+B130*C130))</f>
        <v>1.6496465043205027E-3</v>
      </c>
    </row>
    <row r="131" spans="1:15">
      <c r="A131" s="2" t="s">
        <v>12</v>
      </c>
      <c r="B131" s="1">
        <v>63</v>
      </c>
      <c r="C131" s="1">
        <v>0.75</v>
      </c>
      <c r="E131" s="1">
        <v>1000</v>
      </c>
      <c r="F131" s="1">
        <v>5</v>
      </c>
      <c r="G131" s="1">
        <v>50</v>
      </c>
      <c r="H131" s="1">
        <f t="shared" si="21"/>
        <v>0.1</v>
      </c>
      <c r="I131" s="1">
        <f t="shared" si="22"/>
        <v>96</v>
      </c>
      <c r="J131" s="1">
        <f t="shared" si="23"/>
        <v>1.0416666666666667E-3</v>
      </c>
      <c r="K131" s="1">
        <f>IF(B131&gt;=2*E131+1, (1-C131)/(1+2*E131*C131), B131*(1-C131)/(1+2*E131)/(1-C131+B131*C131))</f>
        <v>1.657066203740235E-4</v>
      </c>
    </row>
    <row r="140" spans="1:15">
      <c r="B140" s="4" t="s">
        <v>14</v>
      </c>
    </row>
    <row r="141" spans="1:15" ht="37" customHeight="1">
      <c r="B141" s="5" t="s">
        <v>15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63" spans="2:15">
      <c r="B163" s="3" t="s">
        <v>16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</sheetData>
  <mergeCells count="2">
    <mergeCell ref="B141:O141"/>
    <mergeCell ref="B163:O163"/>
  </mergeCells>
  <phoneticPr fontId="5" type="noConversion"/>
  <pageMargins left="0.75000000000000011" right="0.75000000000000011" top="1" bottom="1" header="0.5" footer="0.5"/>
  <pageSetup paperSize="9" scale="42" fitToHeight="10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cmkt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Shamukov</dc:creator>
  <cp:lastModifiedBy>Alexandr Shamukov</cp:lastModifiedBy>
  <cp:lastPrinted>2013-01-07T15:31:45Z</cp:lastPrinted>
  <dcterms:created xsi:type="dcterms:W3CDTF">2013-01-07T13:34:46Z</dcterms:created>
  <dcterms:modified xsi:type="dcterms:W3CDTF">2013-01-07T17:00:18Z</dcterms:modified>
</cp:coreProperties>
</file>