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<sst xmlns="http://schemas.openxmlformats.org/spreadsheetml/2006/main" count="1442" uniqueCount="623">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</sst>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1.1000000000000001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50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1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0.4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-0.4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f>Zone1a!C19*Zone1a!C20</f>
        <v>55.000000000000007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63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50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>
        <v>0</v>
      </c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>
        <v>0</v>
      </c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16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-16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0.18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1.1000000000000001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0.1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1.5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2.5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/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/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/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/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/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/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/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/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178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/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/>
      <c r="J6" s="15"/>
      <c r="M6" s="16"/>
    </row>
    <row r="7" spans="1:13" ht="43.5" customHeight="1">
      <c r="A7" s="70" t="s">
        <v>215</v>
      </c>
      <c r="B7" s="12" t="s">
        <v>213</v>
      </c>
      <c r="C7" s="71"/>
      <c r="J7" s="15"/>
      <c r="M7" s="16"/>
    </row>
    <row r="8" spans="1:13" ht="43.5" customHeight="1">
      <c r="A8" s="70" t="s">
        <v>216</v>
      </c>
      <c r="B8" s="12" t="s">
        <v>217</v>
      </c>
      <c r="C8" s="71"/>
      <c r="J8" s="15"/>
      <c r="M8" s="16"/>
    </row>
    <row r="9" spans="1:13" ht="43.5" customHeight="1">
      <c r="A9" s="70" t="s">
        <v>218</v>
      </c>
      <c r="B9" s="12" t="s">
        <v>219</v>
      </c>
      <c r="C9" s="71"/>
      <c r="J9" s="15"/>
      <c r="M9" s="16"/>
    </row>
    <row r="10" spans="1:13" ht="43.5" customHeight="1">
      <c r="A10" s="70" t="s">
        <v>220</v>
      </c>
      <c r="B10" s="12" t="s">
        <v>211</v>
      </c>
      <c r="C10" s="71"/>
      <c r="J10" s="15"/>
      <c r="M10" s="16"/>
    </row>
    <row r="11" spans="1:13" ht="43.5" customHeight="1">
      <c r="A11" s="70" t="s">
        <v>221</v>
      </c>
      <c r="B11" s="12" t="s">
        <v>211</v>
      </c>
      <c r="C11" s="71"/>
      <c r="J11" s="15"/>
      <c r="M11" s="16"/>
    </row>
    <row r="12" spans="1:13" ht="43.5" customHeight="1">
      <c r="A12" s="70" t="s">
        <v>222</v>
      </c>
      <c r="B12" s="12" t="s">
        <v>18</v>
      </c>
      <c r="C12" s="71"/>
      <c r="J12" s="15"/>
      <c r="M12" s="16"/>
    </row>
    <row r="13" spans="1:13" ht="43.5" customHeight="1">
      <c r="A13" s="72" t="s">
        <v>223</v>
      </c>
      <c r="B13" s="90" t="s">
        <v>224</v>
      </c>
      <c r="C13" s="74"/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178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/>
      <c r="I21" s="11"/>
      <c r="J21" s="11"/>
      <c r="K21" s="11"/>
      <c r="L21" s="12"/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/>
      <c r="I22" s="11"/>
      <c r="J22" s="11"/>
      <c r="K22" s="11"/>
      <c r="L22" s="12"/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/>
      <c r="I23" s="11"/>
      <c r="J23" s="11"/>
      <c r="K23" s="11"/>
      <c r="L23" s="12"/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/>
      <c r="I24" s="11"/>
      <c r="J24" s="11"/>
      <c r="K24" s="11"/>
      <c r="L24" s="12"/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/>
      <c r="I25" s="11"/>
      <c r="J25" s="11"/>
      <c r="K25" s="11"/>
      <c r="L25" s="12"/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/>
      <c r="I26" s="11"/>
      <c r="J26" s="11"/>
      <c r="K26" s="11"/>
      <c r="L26" s="12"/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/>
      <c r="I27" s="11"/>
      <c r="J27" s="11"/>
      <c r="K27" s="11"/>
      <c r="L27" s="12"/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/>
      <c r="I28" s="11"/>
      <c r="J28" s="11"/>
      <c r="K28" s="11"/>
      <c r="L28" s="12"/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/>
      <c r="I29" s="11"/>
      <c r="J29" s="11"/>
      <c r="K29" s="11"/>
      <c r="L29" s="12"/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/>
      <c r="I30" s="11"/>
      <c r="J30" s="11"/>
      <c r="K30" s="11"/>
      <c r="L30" s="12"/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/>
      <c r="I31" s="11"/>
      <c r="J31" s="11"/>
      <c r="K31" s="11"/>
      <c r="L31" s="12"/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/>
      <c r="I32" s="81"/>
      <c r="J32" s="81"/>
      <c r="K32" s="82"/>
      <c r="L32" s="97"/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tr">
        <f>TRIM(B4)&amp;"|"&amp;TRIM(B3)&amp;"|"&amp;TRIM(B5)&amp;"|"&amp;TRIM(B6)&amp;"|"&amp;TRIM(B7)&amp;"|"&amp;TRIM(B8)</f>
        <v>REGC_A|REEC_C|Aucun|Aucun|Aucun|Aucun</v>
      </c>
      <c r="G2" s="43" t="str">
        <f>IFERROR(VLOOKUP($F$2,'Model Map'!$A$4:$E$200,2,FALSE),"(modèle inconnu)")</f>
        <v>BESSWeccCurrentSource</v>
      </c>
      <c r="H2" s="43" t="str">
        <f>IFERROR(VLOOKUP($F$2,'Model Map'!$A$4:$E$200,3,FALSE),"")</f>
        <v>BESS_</v>
      </c>
      <c r="I2" s="43" t="str">
        <f>IFERROR(VLOOKUP($F$2,'Model Map'!$A$4:$E$200,4,FALSE),"(modèle inconnu)")</f>
        <v>BESSWeccCurrentSourceNoPlantControl</v>
      </c>
      <c r="J2" s="43" t="str">
        <f>IFERROR(VLOOKUP($F$2,'Model Map'!$A$4:$E$200,5,FALSE),"")</f>
        <v>BESS_</v>
      </c>
    </row>
    <row r="3" spans="1:10" ht="18.75">
      <c r="A3" s="43" t="s">
        <v>310</v>
      </c>
      <c r="B3" s="44" t="s">
        <v>311</v>
      </c>
      <c r="C3" s="43" t="s">
        <v>312</v>
      </c>
    </row>
    <row r="4" spans="1:10" ht="18.75">
      <c r="A4" s="43" t="s">
        <v>313</v>
      </c>
      <c r="B4" s="44" t="s">
        <v>314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35"/>
      <c r="B9" s="35"/>
    </row>
    <row r="11" spans="1:10">
      <c r="A11" s="34" t="s">
        <v>320</v>
      </c>
    </row>
    <row r="12" spans="1:10">
      <c r="A12" s="34" t="s">
        <v>321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/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/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/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/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/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/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/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/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/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/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/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/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/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/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/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/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/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/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/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/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/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/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/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/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/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/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/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/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/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/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/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/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/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/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/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/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/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/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/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/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/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/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/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/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/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/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/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/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/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/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/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/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/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/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/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/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/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/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/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/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/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/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/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/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/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/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/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/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/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/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/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/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/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/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/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/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/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/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/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/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/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/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/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/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/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/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/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/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/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/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