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reenWebPatterns\UniAnalysis\data\"/>
    </mc:Choice>
  </mc:AlternateContent>
  <xr:revisionPtr revIDLastSave="0" documentId="13_ncr:1_{7F80C7BC-D775-4B6C-9CBB-2B937F0788BD}" xr6:coauthVersionLast="47" xr6:coauthVersionMax="47" xr10:uidLastSave="{00000000-0000-0000-0000-000000000000}"/>
  <bookViews>
    <workbookView xWindow="-108" yWindow="-108" windowWidth="23256" windowHeight="12456" xr2:uid="{242BEACB-38A6-4A1E-9002-BC4FA1E95975}"/>
  </bookViews>
  <sheets>
    <sheet name="top100resultsprocessed" sheetId="3" r:id="rId1"/>
    <sheet name="bottom100resultsprocessed" sheetId="4" r:id="rId2"/>
  </sheets>
  <definedNames>
    <definedName name="ExternalData_1" localSheetId="1" hidden="1">bottom100resultsprocessed!$A$1:$U$82</definedName>
    <definedName name="ExternalData_1" localSheetId="0" hidden="1">top100resultsprocessed!$A$1:$V$93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3" l="1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B83" i="4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1ED01-A609-4C6B-B7FD-907237327B7B}" keepAlive="1" name="Query - bottom100resultsprocessed" description="Verbinding maken met de query bottom100resultsprocessed in de werkmap." type="5" refreshedVersion="8" background="1" saveData="1">
    <dbPr connection="Provider=Microsoft.Mashup.OleDb.1;Data Source=$Workbook$;Location=bottom100resultsprocessed;Extended Properties=&quot;&quot;" command="SELECT * FROM [bottom100resultsprocessed]"/>
  </connection>
  <connection id="2" xr16:uid="{6207A2E1-00AD-4C69-AF66-21CE38812DEF}" keepAlive="1" name="Query - top100resultsprocessed (2)" description="Verbinding maken met de query top100resultsprocessed (2) in de werkmap." type="5" refreshedVersion="8" background="1" saveData="1">
    <dbPr connection="Provider=Microsoft.Mashup.OleDb.1;Data Source=$Workbook$;Location=&quot;top100resultsprocessed (2)&quot;;Extended Properties=&quot;&quot;" command="SELECT * FROM [top100resultsprocessed (2)]"/>
  </connection>
</connections>
</file>

<file path=xl/sharedStrings.xml><?xml version="1.0" encoding="utf-8"?>
<sst xmlns="http://schemas.openxmlformats.org/spreadsheetml/2006/main" count="218" uniqueCount="216">
  <si>
    <t xml:space="preserve"> performance_score</t>
  </si>
  <si>
    <t xml:space="preserve"> sustainability_score</t>
  </si>
  <si>
    <t xml:space="preserve"> unminified_html_score</t>
  </si>
  <si>
    <t xml:space="preserve"> unminified_html_value</t>
  </si>
  <si>
    <t xml:space="preserve"> unminified_css_score</t>
  </si>
  <si>
    <t xml:space="preserve"> unminified_css_value</t>
  </si>
  <si>
    <t xml:space="preserve"> unminified_js_score</t>
  </si>
  <si>
    <t xml:space="preserve"> unminified_js_value</t>
  </si>
  <si>
    <t xml:space="preserve"> video_codec_score</t>
  </si>
  <si>
    <t xml:space="preserve"> video_codec_value</t>
  </si>
  <si>
    <t xml:space="preserve"> font_family_score</t>
  </si>
  <si>
    <t xml:space="preserve"> font_family_value</t>
  </si>
  <si>
    <t xml:space="preserve"> font_format_score</t>
  </si>
  <si>
    <t xml:space="preserve"> font_format_value</t>
  </si>
  <si>
    <t xml:space="preserve"> responsive_images_score</t>
  </si>
  <si>
    <t xml:space="preserve"> responsive_images_value</t>
  </si>
  <si>
    <t xml:space="preserve"> optimised_images_score</t>
  </si>
  <si>
    <t xml:space="preserve"> optimised_images_value</t>
  </si>
  <si>
    <t xml:space="preserve"> text_compression_score</t>
  </si>
  <si>
    <t xml:space="preserve"> text_compression_value</t>
  </si>
  <si>
    <t>Queensland University of Technology QUT</t>
  </si>
  <si>
    <t>Western University</t>
  </si>
  <si>
    <t>The University of New South Wales UNSW Sydney</t>
  </si>
  <si>
    <t>Uppsala University</t>
  </si>
  <si>
    <t>McGill University</t>
  </si>
  <si>
    <t>Delft University of Technology</t>
  </si>
  <si>
    <t xml:space="preserve">Massachusetts Institute of Technology MIT </t>
  </si>
  <si>
    <t>The University of Edinburgh</t>
  </si>
  <si>
    <t>University of Bristol</t>
  </si>
  <si>
    <t>ETH Zurich - Swiss Federal Institute of Technology</t>
  </si>
  <si>
    <t>Durham University</t>
  </si>
  <si>
    <t>University of Toronto</t>
  </si>
  <si>
    <t>University of Glasgow</t>
  </si>
  <si>
    <t>Ghent University</t>
  </si>
  <si>
    <t>The University of Tokyo</t>
  </si>
  <si>
    <t>Monash University</t>
  </si>
  <si>
    <t>The University of Sheffield</t>
  </si>
  <si>
    <t>University of Southern California</t>
  </si>
  <si>
    <t>University of Sussex</t>
  </si>
  <si>
    <t>University of Alberta</t>
  </si>
  <si>
    <t>University of York</t>
  </si>
  <si>
    <t>University of California Berkeley UCB</t>
  </si>
  <si>
    <t>Newcastle University</t>
  </si>
  <si>
    <t>The Australian National University</t>
  </si>
  <si>
    <t>The University of Exeter</t>
  </si>
  <si>
    <t>University of Nottingham</t>
  </si>
  <si>
    <t>University of Southampton</t>
  </si>
  <si>
    <t>University of Birmingham</t>
  </si>
  <si>
    <t>The University of Queensland</t>
  </si>
  <si>
    <t>Pennsylvania State University</t>
  </si>
  <si>
    <t>University of Aberdeen</t>
  </si>
  <si>
    <t>University of Minnesota Twin Cities</t>
  </si>
  <si>
    <t>The University of Manchester</t>
  </si>
  <si>
    <t>Arizona State University</t>
  </si>
  <si>
    <t>University of Technology Sydney</t>
  </si>
  <si>
    <t>Lancaster University</t>
  </si>
  <si>
    <t>Cardiff University</t>
  </si>
  <si>
    <t>Seoul National University</t>
  </si>
  <si>
    <t>University of Otago</t>
  </si>
  <si>
    <t>The University of Adelaide</t>
  </si>
  <si>
    <t>University of British Columbia</t>
  </si>
  <si>
    <t>Nanyang Technological University Singapore NTU</t>
  </si>
  <si>
    <t>University College Dublin</t>
  </si>
  <si>
    <t>University of Cape Town</t>
  </si>
  <si>
    <t>University of Liverpool</t>
  </si>
  <si>
    <t>Queen Mary University of London</t>
  </si>
  <si>
    <t>New York University NYU</t>
  </si>
  <si>
    <t>Macquarie University</t>
  </si>
  <si>
    <t xml:space="preserve">KTH Royal Institute of Technology </t>
  </si>
  <si>
    <t>Aalto University</t>
  </si>
  <si>
    <t>The University of Auckland</t>
  </si>
  <si>
    <t>University of Helsinki</t>
  </si>
  <si>
    <t>University of Reading</t>
  </si>
  <si>
    <t>RMIT University</t>
  </si>
  <si>
    <t>University of Wollongong</t>
  </si>
  <si>
    <t>Loughborough University</t>
  </si>
  <si>
    <t>Deakin University</t>
  </si>
  <si>
    <t>Universidade de São Paulo</t>
  </si>
  <si>
    <t>University of Calgary</t>
  </si>
  <si>
    <t>University of Waterloo</t>
  </si>
  <si>
    <t>Imperial College London</t>
  </si>
  <si>
    <t>Technical University of Munich</t>
  </si>
  <si>
    <t>University of Pennsylvania</t>
  </si>
  <si>
    <t>University of Gothenburg</t>
  </si>
  <si>
    <t>The University of Newcastle Australia UON</t>
  </si>
  <si>
    <t>Wageningen University</t>
  </si>
  <si>
    <t>Universitat de Barcelona</t>
  </si>
  <si>
    <t>Yale University</t>
  </si>
  <si>
    <t>McMaster University</t>
  </si>
  <si>
    <t>University of Cologne</t>
  </si>
  <si>
    <t>The University of Sydney</t>
  </si>
  <si>
    <t>Swansea University</t>
  </si>
  <si>
    <t>Massey University</t>
  </si>
  <si>
    <t>University of East Anglia UEA</t>
  </si>
  <si>
    <t xml:space="preserve">Université de Montréal </t>
  </si>
  <si>
    <t>Victoria University of Wellington</t>
  </si>
  <si>
    <t>The London School of Economics and Political Science LSE</t>
  </si>
  <si>
    <t>University of St Andrews</t>
  </si>
  <si>
    <t>University College Cork</t>
  </si>
  <si>
    <t>Curtin University</t>
  </si>
  <si>
    <t>University of Saskatchewan</t>
  </si>
  <si>
    <t>Lund University</t>
  </si>
  <si>
    <t>Universität Hamburg</t>
  </si>
  <si>
    <t>University of Bath</t>
  </si>
  <si>
    <t>Purdue University</t>
  </si>
  <si>
    <t>Albert-Ludwigs-Universitaet Freiburg</t>
  </si>
  <si>
    <t>National Taiwan University NTU</t>
  </si>
  <si>
    <t>Concordia University</t>
  </si>
  <si>
    <t>Simon Fraser University</t>
  </si>
  <si>
    <t>The University of Warwick</t>
  </si>
  <si>
    <t>University of Waikato</t>
  </si>
  <si>
    <t>The University of Melbourne</t>
  </si>
  <si>
    <t>name</t>
  </si>
  <si>
    <t>rank</t>
  </si>
  <si>
    <t>performance_score</t>
  </si>
  <si>
    <t>sustainability_score</t>
  </si>
  <si>
    <t>unminified_html_score</t>
  </si>
  <si>
    <t>unminified_html_value</t>
  </si>
  <si>
    <t>unminified_css_score</t>
  </si>
  <si>
    <t>unminified_css_value</t>
  </si>
  <si>
    <t>unminified_js_score</t>
  </si>
  <si>
    <t>unminified_js_value</t>
  </si>
  <si>
    <t>video_codec_score</t>
  </si>
  <si>
    <t>video_codec_value</t>
  </si>
  <si>
    <t>font_family_score</t>
  </si>
  <si>
    <t>font_family_value</t>
  </si>
  <si>
    <t>font_format_score</t>
  </si>
  <si>
    <t>font_format_value</t>
  </si>
  <si>
    <t>responsive_images_score</t>
  </si>
  <si>
    <t>responsive_images_value</t>
  </si>
  <si>
    <t>optimised_images_score</t>
  </si>
  <si>
    <t>optimised_images_value</t>
  </si>
  <si>
    <t>text_compression_score</t>
  </si>
  <si>
    <t>text_compression_value</t>
  </si>
  <si>
    <t>Agrocampus Ouest</t>
  </si>
  <si>
    <t>Ajman University</t>
  </si>
  <si>
    <t>Appalachian State University ASU</t>
  </si>
  <si>
    <t>Baku State University</t>
  </si>
  <si>
    <t xml:space="preserve">Birmingham City University </t>
  </si>
  <si>
    <t>California Polytechnic State University</t>
  </si>
  <si>
    <t>Central Michigan University</t>
  </si>
  <si>
    <t>China University of Petroleum</t>
  </si>
  <si>
    <t>CUNY Hunter College</t>
  </si>
  <si>
    <t>Cyprus University of Technology</t>
  </si>
  <si>
    <t>CY Cergy Paris University</t>
  </si>
  <si>
    <t>Ecole Centrale de Lyon</t>
  </si>
  <si>
    <t>EGE UNIVERSITY</t>
  </si>
  <si>
    <t>Escuela Politécnica Nacional</t>
  </si>
  <si>
    <t xml:space="preserve">Fordham University </t>
  </si>
  <si>
    <t>Fundação Getulio Vargas</t>
  </si>
  <si>
    <t>German Jordanian University</t>
  </si>
  <si>
    <t>Graphic Era Deemed University</t>
  </si>
  <si>
    <t>Guangxi University</t>
  </si>
  <si>
    <t>Harbin Engineering University</t>
  </si>
  <si>
    <t>HeFei University of Technology</t>
  </si>
  <si>
    <t>Hunan Normal University</t>
  </si>
  <si>
    <t>Hungarian University of Agriculture and Life Sciences</t>
  </si>
  <si>
    <t>I-Shou University ISU</t>
  </si>
  <si>
    <t>Indian Institute of Technology Ropar</t>
  </si>
  <si>
    <t>International Hellenic University</t>
  </si>
  <si>
    <t>International Islamic University Malaysia IIUM</t>
  </si>
  <si>
    <t>Jiangnan University</t>
  </si>
  <si>
    <t>JSS Academy of Higher Education and Research Deemed to be University</t>
  </si>
  <si>
    <t>Karunya Institute of Technology and Sciences - Deemed to be University</t>
  </si>
  <si>
    <t xml:space="preserve">Kharkiv National University of Radio Electronics </t>
  </si>
  <si>
    <t>Leeds Beckett University</t>
  </si>
  <si>
    <t>Lobachevsky University</t>
  </si>
  <si>
    <t>Lucian Blaga University of Sibiu</t>
  </si>
  <si>
    <t>Majmaah University</t>
  </si>
  <si>
    <t>Management and Science University</t>
  </si>
  <si>
    <t>Mapua University</t>
  </si>
  <si>
    <t>Marquette University</t>
  </si>
  <si>
    <t>Mendel University in Brno</t>
  </si>
  <si>
    <t>National Institute of Technology Karnataka Surathkal</t>
  </si>
  <si>
    <t>Northern Illinois University</t>
  </si>
  <si>
    <t>North China Electric Power University</t>
  </si>
  <si>
    <t>Nova Southeastern University</t>
  </si>
  <si>
    <t>Prince Sattam Bin Abdulaziz University</t>
  </si>
  <si>
    <t>Roskilde University</t>
  </si>
  <si>
    <t>Shahid Beheshti University SBU</t>
  </si>
  <si>
    <t>Shiv Nadar University</t>
  </si>
  <si>
    <t>Silesian University of Technology</t>
  </si>
  <si>
    <t>South Dakota State University</t>
  </si>
  <si>
    <t>Srinakharinwirot University</t>
  </si>
  <si>
    <t xml:space="preserve">Suranaree University of Technology </t>
  </si>
  <si>
    <t>Tallinn University of Technology TalTech</t>
  </si>
  <si>
    <t>The Islamia University of BahawalpurPakistan</t>
  </si>
  <si>
    <t xml:space="preserve">Universidade Federal de Pelotas </t>
  </si>
  <si>
    <t xml:space="preserve">Universidade Federal de Pernambuco UFPE </t>
  </si>
  <si>
    <t>Universidade Federal do ABC UFABC</t>
  </si>
  <si>
    <t>Universidade Federal do Rio Grande Do Norte</t>
  </si>
  <si>
    <t>Universidad de Monterrey UDEM</t>
  </si>
  <si>
    <t>Universidad Nacional Agraria la Molina</t>
  </si>
  <si>
    <t>Universidad Nacional del Comahue</t>
  </si>
  <si>
    <t>Universidad Nacional del Sur</t>
  </si>
  <si>
    <t>Universidad Nacional de Mar del Plata</t>
  </si>
  <si>
    <t>Universidad Nacional de San Martín UNSAM</t>
  </si>
  <si>
    <t>Universidad San Ignacio de Loyola</t>
  </si>
  <si>
    <t>Universitas Islam Indonesia</t>
  </si>
  <si>
    <t>Universitas Negeri Semarang</t>
  </si>
  <si>
    <t>Universiti Malaysia Sabah UMS</t>
  </si>
  <si>
    <t>University of Karachi</t>
  </si>
  <si>
    <t>University of Novi Sad</t>
  </si>
  <si>
    <t>University of Tabriz</t>
  </si>
  <si>
    <t>University of the South Pacific</t>
  </si>
  <si>
    <t>University of the West of Scotland UWS</t>
  </si>
  <si>
    <t>University of Tyumen</t>
  </si>
  <si>
    <t>University of Wolverhampton</t>
  </si>
  <si>
    <t>Università degli Studi della Campania Luigi Vanvitelli</t>
  </si>
  <si>
    <t>Universität Mannheim</t>
  </si>
  <si>
    <t>Universität Siegen</t>
  </si>
  <si>
    <t>Université de Perpignan Via Domitia</t>
  </si>
  <si>
    <t>Université Ibn Tofail</t>
  </si>
  <si>
    <t>Walailak University</t>
  </si>
  <si>
    <t>Wroclaw University of Science and Technology WRUST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</si>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</sst>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4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223E7E-CEFC-4063-A071-53D96EA10D68}" autoFormatId="16" applyNumberFormats="0" applyBorderFormats="0" applyFontFormats="0" applyPatternFormats="0" applyAlignmentFormats="0" applyWidthHeightFormats="0">
  <queryTableRefresh nextId="23">
    <queryTableFields count="22">
      <queryTableField id="1" name="rank" tableColumnId="1"/>
      <queryTableField id="2" name="name" tableColumnId="2"/>
      <queryTableField id="3" name="performance_score" tableColumnId="3"/>
      <queryTableField id="4" name="sustainability_score" tableColumnId="4"/>
      <queryTableField id="5" name="unminified_html_score" tableColumnId="5"/>
      <queryTableField id="6" name="unminified_html_value" tableColumnId="6"/>
      <queryTableField id="7" name="unminified_css_score" tableColumnId="7"/>
      <queryTableField id="8" name="unminified_css_value" tableColumnId="8"/>
      <queryTableField id="9" name="unminified_js_score" tableColumnId="9"/>
      <queryTableField id="10" name="unminified_js_value" tableColumnId="10"/>
      <queryTableField id="11" name="video_codec_score" tableColumnId="11"/>
      <queryTableField id="12" name="video_codec_value" tableColumnId="12"/>
      <queryTableField id="13" name="font_family_score" tableColumnId="13"/>
      <queryTableField id="14" name="font_family_value" tableColumnId="14"/>
      <queryTableField id="15" name="font_format_score" tableColumnId="15"/>
      <queryTableField id="16" name="font_format_value" tableColumnId="16"/>
      <queryTableField id="17" name="responsive_images_score" tableColumnId="17"/>
      <queryTableField id="18" name="responsive_images_value" tableColumnId="18"/>
      <queryTableField id="19" name="optimised_images_score" tableColumnId="19"/>
      <queryTableField id="20" name="optimised_images_value" tableColumnId="20"/>
      <queryTableField id="21" name="text_compression_score" tableColumnId="21"/>
      <queryTableField id="22" name="text_compression_valu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08BC94-D632-4DE0-980B-FBEB78F107AB}" autoFormatId="16" applyNumberFormats="0" applyBorderFormats="0" applyFontFormats="0" applyPatternFormats="0" applyAlignmentFormats="0" applyWidthHeightFormats="0">
  <queryTableRefresh nextId="22">
    <queryTableFields count="21">
      <queryTableField id="1" name="name" tableColumnId="1"/>
      <queryTableField id="2" name=" performance_score" tableColumnId="2"/>
      <queryTableField id="3" name=" sustainability_score" tableColumnId="3"/>
      <queryTableField id="4" name=" unminified_html_score" tableColumnId="4"/>
      <queryTableField id="5" name=" unminified_html_value" tableColumnId="5"/>
      <queryTableField id="6" name=" unminified_css_score" tableColumnId="6"/>
      <queryTableField id="7" name=" unminified_css_value" tableColumnId="7"/>
      <queryTableField id="8" name=" unminified_js_score" tableColumnId="8"/>
      <queryTableField id="9" name=" unminified_js_value" tableColumnId="9"/>
      <queryTableField id="10" name=" video_codec_score" tableColumnId="10"/>
      <queryTableField id="11" name=" video_codec_value" tableColumnId="11"/>
      <queryTableField id="12" name=" font_family_score" tableColumnId="12"/>
      <queryTableField id="13" name=" font_family_value" tableColumnId="13"/>
      <queryTableField id="14" name=" font_format_score" tableColumnId="14"/>
      <queryTableField id="15" name=" font_format_value" tableColumnId="15"/>
      <queryTableField id="16" name=" responsive_images_score" tableColumnId="16"/>
      <queryTableField id="17" name=" responsive_images_value" tableColumnId="17"/>
      <queryTableField id="18" name=" optimised_images_score" tableColumnId="18"/>
      <queryTableField id="19" name=" optimised_images_value" tableColumnId="19"/>
      <queryTableField id="20" name=" text_compression_score" tableColumnId="20"/>
      <queryTableField id="21" name=" text_compression_valu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0CBA6F-3353-41AA-A52A-0151FD54A41B}" name="top100resultsprocessed__2" displayName="top100resultsprocessed__2" ref="A1:V94" tableType="queryTable" totalsRowCount="1">
  <autoFilter ref="A1:V93" xr:uid="{6A0CBA6F-3353-41AA-A52A-0151FD54A41B}"/>
  <tableColumns count="22">
    <tableColumn id="1" xr3:uid="{6041EC8E-CE48-404B-A3E9-8A1176A2D700}" uniqueName="1" name="rank" totalsRowLabel="Totaal" queryTableFieldId="1" dataDxfId="23"/>
    <tableColumn id="2" xr3:uid="{8BC47BD8-44AD-4F5D-8177-99B6904C263F}" uniqueName="2" name="name" queryTableFieldId="2" dataDxfId="22"/>
    <tableColumn id="3" xr3:uid="{9DC70621-4BEB-4282-8AAD-E50622DE0793}" uniqueName="3" name="performance_score" totalsRowFunction="custom" queryTableFieldId="3" totalsRowDxfId="21">
      <totalsRowFormula>AVERAGE(top100resultsprocessed__2[performance_score])</totalsRowFormula>
    </tableColumn>
    <tableColumn id="4" xr3:uid="{98912C8C-2DE1-4A57-AB90-3861AD7618AB}" uniqueName="4" name="sustainability_score" totalsRowFunction="custom" queryTableFieldId="4" dataDxfId="20" totalsRowDxfId="19">
      <totalsRowFormula>AVERAGE(top100resultsprocessed__2[sustainability_score])</totalsRowFormula>
    </tableColumn>
    <tableColumn id="5" xr3:uid="{DADA6EC6-0120-43D7-AFAF-C754523F6855}" uniqueName="5" name="unminified_html_score" totalsRowFunction="custom" queryTableFieldId="5" dataDxfId="18" totalsRowDxfId="17">
      <totalsRowFormula>AVERAGE(top100resultsprocessed__2[unminified_html_score])</totalsRowFormula>
    </tableColumn>
    <tableColumn id="6" xr3:uid="{B25AFF6D-FD4F-4F07-9801-8EED5B806CE5}" uniqueName="6" name="unminified_html_value" totalsRowFunction="custom" queryTableFieldId="6" totalsRowDxfId="16">
      <totalsRowFormula>AVERAGE(top100resultsprocessed__2[unminified_html_value])</totalsRowFormula>
    </tableColumn>
    <tableColumn id="7" xr3:uid="{B98AC7F5-312A-43AE-B340-DC049B6E2A5E}" uniqueName="7" name="unminified_css_score" totalsRowFunction="custom" queryTableFieldId="7" totalsRowDxfId="15">
      <totalsRowFormula>AVERAGE(top100resultsprocessed__2[unminified_css_score])</totalsRowFormula>
    </tableColumn>
    <tableColumn id="8" xr3:uid="{91345C81-5238-4D33-8D98-898BE2F1F3B2}" uniqueName="8" name="unminified_css_value" totalsRowFunction="custom" queryTableFieldId="8" totalsRowDxfId="14">
      <totalsRowFormula>AVERAGE(top100resultsprocessed__2[unminified_css_value])</totalsRowFormula>
    </tableColumn>
    <tableColumn id="9" xr3:uid="{C49B7C01-57E1-4549-9258-EF9004BEE3A3}" uniqueName="9" name="unminified_js_score" totalsRowFunction="custom" queryTableFieldId="9" totalsRowDxfId="13">
      <totalsRowFormula>AVERAGE(top100resultsprocessed__2[unminified_js_score])</totalsRowFormula>
    </tableColumn>
    <tableColumn id="10" xr3:uid="{670A0F8D-A32B-40B8-B59F-850F2E1E938E}" uniqueName="10" name="unminified_js_value" totalsRowFunction="custom" queryTableFieldId="10" totalsRowDxfId="12">
      <totalsRowFormula>AVERAGE(top100resultsprocessed__2[unminified_js_value])</totalsRowFormula>
    </tableColumn>
    <tableColumn id="11" xr3:uid="{2869B033-271B-4796-862E-A175B2DE0B77}" uniqueName="11" name="video_codec_score" totalsRowFunction="custom" queryTableFieldId="11" totalsRowDxfId="11">
      <totalsRowFormula>AVERAGE(top100resultsprocessed__2[video_codec_score])</totalsRowFormula>
    </tableColumn>
    <tableColumn id="12" xr3:uid="{434739D9-ECA7-40AF-AEE7-CCBB0F6C6842}" uniqueName="12" name="video_codec_value" totalsRowFunction="custom" queryTableFieldId="12" totalsRowDxfId="10">
      <totalsRowFormula>AVERAGE(top100resultsprocessed__2[video_codec_value])</totalsRowFormula>
    </tableColumn>
    <tableColumn id="13" xr3:uid="{DBC96505-A198-4216-885F-8DC2F39BAF17}" uniqueName="13" name="font_family_score" totalsRowFunction="custom" queryTableFieldId="13" totalsRowDxfId="9">
      <totalsRowFormula>AVERAGE(top100resultsprocessed__2[font_family_score])</totalsRowFormula>
    </tableColumn>
    <tableColumn id="14" xr3:uid="{EF9568D2-B75F-4395-81B6-FFFE7E1FC64B}" uniqueName="14" name="font_family_value" totalsRowFunction="custom" queryTableFieldId="14" totalsRowDxfId="8">
      <totalsRowFormula>AVERAGE(top100resultsprocessed__2[font_family_value])</totalsRowFormula>
    </tableColumn>
    <tableColumn id="15" xr3:uid="{5A16B963-798C-42C7-8133-D4C35FD62D7C}" uniqueName="15" name="font_format_score" totalsRowFunction="custom" queryTableFieldId="15" totalsRowDxfId="7">
      <totalsRowFormula>AVERAGE(top100resultsprocessed__2[font_format_score])</totalsRowFormula>
    </tableColumn>
    <tableColumn id="16" xr3:uid="{D20CE300-C167-4053-921F-EC0FD57E0F72}" uniqueName="16" name="font_format_value" totalsRowFunction="custom" queryTableFieldId="16" totalsRowDxfId="6">
      <totalsRowFormula>AVERAGE(top100resultsprocessed__2[font_format_value])</totalsRowFormula>
    </tableColumn>
    <tableColumn id="17" xr3:uid="{BAB6CF2C-18C0-4B00-8AC3-B80187B29324}" uniqueName="17" name="responsive_images_score" totalsRowFunction="custom" queryTableFieldId="17" totalsRowDxfId="5">
      <totalsRowFormula>AVERAGE(top100resultsprocessed__2[responsive_images_score])</totalsRowFormula>
    </tableColumn>
    <tableColumn id="18" xr3:uid="{D1FF1524-3C27-4AA0-942B-466E46D19EBE}" uniqueName="18" name="responsive_images_value" totalsRowFunction="custom" queryTableFieldId="18" totalsRowDxfId="4">
      <totalsRowFormula>AVERAGE(top100resultsprocessed__2[responsive_images_value])</totalsRowFormula>
    </tableColumn>
    <tableColumn id="19" xr3:uid="{AF69B823-8365-4877-8EBA-DF3DAE94CC4A}" uniqueName="19" name="optimised_images_score" totalsRowFunction="custom" queryTableFieldId="19" totalsRowDxfId="3">
      <totalsRowFormula>AVERAGE(top100resultsprocessed__2[optimised_images_score])</totalsRowFormula>
    </tableColumn>
    <tableColumn id="20" xr3:uid="{B07C0619-5D14-4AA8-9F17-A72A6C588FCA}" uniqueName="20" name="optimised_images_value" totalsRowFunction="custom" queryTableFieldId="20" totalsRowDxfId="2">
      <totalsRowFormula>AVERAGE(top100resultsprocessed__2[optimised_images_value])</totalsRowFormula>
    </tableColumn>
    <tableColumn id="21" xr3:uid="{32E76C08-FF3D-455F-8463-1D32578BA472}" uniqueName="21" name="text_compression_score" totalsRowFunction="custom" queryTableFieldId="21" totalsRowDxfId="1">
      <totalsRowFormula>AVERAGE(top100resultsprocessed__2[text_compression_score])</totalsRowFormula>
    </tableColumn>
    <tableColumn id="22" xr3:uid="{8B07B256-EA7C-42B6-8B81-937E6409FF3D}" uniqueName="22" name="text_compression_value" totalsRowFunction="custom" queryTableFieldId="22" totalsRowDxfId="0">
      <totalsRowFormula>AVERAGE(top100resultsprocessed__2[text_compression_value])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72F082-46B7-41D3-8217-5181EA1DBDFA}" name="bottom100resultsprocessed" displayName="bottom100resultsprocessed" ref="A1:U83" tableType="queryTable" totalsRowCount="1">
  <autoFilter ref="A1:U82" xr:uid="{FD72F082-46B7-41D3-8217-5181EA1DBDFA}"/>
  <sortState xmlns:xlrd2="http://schemas.microsoft.com/office/spreadsheetml/2017/richdata2" ref="A2:U82">
    <sortCondition ref="C1:C82"/>
  </sortState>
  <tableColumns count="21">
    <tableColumn id="1" xr3:uid="{D984877D-1E31-4FED-BB87-17783049239D}" uniqueName="1" name="name" totalsRowLabel="Totaal" queryTableFieldId="1" dataDxfId="26"/>
    <tableColumn id="2" xr3:uid="{CD6E2BEC-7D94-47BF-B6D7-266E8FC34B57}" uniqueName="2" name=" performance_score" totalsRowFunction="custom" queryTableFieldId="2" dataDxfId="25" totalsRowDxfId="46">
      <totalsRowFormula>AVERAGE(bottom100resultsprocessed [ performance_score] )</totalsRowFormula>
    </tableColumn>
    <tableColumn id="3" xr3:uid="{04698195-CC5F-414D-8739-996F2441BAED}" uniqueName="3" name=" sustainability_score" totalsRowFunction="custom" queryTableFieldId="3" dataDxfId="24" totalsRowDxfId="45">
      <totalsRowFormula>AVERAGE(bottom100resultsprocessed [ sustainability_score] )</totalsRowFormula>
    </tableColumn>
    <tableColumn id="4" xr3:uid="{66D59DF3-06DB-46C2-A21C-B8033EBFDDFA}" uniqueName="4" name=" unminified_html_score" totalsRowFunction="custom" queryTableFieldId="4" totalsRowDxfId="44">
      <totalsRowFormula>AVERAGE(bottom100resultsprocessed [ unminified_html_score] )</totalsRowFormula>
    </tableColumn>
    <tableColumn id="5" xr3:uid="{7D4E6CB6-DC68-40AD-B4DC-4F76B57BC71D}" uniqueName="5" name=" unminified_html_value" totalsRowFunction="custom" queryTableFieldId="5" totalsRowDxfId="43">
      <totalsRowFormula>AVERAGE(bottom100resultsprocessed [ unminified_html_value] )</totalsRowFormula>
    </tableColumn>
    <tableColumn id="6" xr3:uid="{338138A2-0D61-4496-80C7-CEF7027A0B90}" uniqueName="6" name=" unminified_css_score" totalsRowFunction="custom" queryTableFieldId="6" totalsRowDxfId="42">
      <totalsRowFormula>AVERAGE(bottom100resultsprocessed [ unminified_css_score] )</totalsRowFormula>
    </tableColumn>
    <tableColumn id="7" xr3:uid="{AFA6C27B-3A8F-4642-818B-5F90FD7C0709}" uniqueName="7" name=" unminified_css_value" totalsRowFunction="custom" queryTableFieldId="7" totalsRowDxfId="41">
      <totalsRowFormula>AVERAGE(bottom100resultsprocessed [ unminified_css_value] )</totalsRowFormula>
    </tableColumn>
    <tableColumn id="8" xr3:uid="{AA4BAEA6-3842-4428-AF0E-DCD56996C037}" uniqueName="8" name=" unminified_js_score" totalsRowFunction="custom" queryTableFieldId="8" totalsRowDxfId="40">
      <totalsRowFormula>AVERAGE(bottom100resultsprocessed [ unminified_js_score] )</totalsRowFormula>
    </tableColumn>
    <tableColumn id="9" xr3:uid="{FD93EE1B-F026-4654-BB89-31E7BB7397CE}" uniqueName="9" name=" unminified_js_value" totalsRowFunction="custom" queryTableFieldId="9" totalsRowDxfId="39">
      <totalsRowFormula>AVERAGE(bottom100resultsprocessed [ unminified_js_value] )</totalsRowFormula>
    </tableColumn>
    <tableColumn id="10" xr3:uid="{2F3265FC-5FB5-4858-A4F7-AAA2552872AB}" uniqueName="10" name=" video_codec_score" totalsRowFunction="custom" queryTableFieldId="10" totalsRowDxfId="38">
      <totalsRowFormula>AVERAGE(bottom100resultsprocessed [ video_codec_score] )</totalsRowFormula>
    </tableColumn>
    <tableColumn id="11" xr3:uid="{3C1B437E-AB05-40AF-AFCD-407A4702ADFC}" uniqueName="11" name=" video_codec_value" totalsRowFunction="custom" queryTableFieldId="11" totalsRowDxfId="37">
      <totalsRowFormula>AVERAGE(bottom100resultsprocessed [ video_codec_value] )</totalsRowFormula>
    </tableColumn>
    <tableColumn id="12" xr3:uid="{8008C976-0FF3-44C0-B11C-1A47FE25002A}" uniqueName="12" name=" font_family_score" totalsRowFunction="custom" queryTableFieldId="12" totalsRowDxfId="36">
      <totalsRowFormula>AVERAGE(bottom100resultsprocessed [ font_family_score] )</totalsRowFormula>
    </tableColumn>
    <tableColumn id="13" xr3:uid="{71EF3C74-C4DC-4E71-89AB-695F2E7C6E5D}" uniqueName="13" name=" font_family_value" totalsRowFunction="custom" queryTableFieldId="13" totalsRowDxfId="35">
      <totalsRowFormula>AVERAGE(bottom100resultsprocessed [ font_family_value] )</totalsRowFormula>
    </tableColumn>
    <tableColumn id="14" xr3:uid="{07709C9D-EF1B-498E-8666-6FCF0E9C3527}" uniqueName="14" name=" font_format_score" totalsRowFunction="custom" queryTableFieldId="14" totalsRowDxfId="34">
      <totalsRowFormula>AVERAGE(bottom100resultsprocessed [ font_format_score] )</totalsRowFormula>
    </tableColumn>
    <tableColumn id="15" xr3:uid="{946B8C95-2089-48A0-914B-0DADB391FE46}" uniqueName="15" name=" font_format_value" totalsRowFunction="custom" queryTableFieldId="15" totalsRowDxfId="33">
      <totalsRowFormula>AVERAGE(bottom100resultsprocessed [ font_format_value] )</totalsRowFormula>
    </tableColumn>
    <tableColumn id="16" xr3:uid="{F03FCDA3-48B9-4C1E-8F4F-17721EEFBC25}" uniqueName="16" name=" responsive_images_score" totalsRowFunction="custom" queryTableFieldId="16" totalsRowDxfId="32">
      <totalsRowFormula>AVERAGE(bottom100resultsprocessed [ responsive_images_score] )</totalsRowFormula>
    </tableColumn>
    <tableColumn id="17" xr3:uid="{02FA3E2F-E2D9-40E2-902C-FFC8C965B08F}" uniqueName="17" name=" responsive_images_value" totalsRowFunction="custom" queryTableFieldId="17" totalsRowDxfId="31">
      <totalsRowFormula>AVERAGE(bottom100resultsprocessed [ responsive_images_value] )</totalsRowFormula>
    </tableColumn>
    <tableColumn id="18" xr3:uid="{4984B34A-0995-4761-AFCA-02AA951E8787}" uniqueName="18" name=" optimised_images_score" totalsRowFunction="custom" queryTableFieldId="18" totalsRowDxfId="30">
      <totalsRowFormula>AVERAGE(bottom100resultsprocessed [ optimised_images_score] )</totalsRowFormula>
    </tableColumn>
    <tableColumn id="19" xr3:uid="{250C4CD1-4E1A-40FD-BA36-BD379B055FBB}" uniqueName="19" name=" optimised_images_value" totalsRowFunction="custom" queryTableFieldId="19" totalsRowDxfId="29">
      <totalsRowFormula>AVERAGE(bottom100resultsprocessed [ optimised_images_value] )</totalsRowFormula>
    </tableColumn>
    <tableColumn id="20" xr3:uid="{429127B2-568D-4F53-A907-2CF0EF3488E1}" uniqueName="20" name=" text_compression_score" totalsRowFunction="custom" queryTableFieldId="20" totalsRowDxfId="28">
      <totalsRowFormula>AVERAGE(bottom100resultsprocessed [ text_compression_score] )</totalsRowFormula>
    </tableColumn>
    <tableColumn id="21" xr3:uid="{7D361411-B7BE-49CC-9083-6780FE7C9D0E}" uniqueName="21" name=" text_compression_value" totalsRowFunction="custom" queryTableFieldId="21" totalsRowDxfId="27">
      <totalsRowFormula>AVERAGE(bottom100resultsprocessed [ text_compression_value] 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E03D-EC55-4F73-BC5D-33F6F069F598}">
  <dimension ref="A1:V94"/>
  <sheetViews>
    <sheetView tabSelected="1" topLeftCell="A73" zoomScaleNormal="100" workbookViewId="0">
      <selection activeCell="D98" sqref="D98"/>
    </sheetView>
  </sheetViews>
  <sheetFormatPr defaultRowHeight="14.4" x14ac:dyDescent="0.3"/>
  <cols>
    <col min="1" max="1" width="7" style="2" bestFit="1" customWidth="1"/>
    <col min="2" max="2" width="49" bestFit="1" customWidth="1"/>
    <col min="3" max="3" width="19.77734375" bestFit="1" customWidth="1"/>
    <col min="4" max="4" width="19.88671875" style="2" bestFit="1" customWidth="1"/>
    <col min="5" max="5" width="22.88671875" style="2" bestFit="1" customWidth="1"/>
    <col min="6" max="6" width="23" bestFit="1" customWidth="1"/>
    <col min="7" max="7" width="21.44140625" bestFit="1" customWidth="1"/>
    <col min="8" max="8" width="21.5546875" bestFit="1" customWidth="1"/>
    <col min="9" max="9" width="20.33203125" bestFit="1" customWidth="1"/>
    <col min="10" max="10" width="20.44140625" bestFit="1" customWidth="1"/>
    <col min="11" max="11" width="19.5546875" bestFit="1" customWidth="1"/>
    <col min="12" max="12" width="19.6640625" bestFit="1" customWidth="1"/>
    <col min="13" max="13" width="18.5546875" bestFit="1" customWidth="1"/>
    <col min="14" max="14" width="18.6640625" bestFit="1" customWidth="1"/>
    <col min="15" max="15" width="19.109375" bestFit="1" customWidth="1"/>
    <col min="16" max="16" width="19.21875" bestFit="1" customWidth="1"/>
    <col min="17" max="17" width="24.88671875" bestFit="1" customWidth="1"/>
    <col min="18" max="18" width="25" bestFit="1" customWidth="1"/>
    <col min="19" max="19" width="24.21875" bestFit="1" customWidth="1"/>
    <col min="20" max="20" width="24.33203125" bestFit="1" customWidth="1"/>
    <col min="21" max="21" width="23.88671875" bestFit="1" customWidth="1"/>
    <col min="22" max="22" width="24" bestFit="1" customWidth="1"/>
  </cols>
  <sheetData>
    <row r="1" spans="1:22" x14ac:dyDescent="0.3">
      <c r="A1" s="2" t="s">
        <v>113</v>
      </c>
      <c r="B1" t="s">
        <v>112</v>
      </c>
      <c r="C1" t="s">
        <v>114</v>
      </c>
      <c r="D1" s="2" t="s">
        <v>115</v>
      </c>
      <c r="E1" s="2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</row>
    <row r="2" spans="1:22" x14ac:dyDescent="0.3">
      <c r="A2" s="1">
        <v>1</v>
      </c>
      <c r="B2" s="1" t="s">
        <v>31</v>
      </c>
      <c r="C2">
        <v>0.8</v>
      </c>
      <c r="D2" s="2">
        <v>0.57999999999999996</v>
      </c>
      <c r="E2" s="2">
        <v>0.88</v>
      </c>
      <c r="F2">
        <v>13451</v>
      </c>
      <c r="G2">
        <v>1</v>
      </c>
      <c r="H2">
        <v>0</v>
      </c>
      <c r="I2">
        <v>1</v>
      </c>
      <c r="J2">
        <v>0</v>
      </c>
      <c r="L2">
        <v>0</v>
      </c>
      <c r="M2">
        <v>0</v>
      </c>
      <c r="N2">
        <v>11</v>
      </c>
      <c r="O2">
        <v>0.97</v>
      </c>
      <c r="P2">
        <v>1</v>
      </c>
      <c r="Q2">
        <v>0</v>
      </c>
      <c r="R2">
        <v>160</v>
      </c>
      <c r="S2">
        <v>1</v>
      </c>
      <c r="T2">
        <v>0</v>
      </c>
      <c r="U2">
        <v>1</v>
      </c>
      <c r="V2">
        <v>0</v>
      </c>
    </row>
    <row r="3" spans="1:22" x14ac:dyDescent="0.3">
      <c r="A3" s="1">
        <v>2</v>
      </c>
      <c r="B3" s="1" t="s">
        <v>41</v>
      </c>
      <c r="C3">
        <v>0.56000000000000005</v>
      </c>
      <c r="D3" s="2">
        <v>0.57999999999999996</v>
      </c>
      <c r="E3" s="2">
        <v>0.83</v>
      </c>
      <c r="F3">
        <v>8914</v>
      </c>
      <c r="G3">
        <v>1</v>
      </c>
      <c r="H3">
        <v>0</v>
      </c>
      <c r="I3">
        <v>1</v>
      </c>
      <c r="J3">
        <v>0</v>
      </c>
      <c r="L3">
        <v>0</v>
      </c>
      <c r="M3">
        <v>0</v>
      </c>
      <c r="N3">
        <v>9</v>
      </c>
      <c r="O3">
        <v>0.97</v>
      </c>
      <c r="P3">
        <v>1</v>
      </c>
      <c r="Q3">
        <v>1</v>
      </c>
      <c r="R3">
        <v>0</v>
      </c>
      <c r="S3">
        <v>0</v>
      </c>
      <c r="T3">
        <v>5100</v>
      </c>
      <c r="U3">
        <v>1</v>
      </c>
      <c r="V3">
        <v>0</v>
      </c>
    </row>
    <row r="4" spans="1:22" x14ac:dyDescent="0.3">
      <c r="A4" s="1">
        <v>3</v>
      </c>
      <c r="B4" s="1" t="s">
        <v>52</v>
      </c>
      <c r="C4">
        <v>0.89</v>
      </c>
      <c r="D4" s="2">
        <v>0.72</v>
      </c>
      <c r="E4" s="2">
        <v>0.88</v>
      </c>
      <c r="F4">
        <v>9974</v>
      </c>
      <c r="G4">
        <v>1</v>
      </c>
      <c r="H4">
        <v>0</v>
      </c>
      <c r="I4">
        <v>0.5</v>
      </c>
      <c r="J4">
        <v>160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</row>
    <row r="5" spans="1:22" x14ac:dyDescent="0.3">
      <c r="A5" s="1">
        <v>4</v>
      </c>
      <c r="B5" s="1" t="s">
        <v>60</v>
      </c>
      <c r="C5">
        <v>0.66</v>
      </c>
      <c r="D5" s="2">
        <v>0.36</v>
      </c>
      <c r="E5" s="2">
        <v>0.75</v>
      </c>
      <c r="F5">
        <v>7468</v>
      </c>
      <c r="G5">
        <v>1</v>
      </c>
      <c r="H5">
        <v>0</v>
      </c>
      <c r="I5">
        <v>1</v>
      </c>
      <c r="J5">
        <v>0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1050</v>
      </c>
      <c r="S5">
        <v>1</v>
      </c>
      <c r="T5">
        <v>0</v>
      </c>
      <c r="U5">
        <v>1</v>
      </c>
      <c r="V5">
        <v>0</v>
      </c>
    </row>
    <row r="6" spans="1:22" x14ac:dyDescent="0.3">
      <c r="A6" s="1">
        <v>5</v>
      </c>
      <c r="B6" s="1" t="s">
        <v>70</v>
      </c>
      <c r="C6">
        <v>0.75</v>
      </c>
      <c r="D6" s="2">
        <v>0.72</v>
      </c>
      <c r="E6" s="2">
        <v>0.54</v>
      </c>
      <c r="F6">
        <v>118791</v>
      </c>
      <c r="G6">
        <v>1</v>
      </c>
      <c r="H6">
        <v>0</v>
      </c>
      <c r="I6">
        <v>0.5</v>
      </c>
      <c r="J6">
        <v>10</v>
      </c>
      <c r="L6">
        <v>0</v>
      </c>
      <c r="M6">
        <v>0</v>
      </c>
      <c r="N6">
        <v>4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</row>
    <row r="7" spans="1:22" x14ac:dyDescent="0.3">
      <c r="A7" s="1">
        <v>6</v>
      </c>
      <c r="B7" s="1" t="s">
        <v>80</v>
      </c>
      <c r="C7">
        <v>0.44</v>
      </c>
      <c r="D7" s="2">
        <v>0.65</v>
      </c>
      <c r="E7" s="2">
        <v>0.86</v>
      </c>
      <c r="F7">
        <v>12239</v>
      </c>
      <c r="G7">
        <v>1</v>
      </c>
      <c r="H7">
        <v>0</v>
      </c>
      <c r="I7">
        <v>1</v>
      </c>
      <c r="J7">
        <v>0</v>
      </c>
      <c r="L7">
        <v>0</v>
      </c>
      <c r="M7">
        <v>0</v>
      </c>
      <c r="N7">
        <v>2</v>
      </c>
      <c r="O7">
        <v>0.89</v>
      </c>
      <c r="P7">
        <v>1</v>
      </c>
      <c r="Q7">
        <v>0.5</v>
      </c>
      <c r="R7">
        <v>1440</v>
      </c>
      <c r="S7">
        <v>1</v>
      </c>
      <c r="T7">
        <v>0</v>
      </c>
      <c r="U7">
        <v>1</v>
      </c>
      <c r="V7">
        <v>0</v>
      </c>
    </row>
    <row r="8" spans="1:22" x14ac:dyDescent="0.3">
      <c r="A8" s="1">
        <v>7</v>
      </c>
      <c r="B8" s="1" t="s">
        <v>90</v>
      </c>
      <c r="C8">
        <v>0.25</v>
      </c>
      <c r="D8" s="2">
        <v>0.49</v>
      </c>
      <c r="E8" s="2">
        <v>0.76</v>
      </c>
      <c r="F8">
        <v>19295</v>
      </c>
      <c r="G8">
        <v>1</v>
      </c>
      <c r="H8">
        <v>0</v>
      </c>
      <c r="I8">
        <v>0</v>
      </c>
      <c r="J8">
        <v>150</v>
      </c>
      <c r="L8">
        <v>0</v>
      </c>
      <c r="M8">
        <v>0</v>
      </c>
      <c r="N8">
        <v>11</v>
      </c>
      <c r="O8">
        <v>0.99</v>
      </c>
      <c r="P8">
        <v>1</v>
      </c>
      <c r="Q8">
        <v>0</v>
      </c>
      <c r="R8">
        <v>6510</v>
      </c>
      <c r="S8">
        <v>1</v>
      </c>
      <c r="T8">
        <v>0</v>
      </c>
      <c r="U8">
        <v>1</v>
      </c>
      <c r="V8">
        <v>0</v>
      </c>
    </row>
    <row r="9" spans="1:22" x14ac:dyDescent="0.3">
      <c r="A9" s="1">
        <v>8</v>
      </c>
      <c r="B9" s="1" t="s">
        <v>101</v>
      </c>
      <c r="C9">
        <v>0.62</v>
      </c>
      <c r="D9" s="2">
        <v>0.63</v>
      </c>
      <c r="E9" s="2">
        <v>0.65</v>
      </c>
      <c r="F9">
        <v>114566</v>
      </c>
      <c r="G9">
        <v>0.5</v>
      </c>
      <c r="H9">
        <v>0</v>
      </c>
      <c r="I9">
        <v>1</v>
      </c>
      <c r="J9">
        <v>0</v>
      </c>
      <c r="L9">
        <v>0</v>
      </c>
      <c r="M9">
        <v>0</v>
      </c>
      <c r="N9">
        <v>8</v>
      </c>
      <c r="O9">
        <v>1</v>
      </c>
      <c r="P9">
        <v>0</v>
      </c>
      <c r="Q9">
        <v>0.5</v>
      </c>
      <c r="R9">
        <v>490</v>
      </c>
      <c r="S9">
        <v>1</v>
      </c>
      <c r="T9">
        <v>0</v>
      </c>
      <c r="U9">
        <v>0</v>
      </c>
      <c r="V9">
        <v>600</v>
      </c>
    </row>
    <row r="10" spans="1:22" x14ac:dyDescent="0.3">
      <c r="A10" s="1">
        <v>9</v>
      </c>
      <c r="B10" s="1" t="s">
        <v>111</v>
      </c>
      <c r="C10">
        <v>0.43</v>
      </c>
      <c r="D10" s="2">
        <v>0.59</v>
      </c>
      <c r="E10" s="2">
        <v>0.78</v>
      </c>
      <c r="F10">
        <v>6939</v>
      </c>
      <c r="G10">
        <v>1</v>
      </c>
      <c r="H10">
        <v>0</v>
      </c>
      <c r="I10">
        <v>1</v>
      </c>
      <c r="J10">
        <v>0</v>
      </c>
      <c r="L10">
        <v>0</v>
      </c>
      <c r="M10">
        <v>0</v>
      </c>
      <c r="N10">
        <v>4</v>
      </c>
      <c r="O10">
        <v>1</v>
      </c>
      <c r="P10">
        <v>0</v>
      </c>
      <c r="Q10">
        <v>0</v>
      </c>
      <c r="R10">
        <v>180</v>
      </c>
      <c r="S10">
        <v>1</v>
      </c>
      <c r="T10">
        <v>0</v>
      </c>
      <c r="U10">
        <v>1</v>
      </c>
      <c r="V10">
        <v>0</v>
      </c>
    </row>
    <row r="11" spans="1:22" x14ac:dyDescent="0.3">
      <c r="A11" s="1">
        <v>10</v>
      </c>
      <c r="B11" s="1" t="s">
        <v>21</v>
      </c>
      <c r="C11">
        <v>0.27</v>
      </c>
      <c r="D11" s="2">
        <v>0.36</v>
      </c>
      <c r="E11" s="2">
        <v>0.74</v>
      </c>
      <c r="F11">
        <v>25617</v>
      </c>
      <c r="G11">
        <v>0</v>
      </c>
      <c r="H11">
        <v>0</v>
      </c>
      <c r="I11">
        <v>1</v>
      </c>
      <c r="J11">
        <v>0</v>
      </c>
      <c r="L11">
        <v>0</v>
      </c>
      <c r="M11">
        <v>0</v>
      </c>
      <c r="N11">
        <v>3</v>
      </c>
      <c r="O11">
        <v>1</v>
      </c>
      <c r="P11">
        <v>0</v>
      </c>
      <c r="Q11">
        <v>0</v>
      </c>
      <c r="R11">
        <v>1500</v>
      </c>
      <c r="S11">
        <v>0</v>
      </c>
      <c r="T11">
        <v>5230</v>
      </c>
      <c r="U11">
        <v>1</v>
      </c>
      <c r="V11">
        <v>0</v>
      </c>
    </row>
    <row r="12" spans="1:22" x14ac:dyDescent="0.3">
      <c r="A12" s="1">
        <v>11</v>
      </c>
      <c r="B12" s="1" t="s">
        <v>23</v>
      </c>
      <c r="C12">
        <v>0.56999999999999995</v>
      </c>
      <c r="D12" s="2">
        <v>0.77</v>
      </c>
      <c r="E12" s="2">
        <v>1</v>
      </c>
      <c r="F12">
        <v>4623</v>
      </c>
      <c r="G12">
        <v>1</v>
      </c>
      <c r="H12">
        <v>0</v>
      </c>
      <c r="I12">
        <v>1</v>
      </c>
      <c r="J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</row>
    <row r="13" spans="1:22" x14ac:dyDescent="0.3">
      <c r="A13" s="1">
        <v>11</v>
      </c>
      <c r="B13" s="1" t="s">
        <v>22</v>
      </c>
      <c r="C13">
        <v>0.57999999999999996</v>
      </c>
      <c r="D13" s="2">
        <v>0.47</v>
      </c>
      <c r="E13" s="2">
        <v>0.78</v>
      </c>
      <c r="F13">
        <v>29429</v>
      </c>
      <c r="G13">
        <v>1</v>
      </c>
      <c r="H13">
        <v>0</v>
      </c>
      <c r="I13">
        <v>1</v>
      </c>
      <c r="J13">
        <v>0</v>
      </c>
      <c r="L13">
        <v>0</v>
      </c>
      <c r="M13">
        <v>0</v>
      </c>
      <c r="N13">
        <v>9</v>
      </c>
      <c r="O13">
        <v>0.9</v>
      </c>
      <c r="P13">
        <v>2</v>
      </c>
      <c r="Q13">
        <v>0</v>
      </c>
      <c r="R13">
        <v>1790</v>
      </c>
      <c r="S13">
        <v>0.5</v>
      </c>
      <c r="T13">
        <v>15320</v>
      </c>
      <c r="U13">
        <v>1</v>
      </c>
      <c r="V13">
        <v>0</v>
      </c>
    </row>
    <row r="14" spans="1:22" x14ac:dyDescent="0.3">
      <c r="A14" s="1">
        <v>13</v>
      </c>
      <c r="B14" s="1" t="s">
        <v>24</v>
      </c>
      <c r="C14">
        <v>0.55000000000000004</v>
      </c>
      <c r="D14" s="2">
        <v>0.15</v>
      </c>
      <c r="E14" s="2">
        <v>0.88</v>
      </c>
      <c r="F14">
        <v>3613</v>
      </c>
      <c r="G14">
        <v>1</v>
      </c>
      <c r="H14">
        <v>0</v>
      </c>
      <c r="I14">
        <v>0</v>
      </c>
      <c r="J14">
        <v>520</v>
      </c>
      <c r="L14">
        <v>0</v>
      </c>
      <c r="M14">
        <v>0</v>
      </c>
      <c r="N14">
        <v>11</v>
      </c>
      <c r="O14">
        <v>0.36</v>
      </c>
      <c r="P14">
        <v>7</v>
      </c>
      <c r="Q14">
        <v>0</v>
      </c>
      <c r="R14">
        <v>2580</v>
      </c>
      <c r="S14">
        <v>0</v>
      </c>
      <c r="T14">
        <v>3100</v>
      </c>
      <c r="U14">
        <v>0</v>
      </c>
      <c r="V14">
        <v>2320</v>
      </c>
    </row>
    <row r="15" spans="1:22" x14ac:dyDescent="0.3">
      <c r="A15" s="1">
        <v>14</v>
      </c>
      <c r="B15" s="1" t="s">
        <v>25</v>
      </c>
      <c r="C15">
        <v>0.65</v>
      </c>
      <c r="D15" s="2">
        <v>0.6</v>
      </c>
      <c r="E15" s="2">
        <v>0.76</v>
      </c>
      <c r="F15">
        <v>30595</v>
      </c>
      <c r="G15">
        <v>0.5</v>
      </c>
      <c r="H15">
        <v>0</v>
      </c>
      <c r="I15">
        <v>1</v>
      </c>
      <c r="J15">
        <v>0</v>
      </c>
      <c r="L15">
        <v>0</v>
      </c>
      <c r="M15">
        <v>0</v>
      </c>
      <c r="N15">
        <v>2</v>
      </c>
      <c r="O15">
        <v>0.75</v>
      </c>
      <c r="P15">
        <v>1</v>
      </c>
      <c r="Q15">
        <v>0.5</v>
      </c>
      <c r="R15">
        <v>150</v>
      </c>
      <c r="S15">
        <v>1</v>
      </c>
      <c r="T15">
        <v>0</v>
      </c>
      <c r="U15">
        <v>1</v>
      </c>
      <c r="V15">
        <v>0</v>
      </c>
    </row>
    <row r="16" spans="1:22" x14ac:dyDescent="0.3">
      <c r="A16" s="1">
        <v>15</v>
      </c>
      <c r="B16" s="1" t="s">
        <v>27</v>
      </c>
      <c r="C16">
        <v>0.72</v>
      </c>
      <c r="D16" s="2">
        <v>0.45</v>
      </c>
      <c r="E16" s="2">
        <v>1</v>
      </c>
      <c r="F16">
        <v>4797</v>
      </c>
      <c r="G16">
        <v>1</v>
      </c>
      <c r="H16">
        <v>0</v>
      </c>
      <c r="I16">
        <v>0</v>
      </c>
      <c r="J16">
        <v>150</v>
      </c>
      <c r="L16">
        <v>0</v>
      </c>
      <c r="M16">
        <v>0</v>
      </c>
      <c r="N16">
        <v>3</v>
      </c>
      <c r="O16">
        <v>0.78</v>
      </c>
      <c r="P16">
        <v>16</v>
      </c>
      <c r="Q16">
        <v>0</v>
      </c>
      <c r="R16">
        <v>2110</v>
      </c>
      <c r="S16">
        <v>1</v>
      </c>
      <c r="T16">
        <v>0</v>
      </c>
      <c r="U16">
        <v>1</v>
      </c>
      <c r="V16">
        <v>0</v>
      </c>
    </row>
    <row r="17" spans="1:22" x14ac:dyDescent="0.3">
      <c r="A17" s="1">
        <v>15</v>
      </c>
      <c r="B17" s="1" t="s">
        <v>26</v>
      </c>
      <c r="C17">
        <v>0.49</v>
      </c>
      <c r="D17" s="2">
        <v>0.38</v>
      </c>
      <c r="E17" s="2">
        <v>0.84</v>
      </c>
      <c r="F17">
        <v>7890</v>
      </c>
      <c r="G17">
        <v>1</v>
      </c>
      <c r="H17">
        <v>0</v>
      </c>
      <c r="I17">
        <v>1</v>
      </c>
      <c r="J17">
        <v>0</v>
      </c>
      <c r="L17">
        <v>0</v>
      </c>
      <c r="M17">
        <v>0</v>
      </c>
      <c r="N17">
        <v>2</v>
      </c>
      <c r="O17">
        <v>1</v>
      </c>
      <c r="P17">
        <v>0</v>
      </c>
      <c r="Q17">
        <v>0</v>
      </c>
      <c r="R17">
        <v>910</v>
      </c>
      <c r="S17">
        <v>0</v>
      </c>
      <c r="T17">
        <v>300</v>
      </c>
      <c r="U17">
        <v>0</v>
      </c>
      <c r="V17">
        <v>1660</v>
      </c>
    </row>
    <row r="18" spans="1:22" x14ac:dyDescent="0.3">
      <c r="A18" s="1">
        <v>17</v>
      </c>
      <c r="B18" s="1" t="s">
        <v>28</v>
      </c>
      <c r="C18">
        <v>0.36</v>
      </c>
      <c r="D18" s="2">
        <v>0.56000000000000005</v>
      </c>
      <c r="E18" s="2">
        <v>1</v>
      </c>
      <c r="F18">
        <v>2188</v>
      </c>
      <c r="G18">
        <v>1</v>
      </c>
      <c r="H18">
        <v>0</v>
      </c>
      <c r="I18">
        <v>1</v>
      </c>
      <c r="J18">
        <v>0</v>
      </c>
      <c r="L18">
        <v>0</v>
      </c>
      <c r="M18">
        <v>0</v>
      </c>
      <c r="N18">
        <v>5</v>
      </c>
      <c r="O18">
        <v>0.98</v>
      </c>
      <c r="P18">
        <v>1</v>
      </c>
      <c r="Q18">
        <v>1</v>
      </c>
      <c r="R18">
        <v>0</v>
      </c>
      <c r="S18">
        <v>0</v>
      </c>
      <c r="T18">
        <v>310</v>
      </c>
      <c r="U18">
        <v>0</v>
      </c>
      <c r="V18">
        <v>2590</v>
      </c>
    </row>
    <row r="19" spans="1:22" x14ac:dyDescent="0.3">
      <c r="A19" s="1">
        <v>18</v>
      </c>
      <c r="B19" s="1" t="s">
        <v>29</v>
      </c>
      <c r="C19">
        <v>0.06</v>
      </c>
      <c r="D19" s="2">
        <v>0.37</v>
      </c>
      <c r="E19" s="2">
        <v>0.68</v>
      </c>
      <c r="F19">
        <v>20886</v>
      </c>
      <c r="G19">
        <v>1</v>
      </c>
      <c r="H19">
        <v>0</v>
      </c>
      <c r="I19">
        <v>0.5</v>
      </c>
      <c r="J19">
        <v>170</v>
      </c>
      <c r="L19">
        <v>0</v>
      </c>
      <c r="M19">
        <v>0</v>
      </c>
      <c r="N19">
        <v>5</v>
      </c>
      <c r="O19">
        <v>0.78</v>
      </c>
      <c r="P19">
        <v>2</v>
      </c>
      <c r="Q19">
        <v>0</v>
      </c>
      <c r="R19">
        <v>22670</v>
      </c>
      <c r="S19">
        <v>0.5</v>
      </c>
      <c r="T19">
        <v>330</v>
      </c>
      <c r="U19">
        <v>0</v>
      </c>
      <c r="V19">
        <v>4300</v>
      </c>
    </row>
    <row r="20" spans="1:22" x14ac:dyDescent="0.3">
      <c r="A20" s="1">
        <v>19</v>
      </c>
      <c r="B20" s="1" t="s">
        <v>30</v>
      </c>
      <c r="C20">
        <v>0.43</v>
      </c>
      <c r="D20" s="2">
        <v>0.77</v>
      </c>
      <c r="E20" s="2">
        <v>0.82</v>
      </c>
      <c r="F20">
        <v>35498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0.5</v>
      </c>
      <c r="R20">
        <v>0</v>
      </c>
      <c r="S20">
        <v>1</v>
      </c>
      <c r="T20">
        <v>0</v>
      </c>
      <c r="U20">
        <v>0.5</v>
      </c>
      <c r="V20">
        <v>740</v>
      </c>
    </row>
    <row r="21" spans="1:22" x14ac:dyDescent="0.3">
      <c r="A21" s="1">
        <v>20</v>
      </c>
      <c r="B21" s="1" t="s">
        <v>32</v>
      </c>
      <c r="C21">
        <v>0.49</v>
      </c>
      <c r="D21" s="2">
        <v>0.59</v>
      </c>
      <c r="E21" s="2">
        <v>0.83</v>
      </c>
      <c r="F21">
        <v>9323</v>
      </c>
      <c r="G21">
        <v>1</v>
      </c>
      <c r="H21">
        <v>0</v>
      </c>
      <c r="I21">
        <v>1</v>
      </c>
      <c r="J21">
        <v>0</v>
      </c>
      <c r="L21">
        <v>0</v>
      </c>
      <c r="M21">
        <v>0</v>
      </c>
      <c r="N21">
        <v>4</v>
      </c>
      <c r="O21">
        <v>1</v>
      </c>
      <c r="P21">
        <v>0</v>
      </c>
      <c r="Q21">
        <v>0.5</v>
      </c>
      <c r="R21">
        <v>0</v>
      </c>
      <c r="S21">
        <v>0.5</v>
      </c>
      <c r="T21">
        <v>0</v>
      </c>
      <c r="U21">
        <v>1</v>
      </c>
      <c r="V21">
        <v>0</v>
      </c>
    </row>
    <row r="22" spans="1:22" x14ac:dyDescent="0.3">
      <c r="A22" s="1">
        <v>21</v>
      </c>
      <c r="B22" s="1" t="s">
        <v>33</v>
      </c>
      <c r="C22">
        <v>0.68</v>
      </c>
      <c r="D22" s="2">
        <v>0.39</v>
      </c>
      <c r="E22" s="2">
        <v>0.73</v>
      </c>
      <c r="F22">
        <v>8638</v>
      </c>
      <c r="G22">
        <v>1</v>
      </c>
      <c r="H22">
        <v>0</v>
      </c>
      <c r="I22">
        <v>0.5</v>
      </c>
      <c r="J22">
        <v>160</v>
      </c>
      <c r="L22">
        <v>0</v>
      </c>
      <c r="M22">
        <v>0</v>
      </c>
      <c r="N22">
        <v>8</v>
      </c>
      <c r="O22">
        <v>0.36</v>
      </c>
      <c r="P22">
        <v>7</v>
      </c>
      <c r="Q22">
        <v>0</v>
      </c>
      <c r="R22">
        <v>310</v>
      </c>
      <c r="S22">
        <v>1</v>
      </c>
      <c r="T22">
        <v>0</v>
      </c>
      <c r="U22">
        <v>1</v>
      </c>
      <c r="V22">
        <v>0</v>
      </c>
    </row>
    <row r="23" spans="1:22" x14ac:dyDescent="0.3">
      <c r="A23" s="1">
        <v>22</v>
      </c>
      <c r="B23" s="1" t="s">
        <v>34</v>
      </c>
      <c r="C23">
        <v>0.33</v>
      </c>
      <c r="D23" s="2">
        <v>0.47</v>
      </c>
      <c r="E23" s="2">
        <v>0.61</v>
      </c>
      <c r="F23">
        <v>37051</v>
      </c>
      <c r="G23">
        <v>0</v>
      </c>
      <c r="H23">
        <v>600</v>
      </c>
      <c r="I23">
        <v>0.5</v>
      </c>
      <c r="J23">
        <v>0</v>
      </c>
      <c r="L23">
        <v>0</v>
      </c>
      <c r="M23">
        <v>0</v>
      </c>
      <c r="N23">
        <v>2</v>
      </c>
      <c r="O23">
        <v>1</v>
      </c>
      <c r="P23">
        <v>0</v>
      </c>
      <c r="Q23">
        <v>0.5</v>
      </c>
      <c r="R23">
        <v>36450</v>
      </c>
      <c r="S23">
        <v>0.5</v>
      </c>
      <c r="T23">
        <v>29400</v>
      </c>
      <c r="U23">
        <v>0</v>
      </c>
      <c r="V23">
        <v>3030</v>
      </c>
    </row>
    <row r="24" spans="1:22" x14ac:dyDescent="0.3">
      <c r="A24" s="1">
        <v>23</v>
      </c>
      <c r="B24" s="1" t="s">
        <v>35</v>
      </c>
      <c r="C24">
        <v>0.79</v>
      </c>
      <c r="D24" s="2">
        <v>0.67</v>
      </c>
      <c r="E24" s="2">
        <v>0.4</v>
      </c>
      <c r="F24">
        <v>463124</v>
      </c>
      <c r="G24">
        <v>1</v>
      </c>
      <c r="H24">
        <v>0</v>
      </c>
      <c r="I24">
        <v>1</v>
      </c>
      <c r="J24">
        <v>0</v>
      </c>
      <c r="L24">
        <v>0</v>
      </c>
      <c r="M24">
        <v>0</v>
      </c>
      <c r="N24">
        <v>4</v>
      </c>
      <c r="O24">
        <v>1</v>
      </c>
      <c r="P24">
        <v>0</v>
      </c>
      <c r="Q24">
        <v>0.5</v>
      </c>
      <c r="R24">
        <v>0</v>
      </c>
      <c r="S24">
        <v>1</v>
      </c>
      <c r="T24">
        <v>0</v>
      </c>
      <c r="U24">
        <v>1</v>
      </c>
      <c r="V24">
        <v>0</v>
      </c>
    </row>
    <row r="25" spans="1:22" x14ac:dyDescent="0.3">
      <c r="A25" s="1">
        <v>24</v>
      </c>
      <c r="B25" s="1" t="s">
        <v>36</v>
      </c>
      <c r="C25">
        <v>0.77</v>
      </c>
      <c r="D25" s="2">
        <v>0.59</v>
      </c>
      <c r="E25" s="2">
        <v>0.91</v>
      </c>
      <c r="F25">
        <v>13111</v>
      </c>
      <c r="G25">
        <v>1</v>
      </c>
      <c r="H25">
        <v>0</v>
      </c>
      <c r="I25">
        <v>1</v>
      </c>
      <c r="J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0.5</v>
      </c>
      <c r="R25">
        <v>0</v>
      </c>
      <c r="S25">
        <v>0.5</v>
      </c>
      <c r="T25">
        <v>150</v>
      </c>
      <c r="U25">
        <v>1</v>
      </c>
      <c r="V25">
        <v>0</v>
      </c>
    </row>
    <row r="26" spans="1:22" x14ac:dyDescent="0.3">
      <c r="A26" s="1">
        <v>24</v>
      </c>
      <c r="B26" s="1" t="s">
        <v>37</v>
      </c>
      <c r="C26">
        <v>0.6</v>
      </c>
      <c r="D26" s="2">
        <v>0.62</v>
      </c>
      <c r="E26" s="2">
        <v>0.85</v>
      </c>
      <c r="F26">
        <v>37816</v>
      </c>
      <c r="G26">
        <v>0</v>
      </c>
      <c r="H26">
        <v>380</v>
      </c>
      <c r="I26">
        <v>1</v>
      </c>
      <c r="J26">
        <v>0</v>
      </c>
      <c r="L26">
        <v>0</v>
      </c>
      <c r="M26">
        <v>0</v>
      </c>
      <c r="N26">
        <v>3</v>
      </c>
      <c r="O26">
        <v>1</v>
      </c>
      <c r="P26">
        <v>0</v>
      </c>
      <c r="Q26">
        <v>0.5</v>
      </c>
      <c r="R26">
        <v>150</v>
      </c>
      <c r="S26">
        <v>1</v>
      </c>
      <c r="T26">
        <v>0</v>
      </c>
      <c r="U26">
        <v>0.5</v>
      </c>
      <c r="V26">
        <v>0</v>
      </c>
    </row>
    <row r="27" spans="1:22" x14ac:dyDescent="0.3">
      <c r="A27" s="1">
        <v>26</v>
      </c>
      <c r="B27" s="1" t="s">
        <v>38</v>
      </c>
      <c r="C27">
        <v>0.65</v>
      </c>
      <c r="D27" s="2">
        <v>0.41</v>
      </c>
      <c r="E27" s="2">
        <v>0.82</v>
      </c>
      <c r="F27">
        <v>9336</v>
      </c>
      <c r="G27">
        <v>1</v>
      </c>
      <c r="H27">
        <v>0</v>
      </c>
      <c r="I27">
        <v>1</v>
      </c>
      <c r="J27">
        <v>0</v>
      </c>
      <c r="L27">
        <v>0</v>
      </c>
      <c r="M27">
        <v>0</v>
      </c>
      <c r="N27">
        <v>5</v>
      </c>
      <c r="O27">
        <v>1</v>
      </c>
      <c r="P27">
        <v>0</v>
      </c>
      <c r="Q27">
        <v>0</v>
      </c>
      <c r="R27">
        <v>330</v>
      </c>
      <c r="S27">
        <v>0</v>
      </c>
      <c r="T27">
        <v>660</v>
      </c>
      <c r="U27">
        <v>1</v>
      </c>
      <c r="V27">
        <v>0</v>
      </c>
    </row>
    <row r="28" spans="1:22" x14ac:dyDescent="0.3">
      <c r="A28" s="1">
        <v>28</v>
      </c>
      <c r="B28" s="1" t="s">
        <v>39</v>
      </c>
      <c r="C28">
        <v>0.28000000000000003</v>
      </c>
      <c r="D28" s="2">
        <v>0.63</v>
      </c>
      <c r="E28" s="2">
        <v>0.38</v>
      </c>
      <c r="F28">
        <v>98956</v>
      </c>
      <c r="G28">
        <v>0.5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14</v>
      </c>
      <c r="O28">
        <v>1</v>
      </c>
      <c r="P28">
        <v>0</v>
      </c>
      <c r="Q28">
        <v>0</v>
      </c>
      <c r="R28">
        <v>31060</v>
      </c>
      <c r="S28">
        <v>0.5</v>
      </c>
      <c r="T28">
        <v>1410</v>
      </c>
      <c r="U28">
        <v>1</v>
      </c>
      <c r="V28">
        <v>0</v>
      </c>
    </row>
    <row r="29" spans="1:22" x14ac:dyDescent="0.3">
      <c r="A29" s="1">
        <v>29</v>
      </c>
      <c r="B29" s="1" t="s">
        <v>40</v>
      </c>
      <c r="C29">
        <v>0.6</v>
      </c>
      <c r="D29" s="2">
        <v>0.5</v>
      </c>
      <c r="E29" s="2">
        <v>0.82</v>
      </c>
      <c r="F29">
        <v>8187</v>
      </c>
      <c r="G29">
        <v>1</v>
      </c>
      <c r="H29">
        <v>0</v>
      </c>
      <c r="I29">
        <v>1</v>
      </c>
      <c r="J29">
        <v>0</v>
      </c>
      <c r="L29">
        <v>0</v>
      </c>
      <c r="M29">
        <v>0</v>
      </c>
      <c r="N29">
        <v>3</v>
      </c>
      <c r="O29">
        <v>1</v>
      </c>
      <c r="P29">
        <v>0</v>
      </c>
      <c r="Q29">
        <v>0</v>
      </c>
      <c r="R29">
        <v>640</v>
      </c>
      <c r="S29">
        <v>0.5</v>
      </c>
      <c r="T29">
        <v>320</v>
      </c>
      <c r="U29">
        <v>1</v>
      </c>
      <c r="V29">
        <v>0</v>
      </c>
    </row>
    <row r="30" spans="1:22" x14ac:dyDescent="0.3">
      <c r="A30" s="1">
        <v>30</v>
      </c>
      <c r="B30" s="1" t="s">
        <v>44</v>
      </c>
      <c r="C30">
        <v>0.5</v>
      </c>
      <c r="D30" s="2">
        <v>0.5</v>
      </c>
      <c r="E30" s="2">
        <v>0.89</v>
      </c>
      <c r="F30">
        <v>10099</v>
      </c>
      <c r="G30">
        <v>1</v>
      </c>
      <c r="H30">
        <v>0</v>
      </c>
      <c r="I30">
        <v>1</v>
      </c>
      <c r="J30">
        <v>0</v>
      </c>
      <c r="L30">
        <v>0</v>
      </c>
      <c r="M30">
        <v>0</v>
      </c>
      <c r="N30">
        <v>4</v>
      </c>
      <c r="O30">
        <v>1</v>
      </c>
      <c r="P30">
        <v>0</v>
      </c>
      <c r="Q30">
        <v>0.5</v>
      </c>
      <c r="R30">
        <v>3580</v>
      </c>
      <c r="S30">
        <v>0</v>
      </c>
      <c r="T30">
        <v>1710</v>
      </c>
      <c r="U30">
        <v>1</v>
      </c>
      <c r="V30">
        <v>0</v>
      </c>
    </row>
    <row r="31" spans="1:22" x14ac:dyDescent="0.3">
      <c r="A31" s="1">
        <v>30</v>
      </c>
      <c r="B31" s="1" t="s">
        <v>42</v>
      </c>
      <c r="C31">
        <v>0.51</v>
      </c>
      <c r="D31" s="2">
        <v>0.39</v>
      </c>
      <c r="E31" s="2">
        <v>0.88</v>
      </c>
      <c r="F31">
        <v>11998</v>
      </c>
      <c r="G31">
        <v>1</v>
      </c>
      <c r="H31">
        <v>0</v>
      </c>
      <c r="I31">
        <v>1</v>
      </c>
      <c r="J31">
        <v>0</v>
      </c>
      <c r="L31">
        <v>0</v>
      </c>
      <c r="M31">
        <v>0</v>
      </c>
      <c r="N31">
        <v>12</v>
      </c>
      <c r="O31">
        <v>0.92</v>
      </c>
      <c r="P31">
        <v>1</v>
      </c>
      <c r="Q31">
        <v>0</v>
      </c>
      <c r="R31">
        <v>6520</v>
      </c>
      <c r="S31">
        <v>0</v>
      </c>
      <c r="T31">
        <v>2290</v>
      </c>
      <c r="U31">
        <v>1</v>
      </c>
      <c r="V31">
        <v>0</v>
      </c>
    </row>
    <row r="32" spans="1:22" x14ac:dyDescent="0.3">
      <c r="A32" s="1">
        <v>30</v>
      </c>
      <c r="B32" s="1" t="s">
        <v>43</v>
      </c>
      <c r="C32">
        <v>0.23</v>
      </c>
      <c r="D32" s="2">
        <v>0.54</v>
      </c>
      <c r="E32" s="2">
        <v>0.94</v>
      </c>
      <c r="F32">
        <v>2478</v>
      </c>
      <c r="G32">
        <v>0.5</v>
      </c>
      <c r="H32">
        <v>0</v>
      </c>
      <c r="I32">
        <v>1</v>
      </c>
      <c r="J32">
        <v>0</v>
      </c>
      <c r="L32">
        <v>0</v>
      </c>
      <c r="M32">
        <v>0</v>
      </c>
      <c r="N32">
        <v>9</v>
      </c>
      <c r="O32">
        <v>1</v>
      </c>
      <c r="P32">
        <v>0</v>
      </c>
      <c r="Q32">
        <v>0.5</v>
      </c>
      <c r="R32">
        <v>0</v>
      </c>
      <c r="S32">
        <v>0.5</v>
      </c>
      <c r="T32">
        <v>0</v>
      </c>
      <c r="U32">
        <v>0</v>
      </c>
      <c r="V32">
        <v>420</v>
      </c>
    </row>
    <row r="33" spans="1:22" x14ac:dyDescent="0.3">
      <c r="A33" s="1">
        <v>33</v>
      </c>
      <c r="B33" s="1" t="s">
        <v>45</v>
      </c>
      <c r="C33">
        <v>0.39</v>
      </c>
      <c r="D33" s="2">
        <v>0.38</v>
      </c>
      <c r="E33" s="2">
        <v>0.84</v>
      </c>
      <c r="F33">
        <v>40638</v>
      </c>
      <c r="G33">
        <v>0.5</v>
      </c>
      <c r="H33">
        <v>0</v>
      </c>
      <c r="I33">
        <v>1</v>
      </c>
      <c r="J33">
        <v>0</v>
      </c>
      <c r="L33">
        <v>0</v>
      </c>
      <c r="M33">
        <v>0</v>
      </c>
      <c r="N33">
        <v>11</v>
      </c>
      <c r="O33">
        <v>0.59</v>
      </c>
      <c r="P33">
        <v>14</v>
      </c>
      <c r="Q33">
        <v>0</v>
      </c>
      <c r="R33">
        <v>340</v>
      </c>
      <c r="S33">
        <v>0.5</v>
      </c>
      <c r="T33">
        <v>1520</v>
      </c>
      <c r="U33">
        <v>1</v>
      </c>
      <c r="V33">
        <v>0</v>
      </c>
    </row>
    <row r="34" spans="1:22" x14ac:dyDescent="0.3">
      <c r="A34" s="1">
        <v>34</v>
      </c>
      <c r="B34" s="1" t="s">
        <v>46</v>
      </c>
      <c r="C34">
        <v>0.57999999999999996</v>
      </c>
      <c r="D34" s="2">
        <v>0.67</v>
      </c>
      <c r="E34" s="2">
        <v>0.68</v>
      </c>
      <c r="F34">
        <v>88963</v>
      </c>
      <c r="G34">
        <v>1</v>
      </c>
      <c r="H34">
        <v>0</v>
      </c>
      <c r="I34">
        <v>0</v>
      </c>
      <c r="J34">
        <v>170</v>
      </c>
      <c r="L34">
        <v>0</v>
      </c>
      <c r="M34">
        <v>0</v>
      </c>
      <c r="N34">
        <v>5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</row>
    <row r="35" spans="1:22" x14ac:dyDescent="0.3">
      <c r="A35" s="1">
        <v>35</v>
      </c>
      <c r="B35" s="1" t="s">
        <v>47</v>
      </c>
      <c r="C35">
        <v>0.74</v>
      </c>
      <c r="D35" s="2">
        <v>1</v>
      </c>
      <c r="E35" s="2">
        <v>0.81</v>
      </c>
      <c r="F35">
        <v>10107</v>
      </c>
      <c r="G35">
        <v>1</v>
      </c>
      <c r="H35">
        <v>0</v>
      </c>
      <c r="I35">
        <v>1</v>
      </c>
      <c r="J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</row>
    <row r="36" spans="1:22" x14ac:dyDescent="0.3">
      <c r="A36" s="1">
        <v>36</v>
      </c>
      <c r="B36" s="1" t="s">
        <v>48</v>
      </c>
      <c r="C36">
        <v>0.45</v>
      </c>
      <c r="D36" s="2">
        <v>0.77</v>
      </c>
      <c r="E36" s="2">
        <v>0.72</v>
      </c>
      <c r="F36">
        <v>27455</v>
      </c>
      <c r="G36">
        <v>1</v>
      </c>
      <c r="H36">
        <v>0</v>
      </c>
      <c r="I36">
        <v>1</v>
      </c>
      <c r="J36">
        <v>0</v>
      </c>
      <c r="L36">
        <v>0</v>
      </c>
      <c r="M36">
        <v>0</v>
      </c>
      <c r="N36">
        <v>3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</row>
    <row r="37" spans="1:22" x14ac:dyDescent="0.3">
      <c r="A37" s="1">
        <v>37</v>
      </c>
      <c r="B37" s="1" t="s">
        <v>49</v>
      </c>
      <c r="C37">
        <v>0.43</v>
      </c>
      <c r="D37" s="2">
        <v>0.67</v>
      </c>
      <c r="E37" s="2">
        <v>0.68</v>
      </c>
      <c r="F37">
        <v>16824</v>
      </c>
      <c r="G37">
        <v>1</v>
      </c>
      <c r="H37">
        <v>0</v>
      </c>
      <c r="I37">
        <v>0.5</v>
      </c>
      <c r="J37">
        <v>160</v>
      </c>
      <c r="K37">
        <v>1</v>
      </c>
      <c r="L37">
        <v>0</v>
      </c>
      <c r="M37">
        <v>0</v>
      </c>
      <c r="N37">
        <v>4</v>
      </c>
      <c r="O37">
        <v>1</v>
      </c>
      <c r="P37">
        <v>0</v>
      </c>
      <c r="Q37">
        <v>1</v>
      </c>
      <c r="R37">
        <v>0</v>
      </c>
      <c r="S37">
        <v>0</v>
      </c>
      <c r="T37">
        <v>2210</v>
      </c>
      <c r="U37">
        <v>0.5</v>
      </c>
      <c r="V37">
        <v>0</v>
      </c>
    </row>
    <row r="38" spans="1:22" x14ac:dyDescent="0.3">
      <c r="A38" s="1">
        <v>37</v>
      </c>
      <c r="B38" s="1" t="s">
        <v>51</v>
      </c>
      <c r="C38">
        <v>0.43</v>
      </c>
      <c r="D38" s="2">
        <v>0.56999999999999995</v>
      </c>
      <c r="E38" s="2">
        <v>0.92</v>
      </c>
      <c r="F38">
        <v>13487</v>
      </c>
      <c r="G38">
        <v>1</v>
      </c>
      <c r="H38">
        <v>0</v>
      </c>
      <c r="I38">
        <v>1</v>
      </c>
      <c r="J38">
        <v>0</v>
      </c>
      <c r="L38">
        <v>0</v>
      </c>
      <c r="M38">
        <v>0</v>
      </c>
      <c r="N38">
        <v>3</v>
      </c>
      <c r="O38">
        <v>1</v>
      </c>
      <c r="P38">
        <v>0</v>
      </c>
      <c r="Q38">
        <v>0</v>
      </c>
      <c r="R38">
        <v>940</v>
      </c>
      <c r="S38">
        <v>1</v>
      </c>
      <c r="T38">
        <v>0</v>
      </c>
      <c r="U38">
        <v>0</v>
      </c>
      <c r="V38">
        <v>490</v>
      </c>
    </row>
    <row r="39" spans="1:22" x14ac:dyDescent="0.3">
      <c r="A39" s="1">
        <v>37</v>
      </c>
      <c r="B39" s="1" t="s">
        <v>50</v>
      </c>
      <c r="C39">
        <v>0.5</v>
      </c>
      <c r="D39" s="2">
        <v>0.48</v>
      </c>
      <c r="E39" s="2">
        <v>0.65</v>
      </c>
      <c r="F39">
        <v>19459</v>
      </c>
      <c r="G39">
        <v>0.5</v>
      </c>
      <c r="H39">
        <v>0</v>
      </c>
      <c r="I39">
        <v>0.5</v>
      </c>
      <c r="J39">
        <v>0</v>
      </c>
      <c r="L39">
        <v>0</v>
      </c>
      <c r="M39">
        <v>0</v>
      </c>
      <c r="N39">
        <v>9</v>
      </c>
      <c r="O39">
        <v>0.95</v>
      </c>
      <c r="P39">
        <v>3</v>
      </c>
      <c r="Q39">
        <v>1</v>
      </c>
      <c r="R39">
        <v>0</v>
      </c>
      <c r="S39">
        <v>0</v>
      </c>
      <c r="T39">
        <v>520</v>
      </c>
      <c r="U39">
        <v>0</v>
      </c>
      <c r="V39">
        <v>6590</v>
      </c>
    </row>
    <row r="40" spans="1:22" x14ac:dyDescent="0.3">
      <c r="A40" s="1">
        <v>41</v>
      </c>
      <c r="B40" s="1" t="s">
        <v>53</v>
      </c>
      <c r="C40">
        <v>0.45</v>
      </c>
      <c r="D40" s="2">
        <v>0.82</v>
      </c>
      <c r="E40" s="2">
        <v>0.88</v>
      </c>
      <c r="F40">
        <v>14661</v>
      </c>
      <c r="G40">
        <v>1</v>
      </c>
      <c r="H40">
        <v>0</v>
      </c>
      <c r="I40">
        <v>1</v>
      </c>
      <c r="J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2820</v>
      </c>
      <c r="S40">
        <v>1</v>
      </c>
      <c r="T40">
        <v>0</v>
      </c>
      <c r="U40">
        <v>1</v>
      </c>
      <c r="V40">
        <v>0</v>
      </c>
    </row>
    <row r="41" spans="1:22" x14ac:dyDescent="0.3">
      <c r="A41" s="1">
        <v>43</v>
      </c>
      <c r="B41" s="1" t="s">
        <v>54</v>
      </c>
      <c r="C41">
        <v>0.53</v>
      </c>
      <c r="D41" s="2">
        <v>0.52</v>
      </c>
      <c r="E41" s="2">
        <v>0.76</v>
      </c>
      <c r="F41">
        <v>30182</v>
      </c>
      <c r="G41">
        <v>1</v>
      </c>
      <c r="H41">
        <v>0</v>
      </c>
      <c r="I41">
        <v>1</v>
      </c>
      <c r="J41">
        <v>0</v>
      </c>
      <c r="L41">
        <v>0</v>
      </c>
      <c r="M41">
        <v>0</v>
      </c>
      <c r="N41">
        <v>3</v>
      </c>
      <c r="O41">
        <v>0.71</v>
      </c>
      <c r="P41">
        <v>2</v>
      </c>
      <c r="Q41">
        <v>0</v>
      </c>
      <c r="R41">
        <v>470</v>
      </c>
      <c r="S41">
        <v>1</v>
      </c>
      <c r="T41">
        <v>0</v>
      </c>
      <c r="U41">
        <v>1</v>
      </c>
      <c r="V41">
        <v>0</v>
      </c>
    </row>
    <row r="42" spans="1:22" x14ac:dyDescent="0.3">
      <c r="A42" s="1">
        <v>44</v>
      </c>
      <c r="B42" s="1" t="s">
        <v>55</v>
      </c>
      <c r="C42">
        <v>0.74</v>
      </c>
      <c r="D42" s="2">
        <v>0.35</v>
      </c>
      <c r="E42" s="2">
        <v>0.53</v>
      </c>
      <c r="F42">
        <v>48509</v>
      </c>
      <c r="G42">
        <v>1</v>
      </c>
      <c r="H42">
        <v>0</v>
      </c>
      <c r="I42">
        <v>0</v>
      </c>
      <c r="J42">
        <v>50</v>
      </c>
      <c r="L42">
        <v>0</v>
      </c>
      <c r="M42">
        <v>0</v>
      </c>
      <c r="N42">
        <v>9</v>
      </c>
      <c r="O42">
        <v>0.78</v>
      </c>
      <c r="P42">
        <v>2</v>
      </c>
      <c r="Q42">
        <v>0</v>
      </c>
      <c r="R42">
        <v>440</v>
      </c>
      <c r="S42">
        <v>0.5</v>
      </c>
      <c r="T42">
        <v>0</v>
      </c>
      <c r="U42">
        <v>1</v>
      </c>
      <c r="V42">
        <v>0</v>
      </c>
    </row>
    <row r="43" spans="1:22" x14ac:dyDescent="0.3">
      <c r="A43" s="1">
        <v>46</v>
      </c>
      <c r="B43" s="1" t="s">
        <v>56</v>
      </c>
      <c r="C43">
        <v>0.79</v>
      </c>
      <c r="D43" s="2">
        <v>0.76</v>
      </c>
      <c r="E43" s="2">
        <v>0.94</v>
      </c>
      <c r="F43">
        <v>7330</v>
      </c>
      <c r="G43">
        <v>1</v>
      </c>
      <c r="H43">
        <v>0</v>
      </c>
      <c r="I43">
        <v>1</v>
      </c>
      <c r="J43">
        <v>0</v>
      </c>
      <c r="L43">
        <v>0</v>
      </c>
      <c r="M43">
        <v>0</v>
      </c>
      <c r="N43">
        <v>17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0.5</v>
      </c>
      <c r="V43">
        <v>1870</v>
      </c>
    </row>
    <row r="44" spans="1:22" x14ac:dyDescent="0.3">
      <c r="A44" s="1">
        <v>46</v>
      </c>
      <c r="B44" s="1" t="s">
        <v>57</v>
      </c>
      <c r="C44">
        <v>0.55000000000000004</v>
      </c>
      <c r="D44" s="2">
        <v>0.5</v>
      </c>
      <c r="E44" s="2">
        <v>0.89</v>
      </c>
      <c r="F44">
        <v>13600</v>
      </c>
      <c r="G44">
        <v>0</v>
      </c>
      <c r="H44">
        <v>300</v>
      </c>
      <c r="I44">
        <v>0</v>
      </c>
      <c r="J44">
        <v>750</v>
      </c>
      <c r="K44">
        <v>0.67</v>
      </c>
      <c r="L44">
        <v>1</v>
      </c>
      <c r="M44">
        <v>0</v>
      </c>
      <c r="N44">
        <v>3</v>
      </c>
      <c r="O44">
        <v>1</v>
      </c>
      <c r="P44">
        <v>0</v>
      </c>
      <c r="Q44">
        <v>0.5</v>
      </c>
      <c r="R44">
        <v>150</v>
      </c>
      <c r="S44">
        <v>0.5</v>
      </c>
      <c r="T44">
        <v>9350</v>
      </c>
      <c r="U44">
        <v>0</v>
      </c>
      <c r="V44">
        <v>4670</v>
      </c>
    </row>
    <row r="45" spans="1:22" x14ac:dyDescent="0.3">
      <c r="A45" s="1">
        <v>48</v>
      </c>
      <c r="B45" s="1" t="s">
        <v>58</v>
      </c>
      <c r="C45">
        <v>0.47</v>
      </c>
      <c r="D45" s="2">
        <v>0.49</v>
      </c>
      <c r="E45" s="2">
        <v>0.76</v>
      </c>
      <c r="F45">
        <v>164516</v>
      </c>
      <c r="G45">
        <v>1</v>
      </c>
      <c r="H45">
        <v>0</v>
      </c>
      <c r="I45">
        <v>1</v>
      </c>
      <c r="J45">
        <v>0</v>
      </c>
      <c r="L45">
        <v>0</v>
      </c>
      <c r="M45">
        <v>0</v>
      </c>
      <c r="N45">
        <v>10</v>
      </c>
      <c r="O45">
        <v>0.99</v>
      </c>
      <c r="P45">
        <v>2</v>
      </c>
      <c r="Q45">
        <v>0</v>
      </c>
      <c r="R45">
        <v>14640</v>
      </c>
      <c r="S45">
        <v>0.5</v>
      </c>
      <c r="T45">
        <v>4360</v>
      </c>
      <c r="U45">
        <v>1</v>
      </c>
      <c r="V45">
        <v>0</v>
      </c>
    </row>
    <row r="46" spans="1:22" x14ac:dyDescent="0.3">
      <c r="A46" s="1">
        <v>49</v>
      </c>
      <c r="B46" s="1" t="s">
        <v>59</v>
      </c>
      <c r="C46">
        <v>0.34</v>
      </c>
      <c r="D46" s="2">
        <v>0.67</v>
      </c>
      <c r="E46" s="2">
        <v>0.79</v>
      </c>
      <c r="F46">
        <v>22126</v>
      </c>
      <c r="G46">
        <v>1</v>
      </c>
      <c r="H46">
        <v>0</v>
      </c>
      <c r="I46">
        <v>1</v>
      </c>
      <c r="J46">
        <v>0</v>
      </c>
      <c r="L46">
        <v>0</v>
      </c>
      <c r="M46">
        <v>0</v>
      </c>
      <c r="N46">
        <v>2</v>
      </c>
      <c r="O46">
        <v>1</v>
      </c>
      <c r="P46">
        <v>0</v>
      </c>
      <c r="Q46">
        <v>0.5</v>
      </c>
      <c r="R46">
        <v>0</v>
      </c>
      <c r="S46">
        <v>1</v>
      </c>
      <c r="T46">
        <v>0</v>
      </c>
      <c r="U46">
        <v>0.5</v>
      </c>
      <c r="V46">
        <v>0</v>
      </c>
    </row>
    <row r="47" spans="1:22" x14ac:dyDescent="0.3">
      <c r="A47" s="1">
        <v>50</v>
      </c>
      <c r="B47" s="1" t="s">
        <v>62</v>
      </c>
      <c r="C47">
        <v>0.61</v>
      </c>
      <c r="D47" s="2">
        <v>0.36</v>
      </c>
      <c r="E47" s="2">
        <v>0.72</v>
      </c>
      <c r="F47">
        <v>15604</v>
      </c>
      <c r="G47">
        <v>1</v>
      </c>
      <c r="H47">
        <v>0</v>
      </c>
      <c r="I47">
        <v>1</v>
      </c>
      <c r="J47">
        <v>0</v>
      </c>
      <c r="L47">
        <v>0</v>
      </c>
      <c r="M47">
        <v>0</v>
      </c>
      <c r="N47">
        <v>7</v>
      </c>
      <c r="O47">
        <v>0.83</v>
      </c>
      <c r="P47">
        <v>2</v>
      </c>
      <c r="Q47">
        <v>0</v>
      </c>
      <c r="R47">
        <v>3270</v>
      </c>
      <c r="S47">
        <v>0</v>
      </c>
      <c r="T47">
        <v>1890</v>
      </c>
      <c r="U47">
        <v>1</v>
      </c>
      <c r="V47">
        <v>0</v>
      </c>
    </row>
    <row r="48" spans="1:22" x14ac:dyDescent="0.3">
      <c r="A48" s="1">
        <v>50</v>
      </c>
      <c r="B48" s="1" t="s">
        <v>61</v>
      </c>
      <c r="C48">
        <v>0.18</v>
      </c>
      <c r="D48" s="2">
        <v>0.45</v>
      </c>
      <c r="E48" s="2">
        <v>0.8</v>
      </c>
      <c r="F48">
        <v>12994</v>
      </c>
      <c r="G48">
        <v>1</v>
      </c>
      <c r="H48">
        <v>0</v>
      </c>
      <c r="I48">
        <v>1</v>
      </c>
      <c r="J48">
        <v>0</v>
      </c>
      <c r="L48">
        <v>0</v>
      </c>
      <c r="M48">
        <v>0</v>
      </c>
      <c r="N48">
        <v>2</v>
      </c>
      <c r="O48">
        <v>0.8</v>
      </c>
      <c r="P48">
        <v>1</v>
      </c>
      <c r="Q48">
        <v>0</v>
      </c>
      <c r="R48">
        <v>3030</v>
      </c>
      <c r="S48">
        <v>0.5</v>
      </c>
      <c r="T48">
        <v>0</v>
      </c>
      <c r="U48">
        <v>1</v>
      </c>
      <c r="V48">
        <v>0</v>
      </c>
    </row>
    <row r="49" spans="1:22" x14ac:dyDescent="0.3">
      <c r="A49" s="1">
        <v>50</v>
      </c>
      <c r="B49" s="1" t="s">
        <v>64</v>
      </c>
      <c r="C49">
        <v>0.45</v>
      </c>
      <c r="D49" s="2">
        <v>0.46</v>
      </c>
      <c r="E49" s="2">
        <v>0.85</v>
      </c>
      <c r="F49">
        <v>7101</v>
      </c>
      <c r="G49">
        <v>1</v>
      </c>
      <c r="H49">
        <v>0</v>
      </c>
      <c r="I49">
        <v>0</v>
      </c>
      <c r="J49">
        <v>310</v>
      </c>
      <c r="L49">
        <v>0</v>
      </c>
      <c r="M49">
        <v>0</v>
      </c>
      <c r="N49">
        <v>12</v>
      </c>
      <c r="O49">
        <v>0.95</v>
      </c>
      <c r="P49">
        <v>1</v>
      </c>
      <c r="Q49">
        <v>0.5</v>
      </c>
      <c r="R49">
        <v>8910</v>
      </c>
      <c r="S49">
        <v>0.5</v>
      </c>
      <c r="T49">
        <v>2020</v>
      </c>
      <c r="U49">
        <v>0</v>
      </c>
      <c r="V49">
        <v>1070</v>
      </c>
    </row>
    <row r="50" spans="1:22" x14ac:dyDescent="0.3">
      <c r="A50" s="1">
        <v>50</v>
      </c>
      <c r="B50" s="1" t="s">
        <v>63</v>
      </c>
      <c r="C50">
        <v>0.28000000000000003</v>
      </c>
      <c r="D50" s="2">
        <v>0.4</v>
      </c>
      <c r="E50" s="2">
        <v>0.63</v>
      </c>
      <c r="F50">
        <v>81418</v>
      </c>
      <c r="G50">
        <v>0</v>
      </c>
      <c r="H50">
        <v>0</v>
      </c>
      <c r="I50">
        <v>1</v>
      </c>
      <c r="J50">
        <v>0</v>
      </c>
      <c r="L50">
        <v>0</v>
      </c>
      <c r="M50">
        <v>0</v>
      </c>
      <c r="N50">
        <v>14</v>
      </c>
      <c r="O50">
        <v>0.81</v>
      </c>
      <c r="P50">
        <v>25</v>
      </c>
      <c r="Q50">
        <v>0</v>
      </c>
      <c r="R50">
        <v>1440</v>
      </c>
      <c r="S50">
        <v>0.5</v>
      </c>
      <c r="T50">
        <v>13570</v>
      </c>
      <c r="U50">
        <v>1</v>
      </c>
      <c r="V50">
        <v>0</v>
      </c>
    </row>
    <row r="51" spans="1:22" x14ac:dyDescent="0.3">
      <c r="A51" s="1">
        <v>54</v>
      </c>
      <c r="B51" s="1" t="s">
        <v>65</v>
      </c>
      <c r="C51">
        <v>0.34</v>
      </c>
      <c r="D51" s="2">
        <v>0.59</v>
      </c>
      <c r="E51" s="2">
        <v>0.82</v>
      </c>
      <c r="F51">
        <v>13930</v>
      </c>
      <c r="G51">
        <v>1</v>
      </c>
      <c r="H51">
        <v>0</v>
      </c>
      <c r="I51">
        <v>1</v>
      </c>
      <c r="J51">
        <v>0</v>
      </c>
      <c r="L51">
        <v>0</v>
      </c>
      <c r="M51">
        <v>0</v>
      </c>
      <c r="N51">
        <v>3</v>
      </c>
      <c r="O51">
        <v>1</v>
      </c>
      <c r="P51">
        <v>0</v>
      </c>
      <c r="Q51">
        <v>1</v>
      </c>
      <c r="R51">
        <v>0</v>
      </c>
      <c r="S51">
        <v>0</v>
      </c>
      <c r="T51">
        <v>470</v>
      </c>
      <c r="U51">
        <v>1</v>
      </c>
      <c r="V51">
        <v>0</v>
      </c>
    </row>
    <row r="52" spans="1:22" x14ac:dyDescent="0.3">
      <c r="A52" s="1">
        <v>55</v>
      </c>
      <c r="B52" s="1" t="s">
        <v>66</v>
      </c>
      <c r="C52">
        <v>0.33</v>
      </c>
      <c r="D52" s="2">
        <v>0.61</v>
      </c>
      <c r="E52" s="2">
        <v>0.74</v>
      </c>
      <c r="F52">
        <v>21784</v>
      </c>
      <c r="G52">
        <v>0</v>
      </c>
      <c r="H52">
        <v>150</v>
      </c>
      <c r="I52">
        <v>0</v>
      </c>
      <c r="J52">
        <v>300</v>
      </c>
      <c r="L52">
        <v>0</v>
      </c>
      <c r="M52">
        <v>0</v>
      </c>
      <c r="N52">
        <v>11</v>
      </c>
      <c r="O52">
        <v>0.91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</row>
    <row r="53" spans="1:22" x14ac:dyDescent="0.3">
      <c r="A53" s="1">
        <v>57</v>
      </c>
      <c r="B53" s="1" t="s">
        <v>67</v>
      </c>
      <c r="C53">
        <v>0.48</v>
      </c>
      <c r="D53" s="2">
        <v>0.26</v>
      </c>
      <c r="E53" s="2">
        <v>0.62</v>
      </c>
      <c r="F53">
        <v>34167</v>
      </c>
      <c r="G53">
        <v>1</v>
      </c>
      <c r="H53">
        <v>0</v>
      </c>
      <c r="I53">
        <v>1</v>
      </c>
      <c r="J53">
        <v>0</v>
      </c>
      <c r="L53">
        <v>0</v>
      </c>
      <c r="M53">
        <v>0</v>
      </c>
      <c r="N53">
        <v>5</v>
      </c>
      <c r="O53">
        <v>0</v>
      </c>
      <c r="P53">
        <v>5</v>
      </c>
      <c r="Q53">
        <v>0.5</v>
      </c>
      <c r="R53">
        <v>7000</v>
      </c>
      <c r="S53">
        <v>0</v>
      </c>
      <c r="T53">
        <v>5340</v>
      </c>
      <c r="U53">
        <v>1</v>
      </c>
      <c r="V53">
        <v>0</v>
      </c>
    </row>
    <row r="54" spans="1:22" x14ac:dyDescent="0.3">
      <c r="A54" s="1">
        <v>58</v>
      </c>
      <c r="B54" s="1" t="s">
        <v>68</v>
      </c>
      <c r="C54">
        <v>0.75</v>
      </c>
      <c r="D54" s="2">
        <v>0.49</v>
      </c>
      <c r="E54" s="2">
        <v>0.84</v>
      </c>
      <c r="F54">
        <v>8278</v>
      </c>
      <c r="G54">
        <v>1</v>
      </c>
      <c r="H54">
        <v>0</v>
      </c>
      <c r="I54">
        <v>1</v>
      </c>
      <c r="J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0.5</v>
      </c>
      <c r="R54">
        <v>850</v>
      </c>
      <c r="S54">
        <v>0</v>
      </c>
      <c r="T54">
        <v>1030</v>
      </c>
      <c r="U54">
        <v>0.5</v>
      </c>
      <c r="V54">
        <v>340</v>
      </c>
    </row>
    <row r="55" spans="1:22" x14ac:dyDescent="0.3">
      <c r="A55" s="1">
        <v>59</v>
      </c>
      <c r="B55" s="1" t="s">
        <v>69</v>
      </c>
      <c r="C55">
        <v>0.65</v>
      </c>
      <c r="D55" s="2">
        <v>0.6</v>
      </c>
      <c r="E55" s="2">
        <v>0.82</v>
      </c>
      <c r="F55">
        <v>37683</v>
      </c>
      <c r="G55">
        <v>1</v>
      </c>
      <c r="H55">
        <v>0</v>
      </c>
      <c r="I55">
        <v>1</v>
      </c>
      <c r="J55">
        <v>0</v>
      </c>
      <c r="L55">
        <v>0</v>
      </c>
      <c r="M55">
        <v>0</v>
      </c>
      <c r="N55">
        <v>2</v>
      </c>
      <c r="O55">
        <v>0.67</v>
      </c>
      <c r="P55">
        <v>2</v>
      </c>
      <c r="Q55">
        <v>0.5</v>
      </c>
      <c r="R55">
        <v>150</v>
      </c>
      <c r="S55">
        <v>1</v>
      </c>
      <c r="T55">
        <v>0</v>
      </c>
      <c r="U55">
        <v>1</v>
      </c>
      <c r="V55">
        <v>0</v>
      </c>
    </row>
    <row r="56" spans="1:22" x14ac:dyDescent="0.3">
      <c r="A56" s="1">
        <v>60</v>
      </c>
      <c r="B56" s="1" t="s">
        <v>71</v>
      </c>
      <c r="C56">
        <v>0.44</v>
      </c>
      <c r="D56" s="2">
        <v>0.68</v>
      </c>
      <c r="E56" s="2">
        <v>0.75</v>
      </c>
      <c r="F56">
        <v>121746</v>
      </c>
      <c r="G56">
        <v>1</v>
      </c>
      <c r="H56">
        <v>0</v>
      </c>
      <c r="I56">
        <v>1</v>
      </c>
      <c r="J56">
        <v>0</v>
      </c>
      <c r="L56">
        <v>0</v>
      </c>
      <c r="M56">
        <v>0</v>
      </c>
      <c r="N56">
        <v>2</v>
      </c>
      <c r="O56">
        <v>1</v>
      </c>
      <c r="P56">
        <v>0</v>
      </c>
      <c r="Q56">
        <v>0.5</v>
      </c>
      <c r="R56">
        <v>0</v>
      </c>
      <c r="S56">
        <v>1</v>
      </c>
      <c r="T56">
        <v>0</v>
      </c>
      <c r="U56">
        <v>1</v>
      </c>
      <c r="V56">
        <v>0</v>
      </c>
    </row>
    <row r="57" spans="1:22" x14ac:dyDescent="0.3">
      <c r="A57" s="1">
        <v>61</v>
      </c>
      <c r="B57" s="1" t="s">
        <v>72</v>
      </c>
      <c r="C57">
        <v>0.47</v>
      </c>
      <c r="D57" s="2">
        <v>0.28999999999999998</v>
      </c>
      <c r="E57" s="2">
        <v>0.74</v>
      </c>
      <c r="F57">
        <v>31443</v>
      </c>
      <c r="G57">
        <v>0</v>
      </c>
      <c r="H57">
        <v>0</v>
      </c>
      <c r="I57">
        <v>1</v>
      </c>
      <c r="J57">
        <v>0</v>
      </c>
      <c r="L57">
        <v>0</v>
      </c>
      <c r="M57">
        <v>0</v>
      </c>
      <c r="N57">
        <v>7</v>
      </c>
      <c r="O57">
        <v>0</v>
      </c>
      <c r="P57">
        <v>7</v>
      </c>
      <c r="Q57">
        <v>0.5</v>
      </c>
      <c r="R57">
        <v>2550</v>
      </c>
      <c r="S57">
        <v>0.5</v>
      </c>
      <c r="T57">
        <v>3310</v>
      </c>
      <c r="U57">
        <v>0</v>
      </c>
      <c r="V57">
        <v>2840</v>
      </c>
    </row>
    <row r="58" spans="1:22" x14ac:dyDescent="0.3">
      <c r="A58" s="1">
        <v>62</v>
      </c>
      <c r="B58" s="1" t="s">
        <v>74</v>
      </c>
      <c r="C58">
        <v>0.27</v>
      </c>
      <c r="D58" s="2">
        <v>0.55000000000000004</v>
      </c>
      <c r="E58" s="2">
        <v>0.8</v>
      </c>
      <c r="F58">
        <v>9727</v>
      </c>
      <c r="G58">
        <v>1</v>
      </c>
      <c r="H58">
        <v>0</v>
      </c>
      <c r="I58">
        <v>1</v>
      </c>
      <c r="J58">
        <v>0</v>
      </c>
      <c r="L58">
        <v>0</v>
      </c>
      <c r="M58">
        <v>0</v>
      </c>
      <c r="N58">
        <v>7</v>
      </c>
      <c r="O58">
        <v>0.95</v>
      </c>
      <c r="P58">
        <v>1</v>
      </c>
      <c r="Q58">
        <v>0.5</v>
      </c>
      <c r="R58">
        <v>2220</v>
      </c>
      <c r="S58">
        <v>0.5</v>
      </c>
      <c r="T58">
        <v>0</v>
      </c>
      <c r="U58">
        <v>0</v>
      </c>
      <c r="V58">
        <v>440</v>
      </c>
    </row>
    <row r="59" spans="1:22" x14ac:dyDescent="0.3">
      <c r="A59" s="1">
        <v>62</v>
      </c>
      <c r="B59" s="1" t="s">
        <v>73</v>
      </c>
      <c r="C59">
        <v>0.27</v>
      </c>
      <c r="D59" s="2">
        <v>0.78</v>
      </c>
      <c r="E59" s="2">
        <v>0.75</v>
      </c>
      <c r="F59">
        <v>65464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14</v>
      </c>
      <c r="O59">
        <v>0.67</v>
      </c>
      <c r="P59">
        <v>4</v>
      </c>
      <c r="Q59">
        <v>1</v>
      </c>
      <c r="R59">
        <v>0</v>
      </c>
      <c r="S59">
        <v>1</v>
      </c>
      <c r="T59">
        <v>0</v>
      </c>
      <c r="U59">
        <v>0.5</v>
      </c>
      <c r="V59">
        <v>0</v>
      </c>
    </row>
    <row r="60" spans="1:22" x14ac:dyDescent="0.3">
      <c r="A60" s="1">
        <v>64</v>
      </c>
      <c r="B60" s="1" t="s">
        <v>75</v>
      </c>
      <c r="C60">
        <v>0.51</v>
      </c>
      <c r="D60" s="2">
        <v>0.43</v>
      </c>
      <c r="E60" s="2">
        <v>0.83</v>
      </c>
      <c r="F60">
        <v>11231</v>
      </c>
      <c r="G60">
        <v>1</v>
      </c>
      <c r="H60">
        <v>0</v>
      </c>
      <c r="I60">
        <v>1</v>
      </c>
      <c r="J60">
        <v>0</v>
      </c>
      <c r="L60">
        <v>0</v>
      </c>
      <c r="M60">
        <v>0</v>
      </c>
      <c r="N60">
        <v>16</v>
      </c>
      <c r="O60">
        <v>0</v>
      </c>
      <c r="P60">
        <v>16</v>
      </c>
      <c r="Q60">
        <v>1</v>
      </c>
      <c r="R60">
        <v>0</v>
      </c>
      <c r="S60">
        <v>0.5</v>
      </c>
      <c r="T60">
        <v>4220</v>
      </c>
      <c r="U60">
        <v>0</v>
      </c>
      <c r="V60">
        <v>3060</v>
      </c>
    </row>
    <row r="61" spans="1:22" x14ac:dyDescent="0.3">
      <c r="A61" s="1">
        <v>66</v>
      </c>
      <c r="B61" s="1" t="s">
        <v>76</v>
      </c>
      <c r="C61">
        <v>0.28000000000000003</v>
      </c>
      <c r="D61" s="2">
        <v>0.28000000000000003</v>
      </c>
      <c r="E61" s="2">
        <v>0.94</v>
      </c>
      <c r="F61">
        <v>9308</v>
      </c>
      <c r="G61">
        <v>1</v>
      </c>
      <c r="H61">
        <v>0</v>
      </c>
      <c r="I61">
        <v>1</v>
      </c>
      <c r="J61">
        <v>0</v>
      </c>
      <c r="L61">
        <v>0</v>
      </c>
      <c r="M61">
        <v>0</v>
      </c>
      <c r="N61">
        <v>11</v>
      </c>
      <c r="O61">
        <v>0.08</v>
      </c>
      <c r="P61">
        <v>12</v>
      </c>
      <c r="Q61">
        <v>0.5</v>
      </c>
      <c r="R61">
        <v>0</v>
      </c>
      <c r="S61">
        <v>0</v>
      </c>
      <c r="T61">
        <v>780</v>
      </c>
      <c r="U61">
        <v>0.5</v>
      </c>
      <c r="V61">
        <v>160</v>
      </c>
    </row>
    <row r="62" spans="1:22" x14ac:dyDescent="0.3">
      <c r="A62" s="1">
        <v>67</v>
      </c>
      <c r="B62" s="1" t="s">
        <v>77</v>
      </c>
      <c r="C62">
        <v>0.52</v>
      </c>
      <c r="D62" s="2">
        <v>0.68</v>
      </c>
      <c r="E62" s="2">
        <v>1</v>
      </c>
      <c r="F62">
        <v>7051</v>
      </c>
      <c r="G62">
        <v>1</v>
      </c>
      <c r="H62">
        <v>0</v>
      </c>
      <c r="I62">
        <v>1</v>
      </c>
      <c r="J62">
        <v>0</v>
      </c>
      <c r="L62">
        <v>0</v>
      </c>
      <c r="M62">
        <v>0</v>
      </c>
      <c r="N62">
        <v>13</v>
      </c>
      <c r="O62">
        <v>0.99</v>
      </c>
      <c r="P62">
        <v>3</v>
      </c>
      <c r="Q62">
        <v>0.5</v>
      </c>
      <c r="R62">
        <v>2430</v>
      </c>
      <c r="S62">
        <v>1</v>
      </c>
      <c r="T62">
        <v>0</v>
      </c>
      <c r="U62">
        <v>1</v>
      </c>
      <c r="V62">
        <v>0</v>
      </c>
    </row>
    <row r="63" spans="1:22" x14ac:dyDescent="0.3">
      <c r="A63" s="1">
        <v>68</v>
      </c>
      <c r="B63" s="1" t="s">
        <v>79</v>
      </c>
      <c r="C63">
        <v>0.51</v>
      </c>
      <c r="D63" s="2">
        <v>0.68</v>
      </c>
      <c r="E63" s="2">
        <v>0.88</v>
      </c>
      <c r="F63">
        <v>12427</v>
      </c>
      <c r="G63">
        <v>1</v>
      </c>
      <c r="H63">
        <v>0</v>
      </c>
      <c r="I63">
        <v>0</v>
      </c>
      <c r="J63">
        <v>310</v>
      </c>
      <c r="L63">
        <v>0</v>
      </c>
      <c r="M63">
        <v>0</v>
      </c>
      <c r="N63">
        <v>16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</row>
    <row r="64" spans="1:22" x14ac:dyDescent="0.3">
      <c r="A64" s="1">
        <v>68</v>
      </c>
      <c r="B64" s="1" t="s">
        <v>78</v>
      </c>
      <c r="C64">
        <v>0.41</v>
      </c>
      <c r="D64" s="2">
        <v>0.65</v>
      </c>
      <c r="E64" s="2">
        <v>0.64</v>
      </c>
      <c r="F64">
        <v>54682</v>
      </c>
      <c r="G64">
        <v>1</v>
      </c>
      <c r="H64">
        <v>0</v>
      </c>
      <c r="I64">
        <v>0</v>
      </c>
      <c r="J64">
        <v>310</v>
      </c>
      <c r="L64">
        <v>0</v>
      </c>
      <c r="M64">
        <v>0</v>
      </c>
      <c r="N64">
        <v>28</v>
      </c>
      <c r="O64">
        <v>0.95</v>
      </c>
      <c r="P64">
        <v>2</v>
      </c>
      <c r="Q64">
        <v>1</v>
      </c>
      <c r="R64">
        <v>0</v>
      </c>
      <c r="S64">
        <v>1</v>
      </c>
      <c r="T64">
        <v>0</v>
      </c>
      <c r="U64">
        <v>0.5</v>
      </c>
      <c r="V64">
        <v>0</v>
      </c>
    </row>
    <row r="65" spans="1:22" x14ac:dyDescent="0.3">
      <c r="A65" s="1">
        <v>70</v>
      </c>
      <c r="B65" s="1" t="s">
        <v>81</v>
      </c>
      <c r="C65">
        <v>0.79</v>
      </c>
      <c r="D65" s="2">
        <v>0.78</v>
      </c>
      <c r="E65" s="2">
        <v>0.82</v>
      </c>
      <c r="F65">
        <v>77630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4</v>
      </c>
      <c r="O65">
        <v>1</v>
      </c>
      <c r="P65">
        <v>0</v>
      </c>
      <c r="Q65">
        <v>0.5</v>
      </c>
      <c r="R65">
        <v>1720</v>
      </c>
      <c r="S65">
        <v>1</v>
      </c>
      <c r="T65">
        <v>0</v>
      </c>
      <c r="U65">
        <v>1</v>
      </c>
      <c r="V65">
        <v>0</v>
      </c>
    </row>
    <row r="66" spans="1:22" x14ac:dyDescent="0.3">
      <c r="A66" s="1">
        <v>71</v>
      </c>
      <c r="B66" s="1" t="s">
        <v>82</v>
      </c>
      <c r="C66">
        <v>0.56999999999999995</v>
      </c>
      <c r="D66" s="2">
        <v>0.31</v>
      </c>
      <c r="E66" s="2">
        <v>0.87</v>
      </c>
      <c r="F66">
        <v>21680</v>
      </c>
      <c r="G66">
        <v>1</v>
      </c>
      <c r="H66">
        <v>0</v>
      </c>
      <c r="I66">
        <v>0</v>
      </c>
      <c r="J66">
        <v>10</v>
      </c>
      <c r="L66">
        <v>0</v>
      </c>
      <c r="M66">
        <v>0</v>
      </c>
      <c r="N66">
        <v>3</v>
      </c>
      <c r="O66">
        <v>0.98</v>
      </c>
      <c r="P66">
        <v>1</v>
      </c>
      <c r="Q66">
        <v>0</v>
      </c>
      <c r="R66">
        <v>3440</v>
      </c>
      <c r="S66">
        <v>0</v>
      </c>
      <c r="T66">
        <v>1410</v>
      </c>
      <c r="U66">
        <v>1</v>
      </c>
      <c r="V66">
        <v>0</v>
      </c>
    </row>
    <row r="67" spans="1:22" x14ac:dyDescent="0.3">
      <c r="A67" s="1">
        <v>73</v>
      </c>
      <c r="B67" s="1" t="s">
        <v>83</v>
      </c>
      <c r="C67">
        <v>0.49</v>
      </c>
      <c r="D67" s="2">
        <v>0.36</v>
      </c>
      <c r="E67" s="2">
        <v>0.85</v>
      </c>
      <c r="F67">
        <v>34218</v>
      </c>
      <c r="G67">
        <v>1</v>
      </c>
      <c r="H67">
        <v>0</v>
      </c>
      <c r="I67">
        <v>0</v>
      </c>
      <c r="J67">
        <v>10</v>
      </c>
      <c r="L67">
        <v>0</v>
      </c>
      <c r="M67">
        <v>0</v>
      </c>
      <c r="N67">
        <v>4</v>
      </c>
      <c r="O67">
        <v>0.78</v>
      </c>
      <c r="P67">
        <v>2</v>
      </c>
      <c r="Q67">
        <v>0.5</v>
      </c>
      <c r="R67">
        <v>620</v>
      </c>
      <c r="S67">
        <v>0</v>
      </c>
      <c r="T67">
        <v>1140</v>
      </c>
      <c r="U67">
        <v>1</v>
      </c>
      <c r="V67">
        <v>0</v>
      </c>
    </row>
    <row r="68" spans="1:22" x14ac:dyDescent="0.3">
      <c r="A68" s="1">
        <v>74</v>
      </c>
      <c r="B68" s="1" t="s">
        <v>84</v>
      </c>
      <c r="C68">
        <v>0.32</v>
      </c>
      <c r="D68" s="2">
        <v>0.44</v>
      </c>
      <c r="E68" s="2">
        <v>0.87</v>
      </c>
      <c r="F68">
        <v>6748</v>
      </c>
      <c r="G68">
        <v>0</v>
      </c>
      <c r="H68">
        <v>330</v>
      </c>
      <c r="I68">
        <v>1</v>
      </c>
      <c r="J68">
        <v>0</v>
      </c>
      <c r="L68">
        <v>0</v>
      </c>
      <c r="M68">
        <v>0</v>
      </c>
      <c r="N68">
        <v>8</v>
      </c>
      <c r="O68">
        <v>0.95</v>
      </c>
      <c r="P68">
        <v>1</v>
      </c>
      <c r="Q68">
        <v>0</v>
      </c>
      <c r="R68">
        <v>2930</v>
      </c>
      <c r="S68">
        <v>0.5</v>
      </c>
      <c r="T68">
        <v>170</v>
      </c>
      <c r="U68">
        <v>1</v>
      </c>
      <c r="V68">
        <v>0</v>
      </c>
    </row>
    <row r="69" spans="1:22" x14ac:dyDescent="0.3">
      <c r="A69" s="1">
        <v>75</v>
      </c>
      <c r="B69" s="1" t="s">
        <v>85</v>
      </c>
      <c r="C69">
        <v>0.59</v>
      </c>
      <c r="D69" s="2">
        <v>0.77</v>
      </c>
      <c r="E69" s="2">
        <v>0.76</v>
      </c>
      <c r="F69">
        <v>81706</v>
      </c>
      <c r="G69">
        <v>1</v>
      </c>
      <c r="H69">
        <v>0</v>
      </c>
      <c r="I69">
        <v>1</v>
      </c>
      <c r="J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</row>
    <row r="70" spans="1:22" x14ac:dyDescent="0.3">
      <c r="A70" s="1">
        <v>76</v>
      </c>
      <c r="B70" s="1" t="s">
        <v>87</v>
      </c>
      <c r="C70">
        <v>0.65</v>
      </c>
      <c r="D70" s="2">
        <v>0.68</v>
      </c>
      <c r="E70" s="2">
        <v>0.92</v>
      </c>
      <c r="F70">
        <v>7923</v>
      </c>
      <c r="G70">
        <v>1</v>
      </c>
      <c r="H70">
        <v>0</v>
      </c>
      <c r="I70">
        <v>0</v>
      </c>
      <c r="J70">
        <v>300</v>
      </c>
      <c r="L70">
        <v>0</v>
      </c>
      <c r="M70">
        <v>0</v>
      </c>
      <c r="N70">
        <v>5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</row>
    <row r="71" spans="1:22" x14ac:dyDescent="0.3">
      <c r="A71" s="1">
        <v>76</v>
      </c>
      <c r="B71" s="1" t="s">
        <v>86</v>
      </c>
      <c r="C71">
        <v>0.35</v>
      </c>
      <c r="D71" s="2">
        <v>0.62</v>
      </c>
      <c r="E71" s="2">
        <v>0.83</v>
      </c>
      <c r="F71">
        <v>18531</v>
      </c>
      <c r="G71">
        <v>0.5</v>
      </c>
      <c r="H71">
        <v>190</v>
      </c>
      <c r="I71">
        <v>1</v>
      </c>
      <c r="J71">
        <v>0</v>
      </c>
      <c r="K71">
        <v>1</v>
      </c>
      <c r="L71">
        <v>0</v>
      </c>
      <c r="M71">
        <v>0</v>
      </c>
      <c r="N71">
        <v>7</v>
      </c>
      <c r="O71">
        <v>1</v>
      </c>
      <c r="P71">
        <v>0</v>
      </c>
      <c r="Q71">
        <v>0</v>
      </c>
      <c r="R71">
        <v>1910</v>
      </c>
      <c r="S71">
        <v>0.5</v>
      </c>
      <c r="T71">
        <v>190</v>
      </c>
      <c r="U71">
        <v>0</v>
      </c>
      <c r="V71">
        <v>18710</v>
      </c>
    </row>
    <row r="72" spans="1:22" x14ac:dyDescent="0.3">
      <c r="A72" s="1">
        <v>78</v>
      </c>
      <c r="B72" s="1" t="s">
        <v>88</v>
      </c>
      <c r="C72">
        <v>0.24</v>
      </c>
      <c r="D72" s="2">
        <v>0.62</v>
      </c>
      <c r="E72" s="2">
        <v>0.76</v>
      </c>
      <c r="F72">
        <v>21178</v>
      </c>
      <c r="G72">
        <v>0.5</v>
      </c>
      <c r="H72">
        <v>0</v>
      </c>
      <c r="I72">
        <v>0</v>
      </c>
      <c r="J72">
        <v>750</v>
      </c>
      <c r="L72">
        <v>0</v>
      </c>
      <c r="M72">
        <v>0</v>
      </c>
      <c r="N72">
        <v>6</v>
      </c>
      <c r="O72">
        <v>0.97</v>
      </c>
      <c r="P72">
        <v>4</v>
      </c>
      <c r="Q72">
        <v>1</v>
      </c>
      <c r="R72">
        <v>0</v>
      </c>
      <c r="S72">
        <v>1</v>
      </c>
      <c r="T72">
        <v>0</v>
      </c>
      <c r="U72">
        <v>0</v>
      </c>
      <c r="V72">
        <v>2260</v>
      </c>
    </row>
    <row r="73" spans="1:22" x14ac:dyDescent="0.3">
      <c r="A73" s="1">
        <v>78</v>
      </c>
      <c r="B73" s="1" t="s">
        <v>89</v>
      </c>
      <c r="C73">
        <v>0.74</v>
      </c>
      <c r="D73" s="2">
        <v>0.22</v>
      </c>
      <c r="E73" s="2">
        <v>0.82</v>
      </c>
      <c r="F73">
        <v>18914</v>
      </c>
      <c r="G73">
        <v>0</v>
      </c>
      <c r="H73">
        <v>0</v>
      </c>
      <c r="I73">
        <v>1</v>
      </c>
      <c r="J73">
        <v>0</v>
      </c>
      <c r="L73">
        <v>0</v>
      </c>
      <c r="M73">
        <v>0</v>
      </c>
      <c r="N73">
        <v>7</v>
      </c>
      <c r="O73">
        <v>0</v>
      </c>
      <c r="P73">
        <v>7</v>
      </c>
      <c r="Q73">
        <v>0</v>
      </c>
      <c r="R73">
        <v>300</v>
      </c>
      <c r="S73">
        <v>0.5</v>
      </c>
      <c r="T73">
        <v>150</v>
      </c>
      <c r="U73">
        <v>1</v>
      </c>
      <c r="V73">
        <v>0</v>
      </c>
    </row>
    <row r="74" spans="1:22" x14ac:dyDescent="0.3">
      <c r="A74" s="1">
        <v>80</v>
      </c>
      <c r="B74" s="1" t="s">
        <v>91</v>
      </c>
      <c r="C74">
        <v>0.45</v>
      </c>
      <c r="D74" s="2">
        <v>0.57999999999999996</v>
      </c>
      <c r="E74" s="2">
        <v>0.82</v>
      </c>
      <c r="F74">
        <v>14346</v>
      </c>
      <c r="G74">
        <v>1</v>
      </c>
      <c r="H74">
        <v>0</v>
      </c>
      <c r="I74">
        <v>1</v>
      </c>
      <c r="J74">
        <v>0</v>
      </c>
      <c r="L74">
        <v>0</v>
      </c>
      <c r="M74">
        <v>0</v>
      </c>
      <c r="N74">
        <v>21</v>
      </c>
      <c r="O74">
        <v>1</v>
      </c>
      <c r="P74">
        <v>0</v>
      </c>
      <c r="Q74">
        <v>0</v>
      </c>
      <c r="R74">
        <v>1300</v>
      </c>
      <c r="S74">
        <v>1</v>
      </c>
      <c r="T74">
        <v>0</v>
      </c>
      <c r="U74">
        <v>0.5</v>
      </c>
      <c r="V74">
        <v>0</v>
      </c>
    </row>
    <row r="75" spans="1:22" x14ac:dyDescent="0.3">
      <c r="A75" s="1">
        <v>81</v>
      </c>
      <c r="B75" s="1" t="s">
        <v>95</v>
      </c>
      <c r="C75">
        <v>0.43</v>
      </c>
      <c r="D75" s="2">
        <v>0.56000000000000005</v>
      </c>
      <c r="E75" s="2">
        <v>0.85</v>
      </c>
      <c r="F75">
        <v>7024</v>
      </c>
      <c r="G75">
        <v>1</v>
      </c>
      <c r="H75">
        <v>0</v>
      </c>
      <c r="I75">
        <v>1</v>
      </c>
      <c r="J75">
        <v>0</v>
      </c>
      <c r="L75">
        <v>0</v>
      </c>
      <c r="M75">
        <v>0</v>
      </c>
      <c r="N75">
        <v>6</v>
      </c>
      <c r="O75">
        <v>0.88</v>
      </c>
      <c r="P75">
        <v>7</v>
      </c>
      <c r="Q75">
        <v>0</v>
      </c>
      <c r="R75">
        <v>8580</v>
      </c>
      <c r="S75">
        <v>1</v>
      </c>
      <c r="T75">
        <v>0</v>
      </c>
      <c r="U75">
        <v>1</v>
      </c>
      <c r="V75">
        <v>0</v>
      </c>
    </row>
    <row r="76" spans="1:22" x14ac:dyDescent="0.3">
      <c r="A76" s="1">
        <v>81</v>
      </c>
      <c r="B76" s="1" t="s">
        <v>94</v>
      </c>
      <c r="C76">
        <v>0.46</v>
      </c>
      <c r="D76" s="2">
        <v>0.47</v>
      </c>
      <c r="E76" s="2">
        <v>0.87</v>
      </c>
      <c r="F76">
        <v>10551</v>
      </c>
      <c r="G76">
        <v>0.5</v>
      </c>
      <c r="H76">
        <v>60</v>
      </c>
      <c r="I76">
        <v>0</v>
      </c>
      <c r="J76">
        <v>380</v>
      </c>
      <c r="L76">
        <v>0</v>
      </c>
      <c r="M76">
        <v>0</v>
      </c>
      <c r="N76">
        <v>6</v>
      </c>
      <c r="O76">
        <v>0.99</v>
      </c>
      <c r="P76">
        <v>1</v>
      </c>
      <c r="Q76">
        <v>0.5</v>
      </c>
      <c r="R76">
        <v>16490</v>
      </c>
      <c r="S76">
        <v>0.5</v>
      </c>
      <c r="T76">
        <v>4840</v>
      </c>
      <c r="U76">
        <v>1</v>
      </c>
      <c r="V76">
        <v>0</v>
      </c>
    </row>
    <row r="77" spans="1:22" x14ac:dyDescent="0.3">
      <c r="A77" s="1">
        <v>81</v>
      </c>
      <c r="B77" s="1" t="s">
        <v>92</v>
      </c>
      <c r="C77">
        <v>0.32</v>
      </c>
      <c r="D77" s="2">
        <v>0.67</v>
      </c>
      <c r="E77" s="2">
        <v>0.9</v>
      </c>
      <c r="F77">
        <v>6326</v>
      </c>
      <c r="G77">
        <v>1</v>
      </c>
      <c r="H77">
        <v>0</v>
      </c>
      <c r="I77">
        <v>1</v>
      </c>
      <c r="J77">
        <v>0</v>
      </c>
      <c r="L77">
        <v>0</v>
      </c>
      <c r="M77">
        <v>0</v>
      </c>
      <c r="N77">
        <v>2</v>
      </c>
      <c r="O77">
        <v>1</v>
      </c>
      <c r="P77">
        <v>0</v>
      </c>
      <c r="Q77">
        <v>0.5</v>
      </c>
      <c r="R77">
        <v>150</v>
      </c>
      <c r="S77">
        <v>1</v>
      </c>
      <c r="T77">
        <v>0</v>
      </c>
      <c r="U77">
        <v>0.5</v>
      </c>
      <c r="V77">
        <v>0</v>
      </c>
    </row>
    <row r="78" spans="1:22" x14ac:dyDescent="0.3">
      <c r="A78" s="1">
        <v>81</v>
      </c>
      <c r="B78" s="1" t="s">
        <v>93</v>
      </c>
      <c r="C78">
        <v>0.32</v>
      </c>
      <c r="D78" s="2">
        <v>0.23</v>
      </c>
      <c r="E78" s="2">
        <v>0.77</v>
      </c>
      <c r="F78">
        <v>56609</v>
      </c>
      <c r="G78">
        <v>0</v>
      </c>
      <c r="H78">
        <v>160</v>
      </c>
      <c r="I78">
        <v>0</v>
      </c>
      <c r="J78">
        <v>2130</v>
      </c>
      <c r="L78">
        <v>0</v>
      </c>
      <c r="M78">
        <v>0</v>
      </c>
      <c r="N78">
        <v>5</v>
      </c>
      <c r="O78">
        <v>0.93</v>
      </c>
      <c r="P78">
        <v>1</v>
      </c>
      <c r="Q78">
        <v>0</v>
      </c>
      <c r="R78">
        <v>6870</v>
      </c>
      <c r="S78">
        <v>0</v>
      </c>
      <c r="T78">
        <v>6870</v>
      </c>
      <c r="U78">
        <v>0</v>
      </c>
      <c r="V78">
        <v>1630</v>
      </c>
    </row>
    <row r="79" spans="1:22" x14ac:dyDescent="0.3">
      <c r="A79" s="1">
        <v>85</v>
      </c>
      <c r="B79" s="1" t="s">
        <v>96</v>
      </c>
      <c r="C79">
        <v>0.46</v>
      </c>
      <c r="D79" s="2">
        <v>0.33</v>
      </c>
      <c r="E79" s="2">
        <v>0.91</v>
      </c>
      <c r="F79">
        <v>8989</v>
      </c>
      <c r="G79">
        <v>0.5</v>
      </c>
      <c r="H79">
        <v>170</v>
      </c>
      <c r="I79">
        <v>0.5</v>
      </c>
      <c r="J79">
        <v>0</v>
      </c>
      <c r="L79">
        <v>0</v>
      </c>
      <c r="M79">
        <v>0</v>
      </c>
      <c r="N79">
        <v>4</v>
      </c>
      <c r="O79">
        <v>0.98</v>
      </c>
      <c r="P79">
        <v>1</v>
      </c>
      <c r="Q79">
        <v>0</v>
      </c>
      <c r="R79">
        <v>12840</v>
      </c>
      <c r="S79">
        <v>0</v>
      </c>
      <c r="T79">
        <v>12840</v>
      </c>
      <c r="U79">
        <v>1</v>
      </c>
      <c r="V79">
        <v>0</v>
      </c>
    </row>
    <row r="80" spans="1:22" x14ac:dyDescent="0.3">
      <c r="A80" s="1">
        <v>86</v>
      </c>
      <c r="B80" s="1" t="s">
        <v>97</v>
      </c>
      <c r="C80">
        <v>0.69</v>
      </c>
      <c r="D80" s="2">
        <v>0.77</v>
      </c>
      <c r="E80" s="2">
        <v>0.9</v>
      </c>
      <c r="F80">
        <v>2576</v>
      </c>
      <c r="G80">
        <v>1</v>
      </c>
      <c r="H80">
        <v>0</v>
      </c>
      <c r="I80">
        <v>1</v>
      </c>
      <c r="J80">
        <v>0</v>
      </c>
      <c r="L80">
        <v>0</v>
      </c>
      <c r="M80">
        <v>0</v>
      </c>
      <c r="N80">
        <v>4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</row>
    <row r="81" spans="1:22" x14ac:dyDescent="0.3">
      <c r="A81" s="1">
        <v>88</v>
      </c>
      <c r="B81" s="1" t="s">
        <v>98</v>
      </c>
      <c r="C81">
        <v>0.36</v>
      </c>
      <c r="D81" s="2">
        <v>0.45</v>
      </c>
      <c r="E81" s="2">
        <v>0.82</v>
      </c>
      <c r="F81">
        <v>8804</v>
      </c>
      <c r="G81">
        <v>1</v>
      </c>
      <c r="H81">
        <v>0</v>
      </c>
      <c r="I81">
        <v>0.5</v>
      </c>
      <c r="J81">
        <v>0</v>
      </c>
      <c r="L81">
        <v>0</v>
      </c>
      <c r="M81">
        <v>0</v>
      </c>
      <c r="N81">
        <v>7</v>
      </c>
      <c r="O81">
        <v>0.99</v>
      </c>
      <c r="P81">
        <v>1</v>
      </c>
      <c r="Q81">
        <v>0</v>
      </c>
      <c r="R81">
        <v>1570</v>
      </c>
      <c r="S81">
        <v>0.5</v>
      </c>
      <c r="T81">
        <v>1570</v>
      </c>
      <c r="U81">
        <v>1</v>
      </c>
      <c r="V81">
        <v>0</v>
      </c>
    </row>
    <row r="82" spans="1:22" x14ac:dyDescent="0.3">
      <c r="A82" s="1">
        <v>89</v>
      </c>
      <c r="B82" s="1" t="s">
        <v>100</v>
      </c>
      <c r="C82">
        <v>0.59</v>
      </c>
      <c r="D82" s="2">
        <v>0.48</v>
      </c>
      <c r="E82" s="2">
        <v>0.7</v>
      </c>
      <c r="F82">
        <v>42434</v>
      </c>
      <c r="G82">
        <v>1</v>
      </c>
      <c r="H82">
        <v>0</v>
      </c>
      <c r="I82">
        <v>1</v>
      </c>
      <c r="J82">
        <v>0</v>
      </c>
      <c r="L82">
        <v>0</v>
      </c>
      <c r="M82">
        <v>0</v>
      </c>
      <c r="N82">
        <v>5</v>
      </c>
      <c r="O82">
        <v>0.13</v>
      </c>
      <c r="P82">
        <v>7</v>
      </c>
      <c r="Q82">
        <v>1</v>
      </c>
      <c r="R82">
        <v>0</v>
      </c>
      <c r="S82">
        <v>0.5</v>
      </c>
      <c r="T82">
        <v>1140</v>
      </c>
      <c r="U82">
        <v>1</v>
      </c>
      <c r="V82">
        <v>0</v>
      </c>
    </row>
    <row r="83" spans="1:22" x14ac:dyDescent="0.3">
      <c r="A83" s="1">
        <v>89</v>
      </c>
      <c r="B83" s="1" t="s">
        <v>99</v>
      </c>
      <c r="C83">
        <v>0.23</v>
      </c>
      <c r="D83" s="2">
        <v>0.77</v>
      </c>
      <c r="E83" s="2">
        <v>0.84</v>
      </c>
      <c r="F83">
        <v>65460</v>
      </c>
      <c r="G83">
        <v>1</v>
      </c>
      <c r="H83">
        <v>0</v>
      </c>
      <c r="I83">
        <v>1</v>
      </c>
      <c r="J83">
        <v>0</v>
      </c>
      <c r="L83">
        <v>0</v>
      </c>
      <c r="M83">
        <v>0</v>
      </c>
      <c r="N83">
        <v>2</v>
      </c>
      <c r="O83">
        <v>1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</row>
    <row r="84" spans="1:22" x14ac:dyDescent="0.3">
      <c r="A84" s="1">
        <v>91</v>
      </c>
      <c r="B84" s="1" t="s">
        <v>102</v>
      </c>
      <c r="C84">
        <v>0.63</v>
      </c>
      <c r="D84" s="2">
        <v>0.75</v>
      </c>
      <c r="E84" s="2">
        <v>1</v>
      </c>
      <c r="F84">
        <v>2772</v>
      </c>
      <c r="G84">
        <v>0.5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9</v>
      </c>
      <c r="O84">
        <v>0.89</v>
      </c>
      <c r="P84">
        <v>1</v>
      </c>
      <c r="Q84">
        <v>1</v>
      </c>
      <c r="R84">
        <v>0</v>
      </c>
      <c r="S84">
        <v>0.5</v>
      </c>
      <c r="T84">
        <v>610</v>
      </c>
      <c r="U84">
        <v>1</v>
      </c>
      <c r="V84">
        <v>0</v>
      </c>
    </row>
    <row r="85" spans="1:22" x14ac:dyDescent="0.3">
      <c r="A85" s="1">
        <v>92</v>
      </c>
      <c r="B85" s="1" t="s">
        <v>103</v>
      </c>
      <c r="C85">
        <v>0.57999999999999996</v>
      </c>
      <c r="D85" s="2">
        <v>0.5</v>
      </c>
      <c r="E85" s="2">
        <v>0.8</v>
      </c>
      <c r="F85">
        <v>9151</v>
      </c>
      <c r="G85">
        <v>1</v>
      </c>
      <c r="H85">
        <v>0</v>
      </c>
      <c r="I85">
        <v>1</v>
      </c>
      <c r="J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0.5</v>
      </c>
      <c r="R85">
        <v>1810</v>
      </c>
      <c r="S85">
        <v>0</v>
      </c>
      <c r="T85">
        <v>150</v>
      </c>
      <c r="U85">
        <v>1</v>
      </c>
      <c r="V85">
        <v>0</v>
      </c>
    </row>
    <row r="86" spans="1:22" x14ac:dyDescent="0.3">
      <c r="A86" s="1">
        <v>93</v>
      </c>
      <c r="B86" s="1" t="s">
        <v>104</v>
      </c>
      <c r="C86">
        <v>0.54</v>
      </c>
      <c r="D86" s="2">
        <v>0.56000000000000005</v>
      </c>
      <c r="E86" s="2">
        <v>0.7</v>
      </c>
      <c r="F86">
        <v>41060</v>
      </c>
      <c r="G86">
        <v>1</v>
      </c>
      <c r="H86">
        <v>0</v>
      </c>
      <c r="I86">
        <v>1</v>
      </c>
      <c r="J86">
        <v>0</v>
      </c>
      <c r="L86">
        <v>0</v>
      </c>
      <c r="M86">
        <v>0</v>
      </c>
      <c r="N86">
        <v>14</v>
      </c>
      <c r="O86">
        <v>1</v>
      </c>
      <c r="P86">
        <v>0</v>
      </c>
      <c r="Q86">
        <v>0.5</v>
      </c>
      <c r="R86">
        <v>1870</v>
      </c>
      <c r="S86">
        <v>0.5</v>
      </c>
      <c r="T86">
        <v>1830</v>
      </c>
      <c r="U86">
        <v>0</v>
      </c>
      <c r="V86">
        <v>2680</v>
      </c>
    </row>
    <row r="87" spans="1:22" x14ac:dyDescent="0.3">
      <c r="A87" s="1">
        <v>94</v>
      </c>
      <c r="B87" s="1" t="s">
        <v>106</v>
      </c>
      <c r="C87">
        <v>0.3</v>
      </c>
      <c r="D87" s="2">
        <v>0.52</v>
      </c>
      <c r="E87" s="2">
        <v>1</v>
      </c>
      <c r="F87">
        <v>-3036</v>
      </c>
      <c r="G87">
        <v>0</v>
      </c>
      <c r="H87">
        <v>50</v>
      </c>
      <c r="I87">
        <v>1</v>
      </c>
      <c r="J87">
        <v>0</v>
      </c>
      <c r="L87">
        <v>0</v>
      </c>
      <c r="M87">
        <v>0</v>
      </c>
      <c r="N87">
        <v>2</v>
      </c>
      <c r="O87">
        <v>1</v>
      </c>
      <c r="P87">
        <v>0</v>
      </c>
      <c r="Q87">
        <v>0.5</v>
      </c>
      <c r="R87">
        <v>600</v>
      </c>
      <c r="S87">
        <v>0.5</v>
      </c>
      <c r="T87">
        <v>9020</v>
      </c>
      <c r="U87">
        <v>0</v>
      </c>
      <c r="V87">
        <v>3040</v>
      </c>
    </row>
    <row r="88" spans="1:22" x14ac:dyDescent="0.3">
      <c r="A88" s="1">
        <v>94</v>
      </c>
      <c r="B88" s="1" t="s">
        <v>105</v>
      </c>
      <c r="C88">
        <v>0.51</v>
      </c>
      <c r="D88" s="2">
        <v>0.38</v>
      </c>
      <c r="E88" s="2">
        <v>0.87</v>
      </c>
      <c r="F88">
        <v>32410</v>
      </c>
      <c r="G88">
        <v>1</v>
      </c>
      <c r="H88">
        <v>0</v>
      </c>
      <c r="I88">
        <v>0</v>
      </c>
      <c r="J88">
        <v>160</v>
      </c>
      <c r="L88">
        <v>0</v>
      </c>
      <c r="M88">
        <v>0</v>
      </c>
      <c r="N88">
        <v>4</v>
      </c>
      <c r="O88">
        <v>1</v>
      </c>
      <c r="P88">
        <v>0</v>
      </c>
      <c r="Q88">
        <v>0.5</v>
      </c>
      <c r="R88">
        <v>160</v>
      </c>
      <c r="S88">
        <v>0</v>
      </c>
      <c r="T88">
        <v>1100</v>
      </c>
      <c r="U88">
        <v>0</v>
      </c>
      <c r="V88">
        <v>320</v>
      </c>
    </row>
    <row r="89" spans="1:22" x14ac:dyDescent="0.3">
      <c r="A89" s="1">
        <v>96</v>
      </c>
      <c r="B89" s="1" t="s">
        <v>108</v>
      </c>
      <c r="C89">
        <v>0.46</v>
      </c>
      <c r="D89" s="2">
        <v>0.32</v>
      </c>
      <c r="E89" s="2">
        <v>0.8</v>
      </c>
      <c r="F89">
        <v>12033</v>
      </c>
      <c r="G89">
        <v>0.5</v>
      </c>
      <c r="H89">
        <v>0</v>
      </c>
      <c r="I89">
        <v>0.5</v>
      </c>
      <c r="J89">
        <v>0</v>
      </c>
      <c r="L89">
        <v>0</v>
      </c>
      <c r="M89">
        <v>0</v>
      </c>
      <c r="N89">
        <v>9</v>
      </c>
      <c r="O89">
        <v>0.94</v>
      </c>
      <c r="P89">
        <v>1</v>
      </c>
      <c r="Q89">
        <v>0</v>
      </c>
      <c r="R89">
        <v>56000</v>
      </c>
      <c r="S89">
        <v>0</v>
      </c>
      <c r="T89">
        <v>23080</v>
      </c>
      <c r="U89">
        <v>1</v>
      </c>
      <c r="V89">
        <v>0</v>
      </c>
    </row>
    <row r="90" spans="1:22" x14ac:dyDescent="0.3">
      <c r="A90" s="1">
        <v>96</v>
      </c>
      <c r="B90" s="1" t="s">
        <v>107</v>
      </c>
      <c r="C90">
        <v>0.45</v>
      </c>
      <c r="D90" s="2">
        <v>0.17</v>
      </c>
      <c r="E90" s="2">
        <v>0.65</v>
      </c>
      <c r="F90">
        <v>48804</v>
      </c>
      <c r="G90">
        <v>1</v>
      </c>
      <c r="H90">
        <v>0</v>
      </c>
      <c r="I90">
        <v>0</v>
      </c>
      <c r="J90">
        <v>30</v>
      </c>
      <c r="L90">
        <v>0</v>
      </c>
      <c r="M90">
        <v>0</v>
      </c>
      <c r="N90">
        <v>25</v>
      </c>
      <c r="O90">
        <v>0</v>
      </c>
      <c r="P90">
        <v>27</v>
      </c>
      <c r="Q90">
        <v>0</v>
      </c>
      <c r="R90">
        <v>8120</v>
      </c>
      <c r="S90">
        <v>0.5</v>
      </c>
      <c r="T90">
        <v>7230</v>
      </c>
      <c r="U90">
        <v>1</v>
      </c>
      <c r="V90">
        <v>0</v>
      </c>
    </row>
    <row r="91" spans="1:22" x14ac:dyDescent="0.3">
      <c r="A91" s="1">
        <v>98</v>
      </c>
      <c r="B91" s="1" t="s">
        <v>109</v>
      </c>
      <c r="C91">
        <v>0.57999999999999996</v>
      </c>
      <c r="D91" s="2">
        <v>0.39</v>
      </c>
      <c r="E91" s="2">
        <v>0.77</v>
      </c>
      <c r="F91">
        <v>10007</v>
      </c>
      <c r="G91">
        <v>1</v>
      </c>
      <c r="H91">
        <v>0</v>
      </c>
      <c r="I91">
        <v>1</v>
      </c>
      <c r="J91">
        <v>0</v>
      </c>
      <c r="L91">
        <v>0</v>
      </c>
      <c r="M91">
        <v>0</v>
      </c>
      <c r="N91">
        <v>4</v>
      </c>
      <c r="O91">
        <v>1</v>
      </c>
      <c r="P91">
        <v>0</v>
      </c>
      <c r="Q91">
        <v>0</v>
      </c>
      <c r="R91">
        <v>1570</v>
      </c>
      <c r="S91">
        <v>0</v>
      </c>
      <c r="T91">
        <v>630</v>
      </c>
      <c r="U91">
        <v>0.5</v>
      </c>
      <c r="V91">
        <v>160</v>
      </c>
    </row>
    <row r="92" spans="1:22" x14ac:dyDescent="0.3">
      <c r="A92" s="1">
        <v>99</v>
      </c>
      <c r="B92" s="1" t="s">
        <v>110</v>
      </c>
      <c r="C92">
        <v>0.37</v>
      </c>
      <c r="D92" s="2">
        <v>0.3</v>
      </c>
      <c r="E92" s="2">
        <v>0.94</v>
      </c>
      <c r="F92">
        <v>3515</v>
      </c>
      <c r="G92">
        <v>1</v>
      </c>
      <c r="H92">
        <v>0</v>
      </c>
      <c r="I92">
        <v>0.5</v>
      </c>
      <c r="J92">
        <v>0</v>
      </c>
      <c r="L92">
        <v>0</v>
      </c>
      <c r="M92">
        <v>0</v>
      </c>
      <c r="N92">
        <v>7</v>
      </c>
      <c r="O92">
        <v>0.32</v>
      </c>
      <c r="P92">
        <v>13</v>
      </c>
      <c r="Q92">
        <v>0.5</v>
      </c>
      <c r="R92">
        <v>2470</v>
      </c>
      <c r="S92">
        <v>0</v>
      </c>
      <c r="T92">
        <v>3120</v>
      </c>
      <c r="U92">
        <v>1</v>
      </c>
      <c r="V92">
        <v>0</v>
      </c>
    </row>
    <row r="93" spans="1:22" x14ac:dyDescent="0.3">
      <c r="A93" s="1">
        <v>100</v>
      </c>
      <c r="B93" s="1" t="s">
        <v>20</v>
      </c>
      <c r="C93">
        <v>0.35</v>
      </c>
      <c r="D93" s="2">
        <v>0.47</v>
      </c>
      <c r="E93" s="2">
        <v>0.68</v>
      </c>
      <c r="F93">
        <v>69012</v>
      </c>
      <c r="G93">
        <v>0.5</v>
      </c>
      <c r="H93">
        <v>160</v>
      </c>
      <c r="I93">
        <v>0</v>
      </c>
      <c r="J93">
        <v>500</v>
      </c>
      <c r="L93">
        <v>0</v>
      </c>
      <c r="M93">
        <v>0</v>
      </c>
      <c r="N93">
        <v>6</v>
      </c>
      <c r="O93">
        <v>1</v>
      </c>
      <c r="P93">
        <v>0</v>
      </c>
      <c r="Q93">
        <v>0.5</v>
      </c>
      <c r="R93">
        <v>160</v>
      </c>
      <c r="S93">
        <v>0.5</v>
      </c>
      <c r="T93">
        <v>780</v>
      </c>
      <c r="U93">
        <v>1</v>
      </c>
      <c r="V93">
        <v>0</v>
      </c>
    </row>
    <row r="94" spans="1:22" x14ac:dyDescent="0.3">
      <c r="A94" t="s">
        <v>215</v>
      </c>
      <c r="C94" s="2">
        <f>AVERAGE(top100resultsprocessed__2[performance_score])</f>
        <v>0.49423913043478268</v>
      </c>
      <c r="D94" s="2">
        <f>AVERAGE(top100resultsprocessed__2[sustainability_score])</f>
        <v>0.53108695652173932</v>
      </c>
      <c r="E94" s="2">
        <f>AVERAGE(top100resultsprocessed__2[unminified_html_score])</f>
        <v>0.79999999999999993</v>
      </c>
      <c r="F94" s="2">
        <f>AVERAGE(top100resultsprocessed__2[unminified_html_value])</f>
        <v>32588.695652173912</v>
      </c>
      <c r="G94" s="2">
        <f>AVERAGE(top100resultsprocessed__2[unminified_css_score])</f>
        <v>0.80978260869565222</v>
      </c>
      <c r="H94" s="2">
        <f>AVERAGE(top100resultsprocessed__2[unminified_css_value])</f>
        <v>27.717391304347824</v>
      </c>
      <c r="I94" s="2">
        <f>AVERAGE(top100resultsprocessed__2[unminified_js_score])</f>
        <v>0.73369565217391308</v>
      </c>
      <c r="J94" s="2">
        <f>AVERAGE(top100resultsprocessed__2[unminified_js_value])</f>
        <v>86.413043478260875</v>
      </c>
      <c r="K94" s="2">
        <f>AVERAGE(top100resultsprocessed__2[video_codec_score])</f>
        <v>0.95874999999999999</v>
      </c>
      <c r="L94" s="2">
        <f>AVERAGE(top100resultsprocessed__2[video_codec_value])</f>
        <v>1.0869565217391304E-2</v>
      </c>
      <c r="M94" s="2">
        <f>AVERAGE(top100resultsprocessed__2[font_family_score])</f>
        <v>2.1739130434782608E-2</v>
      </c>
      <c r="N94" s="2">
        <f>AVERAGE(top100resultsprocessed__2[font_family_value])</f>
        <v>6.5326086956521738</v>
      </c>
      <c r="O94" s="2">
        <f>AVERAGE(top100resultsprocessed__2[font_format_score])</f>
        <v>0.8479347826086957</v>
      </c>
      <c r="P94" s="2">
        <f>AVERAGE(top100resultsprocessed__2[font_format_value])</f>
        <v>2.4130434782608696</v>
      </c>
      <c r="Q94" s="2">
        <f>AVERAGE(top100resultsprocessed__2[responsive_images_score])</f>
        <v>0.43478260869565216</v>
      </c>
      <c r="R94" s="2">
        <f>AVERAGE(top100resultsprocessed__2[responsive_images_value])</f>
        <v>3301.195652173913</v>
      </c>
      <c r="S94" s="2">
        <f>AVERAGE(top100resultsprocessed__2[optimised_images_score])</f>
        <v>0.58152173913043481</v>
      </c>
      <c r="T94" s="2">
        <f>AVERAGE(top100resultsprocessed__2[optimised_images_value])</f>
        <v>2109.6739130434785</v>
      </c>
      <c r="U94" s="2">
        <f>AVERAGE(top100resultsprocessed__2[text_compression_score])</f>
        <v>0.71739130434782605</v>
      </c>
      <c r="V94" s="2">
        <f>AVERAGE(top100resultsprocessed__2[text_compression_value])</f>
        <v>717.28260869565213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8B52-6CF1-4D89-A035-EE6DD4BA7421}">
  <dimension ref="A1:U83"/>
  <sheetViews>
    <sheetView topLeftCell="M61" workbookViewId="0">
      <selection activeCell="B87" sqref="B87"/>
    </sheetView>
  </sheetViews>
  <sheetFormatPr defaultRowHeight="14.4" x14ac:dyDescent="0.3"/>
  <cols>
    <col min="1" max="1" width="60.88671875" bestFit="1" customWidth="1"/>
    <col min="2" max="2" width="20.21875" bestFit="1" customWidth="1"/>
    <col min="3" max="3" width="20.33203125" bestFit="1" customWidth="1"/>
    <col min="4" max="4" width="23.33203125" bestFit="1" customWidth="1"/>
    <col min="5" max="5" width="23.5546875" bestFit="1" customWidth="1"/>
    <col min="6" max="6" width="21.88671875" bestFit="1" customWidth="1"/>
    <col min="7" max="7" width="22" bestFit="1" customWidth="1"/>
    <col min="8" max="8" width="20.77734375" bestFit="1" customWidth="1"/>
    <col min="9" max="9" width="20.88671875" bestFit="1" customWidth="1"/>
    <col min="10" max="10" width="20" bestFit="1" customWidth="1"/>
    <col min="11" max="11" width="20.109375" bestFit="1" customWidth="1"/>
    <col min="12" max="12" width="19" bestFit="1" customWidth="1"/>
    <col min="13" max="13" width="19.109375" bestFit="1" customWidth="1"/>
    <col min="14" max="14" width="19.6640625" bestFit="1" customWidth="1"/>
    <col min="15" max="15" width="19.77734375" bestFit="1" customWidth="1"/>
    <col min="16" max="16" width="25.33203125" bestFit="1" customWidth="1"/>
    <col min="17" max="17" width="25.44140625" bestFit="1" customWidth="1"/>
    <col min="18" max="18" width="24.6640625" bestFit="1" customWidth="1"/>
    <col min="19" max="19" width="24.77734375" bestFit="1" customWidth="1"/>
    <col min="20" max="20" width="24.33203125" bestFit="1" customWidth="1"/>
    <col min="21" max="21" width="24.44140625" bestFit="1" customWidth="1"/>
  </cols>
  <sheetData>
    <row r="1" spans="1:21" x14ac:dyDescent="0.3">
      <c r="A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s="1" t="s">
        <v>158</v>
      </c>
      <c r="B2" s="2">
        <v>0.5</v>
      </c>
      <c r="C2" s="2">
        <v>0.11</v>
      </c>
      <c r="D2">
        <v>0.9</v>
      </c>
      <c r="E2">
        <v>7537</v>
      </c>
      <c r="F2">
        <v>0.5</v>
      </c>
      <c r="G2">
        <v>0</v>
      </c>
      <c r="H2">
        <v>0.5</v>
      </c>
      <c r="I2">
        <v>0</v>
      </c>
      <c r="K2">
        <v>0</v>
      </c>
      <c r="L2">
        <v>0</v>
      </c>
      <c r="M2">
        <v>3</v>
      </c>
      <c r="N2">
        <v>0</v>
      </c>
      <c r="O2">
        <v>1</v>
      </c>
      <c r="P2">
        <v>0</v>
      </c>
      <c r="Q2">
        <v>5440</v>
      </c>
      <c r="R2">
        <v>0</v>
      </c>
      <c r="S2">
        <v>1210</v>
      </c>
      <c r="T2">
        <v>1</v>
      </c>
      <c r="U2">
        <v>0</v>
      </c>
    </row>
    <row r="3" spans="1:21" x14ac:dyDescent="0.3">
      <c r="A3" s="1" t="s">
        <v>171</v>
      </c>
      <c r="B3" s="2">
        <v>0.49</v>
      </c>
      <c r="C3" s="2">
        <v>0.13</v>
      </c>
      <c r="D3">
        <v>0.94</v>
      </c>
      <c r="E3">
        <v>3560</v>
      </c>
      <c r="F3">
        <v>0</v>
      </c>
      <c r="G3">
        <v>0</v>
      </c>
      <c r="H3">
        <v>1</v>
      </c>
      <c r="I3">
        <v>0</v>
      </c>
      <c r="K3">
        <v>0</v>
      </c>
      <c r="L3">
        <v>0</v>
      </c>
      <c r="M3">
        <v>46</v>
      </c>
      <c r="N3">
        <v>0</v>
      </c>
      <c r="O3">
        <v>51</v>
      </c>
      <c r="P3">
        <v>0</v>
      </c>
      <c r="Q3">
        <v>3860</v>
      </c>
      <c r="R3">
        <v>0</v>
      </c>
      <c r="S3">
        <v>1550</v>
      </c>
      <c r="T3">
        <v>1</v>
      </c>
      <c r="U3">
        <v>0</v>
      </c>
    </row>
    <row r="4" spans="1:21" x14ac:dyDescent="0.3">
      <c r="A4" s="1" t="s">
        <v>149</v>
      </c>
      <c r="B4" s="2">
        <v>0.14000000000000001</v>
      </c>
      <c r="C4" s="2">
        <v>0.16</v>
      </c>
      <c r="D4">
        <v>1</v>
      </c>
      <c r="E4">
        <v>10098</v>
      </c>
      <c r="F4">
        <v>1</v>
      </c>
      <c r="G4">
        <v>0</v>
      </c>
      <c r="H4">
        <v>0</v>
      </c>
      <c r="I4">
        <v>330</v>
      </c>
      <c r="K4">
        <v>0</v>
      </c>
      <c r="L4">
        <v>0</v>
      </c>
      <c r="M4">
        <v>8</v>
      </c>
      <c r="N4">
        <v>0</v>
      </c>
      <c r="O4">
        <v>8</v>
      </c>
      <c r="P4">
        <v>0</v>
      </c>
      <c r="Q4">
        <v>8190</v>
      </c>
      <c r="R4">
        <v>0.5</v>
      </c>
      <c r="S4">
        <v>500</v>
      </c>
      <c r="T4">
        <v>0</v>
      </c>
      <c r="U4">
        <v>1120</v>
      </c>
    </row>
    <row r="5" spans="1:21" x14ac:dyDescent="0.3">
      <c r="A5" s="1" t="s">
        <v>203</v>
      </c>
      <c r="B5" s="2">
        <v>0.63</v>
      </c>
      <c r="C5" s="2">
        <v>0.18</v>
      </c>
      <c r="D5">
        <v>0.8</v>
      </c>
      <c r="E5">
        <v>19771</v>
      </c>
      <c r="F5">
        <v>1</v>
      </c>
      <c r="G5">
        <v>0</v>
      </c>
      <c r="H5">
        <v>0.5</v>
      </c>
      <c r="I5">
        <v>0</v>
      </c>
      <c r="K5">
        <v>0</v>
      </c>
      <c r="L5">
        <v>0</v>
      </c>
      <c r="M5">
        <v>5</v>
      </c>
      <c r="N5">
        <v>0.22</v>
      </c>
      <c r="O5">
        <v>7</v>
      </c>
      <c r="P5">
        <v>0</v>
      </c>
      <c r="Q5">
        <v>3390</v>
      </c>
      <c r="R5">
        <v>0</v>
      </c>
      <c r="S5">
        <v>5640</v>
      </c>
      <c r="T5">
        <v>1</v>
      </c>
      <c r="U5">
        <v>0</v>
      </c>
    </row>
    <row r="6" spans="1:21" x14ac:dyDescent="0.3">
      <c r="A6" s="1" t="s">
        <v>208</v>
      </c>
      <c r="B6" s="2">
        <v>0.6</v>
      </c>
      <c r="C6" s="2">
        <v>0.2</v>
      </c>
      <c r="D6">
        <v>0.92</v>
      </c>
      <c r="E6">
        <v>12147</v>
      </c>
      <c r="F6">
        <v>0.5</v>
      </c>
      <c r="G6">
        <v>0</v>
      </c>
      <c r="H6">
        <v>0.5</v>
      </c>
      <c r="I6">
        <v>0</v>
      </c>
      <c r="K6">
        <v>0</v>
      </c>
      <c r="L6">
        <v>0</v>
      </c>
      <c r="M6">
        <v>2</v>
      </c>
      <c r="N6">
        <v>0.5</v>
      </c>
      <c r="O6">
        <v>1</v>
      </c>
      <c r="P6">
        <v>0</v>
      </c>
      <c r="Q6">
        <v>620</v>
      </c>
      <c r="R6">
        <v>0</v>
      </c>
      <c r="S6">
        <v>770</v>
      </c>
      <c r="T6">
        <v>0</v>
      </c>
      <c r="U6">
        <v>2310</v>
      </c>
    </row>
    <row r="7" spans="1:21" x14ac:dyDescent="0.3">
      <c r="A7" s="1" t="s">
        <v>167</v>
      </c>
      <c r="B7" s="2">
        <v>0.53</v>
      </c>
      <c r="C7" s="2">
        <v>0.21</v>
      </c>
      <c r="D7">
        <v>0.76</v>
      </c>
      <c r="E7">
        <v>25560</v>
      </c>
      <c r="F7">
        <v>0</v>
      </c>
      <c r="G7">
        <v>190</v>
      </c>
      <c r="H7">
        <v>0</v>
      </c>
      <c r="I7">
        <v>400</v>
      </c>
      <c r="K7">
        <v>0</v>
      </c>
      <c r="L7">
        <v>0</v>
      </c>
      <c r="M7">
        <v>6</v>
      </c>
      <c r="N7">
        <v>0.86</v>
      </c>
      <c r="O7">
        <v>10</v>
      </c>
      <c r="P7">
        <v>0</v>
      </c>
      <c r="Q7">
        <v>18110</v>
      </c>
      <c r="R7">
        <v>0</v>
      </c>
      <c r="S7">
        <v>13070</v>
      </c>
      <c r="T7">
        <v>0</v>
      </c>
      <c r="U7">
        <v>6630</v>
      </c>
    </row>
    <row r="8" spans="1:21" x14ac:dyDescent="0.3">
      <c r="A8" s="1" t="s">
        <v>141</v>
      </c>
      <c r="B8" s="2">
        <v>0.54</v>
      </c>
      <c r="C8" s="2">
        <v>0.22</v>
      </c>
      <c r="D8">
        <v>0.76</v>
      </c>
      <c r="E8">
        <v>11030</v>
      </c>
      <c r="F8">
        <v>1</v>
      </c>
      <c r="G8">
        <v>0</v>
      </c>
      <c r="H8">
        <v>0.5</v>
      </c>
      <c r="I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72000</v>
      </c>
      <c r="R8">
        <v>0.5</v>
      </c>
      <c r="S8">
        <v>25050</v>
      </c>
      <c r="T8">
        <v>1</v>
      </c>
      <c r="U8">
        <v>0</v>
      </c>
    </row>
    <row r="9" spans="1:21" x14ac:dyDescent="0.3">
      <c r="A9" s="1" t="s">
        <v>146</v>
      </c>
      <c r="B9" s="2">
        <v>0.55000000000000004</v>
      </c>
      <c r="C9" s="2">
        <v>0.23</v>
      </c>
      <c r="D9">
        <v>0.61</v>
      </c>
      <c r="E9">
        <v>40779</v>
      </c>
      <c r="F9">
        <v>0</v>
      </c>
      <c r="G9">
        <v>660</v>
      </c>
      <c r="H9">
        <v>0.5</v>
      </c>
      <c r="I9">
        <v>0</v>
      </c>
      <c r="K9">
        <v>0</v>
      </c>
      <c r="L9">
        <v>0</v>
      </c>
      <c r="M9">
        <v>11</v>
      </c>
      <c r="N9">
        <v>0.75</v>
      </c>
      <c r="O9">
        <v>2</v>
      </c>
      <c r="P9">
        <v>0</v>
      </c>
      <c r="Q9">
        <v>3070</v>
      </c>
      <c r="R9">
        <v>0</v>
      </c>
      <c r="S9">
        <v>3070</v>
      </c>
      <c r="T9">
        <v>0</v>
      </c>
      <c r="U9">
        <v>4390</v>
      </c>
    </row>
    <row r="10" spans="1:21" x14ac:dyDescent="0.3">
      <c r="A10" s="1" t="s">
        <v>211</v>
      </c>
      <c r="B10" s="2">
        <v>0.56999999999999995</v>
      </c>
      <c r="C10" s="2">
        <v>0.23</v>
      </c>
      <c r="D10">
        <v>0.7</v>
      </c>
      <c r="E10">
        <v>114632</v>
      </c>
      <c r="F10">
        <v>1</v>
      </c>
      <c r="G10">
        <v>0</v>
      </c>
      <c r="H10">
        <v>0.5</v>
      </c>
      <c r="I10">
        <v>0</v>
      </c>
      <c r="K10">
        <v>0</v>
      </c>
      <c r="L10">
        <v>0</v>
      </c>
      <c r="M10">
        <v>5</v>
      </c>
      <c r="N10">
        <v>0.15</v>
      </c>
      <c r="O10">
        <v>22</v>
      </c>
      <c r="P10">
        <v>0.5</v>
      </c>
      <c r="Q10">
        <v>890</v>
      </c>
      <c r="R10">
        <v>0</v>
      </c>
      <c r="S10">
        <v>1210</v>
      </c>
      <c r="T10">
        <v>0</v>
      </c>
      <c r="U10">
        <v>2670</v>
      </c>
    </row>
    <row r="11" spans="1:21" x14ac:dyDescent="0.3">
      <c r="A11" s="1" t="s">
        <v>179</v>
      </c>
      <c r="B11" s="2">
        <v>0.5</v>
      </c>
      <c r="C11" s="2">
        <v>0.24</v>
      </c>
      <c r="D11">
        <v>0.81</v>
      </c>
      <c r="E11">
        <v>58284</v>
      </c>
      <c r="F11">
        <v>0</v>
      </c>
      <c r="G11">
        <v>260</v>
      </c>
      <c r="H11">
        <v>0</v>
      </c>
      <c r="I11">
        <v>260</v>
      </c>
      <c r="K11">
        <v>0</v>
      </c>
      <c r="L11">
        <v>0</v>
      </c>
      <c r="M11">
        <v>6</v>
      </c>
      <c r="N11">
        <v>0.56999999999999995</v>
      </c>
      <c r="O11">
        <v>3</v>
      </c>
      <c r="P11">
        <v>0.5</v>
      </c>
      <c r="Q11">
        <v>3400</v>
      </c>
      <c r="R11">
        <v>0</v>
      </c>
      <c r="S11">
        <v>13850</v>
      </c>
      <c r="T11">
        <v>0</v>
      </c>
      <c r="U11">
        <v>17780</v>
      </c>
    </row>
    <row r="12" spans="1:21" x14ac:dyDescent="0.3">
      <c r="A12" s="1" t="s">
        <v>134</v>
      </c>
      <c r="B12" s="2">
        <v>0.64</v>
      </c>
      <c r="C12" s="2">
        <v>0.25</v>
      </c>
      <c r="D12">
        <v>0.83</v>
      </c>
      <c r="E12">
        <v>12393</v>
      </c>
      <c r="F12">
        <v>1</v>
      </c>
      <c r="G12">
        <v>0</v>
      </c>
      <c r="H12">
        <v>0.5</v>
      </c>
      <c r="I12">
        <v>0</v>
      </c>
      <c r="K12">
        <v>0</v>
      </c>
      <c r="L12">
        <v>0</v>
      </c>
      <c r="M12">
        <v>21</v>
      </c>
      <c r="N12">
        <v>0.1</v>
      </c>
      <c r="O12">
        <v>19</v>
      </c>
      <c r="P12">
        <v>0</v>
      </c>
      <c r="Q12">
        <v>530</v>
      </c>
      <c r="R12">
        <v>0.5</v>
      </c>
      <c r="S12">
        <v>0</v>
      </c>
      <c r="T12">
        <v>1</v>
      </c>
      <c r="U12">
        <v>0</v>
      </c>
    </row>
    <row r="13" spans="1:21" x14ac:dyDescent="0.3">
      <c r="A13" s="1" t="s">
        <v>162</v>
      </c>
      <c r="B13" s="2">
        <v>0.54</v>
      </c>
      <c r="C13" s="2">
        <v>0.25</v>
      </c>
      <c r="D13">
        <v>0.89</v>
      </c>
      <c r="E13">
        <v>12448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4</v>
      </c>
      <c r="N13">
        <v>0.93</v>
      </c>
      <c r="O13">
        <v>4</v>
      </c>
      <c r="P13">
        <v>0</v>
      </c>
      <c r="Q13">
        <v>52590</v>
      </c>
      <c r="R13">
        <v>0</v>
      </c>
      <c r="S13">
        <v>12370</v>
      </c>
      <c r="T13">
        <v>1</v>
      </c>
      <c r="U13">
        <v>0</v>
      </c>
    </row>
    <row r="14" spans="1:21" x14ac:dyDescent="0.3">
      <c r="A14" s="1" t="s">
        <v>160</v>
      </c>
      <c r="B14" s="2">
        <v>0.35</v>
      </c>
      <c r="C14" s="2">
        <v>0.26</v>
      </c>
      <c r="D14">
        <v>0.84</v>
      </c>
      <c r="E14">
        <v>30930</v>
      </c>
      <c r="F14">
        <v>0</v>
      </c>
      <c r="G14">
        <v>460</v>
      </c>
      <c r="H14">
        <v>0</v>
      </c>
      <c r="I14">
        <v>170</v>
      </c>
      <c r="K14">
        <v>0</v>
      </c>
      <c r="L14">
        <v>0</v>
      </c>
      <c r="M14">
        <v>9</v>
      </c>
      <c r="N14">
        <v>0.98</v>
      </c>
      <c r="O14">
        <v>3</v>
      </c>
      <c r="P14">
        <v>0</v>
      </c>
      <c r="Q14">
        <v>43720</v>
      </c>
      <c r="R14">
        <v>0</v>
      </c>
      <c r="S14">
        <v>8980</v>
      </c>
      <c r="T14">
        <v>1</v>
      </c>
      <c r="U14">
        <v>0</v>
      </c>
    </row>
    <row r="15" spans="1:21" x14ac:dyDescent="0.3">
      <c r="A15" s="1" t="s">
        <v>156</v>
      </c>
      <c r="B15" s="2">
        <v>0.37</v>
      </c>
      <c r="C15" s="2">
        <v>0.3</v>
      </c>
      <c r="D15">
        <v>0.85</v>
      </c>
      <c r="E15">
        <v>23912</v>
      </c>
      <c r="F15">
        <v>0.5</v>
      </c>
      <c r="G15">
        <v>0</v>
      </c>
      <c r="H15">
        <v>0</v>
      </c>
      <c r="I15">
        <v>0</v>
      </c>
      <c r="K15">
        <v>0</v>
      </c>
      <c r="L15">
        <v>0</v>
      </c>
      <c r="M15">
        <v>22</v>
      </c>
      <c r="N15">
        <v>0.33</v>
      </c>
      <c r="O15">
        <v>2</v>
      </c>
      <c r="P15">
        <v>1</v>
      </c>
      <c r="Q15">
        <v>0</v>
      </c>
      <c r="R15">
        <v>0</v>
      </c>
      <c r="S15">
        <v>7340</v>
      </c>
      <c r="T15">
        <v>0</v>
      </c>
      <c r="U15">
        <v>160</v>
      </c>
    </row>
    <row r="16" spans="1:21" x14ac:dyDescent="0.3">
      <c r="A16" s="1" t="s">
        <v>190</v>
      </c>
      <c r="B16" s="2">
        <v>0.33</v>
      </c>
      <c r="C16" s="2">
        <v>0.31</v>
      </c>
      <c r="D16">
        <v>1</v>
      </c>
      <c r="E16">
        <v>1598</v>
      </c>
      <c r="F16">
        <v>0</v>
      </c>
      <c r="G16">
        <v>340</v>
      </c>
      <c r="H16">
        <v>1</v>
      </c>
      <c r="I16">
        <v>0</v>
      </c>
      <c r="K16">
        <v>0</v>
      </c>
      <c r="L16">
        <v>0</v>
      </c>
      <c r="M16">
        <v>10</v>
      </c>
      <c r="N16">
        <v>0.08</v>
      </c>
      <c r="O16">
        <v>22</v>
      </c>
      <c r="P16">
        <v>0</v>
      </c>
      <c r="Q16">
        <v>680</v>
      </c>
      <c r="R16">
        <v>1</v>
      </c>
      <c r="S16">
        <v>0</v>
      </c>
      <c r="T16">
        <v>0</v>
      </c>
      <c r="U16">
        <v>4780</v>
      </c>
    </row>
    <row r="17" spans="1:21" x14ac:dyDescent="0.3">
      <c r="A17" s="1" t="s">
        <v>192</v>
      </c>
      <c r="B17" s="2">
        <v>0.56000000000000005</v>
      </c>
      <c r="C17" s="2">
        <v>0.31</v>
      </c>
      <c r="D17">
        <v>0.82</v>
      </c>
      <c r="E17">
        <v>7137</v>
      </c>
      <c r="F17">
        <v>0.5</v>
      </c>
      <c r="G17">
        <v>0</v>
      </c>
      <c r="H17">
        <v>0.5</v>
      </c>
      <c r="I17">
        <v>0</v>
      </c>
      <c r="K17">
        <v>0</v>
      </c>
      <c r="L17">
        <v>0</v>
      </c>
      <c r="M17">
        <v>10</v>
      </c>
      <c r="N17">
        <v>1</v>
      </c>
      <c r="O17">
        <v>0</v>
      </c>
      <c r="P17">
        <v>0</v>
      </c>
      <c r="Q17">
        <v>470</v>
      </c>
      <c r="R17">
        <v>0</v>
      </c>
      <c r="S17">
        <v>3730</v>
      </c>
      <c r="T17">
        <v>0</v>
      </c>
      <c r="U17">
        <v>1870</v>
      </c>
    </row>
    <row r="18" spans="1:21" x14ac:dyDescent="0.3">
      <c r="A18" s="1" t="s">
        <v>168</v>
      </c>
      <c r="B18" s="2">
        <v>0.55000000000000004</v>
      </c>
      <c r="C18" s="2">
        <v>0.32</v>
      </c>
      <c r="D18">
        <v>1</v>
      </c>
      <c r="E18">
        <v>-687</v>
      </c>
      <c r="F18">
        <v>1</v>
      </c>
      <c r="G18">
        <v>0</v>
      </c>
      <c r="H18">
        <v>1</v>
      </c>
      <c r="I18">
        <v>0</v>
      </c>
      <c r="K18">
        <v>0</v>
      </c>
      <c r="L18">
        <v>0</v>
      </c>
      <c r="M18">
        <v>4</v>
      </c>
      <c r="N18">
        <v>0.6</v>
      </c>
      <c r="O18">
        <v>2</v>
      </c>
      <c r="P18">
        <v>0</v>
      </c>
      <c r="Q18">
        <v>5700</v>
      </c>
      <c r="R18">
        <v>0</v>
      </c>
      <c r="S18">
        <v>900</v>
      </c>
      <c r="T18">
        <v>1</v>
      </c>
      <c r="U18">
        <v>0</v>
      </c>
    </row>
    <row r="19" spans="1:21" x14ac:dyDescent="0.3">
      <c r="A19" s="1" t="s">
        <v>183</v>
      </c>
      <c r="B19" s="2">
        <v>0.41</v>
      </c>
      <c r="C19" s="2">
        <v>0.32</v>
      </c>
      <c r="D19">
        <v>1</v>
      </c>
      <c r="E19">
        <v>-326</v>
      </c>
      <c r="F19">
        <v>1</v>
      </c>
      <c r="G19">
        <v>0</v>
      </c>
      <c r="H19">
        <v>0</v>
      </c>
      <c r="I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25200</v>
      </c>
      <c r="R19">
        <v>0</v>
      </c>
      <c r="S19">
        <v>9300</v>
      </c>
      <c r="T19">
        <v>1</v>
      </c>
      <c r="U19">
        <v>0</v>
      </c>
    </row>
    <row r="20" spans="1:21" x14ac:dyDescent="0.3">
      <c r="A20" s="1" t="s">
        <v>204</v>
      </c>
      <c r="B20" s="2">
        <v>0.49</v>
      </c>
      <c r="C20" s="2">
        <v>0.32</v>
      </c>
      <c r="D20">
        <v>0.9</v>
      </c>
      <c r="E20">
        <v>20322</v>
      </c>
      <c r="F20">
        <v>0</v>
      </c>
      <c r="G20">
        <v>450</v>
      </c>
      <c r="H20">
        <v>0</v>
      </c>
      <c r="I20">
        <v>10</v>
      </c>
      <c r="K20">
        <v>0</v>
      </c>
      <c r="L20">
        <v>0</v>
      </c>
      <c r="M20">
        <v>8</v>
      </c>
      <c r="N20">
        <v>0.94</v>
      </c>
      <c r="O20">
        <v>3</v>
      </c>
      <c r="P20">
        <v>0.5</v>
      </c>
      <c r="Q20">
        <v>11430</v>
      </c>
      <c r="R20">
        <v>0</v>
      </c>
      <c r="S20">
        <v>1500</v>
      </c>
      <c r="T20">
        <v>0</v>
      </c>
      <c r="U20">
        <v>6970</v>
      </c>
    </row>
    <row r="21" spans="1:21" x14ac:dyDescent="0.3">
      <c r="A21" s="1" t="s">
        <v>135</v>
      </c>
      <c r="B21" s="2">
        <v>0.74</v>
      </c>
      <c r="C21" s="2">
        <v>0.33</v>
      </c>
      <c r="D21">
        <v>0.78</v>
      </c>
      <c r="E21">
        <v>27180</v>
      </c>
      <c r="F21">
        <v>1</v>
      </c>
      <c r="G21">
        <v>0</v>
      </c>
      <c r="H21">
        <v>1</v>
      </c>
      <c r="I21">
        <v>0</v>
      </c>
      <c r="K21">
        <v>0</v>
      </c>
      <c r="L21">
        <v>0</v>
      </c>
      <c r="M21">
        <v>4</v>
      </c>
      <c r="N21">
        <v>0.28999999999999998</v>
      </c>
      <c r="O21">
        <v>5</v>
      </c>
      <c r="P21">
        <v>0.5</v>
      </c>
      <c r="Q21">
        <v>5150</v>
      </c>
      <c r="R21">
        <v>0</v>
      </c>
      <c r="S21">
        <v>1610</v>
      </c>
      <c r="T21">
        <v>1</v>
      </c>
      <c r="U21">
        <v>0</v>
      </c>
    </row>
    <row r="22" spans="1:21" x14ac:dyDescent="0.3">
      <c r="A22" s="1" t="s">
        <v>175</v>
      </c>
      <c r="B22" s="2">
        <v>0.81</v>
      </c>
      <c r="C22" s="2">
        <v>0.34</v>
      </c>
      <c r="D22">
        <v>0.8</v>
      </c>
      <c r="E22">
        <v>6534</v>
      </c>
      <c r="F22">
        <v>0.5</v>
      </c>
      <c r="G22">
        <v>0</v>
      </c>
      <c r="H22">
        <v>1</v>
      </c>
      <c r="I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0.5</v>
      </c>
      <c r="Q22">
        <v>21780</v>
      </c>
      <c r="R22">
        <v>0.5</v>
      </c>
      <c r="S22">
        <v>6630</v>
      </c>
      <c r="T22">
        <v>1</v>
      </c>
      <c r="U22">
        <v>0</v>
      </c>
    </row>
    <row r="23" spans="1:21" x14ac:dyDescent="0.3">
      <c r="A23" s="1" t="s">
        <v>164</v>
      </c>
      <c r="B23" s="2">
        <v>0.37</v>
      </c>
      <c r="C23" s="2">
        <v>0.36</v>
      </c>
      <c r="D23">
        <v>1</v>
      </c>
      <c r="E23">
        <v>-3801</v>
      </c>
      <c r="F23">
        <v>1</v>
      </c>
      <c r="G23">
        <v>0</v>
      </c>
      <c r="H23">
        <v>1</v>
      </c>
      <c r="I23">
        <v>0</v>
      </c>
      <c r="K23">
        <v>0</v>
      </c>
      <c r="L23">
        <v>0</v>
      </c>
      <c r="M23">
        <v>8</v>
      </c>
      <c r="N23">
        <v>0.38</v>
      </c>
      <c r="O23">
        <v>5</v>
      </c>
      <c r="P23">
        <v>0</v>
      </c>
      <c r="Q23">
        <v>12890</v>
      </c>
      <c r="R23">
        <v>0.5</v>
      </c>
      <c r="S23">
        <v>370</v>
      </c>
      <c r="T23">
        <v>1</v>
      </c>
      <c r="U23">
        <v>0</v>
      </c>
    </row>
    <row r="24" spans="1:21" x14ac:dyDescent="0.3">
      <c r="A24" s="1" t="s">
        <v>147</v>
      </c>
      <c r="B24" s="2">
        <v>0.32</v>
      </c>
      <c r="C24" s="2">
        <v>0.38</v>
      </c>
      <c r="D24">
        <v>0.91</v>
      </c>
      <c r="E24">
        <v>15387</v>
      </c>
      <c r="F24">
        <v>0</v>
      </c>
      <c r="G24">
        <v>170</v>
      </c>
      <c r="H24">
        <v>0</v>
      </c>
      <c r="I24">
        <v>490</v>
      </c>
      <c r="K24">
        <v>0</v>
      </c>
      <c r="L24">
        <v>0</v>
      </c>
      <c r="M24">
        <v>15</v>
      </c>
      <c r="N24">
        <v>0.69</v>
      </c>
      <c r="O24">
        <v>17</v>
      </c>
      <c r="P24">
        <v>0.5</v>
      </c>
      <c r="Q24">
        <v>2200</v>
      </c>
      <c r="R24">
        <v>0.5</v>
      </c>
      <c r="S24">
        <v>1710</v>
      </c>
      <c r="T24">
        <v>1</v>
      </c>
      <c r="U24">
        <v>0</v>
      </c>
    </row>
    <row r="25" spans="1:21" x14ac:dyDescent="0.3">
      <c r="A25" s="1" t="s">
        <v>178</v>
      </c>
      <c r="B25" s="2">
        <v>0.62</v>
      </c>
      <c r="C25" s="2">
        <v>0.38</v>
      </c>
      <c r="D25">
        <v>0.67</v>
      </c>
      <c r="E25">
        <v>31302</v>
      </c>
      <c r="F25">
        <v>1</v>
      </c>
      <c r="G25">
        <v>0</v>
      </c>
      <c r="H25">
        <v>1</v>
      </c>
      <c r="I25">
        <v>0</v>
      </c>
      <c r="K25">
        <v>0</v>
      </c>
      <c r="L25">
        <v>0</v>
      </c>
      <c r="M25">
        <v>3</v>
      </c>
      <c r="N25">
        <v>0.6</v>
      </c>
      <c r="O25">
        <v>2</v>
      </c>
      <c r="P25">
        <v>0.5</v>
      </c>
      <c r="Q25">
        <v>5070</v>
      </c>
      <c r="R25">
        <v>0</v>
      </c>
      <c r="S25">
        <v>650</v>
      </c>
      <c r="T25">
        <v>0</v>
      </c>
      <c r="U25">
        <v>4090</v>
      </c>
    </row>
    <row r="26" spans="1:21" x14ac:dyDescent="0.3">
      <c r="A26" s="1" t="s">
        <v>214</v>
      </c>
      <c r="B26" s="2">
        <v>0.63</v>
      </c>
      <c r="C26" s="2">
        <v>0.38</v>
      </c>
      <c r="D26">
        <v>0.87</v>
      </c>
      <c r="E26">
        <v>28402</v>
      </c>
      <c r="F26">
        <v>0.5</v>
      </c>
      <c r="G26">
        <v>0</v>
      </c>
      <c r="H26">
        <v>1</v>
      </c>
      <c r="I26">
        <v>0</v>
      </c>
      <c r="K26">
        <v>0</v>
      </c>
      <c r="L26">
        <v>0</v>
      </c>
      <c r="M26">
        <v>2</v>
      </c>
      <c r="N26">
        <v>1</v>
      </c>
      <c r="O26">
        <v>0</v>
      </c>
      <c r="P26">
        <v>0</v>
      </c>
      <c r="Q26">
        <v>2970</v>
      </c>
      <c r="R26">
        <v>0</v>
      </c>
      <c r="S26">
        <v>3490</v>
      </c>
      <c r="T26">
        <v>1</v>
      </c>
      <c r="U26">
        <v>0</v>
      </c>
    </row>
    <row r="27" spans="1:21" x14ac:dyDescent="0.3">
      <c r="A27" s="1" t="s">
        <v>166</v>
      </c>
      <c r="B27" s="2">
        <v>0.28000000000000003</v>
      </c>
      <c r="C27" s="2">
        <v>0.39</v>
      </c>
      <c r="D27">
        <v>0.86</v>
      </c>
      <c r="E27">
        <v>14480</v>
      </c>
      <c r="F27">
        <v>0</v>
      </c>
      <c r="G27">
        <v>0</v>
      </c>
      <c r="H27">
        <v>1</v>
      </c>
      <c r="I27">
        <v>0</v>
      </c>
      <c r="K27">
        <v>0</v>
      </c>
      <c r="L27">
        <v>0</v>
      </c>
      <c r="M27">
        <v>14</v>
      </c>
      <c r="N27">
        <v>0.33</v>
      </c>
      <c r="O27">
        <v>12</v>
      </c>
      <c r="P27">
        <v>1</v>
      </c>
      <c r="Q27">
        <v>0</v>
      </c>
      <c r="R27">
        <v>0</v>
      </c>
      <c r="S27">
        <v>10770</v>
      </c>
      <c r="T27">
        <v>1</v>
      </c>
      <c r="U27">
        <v>0</v>
      </c>
    </row>
    <row r="28" spans="1:21" x14ac:dyDescent="0.3">
      <c r="A28" s="1" t="s">
        <v>213</v>
      </c>
      <c r="B28" s="2">
        <v>0.39</v>
      </c>
      <c r="C28" s="2">
        <v>0.39</v>
      </c>
      <c r="D28">
        <v>0.78</v>
      </c>
      <c r="E28">
        <v>34689</v>
      </c>
      <c r="F28">
        <v>1</v>
      </c>
      <c r="G28">
        <v>0</v>
      </c>
      <c r="H28">
        <v>1</v>
      </c>
      <c r="I28">
        <v>0</v>
      </c>
      <c r="K28">
        <v>0</v>
      </c>
      <c r="L28">
        <v>0</v>
      </c>
      <c r="M28">
        <v>10</v>
      </c>
      <c r="N28">
        <v>0.94</v>
      </c>
      <c r="O28">
        <v>4</v>
      </c>
      <c r="P28">
        <v>0</v>
      </c>
      <c r="Q28">
        <v>97650</v>
      </c>
      <c r="R28">
        <v>0</v>
      </c>
      <c r="S28">
        <v>16390</v>
      </c>
      <c r="T28">
        <v>1</v>
      </c>
      <c r="U28">
        <v>0</v>
      </c>
    </row>
    <row r="29" spans="1:21" x14ac:dyDescent="0.3">
      <c r="A29" s="1" t="s">
        <v>169</v>
      </c>
      <c r="B29" s="2">
        <v>0.46</v>
      </c>
      <c r="C29" s="2">
        <v>0.4</v>
      </c>
      <c r="D29">
        <v>0.81</v>
      </c>
      <c r="E29">
        <v>16405</v>
      </c>
      <c r="F29">
        <v>0</v>
      </c>
      <c r="G29">
        <v>170</v>
      </c>
      <c r="H29">
        <v>0</v>
      </c>
      <c r="I29">
        <v>340</v>
      </c>
      <c r="K29">
        <v>0</v>
      </c>
      <c r="L29">
        <v>0</v>
      </c>
      <c r="M29">
        <v>8</v>
      </c>
      <c r="N29">
        <v>0.37</v>
      </c>
      <c r="O29">
        <v>43</v>
      </c>
      <c r="P29">
        <v>1</v>
      </c>
      <c r="Q29">
        <v>0</v>
      </c>
      <c r="R29">
        <v>0.5</v>
      </c>
      <c r="S29">
        <v>4820</v>
      </c>
      <c r="T29">
        <v>1</v>
      </c>
      <c r="U29">
        <v>0</v>
      </c>
    </row>
    <row r="30" spans="1:21" x14ac:dyDescent="0.3">
      <c r="A30" s="1" t="s">
        <v>181</v>
      </c>
      <c r="B30" s="2">
        <v>0.06</v>
      </c>
      <c r="C30" s="2">
        <v>0.4</v>
      </c>
      <c r="D30">
        <v>0.67</v>
      </c>
      <c r="E30">
        <v>258291</v>
      </c>
      <c r="F30">
        <v>0</v>
      </c>
      <c r="G30">
        <v>0</v>
      </c>
      <c r="H30">
        <v>0.5</v>
      </c>
      <c r="I30">
        <v>360</v>
      </c>
      <c r="K30">
        <v>0</v>
      </c>
      <c r="L30">
        <v>0</v>
      </c>
      <c r="M30">
        <v>10</v>
      </c>
      <c r="N30">
        <v>1</v>
      </c>
      <c r="O30">
        <v>1</v>
      </c>
      <c r="P30">
        <v>0.5</v>
      </c>
      <c r="Q30">
        <v>0</v>
      </c>
      <c r="R30">
        <v>0</v>
      </c>
      <c r="S30">
        <v>9940</v>
      </c>
      <c r="T30">
        <v>1</v>
      </c>
      <c r="U30">
        <v>0</v>
      </c>
    </row>
    <row r="31" spans="1:21" x14ac:dyDescent="0.3">
      <c r="A31" s="1" t="s">
        <v>163</v>
      </c>
      <c r="B31" s="2">
        <v>0.24</v>
      </c>
      <c r="C31" s="2">
        <v>0.41</v>
      </c>
      <c r="D31">
        <v>1</v>
      </c>
      <c r="E31">
        <v>2775</v>
      </c>
      <c r="F31">
        <v>1</v>
      </c>
      <c r="G31">
        <v>0</v>
      </c>
      <c r="H31">
        <v>1</v>
      </c>
      <c r="I31">
        <v>0</v>
      </c>
      <c r="K31">
        <v>0</v>
      </c>
      <c r="L31">
        <v>0</v>
      </c>
      <c r="M31">
        <v>12</v>
      </c>
      <c r="N31">
        <v>0.99</v>
      </c>
      <c r="O31">
        <v>2</v>
      </c>
      <c r="P31">
        <v>0</v>
      </c>
      <c r="Q31">
        <v>22040</v>
      </c>
      <c r="R31">
        <v>0</v>
      </c>
      <c r="S31">
        <v>19610</v>
      </c>
      <c r="T31">
        <v>1</v>
      </c>
      <c r="U31">
        <v>0</v>
      </c>
    </row>
    <row r="32" spans="1:21" x14ac:dyDescent="0.3">
      <c r="A32" s="1" t="s">
        <v>195</v>
      </c>
      <c r="B32" s="2">
        <v>0.53</v>
      </c>
      <c r="C32" s="2">
        <v>0.41</v>
      </c>
      <c r="D32">
        <v>0.91</v>
      </c>
      <c r="E32">
        <v>11401</v>
      </c>
      <c r="F32">
        <v>0</v>
      </c>
      <c r="G32">
        <v>550</v>
      </c>
      <c r="H32">
        <v>0</v>
      </c>
      <c r="I32">
        <v>1680</v>
      </c>
      <c r="K32">
        <v>0</v>
      </c>
      <c r="L32">
        <v>0</v>
      </c>
      <c r="M32">
        <v>6</v>
      </c>
      <c r="N32">
        <v>0.91</v>
      </c>
      <c r="O32">
        <v>1</v>
      </c>
      <c r="P32">
        <v>0.5</v>
      </c>
      <c r="Q32">
        <v>81450</v>
      </c>
      <c r="R32">
        <v>0.5</v>
      </c>
      <c r="S32">
        <v>3900</v>
      </c>
      <c r="T32">
        <v>0</v>
      </c>
      <c r="U32">
        <v>7400</v>
      </c>
    </row>
    <row r="33" spans="1:21" x14ac:dyDescent="0.3">
      <c r="A33" s="1" t="s">
        <v>206</v>
      </c>
      <c r="B33" s="2">
        <v>0.51</v>
      </c>
      <c r="C33" s="2">
        <v>0.42</v>
      </c>
      <c r="D33">
        <v>0.72</v>
      </c>
      <c r="E33">
        <v>61456</v>
      </c>
      <c r="F33">
        <v>0.5</v>
      </c>
      <c r="G33">
        <v>0</v>
      </c>
      <c r="H33">
        <v>0.5</v>
      </c>
      <c r="I33">
        <v>0</v>
      </c>
      <c r="K33">
        <v>0</v>
      </c>
      <c r="L33">
        <v>0</v>
      </c>
      <c r="M33">
        <v>10</v>
      </c>
      <c r="N33">
        <v>0.66</v>
      </c>
      <c r="O33">
        <v>10</v>
      </c>
      <c r="P33">
        <v>0.5</v>
      </c>
      <c r="Q33">
        <v>1610</v>
      </c>
      <c r="R33">
        <v>0.5</v>
      </c>
      <c r="S33">
        <v>5530</v>
      </c>
      <c r="T33">
        <v>0</v>
      </c>
      <c r="U33">
        <v>4600</v>
      </c>
    </row>
    <row r="34" spans="1:21" x14ac:dyDescent="0.3">
      <c r="A34" s="1" t="s">
        <v>176</v>
      </c>
      <c r="B34" s="2">
        <v>0.42</v>
      </c>
      <c r="C34" s="2">
        <v>0.43</v>
      </c>
      <c r="D34">
        <v>0.91</v>
      </c>
      <c r="E34">
        <v>5198</v>
      </c>
      <c r="F34">
        <v>0</v>
      </c>
      <c r="G34">
        <v>0</v>
      </c>
      <c r="H34">
        <v>1</v>
      </c>
      <c r="I34">
        <v>0</v>
      </c>
      <c r="K34">
        <v>0</v>
      </c>
      <c r="L34">
        <v>0</v>
      </c>
      <c r="M34">
        <v>4</v>
      </c>
      <c r="N34">
        <v>1</v>
      </c>
      <c r="O34">
        <v>0</v>
      </c>
      <c r="P34">
        <v>0</v>
      </c>
      <c r="Q34">
        <v>7300</v>
      </c>
      <c r="R34">
        <v>0.5</v>
      </c>
      <c r="S34">
        <v>0</v>
      </c>
      <c r="T34">
        <v>0</v>
      </c>
      <c r="U34">
        <v>1850</v>
      </c>
    </row>
    <row r="35" spans="1:21" x14ac:dyDescent="0.3">
      <c r="A35" s="1" t="s">
        <v>212</v>
      </c>
      <c r="B35" s="2">
        <v>0.69</v>
      </c>
      <c r="C35" s="2">
        <v>0.43</v>
      </c>
      <c r="D35">
        <v>0.89</v>
      </c>
      <c r="E35">
        <v>29291</v>
      </c>
      <c r="F35">
        <v>0</v>
      </c>
      <c r="G35">
        <v>170</v>
      </c>
      <c r="H35">
        <v>1</v>
      </c>
      <c r="I35">
        <v>0</v>
      </c>
      <c r="K35">
        <v>0</v>
      </c>
      <c r="L35">
        <v>0</v>
      </c>
      <c r="M35">
        <v>11</v>
      </c>
      <c r="N35">
        <v>0.5</v>
      </c>
      <c r="O35">
        <v>14</v>
      </c>
      <c r="P35">
        <v>0.5</v>
      </c>
      <c r="Q35">
        <v>8000</v>
      </c>
      <c r="R35">
        <v>0.5</v>
      </c>
      <c r="S35">
        <v>300</v>
      </c>
      <c r="T35">
        <v>1</v>
      </c>
      <c r="U35">
        <v>0</v>
      </c>
    </row>
    <row r="36" spans="1:21" x14ac:dyDescent="0.3">
      <c r="A36" s="1" t="s">
        <v>174</v>
      </c>
      <c r="B36" s="2">
        <v>0.42</v>
      </c>
      <c r="C36" s="2">
        <v>0.44</v>
      </c>
      <c r="D36">
        <v>0.45</v>
      </c>
      <c r="E36">
        <v>61560</v>
      </c>
      <c r="F36">
        <v>0</v>
      </c>
      <c r="G36">
        <v>0</v>
      </c>
      <c r="H36">
        <v>1</v>
      </c>
      <c r="I36">
        <v>0</v>
      </c>
      <c r="K36">
        <v>0</v>
      </c>
      <c r="L36">
        <v>0</v>
      </c>
      <c r="M36">
        <v>12</v>
      </c>
      <c r="N36">
        <v>1</v>
      </c>
      <c r="O36">
        <v>2</v>
      </c>
      <c r="P36">
        <v>0</v>
      </c>
      <c r="Q36">
        <v>3520</v>
      </c>
      <c r="R36">
        <v>0.5</v>
      </c>
      <c r="S36">
        <v>0</v>
      </c>
      <c r="T36">
        <v>1</v>
      </c>
      <c r="U36">
        <v>0</v>
      </c>
    </row>
    <row r="37" spans="1:21" x14ac:dyDescent="0.3">
      <c r="A37" s="1" t="s">
        <v>150</v>
      </c>
      <c r="B37" s="2">
        <v>0.55000000000000004</v>
      </c>
      <c r="C37" s="2">
        <v>0.45</v>
      </c>
      <c r="D37">
        <v>0.92</v>
      </c>
      <c r="E37">
        <v>5648</v>
      </c>
      <c r="F37">
        <v>0</v>
      </c>
      <c r="G37">
        <v>500</v>
      </c>
      <c r="H37">
        <v>0</v>
      </c>
      <c r="I37">
        <v>3200</v>
      </c>
      <c r="J37">
        <v>1</v>
      </c>
      <c r="K37">
        <v>0</v>
      </c>
      <c r="L37">
        <v>0</v>
      </c>
      <c r="M37">
        <v>10</v>
      </c>
      <c r="N37">
        <v>0.8</v>
      </c>
      <c r="O37">
        <v>1</v>
      </c>
      <c r="P37">
        <v>0</v>
      </c>
      <c r="Q37">
        <v>4000</v>
      </c>
      <c r="R37">
        <v>0</v>
      </c>
      <c r="S37">
        <v>4930</v>
      </c>
      <c r="T37">
        <v>0</v>
      </c>
      <c r="U37">
        <v>5150</v>
      </c>
    </row>
    <row r="38" spans="1:21" x14ac:dyDescent="0.3">
      <c r="A38" s="1" t="s">
        <v>173</v>
      </c>
      <c r="B38" s="2">
        <v>0.24</v>
      </c>
      <c r="C38" s="2">
        <v>0.45</v>
      </c>
      <c r="D38">
        <v>0.39</v>
      </c>
      <c r="E38">
        <v>847989</v>
      </c>
      <c r="F38">
        <v>0.5</v>
      </c>
      <c r="G38">
        <v>0</v>
      </c>
      <c r="H38">
        <v>0</v>
      </c>
      <c r="I38">
        <v>0</v>
      </c>
      <c r="K38">
        <v>0</v>
      </c>
      <c r="L38">
        <v>0</v>
      </c>
      <c r="M38">
        <v>7</v>
      </c>
      <c r="N38">
        <v>0.96</v>
      </c>
      <c r="O38">
        <v>3</v>
      </c>
      <c r="P38">
        <v>0.5</v>
      </c>
      <c r="Q38">
        <v>0</v>
      </c>
      <c r="R38">
        <v>0.5</v>
      </c>
      <c r="S38">
        <v>12240</v>
      </c>
      <c r="T38">
        <v>1</v>
      </c>
      <c r="U38">
        <v>0</v>
      </c>
    </row>
    <row r="39" spans="1:21" x14ac:dyDescent="0.3">
      <c r="A39" s="1" t="s">
        <v>196</v>
      </c>
      <c r="B39" s="2">
        <v>0.4</v>
      </c>
      <c r="C39" s="2">
        <v>0.45</v>
      </c>
      <c r="D39">
        <v>0.94</v>
      </c>
      <c r="E39">
        <v>5289</v>
      </c>
      <c r="F39">
        <v>0</v>
      </c>
      <c r="G39">
        <v>0</v>
      </c>
      <c r="H39">
        <v>0</v>
      </c>
      <c r="I39">
        <v>630</v>
      </c>
      <c r="K39">
        <v>0</v>
      </c>
      <c r="L39">
        <v>0</v>
      </c>
      <c r="M39">
        <v>12</v>
      </c>
      <c r="N39">
        <v>1</v>
      </c>
      <c r="O39">
        <v>0</v>
      </c>
      <c r="P39">
        <v>0.5</v>
      </c>
      <c r="Q39">
        <v>1320</v>
      </c>
      <c r="R39">
        <v>0.5</v>
      </c>
      <c r="S39">
        <v>870</v>
      </c>
      <c r="T39">
        <v>1</v>
      </c>
      <c r="U39">
        <v>0</v>
      </c>
    </row>
    <row r="40" spans="1:21" x14ac:dyDescent="0.3">
      <c r="A40" s="1" t="s">
        <v>136</v>
      </c>
      <c r="B40" s="2">
        <v>0.28999999999999998</v>
      </c>
      <c r="C40" s="2">
        <v>0.47</v>
      </c>
      <c r="D40">
        <v>0.85</v>
      </c>
      <c r="E40">
        <v>6500</v>
      </c>
      <c r="F40">
        <v>1</v>
      </c>
      <c r="G40">
        <v>0</v>
      </c>
      <c r="H40">
        <v>1</v>
      </c>
      <c r="I40">
        <v>0</v>
      </c>
      <c r="K40">
        <v>0</v>
      </c>
      <c r="L40">
        <v>0</v>
      </c>
      <c r="M40">
        <v>4</v>
      </c>
      <c r="N40">
        <v>1</v>
      </c>
      <c r="O40">
        <v>0</v>
      </c>
      <c r="P40">
        <v>0</v>
      </c>
      <c r="Q40">
        <v>14450</v>
      </c>
      <c r="R40">
        <v>0.5</v>
      </c>
      <c r="S40">
        <v>2790</v>
      </c>
      <c r="T40">
        <v>0</v>
      </c>
      <c r="U40">
        <v>2540</v>
      </c>
    </row>
    <row r="41" spans="1:21" x14ac:dyDescent="0.3">
      <c r="A41" s="1" t="s">
        <v>157</v>
      </c>
      <c r="B41" s="2">
        <v>0.55000000000000004</v>
      </c>
      <c r="C41" s="2">
        <v>0.48</v>
      </c>
      <c r="D41">
        <v>0.91</v>
      </c>
      <c r="E41">
        <v>10794</v>
      </c>
      <c r="F41">
        <v>0</v>
      </c>
      <c r="G41">
        <v>2740</v>
      </c>
      <c r="H41">
        <v>0.5</v>
      </c>
      <c r="I41">
        <v>460</v>
      </c>
      <c r="K41">
        <v>0</v>
      </c>
      <c r="L41">
        <v>0</v>
      </c>
      <c r="M41">
        <v>5</v>
      </c>
      <c r="N41">
        <v>1</v>
      </c>
      <c r="O41">
        <v>0</v>
      </c>
      <c r="P41">
        <v>0.5</v>
      </c>
      <c r="Q41">
        <v>150</v>
      </c>
      <c r="R41">
        <v>0.5</v>
      </c>
      <c r="S41">
        <v>2110</v>
      </c>
      <c r="T41">
        <v>0</v>
      </c>
      <c r="U41">
        <v>20550</v>
      </c>
    </row>
    <row r="42" spans="1:21" x14ac:dyDescent="0.3">
      <c r="A42" s="1" t="s">
        <v>170</v>
      </c>
      <c r="B42" s="2">
        <v>0.32</v>
      </c>
      <c r="C42" s="2">
        <v>0.48</v>
      </c>
      <c r="D42">
        <v>0.87</v>
      </c>
      <c r="E42">
        <v>73289</v>
      </c>
      <c r="F42">
        <v>1</v>
      </c>
      <c r="G42">
        <v>0</v>
      </c>
      <c r="H42">
        <v>1</v>
      </c>
      <c r="I42">
        <v>0</v>
      </c>
      <c r="K42">
        <v>0</v>
      </c>
      <c r="L42">
        <v>0</v>
      </c>
      <c r="M42">
        <v>5</v>
      </c>
      <c r="N42">
        <v>0.94</v>
      </c>
      <c r="O42">
        <v>1</v>
      </c>
      <c r="P42">
        <v>0</v>
      </c>
      <c r="Q42">
        <v>189540</v>
      </c>
      <c r="R42">
        <v>0.5</v>
      </c>
      <c r="S42">
        <v>15800</v>
      </c>
      <c r="T42">
        <v>1</v>
      </c>
      <c r="U42">
        <v>0</v>
      </c>
    </row>
    <row r="43" spans="1:21" x14ac:dyDescent="0.3">
      <c r="A43" s="1" t="s">
        <v>143</v>
      </c>
      <c r="B43" s="2">
        <v>0.49</v>
      </c>
      <c r="C43" s="2">
        <v>0.49</v>
      </c>
      <c r="D43">
        <v>0.63</v>
      </c>
      <c r="E43">
        <v>36550</v>
      </c>
      <c r="F43">
        <v>1</v>
      </c>
      <c r="G43">
        <v>0</v>
      </c>
      <c r="H43">
        <v>1</v>
      </c>
      <c r="I43">
        <v>0</v>
      </c>
      <c r="K43">
        <v>0</v>
      </c>
      <c r="L43">
        <v>0</v>
      </c>
      <c r="M43">
        <v>4</v>
      </c>
      <c r="N43">
        <v>1</v>
      </c>
      <c r="O43">
        <v>0</v>
      </c>
      <c r="P43">
        <v>0.5</v>
      </c>
      <c r="Q43">
        <v>0</v>
      </c>
      <c r="R43">
        <v>0</v>
      </c>
      <c r="S43">
        <v>16690</v>
      </c>
      <c r="T43">
        <v>1</v>
      </c>
      <c r="U43">
        <v>0</v>
      </c>
    </row>
    <row r="44" spans="1:21" x14ac:dyDescent="0.3">
      <c r="A44" s="1" t="s">
        <v>207</v>
      </c>
      <c r="B44" s="2">
        <v>0.37</v>
      </c>
      <c r="C44" s="2">
        <v>0.49</v>
      </c>
      <c r="D44">
        <v>0.73</v>
      </c>
      <c r="E44">
        <v>81822</v>
      </c>
      <c r="F44">
        <v>0.5</v>
      </c>
      <c r="G44">
        <v>0</v>
      </c>
      <c r="H44">
        <v>0.5</v>
      </c>
      <c r="I44">
        <v>0</v>
      </c>
      <c r="K44">
        <v>0</v>
      </c>
      <c r="L44">
        <v>0</v>
      </c>
      <c r="M44">
        <v>8</v>
      </c>
      <c r="N44">
        <v>0.92</v>
      </c>
      <c r="O44">
        <v>2</v>
      </c>
      <c r="P44">
        <v>0.5</v>
      </c>
      <c r="Q44">
        <v>320</v>
      </c>
      <c r="R44">
        <v>0.5</v>
      </c>
      <c r="S44">
        <v>0</v>
      </c>
      <c r="T44">
        <v>0.5</v>
      </c>
      <c r="U44">
        <v>0</v>
      </c>
    </row>
    <row r="45" spans="1:21" x14ac:dyDescent="0.3">
      <c r="A45" s="1" t="s">
        <v>184</v>
      </c>
      <c r="B45" s="2">
        <v>0.56000000000000005</v>
      </c>
      <c r="C45" s="2">
        <v>0.5</v>
      </c>
      <c r="D45">
        <v>1</v>
      </c>
      <c r="E45">
        <v>-2242</v>
      </c>
      <c r="F45">
        <v>0.5</v>
      </c>
      <c r="G45">
        <v>0</v>
      </c>
      <c r="H45">
        <v>0</v>
      </c>
      <c r="I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10740</v>
      </c>
      <c r="R45">
        <v>0</v>
      </c>
      <c r="S45">
        <v>7050</v>
      </c>
      <c r="T45">
        <v>0</v>
      </c>
      <c r="U45">
        <v>1000</v>
      </c>
    </row>
    <row r="46" spans="1:21" x14ac:dyDescent="0.3">
      <c r="A46" s="1" t="s">
        <v>144</v>
      </c>
      <c r="B46" s="2">
        <v>0.5</v>
      </c>
      <c r="C46" s="2">
        <v>0.51</v>
      </c>
      <c r="D46">
        <v>0.55000000000000004</v>
      </c>
      <c r="E46">
        <v>127923</v>
      </c>
      <c r="F46">
        <v>1</v>
      </c>
      <c r="G46">
        <v>0</v>
      </c>
      <c r="H46">
        <v>0.5</v>
      </c>
      <c r="I46">
        <v>0</v>
      </c>
      <c r="J46">
        <v>1</v>
      </c>
      <c r="K46">
        <v>0</v>
      </c>
      <c r="L46">
        <v>0</v>
      </c>
      <c r="M46">
        <v>2</v>
      </c>
      <c r="N46">
        <v>0</v>
      </c>
      <c r="O46">
        <v>8</v>
      </c>
      <c r="P46">
        <v>0.5</v>
      </c>
      <c r="Q46">
        <v>3670</v>
      </c>
      <c r="R46">
        <v>0.5</v>
      </c>
      <c r="S46">
        <v>1830</v>
      </c>
      <c r="T46">
        <v>0</v>
      </c>
      <c r="U46">
        <v>1500</v>
      </c>
    </row>
    <row r="47" spans="1:21" x14ac:dyDescent="0.3">
      <c r="A47" s="1" t="s">
        <v>202</v>
      </c>
      <c r="B47" s="2">
        <v>0.55000000000000004</v>
      </c>
      <c r="C47" s="2">
        <v>0.51</v>
      </c>
      <c r="D47">
        <v>0.95</v>
      </c>
      <c r="E47">
        <v>6181</v>
      </c>
      <c r="F47">
        <v>0</v>
      </c>
      <c r="G47">
        <v>120</v>
      </c>
      <c r="H47">
        <v>0</v>
      </c>
      <c r="I47">
        <v>210</v>
      </c>
      <c r="K47">
        <v>0</v>
      </c>
      <c r="L47">
        <v>0</v>
      </c>
      <c r="M47">
        <v>4</v>
      </c>
      <c r="N47">
        <v>0.97</v>
      </c>
      <c r="O47">
        <v>1</v>
      </c>
      <c r="P47">
        <v>1</v>
      </c>
      <c r="Q47">
        <v>0</v>
      </c>
      <c r="R47">
        <v>0.5</v>
      </c>
      <c r="S47">
        <v>570</v>
      </c>
      <c r="T47">
        <v>0</v>
      </c>
      <c r="U47">
        <v>7340</v>
      </c>
    </row>
    <row r="48" spans="1:21" x14ac:dyDescent="0.3">
      <c r="A48" s="1" t="s">
        <v>137</v>
      </c>
      <c r="B48" s="2">
        <v>0.54</v>
      </c>
      <c r="C48" s="2">
        <v>0.52</v>
      </c>
      <c r="D48">
        <v>0.66</v>
      </c>
      <c r="E48">
        <v>17891</v>
      </c>
      <c r="F48">
        <v>0.5</v>
      </c>
      <c r="G48">
        <v>0</v>
      </c>
      <c r="H48">
        <v>1</v>
      </c>
      <c r="I48">
        <v>0</v>
      </c>
      <c r="K48">
        <v>0</v>
      </c>
      <c r="L48">
        <v>0</v>
      </c>
      <c r="M48">
        <v>5</v>
      </c>
      <c r="N48">
        <v>0.93</v>
      </c>
      <c r="O48">
        <v>2</v>
      </c>
      <c r="P48">
        <v>0.5</v>
      </c>
      <c r="Q48">
        <v>15210</v>
      </c>
      <c r="R48">
        <v>0.5</v>
      </c>
      <c r="S48">
        <v>5780</v>
      </c>
      <c r="T48">
        <v>0</v>
      </c>
      <c r="U48">
        <v>3060</v>
      </c>
    </row>
    <row r="49" spans="1:21" x14ac:dyDescent="0.3">
      <c r="A49" s="1" t="s">
        <v>188</v>
      </c>
      <c r="B49" s="2">
        <v>0.55000000000000004</v>
      </c>
      <c r="C49" s="2">
        <v>0.52</v>
      </c>
      <c r="D49">
        <v>0.92</v>
      </c>
      <c r="E49">
        <v>54548</v>
      </c>
      <c r="F49">
        <v>1</v>
      </c>
      <c r="G49">
        <v>0</v>
      </c>
      <c r="H49">
        <v>1</v>
      </c>
      <c r="I49">
        <v>0</v>
      </c>
      <c r="K49">
        <v>0</v>
      </c>
      <c r="L49">
        <v>0</v>
      </c>
      <c r="M49">
        <v>4</v>
      </c>
      <c r="N49">
        <v>0.28999999999999998</v>
      </c>
      <c r="O49">
        <v>5</v>
      </c>
      <c r="P49">
        <v>1</v>
      </c>
      <c r="Q49">
        <v>0</v>
      </c>
      <c r="R49">
        <v>0.5</v>
      </c>
      <c r="S49">
        <v>240</v>
      </c>
      <c r="T49">
        <v>1</v>
      </c>
      <c r="U49">
        <v>0</v>
      </c>
    </row>
    <row r="50" spans="1:21" x14ac:dyDescent="0.3">
      <c r="A50" s="1" t="s">
        <v>161</v>
      </c>
      <c r="B50" s="2">
        <v>0.55000000000000004</v>
      </c>
      <c r="C50" s="2">
        <v>0.53</v>
      </c>
      <c r="D50">
        <v>0.79</v>
      </c>
      <c r="E50">
        <v>28907</v>
      </c>
      <c r="F50">
        <v>0</v>
      </c>
      <c r="G50">
        <v>0</v>
      </c>
      <c r="H50">
        <v>0.5</v>
      </c>
      <c r="I50">
        <v>250</v>
      </c>
      <c r="J50">
        <v>1</v>
      </c>
      <c r="K50">
        <v>0</v>
      </c>
      <c r="L50">
        <v>0</v>
      </c>
      <c r="M50">
        <v>8</v>
      </c>
      <c r="N50">
        <v>0.99</v>
      </c>
      <c r="O50">
        <v>2</v>
      </c>
      <c r="P50">
        <v>0</v>
      </c>
      <c r="Q50">
        <v>29670</v>
      </c>
      <c r="R50">
        <v>0</v>
      </c>
      <c r="S50">
        <v>27510</v>
      </c>
      <c r="T50">
        <v>1</v>
      </c>
      <c r="U50">
        <v>0</v>
      </c>
    </row>
    <row r="51" spans="1:21" x14ac:dyDescent="0.3">
      <c r="A51" s="1" t="s">
        <v>189</v>
      </c>
      <c r="B51" s="2">
        <v>0.53</v>
      </c>
      <c r="C51" s="2">
        <v>0.53</v>
      </c>
      <c r="D51">
        <v>0.84</v>
      </c>
      <c r="E51">
        <v>16337</v>
      </c>
      <c r="F51">
        <v>0.5</v>
      </c>
      <c r="G51">
        <v>0</v>
      </c>
      <c r="H51">
        <v>1</v>
      </c>
      <c r="I51">
        <v>0</v>
      </c>
      <c r="K51">
        <v>0</v>
      </c>
      <c r="L51">
        <v>0</v>
      </c>
      <c r="M51">
        <v>5</v>
      </c>
      <c r="N51">
        <v>0.96</v>
      </c>
      <c r="O51">
        <v>2</v>
      </c>
      <c r="P51">
        <v>0.5</v>
      </c>
      <c r="Q51">
        <v>1020</v>
      </c>
      <c r="R51">
        <v>0.5</v>
      </c>
      <c r="S51">
        <v>890</v>
      </c>
      <c r="T51">
        <v>0</v>
      </c>
      <c r="U51">
        <v>4080</v>
      </c>
    </row>
    <row r="52" spans="1:21" x14ac:dyDescent="0.3">
      <c r="A52" s="1" t="s">
        <v>172</v>
      </c>
      <c r="B52" s="2">
        <v>0.56000000000000005</v>
      </c>
      <c r="C52" s="2">
        <v>0.54</v>
      </c>
      <c r="D52">
        <v>0.64</v>
      </c>
      <c r="E52">
        <v>60026</v>
      </c>
      <c r="F52">
        <v>1</v>
      </c>
      <c r="G52">
        <v>0</v>
      </c>
      <c r="H52">
        <v>1</v>
      </c>
      <c r="I52">
        <v>0</v>
      </c>
      <c r="K52">
        <v>0</v>
      </c>
      <c r="L52">
        <v>0</v>
      </c>
      <c r="M52">
        <v>1</v>
      </c>
      <c r="N52">
        <v>0</v>
      </c>
      <c r="O52">
        <v>20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</row>
    <row r="53" spans="1:21" x14ac:dyDescent="0.3">
      <c r="A53" s="1" t="s">
        <v>187</v>
      </c>
      <c r="B53" s="2">
        <v>0.36</v>
      </c>
      <c r="C53" s="2">
        <v>0.54</v>
      </c>
      <c r="D53">
        <v>0.87</v>
      </c>
      <c r="E53">
        <v>17602</v>
      </c>
      <c r="F53">
        <v>0.5</v>
      </c>
      <c r="G53">
        <v>0</v>
      </c>
      <c r="H53">
        <v>1</v>
      </c>
      <c r="I53">
        <v>0</v>
      </c>
      <c r="K53">
        <v>0</v>
      </c>
      <c r="L53">
        <v>0</v>
      </c>
      <c r="M53">
        <v>13</v>
      </c>
      <c r="N53">
        <v>0.89</v>
      </c>
      <c r="O53">
        <v>4</v>
      </c>
      <c r="P53">
        <v>0.5</v>
      </c>
      <c r="Q53">
        <v>1580</v>
      </c>
      <c r="R53">
        <v>0.5</v>
      </c>
      <c r="S53">
        <v>390</v>
      </c>
      <c r="T53">
        <v>1</v>
      </c>
      <c r="U53">
        <v>0</v>
      </c>
    </row>
    <row r="54" spans="1:21" x14ac:dyDescent="0.3">
      <c r="A54" s="1" t="s">
        <v>200</v>
      </c>
      <c r="B54" s="2">
        <v>0.54</v>
      </c>
      <c r="C54" s="2">
        <v>0.54</v>
      </c>
      <c r="D54">
        <v>0.94</v>
      </c>
      <c r="E54">
        <v>11526</v>
      </c>
      <c r="F54">
        <v>0</v>
      </c>
      <c r="G54">
        <v>1150</v>
      </c>
      <c r="H54">
        <v>0</v>
      </c>
      <c r="I54">
        <v>90</v>
      </c>
      <c r="J54">
        <v>1</v>
      </c>
      <c r="K54">
        <v>0</v>
      </c>
      <c r="L54">
        <v>0</v>
      </c>
      <c r="M54">
        <v>7</v>
      </c>
      <c r="N54">
        <v>0.99</v>
      </c>
      <c r="O54">
        <v>2</v>
      </c>
      <c r="P54">
        <v>0.5</v>
      </c>
      <c r="Q54">
        <v>27020</v>
      </c>
      <c r="R54">
        <v>0</v>
      </c>
      <c r="S54">
        <v>10210</v>
      </c>
      <c r="T54">
        <v>0</v>
      </c>
      <c r="U54">
        <v>15220</v>
      </c>
    </row>
    <row r="55" spans="1:21" x14ac:dyDescent="0.3">
      <c r="A55" s="1" t="s">
        <v>209</v>
      </c>
      <c r="B55" s="2">
        <v>0.61</v>
      </c>
      <c r="C55" s="2">
        <v>0.54</v>
      </c>
      <c r="D55">
        <v>0.92</v>
      </c>
      <c r="E55">
        <v>10029</v>
      </c>
      <c r="F55">
        <v>1</v>
      </c>
      <c r="G55">
        <v>0</v>
      </c>
      <c r="H55">
        <v>1</v>
      </c>
      <c r="I55">
        <v>0</v>
      </c>
      <c r="K55">
        <v>0</v>
      </c>
      <c r="L55">
        <v>0</v>
      </c>
      <c r="M55">
        <v>2</v>
      </c>
      <c r="N55">
        <v>0.8</v>
      </c>
      <c r="O55">
        <v>1</v>
      </c>
      <c r="P55">
        <v>0</v>
      </c>
      <c r="Q55">
        <v>910</v>
      </c>
      <c r="R55">
        <v>1</v>
      </c>
      <c r="S55">
        <v>0</v>
      </c>
      <c r="T55">
        <v>1</v>
      </c>
      <c r="U55">
        <v>0</v>
      </c>
    </row>
    <row r="56" spans="1:21" x14ac:dyDescent="0.3">
      <c r="A56" s="1" t="s">
        <v>138</v>
      </c>
      <c r="B56" s="2">
        <v>0.56000000000000005</v>
      </c>
      <c r="C56" s="2">
        <v>0.56000000000000005</v>
      </c>
      <c r="D56">
        <v>0.88</v>
      </c>
      <c r="E56">
        <v>17168</v>
      </c>
      <c r="F56">
        <v>1</v>
      </c>
      <c r="G56">
        <v>0</v>
      </c>
      <c r="H56">
        <v>1</v>
      </c>
      <c r="I56">
        <v>0</v>
      </c>
      <c r="K56">
        <v>0</v>
      </c>
      <c r="L56">
        <v>0</v>
      </c>
      <c r="M56">
        <v>9</v>
      </c>
      <c r="N56">
        <v>0.54</v>
      </c>
      <c r="O56">
        <v>6</v>
      </c>
      <c r="P56">
        <v>0.5</v>
      </c>
      <c r="Q56">
        <v>160</v>
      </c>
      <c r="R56">
        <v>1</v>
      </c>
      <c r="S56">
        <v>0</v>
      </c>
      <c r="T56">
        <v>0.5</v>
      </c>
      <c r="U56">
        <v>0</v>
      </c>
    </row>
    <row r="57" spans="1:21" x14ac:dyDescent="0.3">
      <c r="A57" s="1" t="s">
        <v>198</v>
      </c>
      <c r="B57" s="2">
        <v>0.3</v>
      </c>
      <c r="C57" s="2">
        <v>0.56000000000000005</v>
      </c>
      <c r="D57">
        <v>0.94</v>
      </c>
      <c r="E57">
        <v>11842</v>
      </c>
      <c r="F57">
        <v>0.5</v>
      </c>
      <c r="G57">
        <v>0</v>
      </c>
      <c r="H57">
        <v>1</v>
      </c>
      <c r="I57">
        <v>0</v>
      </c>
      <c r="K57">
        <v>0</v>
      </c>
      <c r="L57">
        <v>0</v>
      </c>
      <c r="M57">
        <v>11</v>
      </c>
      <c r="N57">
        <v>0.95</v>
      </c>
      <c r="O57">
        <v>2</v>
      </c>
      <c r="P57">
        <v>0.5</v>
      </c>
      <c r="Q57">
        <v>4690</v>
      </c>
      <c r="R57">
        <v>0.5</v>
      </c>
      <c r="S57">
        <v>4380</v>
      </c>
      <c r="T57">
        <v>1</v>
      </c>
      <c r="U57">
        <v>0</v>
      </c>
    </row>
    <row r="58" spans="1:21" x14ac:dyDescent="0.3">
      <c r="A58" s="1" t="s">
        <v>199</v>
      </c>
      <c r="B58" s="2">
        <v>0.49</v>
      </c>
      <c r="C58" s="2">
        <v>0.56000000000000005</v>
      </c>
      <c r="D58">
        <v>0.94</v>
      </c>
      <c r="E58">
        <v>9533</v>
      </c>
      <c r="F58">
        <v>0.5</v>
      </c>
      <c r="G58">
        <v>0</v>
      </c>
      <c r="H58">
        <v>0</v>
      </c>
      <c r="I58">
        <v>160</v>
      </c>
      <c r="K58">
        <v>0</v>
      </c>
      <c r="L58">
        <v>0</v>
      </c>
      <c r="M58">
        <v>16</v>
      </c>
      <c r="N58">
        <v>0.96</v>
      </c>
      <c r="O58">
        <v>6</v>
      </c>
      <c r="P58">
        <v>0.5</v>
      </c>
      <c r="Q58">
        <v>1090</v>
      </c>
      <c r="R58">
        <v>1</v>
      </c>
      <c r="S58">
        <v>0</v>
      </c>
      <c r="T58">
        <v>1</v>
      </c>
      <c r="U58">
        <v>0</v>
      </c>
    </row>
    <row r="59" spans="1:21" x14ac:dyDescent="0.3">
      <c r="A59" s="1" t="s">
        <v>140</v>
      </c>
      <c r="B59" s="2">
        <v>0.4</v>
      </c>
      <c r="C59" s="2">
        <v>0.56999999999999995</v>
      </c>
      <c r="D59">
        <v>0.78</v>
      </c>
      <c r="E59">
        <v>18508</v>
      </c>
      <c r="F59">
        <v>0.5</v>
      </c>
      <c r="G59">
        <v>0</v>
      </c>
      <c r="H59">
        <v>0.5</v>
      </c>
      <c r="I59">
        <v>0</v>
      </c>
      <c r="K59">
        <v>0</v>
      </c>
      <c r="L59">
        <v>0</v>
      </c>
      <c r="M59">
        <v>6</v>
      </c>
      <c r="N59">
        <v>0.92</v>
      </c>
      <c r="O59">
        <v>1</v>
      </c>
      <c r="P59">
        <v>1</v>
      </c>
      <c r="Q59">
        <v>0</v>
      </c>
      <c r="R59">
        <v>0.5</v>
      </c>
      <c r="S59">
        <v>490</v>
      </c>
      <c r="T59">
        <v>0</v>
      </c>
      <c r="U59">
        <v>330</v>
      </c>
    </row>
    <row r="60" spans="1:21" x14ac:dyDescent="0.3">
      <c r="A60" s="1" t="s">
        <v>148</v>
      </c>
      <c r="B60" s="2">
        <v>0.21</v>
      </c>
      <c r="C60" s="2">
        <v>0.56999999999999995</v>
      </c>
      <c r="D60">
        <v>0.75</v>
      </c>
      <c r="E60">
        <v>25730</v>
      </c>
      <c r="F60">
        <v>1</v>
      </c>
      <c r="G60">
        <v>0</v>
      </c>
      <c r="H60">
        <v>1</v>
      </c>
      <c r="I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6620</v>
      </c>
      <c r="R60">
        <v>1</v>
      </c>
      <c r="S60">
        <v>0</v>
      </c>
      <c r="T60">
        <v>0.5</v>
      </c>
      <c r="U60">
        <v>80</v>
      </c>
    </row>
    <row r="61" spans="1:21" x14ac:dyDescent="0.3">
      <c r="A61" s="1" t="s">
        <v>155</v>
      </c>
      <c r="B61" s="2">
        <v>0.17</v>
      </c>
      <c r="C61" s="2">
        <v>0.56999999999999995</v>
      </c>
      <c r="D61">
        <v>0.7</v>
      </c>
      <c r="E61">
        <v>6725</v>
      </c>
      <c r="F61">
        <v>0.5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22650</v>
      </c>
      <c r="R61">
        <v>0</v>
      </c>
      <c r="S61">
        <v>750</v>
      </c>
      <c r="T61">
        <v>1</v>
      </c>
      <c r="U61">
        <v>0</v>
      </c>
    </row>
    <row r="62" spans="1:21" x14ac:dyDescent="0.3">
      <c r="A62" s="1" t="s">
        <v>205</v>
      </c>
      <c r="B62" s="2">
        <v>0.53</v>
      </c>
      <c r="C62" s="2">
        <v>0.56999999999999995</v>
      </c>
      <c r="D62">
        <v>0.9</v>
      </c>
      <c r="E62">
        <v>10357</v>
      </c>
      <c r="F62">
        <v>1</v>
      </c>
      <c r="G62">
        <v>0</v>
      </c>
      <c r="H62">
        <v>1</v>
      </c>
      <c r="I62">
        <v>0</v>
      </c>
      <c r="K62">
        <v>0</v>
      </c>
      <c r="L62">
        <v>0</v>
      </c>
      <c r="M62">
        <v>6</v>
      </c>
      <c r="N62">
        <v>0.92</v>
      </c>
      <c r="O62">
        <v>4</v>
      </c>
      <c r="P62">
        <v>0.5</v>
      </c>
      <c r="Q62">
        <v>15400</v>
      </c>
      <c r="R62">
        <v>0.5</v>
      </c>
      <c r="S62">
        <v>9400</v>
      </c>
      <c r="T62">
        <v>1</v>
      </c>
      <c r="U62">
        <v>0</v>
      </c>
    </row>
    <row r="63" spans="1:21" x14ac:dyDescent="0.3">
      <c r="A63" s="1" t="s">
        <v>210</v>
      </c>
      <c r="B63" s="2">
        <v>0.51</v>
      </c>
      <c r="C63" s="2">
        <v>0.56999999999999995</v>
      </c>
      <c r="D63">
        <v>0.93</v>
      </c>
      <c r="E63">
        <v>2894</v>
      </c>
      <c r="F63">
        <v>0.5</v>
      </c>
      <c r="G63">
        <v>0</v>
      </c>
      <c r="H63">
        <v>1</v>
      </c>
      <c r="I63">
        <v>0</v>
      </c>
      <c r="K63">
        <v>0</v>
      </c>
      <c r="L63">
        <v>0</v>
      </c>
      <c r="M63">
        <v>4</v>
      </c>
      <c r="N63">
        <v>1</v>
      </c>
      <c r="O63">
        <v>0</v>
      </c>
      <c r="P63">
        <v>0.5</v>
      </c>
      <c r="Q63">
        <v>2020</v>
      </c>
      <c r="R63">
        <v>0.5</v>
      </c>
      <c r="S63">
        <v>5210</v>
      </c>
      <c r="T63">
        <v>1</v>
      </c>
      <c r="U63">
        <v>0</v>
      </c>
    </row>
    <row r="64" spans="1:21" x14ac:dyDescent="0.3">
      <c r="A64" s="1" t="s">
        <v>142</v>
      </c>
      <c r="B64" s="2">
        <v>0.63</v>
      </c>
      <c r="C64" s="2">
        <v>0.57999999999999996</v>
      </c>
      <c r="D64">
        <v>0.88</v>
      </c>
      <c r="E64">
        <v>9244</v>
      </c>
      <c r="F64">
        <v>1</v>
      </c>
      <c r="G64">
        <v>0</v>
      </c>
      <c r="H64">
        <v>1</v>
      </c>
      <c r="I64">
        <v>0</v>
      </c>
      <c r="K64">
        <v>0</v>
      </c>
      <c r="L64">
        <v>0</v>
      </c>
      <c r="M64">
        <v>4</v>
      </c>
      <c r="N64">
        <v>0.98</v>
      </c>
      <c r="O64">
        <v>1</v>
      </c>
      <c r="P64">
        <v>0</v>
      </c>
      <c r="Q64">
        <v>1860</v>
      </c>
      <c r="R64">
        <v>1</v>
      </c>
      <c r="S64">
        <v>0</v>
      </c>
      <c r="T64">
        <v>1</v>
      </c>
      <c r="U64">
        <v>0</v>
      </c>
    </row>
    <row r="65" spans="1:21" x14ac:dyDescent="0.3">
      <c r="A65" s="1" t="s">
        <v>152</v>
      </c>
      <c r="B65" s="2">
        <v>0.57999999999999996</v>
      </c>
      <c r="C65" s="2">
        <v>0.59</v>
      </c>
      <c r="D65">
        <v>0.76</v>
      </c>
      <c r="E65">
        <v>7760</v>
      </c>
      <c r="F65">
        <v>1</v>
      </c>
      <c r="G65">
        <v>0</v>
      </c>
      <c r="H65">
        <v>0.5</v>
      </c>
      <c r="I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115500</v>
      </c>
      <c r="R65">
        <v>0</v>
      </c>
      <c r="S65">
        <v>70200</v>
      </c>
      <c r="T65">
        <v>1</v>
      </c>
      <c r="U65">
        <v>0</v>
      </c>
    </row>
    <row r="66" spans="1:21" x14ac:dyDescent="0.3">
      <c r="A66" s="1" t="s">
        <v>159</v>
      </c>
      <c r="B66" s="2">
        <v>0.56000000000000005</v>
      </c>
      <c r="C66" s="2">
        <v>0.59</v>
      </c>
      <c r="D66">
        <v>1</v>
      </c>
      <c r="E66">
        <v>1948</v>
      </c>
      <c r="F66">
        <v>1</v>
      </c>
      <c r="G66">
        <v>0</v>
      </c>
      <c r="H66">
        <v>1</v>
      </c>
      <c r="I66">
        <v>0</v>
      </c>
      <c r="K66">
        <v>0</v>
      </c>
      <c r="L66">
        <v>0</v>
      </c>
      <c r="M66">
        <v>6</v>
      </c>
      <c r="N66">
        <v>0.99</v>
      </c>
      <c r="O66">
        <v>1</v>
      </c>
      <c r="P66">
        <v>1</v>
      </c>
      <c r="Q66">
        <v>0</v>
      </c>
      <c r="R66">
        <v>0</v>
      </c>
      <c r="S66">
        <v>23060</v>
      </c>
      <c r="T66">
        <v>1</v>
      </c>
      <c r="U66">
        <v>0</v>
      </c>
    </row>
    <row r="67" spans="1:21" x14ac:dyDescent="0.3">
      <c r="A67" s="1" t="s">
        <v>180</v>
      </c>
      <c r="B67" s="2">
        <v>0.78</v>
      </c>
      <c r="C67" s="2">
        <v>0.59</v>
      </c>
      <c r="D67">
        <v>1</v>
      </c>
      <c r="E67">
        <v>129</v>
      </c>
      <c r="F67">
        <v>1</v>
      </c>
      <c r="G67">
        <v>0</v>
      </c>
      <c r="H67">
        <v>1</v>
      </c>
      <c r="I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1</v>
      </c>
      <c r="Q67">
        <v>0</v>
      </c>
      <c r="R67">
        <v>0</v>
      </c>
      <c r="S67">
        <v>560</v>
      </c>
      <c r="T67">
        <v>1</v>
      </c>
      <c r="U67">
        <v>0</v>
      </c>
    </row>
    <row r="68" spans="1:21" x14ac:dyDescent="0.3">
      <c r="A68" s="1" t="s">
        <v>193</v>
      </c>
      <c r="B68" s="2">
        <v>0.56999999999999995</v>
      </c>
      <c r="C68" s="2">
        <v>0.59</v>
      </c>
      <c r="D68">
        <v>1</v>
      </c>
      <c r="E68">
        <v>2346</v>
      </c>
      <c r="F68">
        <v>1</v>
      </c>
      <c r="G68">
        <v>0</v>
      </c>
      <c r="H68">
        <v>1</v>
      </c>
      <c r="I68">
        <v>0</v>
      </c>
      <c r="K68">
        <v>0</v>
      </c>
      <c r="L68">
        <v>0</v>
      </c>
      <c r="M68">
        <v>7</v>
      </c>
      <c r="N68">
        <v>1</v>
      </c>
      <c r="O68">
        <v>0</v>
      </c>
      <c r="P68">
        <v>0</v>
      </c>
      <c r="Q68">
        <v>1240</v>
      </c>
      <c r="R68">
        <v>1</v>
      </c>
      <c r="S68">
        <v>0</v>
      </c>
      <c r="T68">
        <v>1</v>
      </c>
      <c r="U68">
        <v>0</v>
      </c>
    </row>
    <row r="69" spans="1:21" x14ac:dyDescent="0.3">
      <c r="A69" s="1" t="s">
        <v>197</v>
      </c>
      <c r="B69" s="2">
        <v>0.18</v>
      </c>
      <c r="C69" s="2">
        <v>0.59</v>
      </c>
      <c r="D69">
        <v>0.95</v>
      </c>
      <c r="E69">
        <v>11059</v>
      </c>
      <c r="F69">
        <v>1</v>
      </c>
      <c r="G69">
        <v>0</v>
      </c>
      <c r="H69">
        <v>1</v>
      </c>
      <c r="I69">
        <v>0</v>
      </c>
      <c r="K69">
        <v>0</v>
      </c>
      <c r="L69">
        <v>0</v>
      </c>
      <c r="M69">
        <v>8</v>
      </c>
      <c r="N69">
        <v>1</v>
      </c>
      <c r="O69">
        <v>0</v>
      </c>
      <c r="P69">
        <v>0.5</v>
      </c>
      <c r="Q69">
        <v>480</v>
      </c>
      <c r="R69">
        <v>0.5</v>
      </c>
      <c r="S69">
        <v>1450</v>
      </c>
      <c r="T69">
        <v>1</v>
      </c>
      <c r="U69">
        <v>0</v>
      </c>
    </row>
    <row r="70" spans="1:21" x14ac:dyDescent="0.3">
      <c r="A70" s="1" t="s">
        <v>177</v>
      </c>
      <c r="B70" s="2">
        <v>0.44</v>
      </c>
      <c r="C70" s="2">
        <v>0.6</v>
      </c>
      <c r="D70">
        <v>0.77</v>
      </c>
      <c r="E70">
        <v>23471</v>
      </c>
      <c r="F70">
        <v>0</v>
      </c>
      <c r="G70">
        <v>0</v>
      </c>
      <c r="H70">
        <v>0.5</v>
      </c>
      <c r="I70">
        <v>0</v>
      </c>
      <c r="J70">
        <v>1</v>
      </c>
      <c r="K70">
        <v>0</v>
      </c>
      <c r="L70">
        <v>0</v>
      </c>
      <c r="M70">
        <v>29</v>
      </c>
      <c r="N70">
        <v>0.66</v>
      </c>
      <c r="O70">
        <v>18</v>
      </c>
      <c r="P70">
        <v>1</v>
      </c>
      <c r="Q70">
        <v>0</v>
      </c>
      <c r="R70">
        <v>0</v>
      </c>
      <c r="S70">
        <v>12460</v>
      </c>
      <c r="T70">
        <v>1</v>
      </c>
      <c r="U70">
        <v>0</v>
      </c>
    </row>
    <row r="71" spans="1:21" x14ac:dyDescent="0.3">
      <c r="A71" s="1" t="s">
        <v>186</v>
      </c>
      <c r="B71" s="2">
        <v>0.45</v>
      </c>
      <c r="C71" s="2">
        <v>0.62</v>
      </c>
      <c r="D71">
        <v>0.88</v>
      </c>
      <c r="E71">
        <v>5055</v>
      </c>
      <c r="F71">
        <v>0</v>
      </c>
      <c r="G71">
        <v>350</v>
      </c>
      <c r="H71">
        <v>1</v>
      </c>
      <c r="I71">
        <v>0</v>
      </c>
      <c r="J71">
        <v>1</v>
      </c>
      <c r="K71">
        <v>0</v>
      </c>
      <c r="L71">
        <v>0</v>
      </c>
      <c r="M71">
        <v>3</v>
      </c>
      <c r="N71">
        <v>1</v>
      </c>
      <c r="O71">
        <v>0</v>
      </c>
      <c r="P71">
        <v>0.5</v>
      </c>
      <c r="Q71">
        <v>2120</v>
      </c>
      <c r="R71">
        <v>0</v>
      </c>
      <c r="S71">
        <v>1410</v>
      </c>
      <c r="T71">
        <v>1</v>
      </c>
      <c r="U71">
        <v>0</v>
      </c>
    </row>
    <row r="72" spans="1:21" x14ac:dyDescent="0.3">
      <c r="A72" s="1" t="s">
        <v>145</v>
      </c>
      <c r="B72" s="2">
        <v>0.45</v>
      </c>
      <c r="C72" s="2">
        <v>0.63</v>
      </c>
      <c r="D72">
        <v>1</v>
      </c>
      <c r="E72">
        <v>2598</v>
      </c>
      <c r="F72">
        <v>1</v>
      </c>
      <c r="G72">
        <v>0</v>
      </c>
      <c r="H72">
        <v>0.5</v>
      </c>
      <c r="I72">
        <v>0</v>
      </c>
      <c r="K72">
        <v>0</v>
      </c>
      <c r="L72">
        <v>0</v>
      </c>
      <c r="M72">
        <v>4</v>
      </c>
      <c r="N72">
        <v>0.67</v>
      </c>
      <c r="O72">
        <v>2</v>
      </c>
      <c r="P72">
        <v>1</v>
      </c>
      <c r="Q72">
        <v>0</v>
      </c>
      <c r="R72">
        <v>1</v>
      </c>
      <c r="S72">
        <v>0</v>
      </c>
      <c r="T72">
        <v>0</v>
      </c>
      <c r="U72">
        <v>150</v>
      </c>
    </row>
    <row r="73" spans="1:21" x14ac:dyDescent="0.3">
      <c r="A73" s="1" t="s">
        <v>154</v>
      </c>
      <c r="B73" s="2">
        <v>0.44</v>
      </c>
      <c r="C73" s="2">
        <v>0.63</v>
      </c>
      <c r="D73">
        <v>0.86</v>
      </c>
      <c r="E73">
        <v>4386</v>
      </c>
      <c r="F73">
        <v>1</v>
      </c>
      <c r="G73">
        <v>0</v>
      </c>
      <c r="H73">
        <v>1</v>
      </c>
      <c r="I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67650</v>
      </c>
      <c r="R73">
        <v>0</v>
      </c>
      <c r="S73">
        <v>52500</v>
      </c>
      <c r="T73">
        <v>1</v>
      </c>
      <c r="U73">
        <v>0</v>
      </c>
    </row>
    <row r="74" spans="1:21" x14ac:dyDescent="0.3">
      <c r="A74" s="1" t="s">
        <v>191</v>
      </c>
      <c r="B74" s="2">
        <v>0.13</v>
      </c>
      <c r="C74" s="2">
        <v>0.64</v>
      </c>
      <c r="D74">
        <v>0.86</v>
      </c>
      <c r="E74">
        <v>17919</v>
      </c>
      <c r="F74">
        <v>0</v>
      </c>
      <c r="G74">
        <v>2400</v>
      </c>
      <c r="H74">
        <v>0.5</v>
      </c>
      <c r="I74">
        <v>220</v>
      </c>
      <c r="J74">
        <v>1</v>
      </c>
      <c r="K74">
        <v>0</v>
      </c>
      <c r="L74">
        <v>0</v>
      </c>
      <c r="M74">
        <v>7</v>
      </c>
      <c r="N74">
        <v>0.98</v>
      </c>
      <c r="O74">
        <v>1</v>
      </c>
      <c r="P74">
        <v>1</v>
      </c>
      <c r="Q74">
        <v>0</v>
      </c>
      <c r="R74">
        <v>0</v>
      </c>
      <c r="S74">
        <v>1250</v>
      </c>
      <c r="T74">
        <v>0.5</v>
      </c>
      <c r="U74">
        <v>160</v>
      </c>
    </row>
    <row r="75" spans="1:21" x14ac:dyDescent="0.3">
      <c r="A75" s="1" t="s">
        <v>151</v>
      </c>
      <c r="B75" s="2">
        <v>0.75</v>
      </c>
      <c r="C75" s="2">
        <v>0.67</v>
      </c>
      <c r="D75">
        <v>0.95</v>
      </c>
      <c r="E75">
        <v>15668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22</v>
      </c>
      <c r="N75">
        <v>0.88</v>
      </c>
      <c r="O75">
        <v>6</v>
      </c>
      <c r="P75">
        <v>0.5</v>
      </c>
      <c r="Q75">
        <v>4200</v>
      </c>
      <c r="R75">
        <v>0.5</v>
      </c>
      <c r="S75">
        <v>4200</v>
      </c>
      <c r="T75">
        <v>1</v>
      </c>
      <c r="U75">
        <v>0</v>
      </c>
    </row>
    <row r="76" spans="1:21" x14ac:dyDescent="0.3">
      <c r="A76" s="1" t="s">
        <v>153</v>
      </c>
      <c r="B76" s="2">
        <v>0.55000000000000004</v>
      </c>
      <c r="C76" s="2">
        <v>0.67</v>
      </c>
      <c r="D76">
        <v>0.69</v>
      </c>
      <c r="E76">
        <v>25182</v>
      </c>
      <c r="F76">
        <v>0.5</v>
      </c>
      <c r="G76">
        <v>0</v>
      </c>
      <c r="H76">
        <v>0.5</v>
      </c>
      <c r="I76">
        <v>0</v>
      </c>
      <c r="J76">
        <v>1</v>
      </c>
      <c r="K76">
        <v>0</v>
      </c>
      <c r="L76">
        <v>0</v>
      </c>
      <c r="M76">
        <v>8</v>
      </c>
      <c r="N76">
        <v>1</v>
      </c>
      <c r="O76">
        <v>0</v>
      </c>
      <c r="P76">
        <v>0.5</v>
      </c>
      <c r="Q76">
        <v>57900</v>
      </c>
      <c r="R76">
        <v>0.5</v>
      </c>
      <c r="S76">
        <v>7800</v>
      </c>
      <c r="T76">
        <v>1</v>
      </c>
      <c r="U76">
        <v>0</v>
      </c>
    </row>
    <row r="77" spans="1:21" x14ac:dyDescent="0.3">
      <c r="A77" s="1" t="s">
        <v>185</v>
      </c>
      <c r="B77" s="2">
        <v>0.32</v>
      </c>
      <c r="C77" s="2">
        <v>0.73</v>
      </c>
      <c r="D77">
        <v>1</v>
      </c>
      <c r="E77">
        <v>-4178</v>
      </c>
      <c r="F77">
        <v>1</v>
      </c>
      <c r="G77">
        <v>0</v>
      </c>
      <c r="H77">
        <v>1</v>
      </c>
      <c r="I77">
        <v>0</v>
      </c>
      <c r="K77">
        <v>0</v>
      </c>
      <c r="L77">
        <v>0</v>
      </c>
      <c r="M77">
        <v>3</v>
      </c>
      <c r="N77">
        <v>0.86</v>
      </c>
      <c r="O77">
        <v>1</v>
      </c>
      <c r="P77">
        <v>1</v>
      </c>
      <c r="Q77">
        <v>0</v>
      </c>
      <c r="R77">
        <v>1</v>
      </c>
      <c r="S77">
        <v>0</v>
      </c>
      <c r="T77">
        <v>0.5</v>
      </c>
      <c r="U77">
        <v>470</v>
      </c>
    </row>
    <row r="78" spans="1:21" x14ac:dyDescent="0.3">
      <c r="A78" s="1" t="s">
        <v>139</v>
      </c>
      <c r="B78" s="2">
        <v>0.54</v>
      </c>
      <c r="C78" s="2">
        <v>0.74</v>
      </c>
      <c r="D78">
        <v>0.88</v>
      </c>
      <c r="E78">
        <v>13146</v>
      </c>
      <c r="F78">
        <v>1</v>
      </c>
      <c r="G78">
        <v>0</v>
      </c>
      <c r="H78">
        <v>1</v>
      </c>
      <c r="I78">
        <v>0</v>
      </c>
      <c r="K78">
        <v>0</v>
      </c>
      <c r="L78">
        <v>0</v>
      </c>
      <c r="M78">
        <v>8</v>
      </c>
      <c r="N78">
        <v>0.93</v>
      </c>
      <c r="O78">
        <v>1</v>
      </c>
      <c r="P78">
        <v>1</v>
      </c>
      <c r="Q78">
        <v>0</v>
      </c>
      <c r="R78">
        <v>1</v>
      </c>
      <c r="S78">
        <v>0</v>
      </c>
      <c r="T78">
        <v>0.5</v>
      </c>
      <c r="U78">
        <v>0</v>
      </c>
    </row>
    <row r="79" spans="1:21" x14ac:dyDescent="0.3">
      <c r="A79" s="1" t="s">
        <v>201</v>
      </c>
      <c r="B79" s="2">
        <v>0.55000000000000004</v>
      </c>
      <c r="C79" s="2">
        <v>0.76</v>
      </c>
      <c r="D79">
        <v>0.61</v>
      </c>
      <c r="E79">
        <v>13097</v>
      </c>
      <c r="F79">
        <v>0.5</v>
      </c>
      <c r="G79">
        <v>0</v>
      </c>
      <c r="H79">
        <v>0</v>
      </c>
      <c r="I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0.5</v>
      </c>
      <c r="S79">
        <v>660</v>
      </c>
      <c r="T79">
        <v>0</v>
      </c>
      <c r="U79">
        <v>3360</v>
      </c>
    </row>
    <row r="80" spans="1:21" x14ac:dyDescent="0.3">
      <c r="A80" s="1" t="s">
        <v>165</v>
      </c>
      <c r="B80" s="2">
        <v>0.41</v>
      </c>
      <c r="C80" s="2">
        <v>0.77</v>
      </c>
      <c r="D80">
        <v>0.82</v>
      </c>
      <c r="E80">
        <v>194867</v>
      </c>
      <c r="F80">
        <v>1</v>
      </c>
      <c r="G80">
        <v>0</v>
      </c>
      <c r="H80">
        <v>1</v>
      </c>
      <c r="I80">
        <v>0</v>
      </c>
      <c r="K80">
        <v>0</v>
      </c>
      <c r="L80">
        <v>0</v>
      </c>
      <c r="M80">
        <v>2</v>
      </c>
      <c r="N80">
        <v>1</v>
      </c>
      <c r="O80">
        <v>0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</row>
    <row r="81" spans="1:21" x14ac:dyDescent="0.3">
      <c r="A81" s="1" t="s">
        <v>182</v>
      </c>
      <c r="B81" s="2">
        <v>0.48</v>
      </c>
      <c r="C81" s="2">
        <v>0.78</v>
      </c>
      <c r="D81">
        <v>0.91</v>
      </c>
      <c r="E81">
        <v>8344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2</v>
      </c>
      <c r="N81">
        <v>1</v>
      </c>
      <c r="O81">
        <v>0</v>
      </c>
      <c r="P81">
        <v>0.5</v>
      </c>
      <c r="Q81">
        <v>150</v>
      </c>
      <c r="R81">
        <v>1</v>
      </c>
      <c r="S81">
        <v>0</v>
      </c>
      <c r="T81">
        <v>1</v>
      </c>
      <c r="U81">
        <v>0</v>
      </c>
    </row>
    <row r="82" spans="1:21" x14ac:dyDescent="0.3">
      <c r="A82" s="1" t="s">
        <v>194</v>
      </c>
      <c r="B82" s="2">
        <v>0.56999999999999995</v>
      </c>
      <c r="C82" s="2">
        <v>0.79</v>
      </c>
      <c r="D82">
        <v>0.76</v>
      </c>
      <c r="E82">
        <v>10377</v>
      </c>
      <c r="F82">
        <v>0.5</v>
      </c>
      <c r="G82">
        <v>0</v>
      </c>
      <c r="H82">
        <v>1</v>
      </c>
      <c r="I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11330</v>
      </c>
      <c r="T82">
        <v>1</v>
      </c>
      <c r="U82">
        <v>0</v>
      </c>
    </row>
    <row r="83" spans="1:21" x14ac:dyDescent="0.3">
      <c r="A83" t="s">
        <v>215</v>
      </c>
      <c r="B83" s="2">
        <f>AVERAGE(bottom100resultsprocessed [ performance_score] )</f>
        <v>0.47395061728395044</v>
      </c>
      <c r="C83" s="2">
        <f>AVERAGE(bottom100resultsprocessed [ sustainability_score] )</f>
        <v>0.4625925925925925</v>
      </c>
      <c r="D83" s="2">
        <f>AVERAGE(bottom100resultsprocessed [ unminified_html_score] )</f>
        <v>0.84049382716049381</v>
      </c>
      <c r="E83" s="2">
        <f>AVERAGE(bottom100resultsprocessed [ unminified_html_value] )</f>
        <v>35721.716049382718</v>
      </c>
      <c r="F83" s="2">
        <f>AVERAGE(bottom100resultsprocessed [ unminified_css_score] )</f>
        <v>0.54938271604938271</v>
      </c>
      <c r="G83" s="2">
        <f>AVERAGE(bottom100resultsprocessed [ unminified_css_value] )</f>
        <v>131.85185185185185</v>
      </c>
      <c r="H83" s="2">
        <f>AVERAGE(bottom100resultsprocessed [ unminified_js_score] )</f>
        <v>0.64197530864197527</v>
      </c>
      <c r="I83" s="2">
        <f>AVERAGE(bottom100resultsprocessed [ unminified_js_value] )</f>
        <v>114.32098765432099</v>
      </c>
      <c r="J83" s="2">
        <f>AVERAGE(bottom100resultsprocessed [ video_codec_score] )</f>
        <v>1</v>
      </c>
      <c r="K83" s="2">
        <f>AVERAGE(bottom100resultsprocessed [ video_codec_value] )</f>
        <v>0</v>
      </c>
      <c r="L83" s="2">
        <f>AVERAGE(bottom100resultsprocessed [ font_family_score] )</f>
        <v>6.1728395061728392E-2</v>
      </c>
      <c r="M83" s="2">
        <f>AVERAGE(bottom100resultsprocessed [ font_family_value] )</f>
        <v>7.2345679012345681</v>
      </c>
      <c r="N83" s="2">
        <f>AVERAGE(bottom100resultsprocessed [ font_format_score] )</f>
        <v>0.7450617283950618</v>
      </c>
      <c r="O83" s="2">
        <f>AVERAGE(bottom100resultsprocessed [ font_format_value] )</f>
        <v>4.7407407407407405</v>
      </c>
      <c r="P83" s="2">
        <f>AVERAGE(bottom100resultsprocessed [ responsive_images_score] )</f>
        <v>0.40123456790123457</v>
      </c>
      <c r="Q83" s="2">
        <f>AVERAGE(bottom100resultsprocessed [ responsive_images_value] )</f>
        <v>14003.086419753086</v>
      </c>
      <c r="R83" s="2">
        <f>AVERAGE(bottom100resultsprocessed [ optimised_images_score] )</f>
        <v>0.35802469135802467</v>
      </c>
      <c r="S83" s="2">
        <f>AVERAGE(bottom100resultsprocessed [ optimised_images_value] )</f>
        <v>6330.4938271604942</v>
      </c>
      <c r="T83" s="2">
        <f>AVERAGE(bottom100resultsprocessed [ text_compression_score] )</f>
        <v>0.64197530864197527</v>
      </c>
      <c r="U83" s="2">
        <f>AVERAGE(bottom100resultsprocessed [ text_compression_value] )</f>
        <v>1624.8148148148148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0 d 2 6 c 3 - e 3 4 4 - 4 3 c b - 8 b e d - 1 b b 5 1 d e d a 8 0 3 "   x m l n s = " h t t p : / / s c h e m a s . m i c r o s o f t . c o m / D a t a M a s h u p " > A A A A A D U I A A B Q S w M E F A A C A A g A k l 4 + W N z B 7 5 i k A A A A 9 g A A A B I A H A B D b 2 5 m a W c v U G F j a 2 F n Z S 5 4 b W w g o h g A K K A U A A A A A A A A A A A A A A A A A A A A A A A A A A A A h Y 8 x D o I w G I W v Q r r T l m o M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D E l n j F Y k y B z B A K b b 4 C m / Y + 2 x 8 I 6 6 F x Q 6 + 4 a c J N D m S O Q N 4 f + A N Q S w M E F A A C A A g A k l 4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e P l h T 0 F P 7 L w U A A L 0 h A A A T A B w A R m 9 y b X V s Y X M v U 2 V j d G l v b j E u b S C i G A A o o B Q A A A A A A A A A A A A A A A A A A A A A A A A A A A D V W d 9 P I z c Q f k f i f 7 D M S 5 B W U R I g Q K + p x M G 1 V 1 W 6 X o H 2 H s g p M p s J O O z a 0 d r J N U X 8 7 / V m E 7 K J P W t v Q y u V l x D H n p n P P z 7 P f F Y Q a y 4 F u S k + 2 + / 2 9 / b 3 1 C P L Y E g O q J a T d q u V g Z o m W k 0 y G Y N S 5 o d G 5 5 C S H k l A 7 + 8 R 8 / c + M x Z 6 5 F L N m l c y n q Y g d O N H n k D z U g p t v q g G v f q u P 4 R Z / 6 c M Q H y B + 8 9 M a 8 i E 6 v 8 u + I V g y V x x 1 R 8 y z f o b L v v u A J q x m t H D 6 O 4 K E p 5 y Y 6 h H I x q R S 5 l M U 6 F 6 n X Z E P o h Y D r l 4 6 H V P W i 3 z / b e p 1 H C j 5 w n 0 1 v 8 2 P 0 k B X w + j A s U B / Q h s C J k i K W g y g + x R y o c h E X w G b J r j v W X 3 Z s z n T K b G w L J v I 8 c e k b t l 6 0 W S 3 M Q s Y Z n q 6 W x a t v 2 L T G R K 1 C T h W o E g c k J U / A g 8 j 1 F p e A K x 9 n C T d y r A N K q D i g g V L A X z u R h j Z q I Y f A t / 6 v f z D y x + f J 2 i x j M d 0 J f y R D T N e k V k x B I F h x F 5 X l h q t l c 2 m x 3 6 s o 7 + k 2 k R Z M Y E e c p x 5 F 8 e 4 B s f / 8 U f h u v A r y E f u V y G R g j m 6 L n s N 2 P i K Y / x e R X B C t 9 L K Z Q v j G V D y K f C h P N Q n r d r m C Q s h j 9 Y M o W G J + b I z E Z E C Y 2 W g 7 L V 6 H z q o u e l 2 7 X X a z 5 e j B / x x E x m C f M N J O b o X M t v O W A r t o i A W Q T S u D u g R E 2 V Z l y w e 2 7 m Y z 5 Q s c y A f i X f / 0 B o v g / p I Y 6 x j Y L c j i u i z f w s o L j I V K R c 8 B G H 4 e B R p 8 k y j B L S 2 / k E X I t 7 a 1 Z H j W S W F u u b d 3 N B b i / W F H E T E Z 1 b F 9 P 0 H r L F Q l s d Z z k w 0 / F n o b v H z d y L 1 S 9 W K q T b G O 8 1 4 0 O Q A 8 M Q E K N 9 R o a 7 B i O W 8 m T u 6 W P m h G m 0 j y G v i R T K H N g B T 9 k D 4 F H J i T Z n 1 f C b r 6 M 2 a 2 m i T y f G t j K s 7 e p Y c W I 6 6 G 7 a W n v v Z p p A t k A v Y v B t p H b t n d Q p d p L t Y 3 M X V Q A 9 C g T a 9 i N 1 H l 4 U b K c 2 2 K M C r N N N M N 7 j Q L y d W j S R H z c P 3 q P a e I 8 t m l i 7 C c Z 7 E o j 3 q B b e s R f u c W 2 4 J x b c c W 2 0 3 U C 0 x 3 6 0 Z f 7 z Y D 2 p j b V b Y L V 9 B C M 9 D U R 6 4 k d a Z n E P 0 m 5 t p K c F U t t H M N K z Q K T d U K T F X e R B e l o b 6 V k Z a d l H M N L z Q K S n f q T 2 j e r B e 1 Y b 7 3 m B F / M U j L r d C o R 9 5 o d t p Q c e 1 O f 1 c 7 d W A R v x F I 4 a z 1 e 3 Q / S i t n I d X 5 7 R q g 9 7 m b M i r l D Y V Q V G G 6 + K r H j R N I c 6 8 q t F A o i k C d S d p T j z 7 N c x S E F Q m Z x b g 4 o f n J m 6 y 1 E p p a h K 7 r e H I F 7 G b i d j 1 M f Y 7 W K 8 6 c F 1 g V H H z Y l W F N R u t E u L V 8 u O m w q t Q 6 j d a B c k W 5 Y 3 b g a 0 e q F 2 I 1 b G v N p H + d h T / z g G l j 2 i L E Q x J q y u o u x h Z W / o 4 a c Y A 1 W X Y v a w p T e c u f w l U j X j 5 D y y k F C w Q n A l F i i Z a d h U M U y L T U 0 b J n 8 1 n J k 1 L 1 Q M I h d w j N 3 9 P S 5 Q 0 2 U h 8 V 5 q L V O X k v g v i Y j b D q 2 G / 7 W U G K y A V U q H u f h F 7 X t 3 M X Y l g J l t 7 L 6 Y 0 B s I v 2 f w y w S 9 M d B 7 A W N / j O T d X O 4 m b T c 7 u 2 n Y z b d u Y q 1 i 0 C q S r O D B C q 6 r 4 D O M s 6 o S O n S L 2 Y r n f y K s t t 9 K W c W 1 s N r K a q U Y F i 5 N O W S w X c W p c J 3 I I U v t L C i H q z Y O k W h X n S p c R H F I N j u K R u G y h k N C 2 U n C C Z c Z H J L G T p J K e N n v k B h 2 k j h q l N 6 O a v 8 N N I c a V b C r 8 N 6 9 / L e s 4 u T m K o H f u h K v X 4 c H K v 5 V J b D 3 f e m t H 6 J C 7 I U / W I V Y C 3 z X Q k 3 V f f x C D d V 9 I f M Y q v u M h p r b 4 c U N t f n P 3 + Z Q k 2 G v e O U i a + t 8 v f s b U E s B A i 0 A F A A C A A g A k l 4 + W N z B 7 5 i k A A A A 9 g A A A B I A A A A A A A A A A A A A A A A A A A A A A E N v b m Z p Z y 9 Q Y W N r Y W d l L n h t b F B L A Q I t A B Q A A g A I A J J e P l g P y u m r p A A A A O k A A A A T A A A A A A A A A A A A A A A A A P A A A A B b Q 2 9 u d G V u d F 9 U e X B l c 1 0 u e G 1 s U E s B A i 0 A F A A C A A g A k l 4 + W F P Q U / s v B Q A A v S E A A B M A A A A A A A A A A A A A A A A A 4 Q E A A E Z v c m 1 1 b G F z L 1 N l Y 3 R p b 2 4 x L m 1 Q S w U G A A A A A A M A A w D C A A A A X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U 8 A A A A A A A C T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w M T A w c m V z d W x 0 c 3 B y b 2 N l c 3 N l Z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O G I 4 Z D E w L T V m M m Q t N D c x N S 0 5 M D d k L T Y x O G Y 4 O D A 4 Y z I 5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0 b 3 A x M D B y Z X N 1 b H R z c H J v Y 2 V z c 2 V k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x M D B y Z X N 1 b H R z c H J v Y 2 V z c 2 V k I C g y K S 9 B d X R v U m V t b 3 Z l Z E N v b H V t b n M x L n t y Y W 5 r L D B 9 J n F 1 b 3 Q 7 L C Z x d W 9 0 O 1 N l Y 3 R p b 2 4 x L 3 R v c D E w M H J l c 3 V s d H N w c m 9 j Z X N z Z W Q g K D I p L 0 F 1 d G 9 S Z W 1 v d m V k Q 2 9 s d W 1 u c z E u e 2 5 h b W U s M X 0 m c X V v d D s s J n F 1 b 3 Q 7 U 2 V j d G l v b j E v d G 9 w M T A w c m V z d W x 0 c 3 B y b 2 N l c 3 N l Z C A o M i k v Q X V 0 b 1 J l b W 9 2 Z W R D b 2 x 1 b W 5 z M S 5 7 c G V y Z m 9 y b W F u Y 2 V f c 2 N v c m U s M n 0 m c X V v d D s s J n F 1 b 3 Q 7 U 2 V j d G l v b j E v d G 9 w M T A w c m V z d W x 0 c 3 B y b 2 N l c 3 N l Z C A o M i k v Q X V 0 b 1 J l b W 9 2 Z W R D b 2 x 1 b W 5 z M S 5 7 c 3 V z d G F p b m F i a W x p d H l f c 2 N v c m U s M 3 0 m c X V v d D s s J n F 1 b 3 Q 7 U 2 V j d G l v b j E v d G 9 w M T A w c m V z d W x 0 c 3 B y b 2 N l c 3 N l Z C A o M i k v Q X V 0 b 1 J l b W 9 2 Z W R D b 2 x 1 b W 5 z M S 5 7 d W 5 t a W 5 p Z m l l Z F 9 o d G 1 s X 3 N j b 3 J l L D R 9 J n F 1 b 3 Q 7 L C Z x d W 9 0 O 1 N l Y 3 R p b 2 4 x L 3 R v c D E w M H J l c 3 V s d H N w c m 9 j Z X N z Z W Q g K D I p L 0 F 1 d G 9 S Z W 1 v d m V k Q 2 9 s d W 1 u c z E u e 3 V u b W l u a W Z p Z W R f a H R t b F 9 2 Y W x 1 Z S w 1 f S Z x d W 9 0 O y w m c X V v d D t T Z W N 0 a W 9 u M S 9 0 b 3 A x M D B y Z X N 1 b H R z c H J v Y 2 V z c 2 V k I C g y K S 9 B d X R v U m V t b 3 Z l Z E N v b H V t b n M x L n t 1 b m 1 p b m l m a W V k X 2 N z c 1 9 z Y 2 9 y Z S w 2 f S Z x d W 9 0 O y w m c X V v d D t T Z W N 0 a W 9 u M S 9 0 b 3 A x M D B y Z X N 1 b H R z c H J v Y 2 V z c 2 V k I C g y K S 9 B d X R v U m V t b 3 Z l Z E N v b H V t b n M x L n t 1 b m 1 p b m l m a W V k X 2 N z c 1 9 2 Y W x 1 Z S w 3 f S Z x d W 9 0 O y w m c X V v d D t T Z W N 0 a W 9 u M S 9 0 b 3 A x M D B y Z X N 1 b H R z c H J v Y 2 V z c 2 V k I C g y K S 9 B d X R v U m V t b 3 Z l Z E N v b H V t b n M x L n t 1 b m 1 p b m l m a W V k X 2 p z X 3 N j b 3 J l L D h 9 J n F 1 b 3 Q 7 L C Z x d W 9 0 O 1 N l Y 3 R p b 2 4 x L 3 R v c D E w M H J l c 3 V s d H N w c m 9 j Z X N z Z W Q g K D I p L 0 F 1 d G 9 S Z W 1 v d m V k Q 2 9 s d W 1 u c z E u e 3 V u b W l u a W Z p Z W R f a n N f d m F s d W U s O X 0 m c X V v d D s s J n F 1 b 3 Q 7 U 2 V j d G l v b j E v d G 9 w M T A w c m V z d W x 0 c 3 B y b 2 N l c 3 N l Z C A o M i k v Q X V 0 b 1 J l b W 9 2 Z W R D b 2 x 1 b W 5 z M S 5 7 d m l k Z W 9 f Y 2 9 k Z W N f c 2 N v c m U s M T B 9 J n F 1 b 3 Q 7 L C Z x d W 9 0 O 1 N l Y 3 R p b 2 4 x L 3 R v c D E w M H J l c 3 V s d H N w c m 9 j Z X N z Z W Q g K D I p L 0 F 1 d G 9 S Z W 1 v d m V k Q 2 9 s d W 1 u c z E u e 3 Z p Z G V v X 2 N v Z G V j X 3 Z h b H V l L D E x f S Z x d W 9 0 O y w m c X V v d D t T Z W N 0 a W 9 u M S 9 0 b 3 A x M D B y Z X N 1 b H R z c H J v Y 2 V z c 2 V k I C g y K S 9 B d X R v U m V t b 3 Z l Z E N v b H V t b n M x L n t m b 2 5 0 X 2 Z h b W l s e V 9 z Y 2 9 y Z S w x M n 0 m c X V v d D s s J n F 1 b 3 Q 7 U 2 V j d G l v b j E v d G 9 w M T A w c m V z d W x 0 c 3 B y b 2 N l c 3 N l Z C A o M i k v Q X V 0 b 1 J l b W 9 2 Z W R D b 2 x 1 b W 5 z M S 5 7 Z m 9 u d F 9 m Y W 1 p b H l f d m F s d W U s M T N 9 J n F 1 b 3 Q 7 L C Z x d W 9 0 O 1 N l Y 3 R p b 2 4 x L 3 R v c D E w M H J l c 3 V s d H N w c m 9 j Z X N z Z W Q g K D I p L 0 F 1 d G 9 S Z W 1 v d m V k Q 2 9 s d W 1 u c z E u e 2 Z v b n R f Z m 9 y b W F 0 X 3 N j b 3 J l L D E 0 f S Z x d W 9 0 O y w m c X V v d D t T Z W N 0 a W 9 u M S 9 0 b 3 A x M D B y Z X N 1 b H R z c H J v Y 2 V z c 2 V k I C g y K S 9 B d X R v U m V t b 3 Z l Z E N v b H V t b n M x L n t m b 2 5 0 X 2 Z v c m 1 h d F 9 2 Y W x 1 Z S w x N X 0 m c X V v d D s s J n F 1 b 3 Q 7 U 2 V j d G l v b j E v d G 9 w M T A w c m V z d W x 0 c 3 B y b 2 N l c 3 N l Z C A o M i k v Q X V 0 b 1 J l b W 9 2 Z W R D b 2 x 1 b W 5 z M S 5 7 c m V z c G 9 u c 2 l 2 Z V 9 p b W F n Z X N f c 2 N v c m U s M T Z 9 J n F 1 b 3 Q 7 L C Z x d W 9 0 O 1 N l Y 3 R p b 2 4 x L 3 R v c D E w M H J l c 3 V s d H N w c m 9 j Z X N z Z W Q g K D I p L 0 F 1 d G 9 S Z W 1 v d m V k Q 2 9 s d W 1 u c z E u e 3 J l c 3 B v b n N p d m V f a W 1 h Z 2 V z X 3 Z h b H V l L D E 3 f S Z x d W 9 0 O y w m c X V v d D t T Z W N 0 a W 9 u M S 9 0 b 3 A x M D B y Z X N 1 b H R z c H J v Y 2 V z c 2 V k I C g y K S 9 B d X R v U m V t b 3 Z l Z E N v b H V t b n M x L n t v c H R p b W l z Z W R f a W 1 h Z 2 V z X 3 N j b 3 J l L D E 4 f S Z x d W 9 0 O y w m c X V v d D t T Z W N 0 a W 9 u M S 9 0 b 3 A x M D B y Z X N 1 b H R z c H J v Y 2 V z c 2 V k I C g y K S 9 B d X R v U m V t b 3 Z l Z E N v b H V t b n M x L n t v c H R p b W l z Z W R f a W 1 h Z 2 V z X 3 Z h b H V l L D E 5 f S Z x d W 9 0 O y w m c X V v d D t T Z W N 0 a W 9 u M S 9 0 b 3 A x M D B y Z X N 1 b H R z c H J v Y 2 V z c 2 V k I C g y K S 9 B d X R v U m V t b 3 Z l Z E N v b H V t b n M x L n t 0 Z X h 0 X 2 N v b X B y Z X N z a W 9 u X 3 N j b 3 J l L D I w f S Z x d W 9 0 O y w m c X V v d D t T Z W N 0 a W 9 u M S 9 0 b 3 A x M D B y Z X N 1 b H R z c H J v Y 2 V z c 2 V k I C g y K S 9 B d X R v U m V t b 3 Z l Z E N v b H V t b n M x L n t 0 Z X h 0 X 2 N v b X B y Z X N z a W 9 u X 3 Z h b H V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9 w M T A w c m V z d W x 0 c 3 B y b 2 N l c 3 N l Z C A o M i k v Q X V 0 b 1 J l b W 9 2 Z W R D b 2 x 1 b W 5 z M S 5 7 c m F u a y w w f S Z x d W 9 0 O y w m c X V v d D t T Z W N 0 a W 9 u M S 9 0 b 3 A x M D B y Z X N 1 b H R z c H J v Y 2 V z c 2 V k I C g y K S 9 B d X R v U m V t b 3 Z l Z E N v b H V t b n M x L n t u Y W 1 l L D F 9 J n F 1 b 3 Q 7 L C Z x d W 9 0 O 1 N l Y 3 R p b 2 4 x L 3 R v c D E w M H J l c 3 V s d H N w c m 9 j Z X N z Z W Q g K D I p L 0 F 1 d G 9 S Z W 1 v d m V k Q 2 9 s d W 1 u c z E u e 3 B l c m Z v c m 1 h b m N l X 3 N j b 3 J l L D J 9 J n F 1 b 3 Q 7 L C Z x d W 9 0 O 1 N l Y 3 R p b 2 4 x L 3 R v c D E w M H J l c 3 V s d H N w c m 9 j Z X N z Z W Q g K D I p L 0 F 1 d G 9 S Z W 1 v d m V k Q 2 9 s d W 1 u c z E u e 3 N 1 c 3 R h a W 5 h Y m l s a X R 5 X 3 N j b 3 J l L D N 9 J n F 1 b 3 Q 7 L C Z x d W 9 0 O 1 N l Y 3 R p b 2 4 x L 3 R v c D E w M H J l c 3 V s d H N w c m 9 j Z X N z Z W Q g K D I p L 0 F 1 d G 9 S Z W 1 v d m V k Q 2 9 s d W 1 u c z E u e 3 V u b W l u a W Z p Z W R f a H R t b F 9 z Y 2 9 y Z S w 0 f S Z x d W 9 0 O y w m c X V v d D t T Z W N 0 a W 9 u M S 9 0 b 3 A x M D B y Z X N 1 b H R z c H J v Y 2 V z c 2 V k I C g y K S 9 B d X R v U m V t b 3 Z l Z E N v b H V t b n M x L n t 1 b m 1 p b m l m a W V k X 2 h 0 b W x f d m F s d W U s N X 0 m c X V v d D s s J n F 1 b 3 Q 7 U 2 V j d G l v b j E v d G 9 w M T A w c m V z d W x 0 c 3 B y b 2 N l c 3 N l Z C A o M i k v Q X V 0 b 1 J l b W 9 2 Z W R D b 2 x 1 b W 5 z M S 5 7 d W 5 t a W 5 p Z m l l Z F 9 j c 3 N f c 2 N v c m U s N n 0 m c X V v d D s s J n F 1 b 3 Q 7 U 2 V j d G l v b j E v d G 9 w M T A w c m V z d W x 0 c 3 B y b 2 N l c 3 N l Z C A o M i k v Q X V 0 b 1 J l b W 9 2 Z W R D b 2 x 1 b W 5 z M S 5 7 d W 5 t a W 5 p Z m l l Z F 9 j c 3 N f d m F s d W U s N 3 0 m c X V v d D s s J n F 1 b 3 Q 7 U 2 V j d G l v b j E v d G 9 w M T A w c m V z d W x 0 c 3 B y b 2 N l c 3 N l Z C A o M i k v Q X V 0 b 1 J l b W 9 2 Z W R D b 2 x 1 b W 5 z M S 5 7 d W 5 t a W 5 p Z m l l Z F 9 q c 1 9 z Y 2 9 y Z S w 4 f S Z x d W 9 0 O y w m c X V v d D t T Z W N 0 a W 9 u M S 9 0 b 3 A x M D B y Z X N 1 b H R z c H J v Y 2 V z c 2 V k I C g y K S 9 B d X R v U m V t b 3 Z l Z E N v b H V t b n M x L n t 1 b m 1 p b m l m a W V k X 2 p z X 3 Z h b H V l L D l 9 J n F 1 b 3 Q 7 L C Z x d W 9 0 O 1 N l Y 3 R p b 2 4 x L 3 R v c D E w M H J l c 3 V s d H N w c m 9 j Z X N z Z W Q g K D I p L 0 F 1 d G 9 S Z W 1 v d m V k Q 2 9 s d W 1 u c z E u e 3 Z p Z G V v X 2 N v Z G V j X 3 N j b 3 J l L D E w f S Z x d W 9 0 O y w m c X V v d D t T Z W N 0 a W 9 u M S 9 0 b 3 A x M D B y Z X N 1 b H R z c H J v Y 2 V z c 2 V k I C g y K S 9 B d X R v U m V t b 3 Z l Z E N v b H V t b n M x L n t 2 a W R l b 1 9 j b 2 R l Y 1 9 2 Y W x 1 Z S w x M X 0 m c X V v d D s s J n F 1 b 3 Q 7 U 2 V j d G l v b j E v d G 9 w M T A w c m V z d W x 0 c 3 B y b 2 N l c 3 N l Z C A o M i k v Q X V 0 b 1 J l b W 9 2 Z W R D b 2 x 1 b W 5 z M S 5 7 Z m 9 u d F 9 m Y W 1 p b H l f c 2 N v c m U s M T J 9 J n F 1 b 3 Q 7 L C Z x d W 9 0 O 1 N l Y 3 R p b 2 4 x L 3 R v c D E w M H J l c 3 V s d H N w c m 9 j Z X N z Z W Q g K D I p L 0 F 1 d G 9 S Z W 1 v d m V k Q 2 9 s d W 1 u c z E u e 2 Z v b n R f Z m F t a W x 5 X 3 Z h b H V l L D E z f S Z x d W 9 0 O y w m c X V v d D t T Z W N 0 a W 9 u M S 9 0 b 3 A x M D B y Z X N 1 b H R z c H J v Y 2 V z c 2 V k I C g y K S 9 B d X R v U m V t b 3 Z l Z E N v b H V t b n M x L n t m b 2 5 0 X 2 Z v c m 1 h d F 9 z Y 2 9 y Z S w x N H 0 m c X V v d D s s J n F 1 b 3 Q 7 U 2 V j d G l v b j E v d G 9 w M T A w c m V z d W x 0 c 3 B y b 2 N l c 3 N l Z C A o M i k v Q X V 0 b 1 J l b W 9 2 Z W R D b 2 x 1 b W 5 z M S 5 7 Z m 9 u d F 9 m b 3 J t Y X R f d m F s d W U s M T V 9 J n F 1 b 3 Q 7 L C Z x d W 9 0 O 1 N l Y 3 R p b 2 4 x L 3 R v c D E w M H J l c 3 V s d H N w c m 9 j Z X N z Z W Q g K D I p L 0 F 1 d G 9 S Z W 1 v d m V k Q 2 9 s d W 1 u c z E u e 3 J l c 3 B v b n N p d m V f a W 1 h Z 2 V z X 3 N j b 3 J l L D E 2 f S Z x d W 9 0 O y w m c X V v d D t T Z W N 0 a W 9 u M S 9 0 b 3 A x M D B y Z X N 1 b H R z c H J v Y 2 V z c 2 V k I C g y K S 9 B d X R v U m V t b 3 Z l Z E N v b H V t b n M x L n t y Z X N w b 2 5 z a X Z l X 2 l t Y W d l c 1 9 2 Y W x 1 Z S w x N 3 0 m c X V v d D s s J n F 1 b 3 Q 7 U 2 V j d G l v b j E v d G 9 w M T A w c m V z d W x 0 c 3 B y b 2 N l c 3 N l Z C A o M i k v Q X V 0 b 1 J l b W 9 2 Z W R D b 2 x 1 b W 5 z M S 5 7 b 3 B 0 a W 1 p c 2 V k X 2 l t Y W d l c 1 9 z Y 2 9 y Z S w x O H 0 m c X V v d D s s J n F 1 b 3 Q 7 U 2 V j d G l v b j E v d G 9 w M T A w c m V z d W x 0 c 3 B y b 2 N l c 3 N l Z C A o M i k v Q X V 0 b 1 J l b W 9 2 Z W R D b 2 x 1 b W 5 z M S 5 7 b 3 B 0 a W 1 p c 2 V k X 2 l t Y W d l c 1 9 2 Y W x 1 Z S w x O X 0 m c X V v d D s s J n F 1 b 3 Q 7 U 2 V j d G l v b j E v d G 9 w M T A w c m V z d W x 0 c 3 B y b 2 N l c 3 N l Z C A o M i k v Q X V 0 b 1 J l b W 9 2 Z W R D b 2 x 1 b W 5 z M S 5 7 d G V 4 d F 9 j b 2 1 w c m V z c 2 l v b l 9 z Y 2 9 y Z S w y M H 0 m c X V v d D s s J n F 1 b 3 Q 7 U 2 V j d G l v b j E v d G 9 w M T A w c m V z d W x 0 c 3 B y b 2 N l c 3 N l Z C A o M i k v Q X V 0 b 1 J l b W 9 2 Z W R D b 2 x 1 b W 5 z M S 5 7 d G V 4 d F 9 j b 2 1 w c m V z c 2 l v b l 9 2 Y W x 1 Z S w y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h b m s m c X V v d D s s J n F 1 b 3 Q 7 b m F t Z S Z x d W 9 0 O y w m c X V v d D t w Z X J m b 3 J t Y W 5 j Z V 9 z Y 2 9 y Z S Z x d W 9 0 O y w m c X V v d D t z d X N 0 Y W l u Y W J p b G l 0 e V 9 z Y 2 9 y Z S Z x d W 9 0 O y w m c X V v d D t 1 b m 1 p b m l m a W V k X 2 h 0 b W x f c 2 N v c m U m c X V v d D s s J n F 1 b 3 Q 7 d W 5 t a W 5 p Z m l l Z F 9 o d G 1 s X 3 Z h b H V l J n F 1 b 3 Q 7 L C Z x d W 9 0 O 3 V u b W l u a W Z p Z W R f Y 3 N z X 3 N j b 3 J l J n F 1 b 3 Q 7 L C Z x d W 9 0 O 3 V u b W l u a W Z p Z W R f Y 3 N z X 3 Z h b H V l J n F 1 b 3 Q 7 L C Z x d W 9 0 O 3 V u b W l u a W Z p Z W R f a n N f c 2 N v c m U m c X V v d D s s J n F 1 b 3 Q 7 d W 5 t a W 5 p Z m l l Z F 9 q c 1 9 2 Y W x 1 Z S Z x d W 9 0 O y w m c X V v d D t 2 a W R l b 1 9 j b 2 R l Y 1 9 z Y 2 9 y Z S Z x d W 9 0 O y w m c X V v d D t 2 a W R l b 1 9 j b 2 R l Y 1 9 2 Y W x 1 Z S Z x d W 9 0 O y w m c X V v d D t m b 2 5 0 X 2 Z h b W l s e V 9 z Y 2 9 y Z S Z x d W 9 0 O y w m c X V v d D t m b 2 5 0 X 2 Z h b W l s e V 9 2 Y W x 1 Z S Z x d W 9 0 O y w m c X V v d D t m b 2 5 0 X 2 Z v c m 1 h d F 9 z Y 2 9 y Z S Z x d W 9 0 O y w m c X V v d D t m b 2 5 0 X 2 Z v c m 1 h d F 9 2 Y W x 1 Z S Z x d W 9 0 O y w m c X V v d D t y Z X N w b 2 5 z a X Z l X 2 l t Y W d l c 1 9 z Y 2 9 y Z S Z x d W 9 0 O y w m c X V v d D t y Z X N w b 2 5 z a X Z l X 2 l t Y W d l c 1 9 2 Y W x 1 Z S Z x d W 9 0 O y w m c X V v d D t v c H R p b W l z Z W R f a W 1 h Z 2 V z X 3 N j b 3 J l J n F 1 b 3 Q 7 L C Z x d W 9 0 O 2 9 w d G l t a X N l Z F 9 p b W F n Z X N f d m F s d W U m c X V v d D s s J n F 1 b 3 Q 7 d G V 4 d F 9 j b 2 1 w c m V z c 2 l v b l 9 z Y 2 9 y Z S Z x d W 9 0 O y w m c X V v d D t 0 Z X h 0 X 2 N v b X B y Z X N z a W 9 u X 3 Z h b H V l J n F 1 b 3 Q 7 X S I g L z 4 8 R W 5 0 c n k g V H l w Z T 0 i R m l s b E N v b H V t b l R 5 c G V z I i B W Y W x 1 Z T 0 i c 0 F 3 W U Z C U V V E Q l F N R k F 3 V U R C U U 1 G Q X d V R E J R T U Z B d z 0 9 I i A v P j x F b n R y e S B U e X B l P S J G a W x s T G F z d F V w Z G F 0 Z W Q i I F Z h b H V l P S J k M j A y N C 0 w M S 0 z M F Q x M D o 1 M j o z N i 4 x N T c 1 N j c 0 W i I g L z 4 8 R W 5 0 c n k g V H l w Z T 0 i R m l s b E V y c m 9 y Q 2 9 1 b n Q i I F Z h b H V l P S J s O D Q i I C 8 + P E V u d H J 5 I F R 5 c G U 9 I k Z p b G x F c n J v c k N v Z G U i I F Z h b H V l P S J z V W 5 r b m 9 3 b i I g L z 4 8 R W 5 0 c n k g V H l w Z T 0 i R m l s b E N v d W 5 0 I i B W Y W x 1 Z T 0 i b D k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w M T A w c m V z d W x 0 c 3 B y b 2 N l c 3 N l Z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2 F h c m R l J T I w d m V y d m F u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S a W p l b i U y M G d l Z m l s d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2 F h c m R l J T I w d m V y d m F u Z 2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2 F h c m R l J T I w d m V y d m F u Z 2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H l w Z S U y M G d l d 2 l q e m l n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d h Y X J k Z S U y M H Z l c n Z h b m d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R 5 c G U l M j B n Z X d p a n p p Z 2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X Y W F y Z G U l M j B 2 Z X J 2 Y W 5 n Z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U e X B l J T I w Z 2 V 3 a W p 6 a W d k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2 F h c m R l J T I w d m V y d m F u Z 2 V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H l w Z S U y M G d l d 2 l q e m l n Z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d h Y X J k Z S U y M H Z l c n Z h b m d l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R 5 c G U l M j B n Z X d p a n p p Z 2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X Y W F y Z G U l M j B 2 Z X J 2 Y W 5 n Z W 4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U e X B l J T I w Z 2 V 3 a W p 6 a W d k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2 F h c m R l J T I w d m V y d m F u Z 2 V u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H l w Z S U y M G d l d 2 l q e m l n Z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d h Y X J k Z S U y M H Z l c n Z h b m d l b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R 5 c G U l M j B n Z X d p a n p p Z 2 Q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X Y W F y Z G U l M j B 2 Z X J 2 Y W 5 n Z W 4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V H l w Z S U y M G d l d 2 l q e m l n Z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d h Y X J k Z S U y M H Z l c n Z h b m d l b j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c m V z d W x 0 c 3 B y b 2 N l c 3 N l Z C U y M C g y K S 9 U e X B l J T I w Z 2 V 3 a W p 6 a W d k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0 5 h b W V u J T I w d m F u J T I w a 2 9 s b 2 1 t Z W 4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d G 9 t M T A w c m V z d W x 0 c 3 B y b 2 N l c 3 N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N T h k M 2 Q y L T l i N z k t N G R k M y 1 h Z D c z L W E 2 M z B i N z g y M j V k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i b 3 R 0 b 2 0 x M D B y Z X N 1 b H R z c H J v Y 2 V z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c w I i A v P j x F b n R y e S B U e X B l P S J G a W x s T G F z d F V w Z G F 0 Z W Q i I F Z h b H V l P S J k M j A y N C 0 w M S 0 z M F Q x M D o 1 M D o x N S 4 z M D g x M z U w W i I g L z 4 8 R W 5 0 c n k g V H l w Z T 0 i R m l s b E N v b H V t b l R 5 c G V z I i B W Y W x 1 Z T 0 i c 0 J n V U Z C U U 1 G Q X d V R E J R T U Z B d 1 V E Q l F N R k F 3 V U Q i I C 8 + P E V u d H J 5 I F R 5 c G U 9 I k Z p b G x D b 2 x 1 b W 5 O Y W 1 l c y I g V m F s d W U 9 I n N b J n F 1 b 3 Q 7 b m F t Z S Z x d W 9 0 O y w m c X V v d D s g c G V y Z m 9 y b W F u Y 2 V f c 2 N v c m U m c X V v d D s s J n F 1 b 3 Q 7 I H N 1 c 3 R h a W 5 h Y m l s a X R 5 X 3 N j b 3 J l J n F 1 b 3 Q 7 L C Z x d W 9 0 O y B 1 b m 1 p b m l m a W V k X 2 h 0 b W x f c 2 N v c m U m c X V v d D s s J n F 1 b 3 Q 7 I H V u b W l u a W Z p Z W R f a H R t b F 9 2 Y W x 1 Z S Z x d W 9 0 O y w m c X V v d D s g d W 5 t a W 5 p Z m l l Z F 9 j c 3 N f c 2 N v c m U m c X V v d D s s J n F 1 b 3 Q 7 I H V u b W l u a W Z p Z W R f Y 3 N z X 3 Z h b H V l J n F 1 b 3 Q 7 L C Z x d W 9 0 O y B 1 b m 1 p b m l m a W V k X 2 p z X 3 N j b 3 J l J n F 1 b 3 Q 7 L C Z x d W 9 0 O y B 1 b m 1 p b m l m a W V k X 2 p z X 3 Z h b H V l J n F 1 b 3 Q 7 L C Z x d W 9 0 O y B 2 a W R l b 1 9 j b 2 R l Y 1 9 z Y 2 9 y Z S Z x d W 9 0 O y w m c X V v d D s g d m l k Z W 9 f Y 2 9 k Z W N f d m F s d W U m c X V v d D s s J n F 1 b 3 Q 7 I G Z v b n R f Z m F t a W x 5 X 3 N j b 3 J l J n F 1 b 3 Q 7 L C Z x d W 9 0 O y B m b 2 5 0 X 2 Z h b W l s e V 9 2 Y W x 1 Z S Z x d W 9 0 O y w m c X V v d D s g Z m 9 u d F 9 m b 3 J t Y X R f c 2 N v c m U m c X V v d D s s J n F 1 b 3 Q 7 I G Z v b n R f Z m 9 y b W F 0 X 3 Z h b H V l J n F 1 b 3 Q 7 L C Z x d W 9 0 O y B y Z X N w b 2 5 z a X Z l X 2 l t Y W d l c 1 9 z Y 2 9 y Z S Z x d W 9 0 O y w m c X V v d D s g c m V z c G 9 u c 2 l 2 Z V 9 p b W F n Z X N f d m F s d W U m c X V v d D s s J n F 1 b 3 Q 7 I G 9 w d G l t a X N l Z F 9 p b W F n Z X N f c 2 N v c m U m c X V v d D s s J n F 1 b 3 Q 7 I G 9 w d G l t a X N l Z F 9 p b W F n Z X N f d m F s d W U m c X V v d D s s J n F 1 b 3 Q 7 I H R l e H R f Y 2 9 t c H J l c 3 N p b 2 5 f c 2 N v c m U m c X V v d D s s J n F 1 b 3 Q 7 I H R l e H R f Y 2 9 t c H J l c 3 N p b 2 5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d G 9 t M T A w c m V z d W x 0 c 3 B y b 2 N l c 3 N l Z C 9 B d X R v U m V t b 3 Z l Z E N v b H V t b n M x L n t u Y W 1 l L D B 9 J n F 1 b 3 Q 7 L C Z x d W 9 0 O 1 N l Y 3 R p b 2 4 x L 2 J v d H R v b T E w M H J l c 3 V s d H N w c m 9 j Z X N z Z W Q v Q X V 0 b 1 J l b W 9 2 Z W R D b 2 x 1 b W 5 z M S 5 7 I H B l c m Z v c m 1 h b m N l X 3 N j b 3 J l L D F 9 J n F 1 b 3 Q 7 L C Z x d W 9 0 O 1 N l Y 3 R p b 2 4 x L 2 J v d H R v b T E w M H J l c 3 V s d H N w c m 9 j Z X N z Z W Q v Q X V 0 b 1 J l b W 9 2 Z W R D b 2 x 1 b W 5 z M S 5 7 I H N 1 c 3 R h a W 5 h Y m l s a X R 5 X 3 N j b 3 J l L D J 9 J n F 1 b 3 Q 7 L C Z x d W 9 0 O 1 N l Y 3 R p b 2 4 x L 2 J v d H R v b T E w M H J l c 3 V s d H N w c m 9 j Z X N z Z W Q v Q X V 0 b 1 J l b W 9 2 Z W R D b 2 x 1 b W 5 z M S 5 7 I H V u b W l u a W Z p Z W R f a H R t b F 9 z Y 2 9 y Z S w z f S Z x d W 9 0 O y w m c X V v d D t T Z W N 0 a W 9 u M S 9 i b 3 R 0 b 2 0 x M D B y Z X N 1 b H R z c H J v Y 2 V z c 2 V k L 0 F 1 d G 9 S Z W 1 v d m V k Q 2 9 s d W 1 u c z E u e y B 1 b m 1 p b m l m a W V k X 2 h 0 b W x f d m F s d W U s N H 0 m c X V v d D s s J n F 1 b 3 Q 7 U 2 V j d G l v b j E v Y m 9 0 d G 9 t M T A w c m V z d W x 0 c 3 B y b 2 N l c 3 N l Z C 9 B d X R v U m V t b 3 Z l Z E N v b H V t b n M x L n s g d W 5 t a W 5 p Z m l l Z F 9 j c 3 N f c 2 N v c m U s N X 0 m c X V v d D s s J n F 1 b 3 Q 7 U 2 V j d G l v b j E v Y m 9 0 d G 9 t M T A w c m V z d W x 0 c 3 B y b 2 N l c 3 N l Z C 9 B d X R v U m V t b 3 Z l Z E N v b H V t b n M x L n s g d W 5 t a W 5 p Z m l l Z F 9 j c 3 N f d m F s d W U s N n 0 m c X V v d D s s J n F 1 b 3 Q 7 U 2 V j d G l v b j E v Y m 9 0 d G 9 t M T A w c m V z d W x 0 c 3 B y b 2 N l c 3 N l Z C 9 B d X R v U m V t b 3 Z l Z E N v b H V t b n M x L n s g d W 5 t a W 5 p Z m l l Z F 9 q c 1 9 z Y 2 9 y Z S w 3 f S Z x d W 9 0 O y w m c X V v d D t T Z W N 0 a W 9 u M S 9 i b 3 R 0 b 2 0 x M D B y Z X N 1 b H R z c H J v Y 2 V z c 2 V k L 0 F 1 d G 9 S Z W 1 v d m V k Q 2 9 s d W 1 u c z E u e y B 1 b m 1 p b m l m a W V k X 2 p z X 3 Z h b H V l L D h 9 J n F 1 b 3 Q 7 L C Z x d W 9 0 O 1 N l Y 3 R p b 2 4 x L 2 J v d H R v b T E w M H J l c 3 V s d H N w c m 9 j Z X N z Z W Q v Q X V 0 b 1 J l b W 9 2 Z W R D b 2 x 1 b W 5 z M S 5 7 I H Z p Z G V v X 2 N v Z G V j X 3 N j b 3 J l L D l 9 J n F 1 b 3 Q 7 L C Z x d W 9 0 O 1 N l Y 3 R p b 2 4 x L 2 J v d H R v b T E w M H J l c 3 V s d H N w c m 9 j Z X N z Z W Q v Q X V 0 b 1 J l b W 9 2 Z W R D b 2 x 1 b W 5 z M S 5 7 I H Z p Z G V v X 2 N v Z G V j X 3 Z h b H V l L D E w f S Z x d W 9 0 O y w m c X V v d D t T Z W N 0 a W 9 u M S 9 i b 3 R 0 b 2 0 x M D B y Z X N 1 b H R z c H J v Y 2 V z c 2 V k L 0 F 1 d G 9 S Z W 1 v d m V k Q 2 9 s d W 1 u c z E u e y B m b 2 5 0 X 2 Z h b W l s e V 9 z Y 2 9 y Z S w x M X 0 m c X V v d D s s J n F 1 b 3 Q 7 U 2 V j d G l v b j E v Y m 9 0 d G 9 t M T A w c m V z d W x 0 c 3 B y b 2 N l c 3 N l Z C 9 B d X R v U m V t b 3 Z l Z E N v b H V t b n M x L n s g Z m 9 u d F 9 m Y W 1 p b H l f d m F s d W U s M T J 9 J n F 1 b 3 Q 7 L C Z x d W 9 0 O 1 N l Y 3 R p b 2 4 x L 2 J v d H R v b T E w M H J l c 3 V s d H N w c m 9 j Z X N z Z W Q v Q X V 0 b 1 J l b W 9 2 Z W R D b 2 x 1 b W 5 z M S 5 7 I G Z v b n R f Z m 9 y b W F 0 X 3 N j b 3 J l L D E z f S Z x d W 9 0 O y w m c X V v d D t T Z W N 0 a W 9 u M S 9 i b 3 R 0 b 2 0 x M D B y Z X N 1 b H R z c H J v Y 2 V z c 2 V k L 0 F 1 d G 9 S Z W 1 v d m V k Q 2 9 s d W 1 u c z E u e y B m b 2 5 0 X 2 Z v c m 1 h d F 9 2 Y W x 1 Z S w x N H 0 m c X V v d D s s J n F 1 b 3 Q 7 U 2 V j d G l v b j E v Y m 9 0 d G 9 t M T A w c m V z d W x 0 c 3 B y b 2 N l c 3 N l Z C 9 B d X R v U m V t b 3 Z l Z E N v b H V t b n M x L n s g c m V z c G 9 u c 2 l 2 Z V 9 p b W F n Z X N f c 2 N v c m U s M T V 9 J n F 1 b 3 Q 7 L C Z x d W 9 0 O 1 N l Y 3 R p b 2 4 x L 2 J v d H R v b T E w M H J l c 3 V s d H N w c m 9 j Z X N z Z W Q v Q X V 0 b 1 J l b W 9 2 Z W R D b 2 x 1 b W 5 z M S 5 7 I H J l c 3 B v b n N p d m V f a W 1 h Z 2 V z X 3 Z h b H V l L D E 2 f S Z x d W 9 0 O y w m c X V v d D t T Z W N 0 a W 9 u M S 9 i b 3 R 0 b 2 0 x M D B y Z X N 1 b H R z c H J v Y 2 V z c 2 V k L 0 F 1 d G 9 S Z W 1 v d m V k Q 2 9 s d W 1 u c z E u e y B v c H R p b W l z Z W R f a W 1 h Z 2 V z X 3 N j b 3 J l L D E 3 f S Z x d W 9 0 O y w m c X V v d D t T Z W N 0 a W 9 u M S 9 i b 3 R 0 b 2 0 x M D B y Z X N 1 b H R z c H J v Y 2 V z c 2 V k L 0 F 1 d G 9 S Z W 1 v d m V k Q 2 9 s d W 1 u c z E u e y B v c H R p b W l z Z W R f a W 1 h Z 2 V z X 3 Z h b H V l L D E 4 f S Z x d W 9 0 O y w m c X V v d D t T Z W N 0 a W 9 u M S 9 i b 3 R 0 b 2 0 x M D B y Z X N 1 b H R z c H J v Y 2 V z c 2 V k L 0 F 1 d G 9 S Z W 1 v d m V k Q 2 9 s d W 1 u c z E u e y B 0 Z X h 0 X 2 N v b X B y Z X N z a W 9 u X 3 N j b 3 J l L D E 5 f S Z x d W 9 0 O y w m c X V v d D t T Z W N 0 a W 9 u M S 9 i b 3 R 0 b 2 0 x M D B y Z X N 1 b H R z c H J v Y 2 V z c 2 V k L 0 F 1 d G 9 S Z W 1 v d m V k Q 2 9 s d W 1 u c z E u e y B 0 Z X h 0 X 2 N v b X B y Z X N z a W 9 u X 3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m 9 0 d G 9 t M T A w c m V z d W x 0 c 3 B y b 2 N l c 3 N l Z C 9 B d X R v U m V t b 3 Z l Z E N v b H V t b n M x L n t u Y W 1 l L D B 9 J n F 1 b 3 Q 7 L C Z x d W 9 0 O 1 N l Y 3 R p b 2 4 x L 2 J v d H R v b T E w M H J l c 3 V s d H N w c m 9 j Z X N z Z W Q v Q X V 0 b 1 J l b W 9 2 Z W R D b 2 x 1 b W 5 z M S 5 7 I H B l c m Z v c m 1 h b m N l X 3 N j b 3 J l L D F 9 J n F 1 b 3 Q 7 L C Z x d W 9 0 O 1 N l Y 3 R p b 2 4 x L 2 J v d H R v b T E w M H J l c 3 V s d H N w c m 9 j Z X N z Z W Q v Q X V 0 b 1 J l b W 9 2 Z W R D b 2 x 1 b W 5 z M S 5 7 I H N 1 c 3 R h a W 5 h Y m l s a X R 5 X 3 N j b 3 J l L D J 9 J n F 1 b 3 Q 7 L C Z x d W 9 0 O 1 N l Y 3 R p b 2 4 x L 2 J v d H R v b T E w M H J l c 3 V s d H N w c m 9 j Z X N z Z W Q v Q X V 0 b 1 J l b W 9 2 Z W R D b 2 x 1 b W 5 z M S 5 7 I H V u b W l u a W Z p Z W R f a H R t b F 9 z Y 2 9 y Z S w z f S Z x d W 9 0 O y w m c X V v d D t T Z W N 0 a W 9 u M S 9 i b 3 R 0 b 2 0 x M D B y Z X N 1 b H R z c H J v Y 2 V z c 2 V k L 0 F 1 d G 9 S Z W 1 v d m V k Q 2 9 s d W 1 u c z E u e y B 1 b m 1 p b m l m a W V k X 2 h 0 b W x f d m F s d W U s N H 0 m c X V v d D s s J n F 1 b 3 Q 7 U 2 V j d G l v b j E v Y m 9 0 d G 9 t M T A w c m V z d W x 0 c 3 B y b 2 N l c 3 N l Z C 9 B d X R v U m V t b 3 Z l Z E N v b H V t b n M x L n s g d W 5 t a W 5 p Z m l l Z F 9 j c 3 N f c 2 N v c m U s N X 0 m c X V v d D s s J n F 1 b 3 Q 7 U 2 V j d G l v b j E v Y m 9 0 d G 9 t M T A w c m V z d W x 0 c 3 B y b 2 N l c 3 N l Z C 9 B d X R v U m V t b 3 Z l Z E N v b H V t b n M x L n s g d W 5 t a W 5 p Z m l l Z F 9 j c 3 N f d m F s d W U s N n 0 m c X V v d D s s J n F 1 b 3 Q 7 U 2 V j d G l v b j E v Y m 9 0 d G 9 t M T A w c m V z d W x 0 c 3 B y b 2 N l c 3 N l Z C 9 B d X R v U m V t b 3 Z l Z E N v b H V t b n M x L n s g d W 5 t a W 5 p Z m l l Z F 9 q c 1 9 z Y 2 9 y Z S w 3 f S Z x d W 9 0 O y w m c X V v d D t T Z W N 0 a W 9 u M S 9 i b 3 R 0 b 2 0 x M D B y Z X N 1 b H R z c H J v Y 2 V z c 2 V k L 0 F 1 d G 9 S Z W 1 v d m V k Q 2 9 s d W 1 u c z E u e y B 1 b m 1 p b m l m a W V k X 2 p z X 3 Z h b H V l L D h 9 J n F 1 b 3 Q 7 L C Z x d W 9 0 O 1 N l Y 3 R p b 2 4 x L 2 J v d H R v b T E w M H J l c 3 V s d H N w c m 9 j Z X N z Z W Q v Q X V 0 b 1 J l b W 9 2 Z W R D b 2 x 1 b W 5 z M S 5 7 I H Z p Z G V v X 2 N v Z G V j X 3 N j b 3 J l L D l 9 J n F 1 b 3 Q 7 L C Z x d W 9 0 O 1 N l Y 3 R p b 2 4 x L 2 J v d H R v b T E w M H J l c 3 V s d H N w c m 9 j Z X N z Z W Q v Q X V 0 b 1 J l b W 9 2 Z W R D b 2 x 1 b W 5 z M S 5 7 I H Z p Z G V v X 2 N v Z G V j X 3 Z h b H V l L D E w f S Z x d W 9 0 O y w m c X V v d D t T Z W N 0 a W 9 u M S 9 i b 3 R 0 b 2 0 x M D B y Z X N 1 b H R z c H J v Y 2 V z c 2 V k L 0 F 1 d G 9 S Z W 1 v d m V k Q 2 9 s d W 1 u c z E u e y B m b 2 5 0 X 2 Z h b W l s e V 9 z Y 2 9 y Z S w x M X 0 m c X V v d D s s J n F 1 b 3 Q 7 U 2 V j d G l v b j E v Y m 9 0 d G 9 t M T A w c m V z d W x 0 c 3 B y b 2 N l c 3 N l Z C 9 B d X R v U m V t b 3 Z l Z E N v b H V t b n M x L n s g Z m 9 u d F 9 m Y W 1 p b H l f d m F s d W U s M T J 9 J n F 1 b 3 Q 7 L C Z x d W 9 0 O 1 N l Y 3 R p b 2 4 x L 2 J v d H R v b T E w M H J l c 3 V s d H N w c m 9 j Z X N z Z W Q v Q X V 0 b 1 J l b W 9 2 Z W R D b 2 x 1 b W 5 z M S 5 7 I G Z v b n R f Z m 9 y b W F 0 X 3 N j b 3 J l L D E z f S Z x d W 9 0 O y w m c X V v d D t T Z W N 0 a W 9 u M S 9 i b 3 R 0 b 2 0 x M D B y Z X N 1 b H R z c H J v Y 2 V z c 2 V k L 0 F 1 d G 9 S Z W 1 v d m V k Q 2 9 s d W 1 u c z E u e y B m b 2 5 0 X 2 Z v c m 1 h d F 9 2 Y W x 1 Z S w x N H 0 m c X V v d D s s J n F 1 b 3 Q 7 U 2 V j d G l v b j E v Y m 9 0 d G 9 t M T A w c m V z d W x 0 c 3 B y b 2 N l c 3 N l Z C 9 B d X R v U m V t b 3 Z l Z E N v b H V t b n M x L n s g c m V z c G 9 u c 2 l 2 Z V 9 p b W F n Z X N f c 2 N v c m U s M T V 9 J n F 1 b 3 Q 7 L C Z x d W 9 0 O 1 N l Y 3 R p b 2 4 x L 2 J v d H R v b T E w M H J l c 3 V s d H N w c m 9 j Z X N z Z W Q v Q X V 0 b 1 J l b W 9 2 Z W R D b 2 x 1 b W 5 z M S 5 7 I H J l c 3 B v b n N p d m V f a W 1 h Z 2 V z X 3 Z h b H V l L D E 2 f S Z x d W 9 0 O y w m c X V v d D t T Z W N 0 a W 9 u M S 9 i b 3 R 0 b 2 0 x M D B y Z X N 1 b H R z c H J v Y 2 V z c 2 V k L 0 F 1 d G 9 S Z W 1 v d m V k Q 2 9 s d W 1 u c z E u e y B v c H R p b W l z Z W R f a W 1 h Z 2 V z X 3 N j b 3 J l L D E 3 f S Z x d W 9 0 O y w m c X V v d D t T Z W N 0 a W 9 u M S 9 i b 3 R 0 b 2 0 x M D B y Z X N 1 b H R z c H J v Y 2 V z c 2 V k L 0 F 1 d G 9 S Z W 1 v d m V k Q 2 9 s d W 1 u c z E u e y B v c H R p b W l z Z W R f a W 1 h Z 2 V z X 3 Z h b H V l L D E 4 f S Z x d W 9 0 O y w m c X V v d D t T Z W N 0 a W 9 u M S 9 i b 3 R 0 b 2 0 x M D B y Z X N 1 b H R z c H J v Y 2 V z c 2 V k L 0 F 1 d G 9 S Z W 1 v d m V k Q 2 9 s d W 1 u c z E u e y B 0 Z X h 0 X 2 N v b X B y Z X N z a W 9 u X 3 N j b 3 J l L D E 5 f S Z x d W 9 0 O y w m c X V v d D t T Z W N 0 a W 9 u M S 9 i b 3 R 0 b 2 0 x M D B y Z X N 1 b H R z c H J v Y 2 V z c 2 V k L 0 F 1 d G 9 S Z W 1 v d m V k Q 2 9 s d W 1 u c z E u e y B 0 Z X h 0 X 2 N v b X B y Z X N z a W 9 u X 3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d G 9 t M T A w c m V z d W x 0 c 3 B y b 2 N l c 3 N l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d G 9 t M T A w c m V z d W x 0 c 3 B y b 2 N l c 3 N l Z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H R v b T E w M H J l c 3 V s d H N w c m 9 j Z X N z Z W Q v V 2 F h c m R l J T I w d m V y d m F u Z 2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H R v b T E w M H J l c 3 V s d H N w c m 9 j Z X N z Z W Q v U m l q Z W 4 l M j B n Z W Z p b H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d h Y X J k Z S U y M H Z l c n Z h b m d l b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d G 9 t M T A w c m V z d W x 0 c 3 B y b 2 N l c 3 N l Z C 9 X Y W F y Z G U l M j B 2 Z X J 2 Y W 5 n Z W 4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H R v b T E w M H J l c 3 V s d H N w c m 9 j Z X N z Z W Q v V 2 F h c m R l J T I w d m V y d m F u Z 2 V u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M D B y Z X N 1 b H R z c H J v Y 2 V z c 2 V k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B y Z X N 1 b H R z c H J v Y 2 V z c 2 V k J T I w K D I p L 1 R 5 c G U l M j B n Z X d p a n p p Z 2 Q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H J l c 3 V s d H N w c m 9 j Z X N z Z W Q l M j A o M i k v U m l q Z W 4 l M j B n Z X N v c n R l Z X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N b m U A F Z B M q V R 5 8 s O x j 1 Y A A A A A A g A A A A A A E G Y A A A A B A A A g A A A A K h L 2 M V o i w X s f u 3 Q b u e l q I 6 3 X q Y 2 i 4 Z F a w E l 1 b T / M X Q M A A A A A D o A A A A A C A A A g A A A A Z e B y h H 8 p r z 5 / T 5 e g J V n 0 b 0 5 9 2 Y L Q S 4 B J l X K G u h Q Z j m t Q A A A A a H Z p u G A U z K L e i F Q m l T 7 f T R G 2 O w 1 B O f U i V y 1 / N S Z 8 f q x J x m N B H g 6 c B d g T T S X h 3 + H u E o W q G M n H x v y G 2 H h 9 W N m d G D E / 3 r M / 2 B v E t x p s z p 3 w H + p A A A A A D k 5 e f X C O Y L i v W r + y d M w / x t q B l z Q d L 7 u z 4 3 j c s S 4 k 9 i n Y H K 3 8 4 Q z o u F u / D O e m 5 9 3 a A C n y J b M L U G A 2 U K 8 x 7 K k q V Q = = < / D a t a M a s h u p > 
</file>

<file path=customXml/itemProps1.xml><?xml version="1.0" encoding="utf-8"?>
<ds:datastoreItem xmlns:ds="http://schemas.openxmlformats.org/officeDocument/2006/customXml" ds:itemID="{F7AD2520-6D97-4BE1-99AB-062AAFA68C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top100resultsprocessed</vt:lpstr>
      <vt:lpstr>bottom100resultsprocessed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Dyon van der Ende</dc:creator>
  <cp:lastModifiedBy>Dyon van der Ende</cp:lastModifiedBy>
  <dcterms:created xsi:type="dcterms:W3CDTF">2024-01-30T10:33:51Z</dcterms:created>
  <dcterms:modified xsi:type="dcterms:W3CDTF">2024-01-30T11:04:48Z</dcterms:modified>
</cp:coreProperties>
</file>