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Rosenberg\Work\USU\Classes\CEE6410\Fall2020\CEE6410-Rosenberg-GitHub\CEE-6410-Rosenberg\"/>
    </mc:Choice>
  </mc:AlternateContent>
  <xr:revisionPtr revIDLastSave="0" documentId="13_ncr:1_{65A4AA8C-133C-4FF4-9484-EDE39C4FAFDA}" xr6:coauthVersionLast="36" xr6:coauthVersionMax="36" xr10:uidLastSave="{00000000-0000-0000-0000-000000000000}"/>
  <bookViews>
    <workbookView xWindow="0" yWindow="0" windowWidth="24000" windowHeight="9740" xr2:uid="{00000000-000D-0000-FFFF-FFFF00000000}"/>
  </bookViews>
  <sheets>
    <sheet name="InputData" sheetId="1" r:id="rId1"/>
    <sheet name="Model Formulation" sheetId="2" r:id="rId2"/>
  </sheets>
  <definedNames>
    <definedName name="solver_adj" localSheetId="1" hidden="1">'Model Formulation'!$C$6:$C$8,'Model Formulation'!$C$13:$C$21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'Model Formulation'!$B$31</definedName>
    <definedName name="solver_lhs2" localSheetId="1" hidden="1">'Model Formulation'!$B$35:$B$37</definedName>
    <definedName name="solver_lhs3" localSheetId="1" hidden="1">'Model Formulation'!$C$13:$C$21</definedName>
    <definedName name="solver_lhs4" localSheetId="1" hidden="1">'Model Formulation'!$C$6:$C$8</definedName>
    <definedName name="solver_lhs5" localSheetId="1" hidden="1">'Model Formulation'!$C$6:$C$8</definedName>
    <definedName name="solver_lhs6" localSheetId="1" hidden="1">'Model Formulation'!$C$6:$C$8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'Model Formulation'!$B$26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5</definedName>
    <definedName name="solver_rel5" localSheetId="1" hidden="1">5</definedName>
    <definedName name="solver_rel6" localSheetId="1" hidden="1">5</definedName>
    <definedName name="solver_rhs1" localSheetId="1" hidden="1">'Model Formulation'!$D$31</definedName>
    <definedName name="solver_rhs2" localSheetId="1" hidden="1">'Model Formulation'!$D$35:$D$37</definedName>
    <definedName name="solver_rhs3" localSheetId="1" hidden="1">'Model Formulation'!$E$13:$E$21</definedName>
    <definedName name="solver_rhs4" localSheetId="1" hidden="1">binary</definedName>
    <definedName name="solver_rhs5" localSheetId="1" hidden="1">binary</definedName>
    <definedName name="solver_rhs6" localSheetId="1" hidden="1">binary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B36" i="2"/>
  <c r="B35" i="2"/>
  <c r="D36" i="2"/>
  <c r="D37" i="2"/>
  <c r="D35" i="2"/>
  <c r="B31" i="2"/>
  <c r="F16" i="2" l="1"/>
  <c r="F19" i="2"/>
  <c r="F20" i="2"/>
  <c r="F21" i="2"/>
  <c r="F13" i="2"/>
  <c r="E21" i="2"/>
  <c r="E20" i="2"/>
  <c r="E18" i="2"/>
  <c r="E17" i="2"/>
  <c r="E15" i="2"/>
  <c r="E14" i="2"/>
  <c r="B6" i="2"/>
  <c r="D6" i="2"/>
  <c r="D21" i="2"/>
  <c r="D20" i="2"/>
  <c r="D19" i="2"/>
  <c r="D18" i="2"/>
  <c r="D17" i="2"/>
  <c r="D16" i="2"/>
  <c r="D15" i="2"/>
  <c r="D14" i="2"/>
  <c r="D13" i="2"/>
  <c r="A21" i="2"/>
  <c r="A20" i="2"/>
  <c r="A17" i="2"/>
  <c r="F17" i="2" s="1"/>
  <c r="A15" i="2"/>
  <c r="F15" i="2" s="1"/>
  <c r="A14" i="2"/>
  <c r="F14" i="2" s="1"/>
  <c r="E12" i="2"/>
  <c r="B14" i="2"/>
  <c r="B17" i="2" s="1"/>
  <c r="B20" i="2" s="1"/>
  <c r="B15" i="2"/>
  <c r="B18" i="2" s="1"/>
  <c r="B21" i="2" s="1"/>
  <c r="B13" i="2"/>
  <c r="B16" i="2" s="1"/>
  <c r="B19" i="2" s="1"/>
  <c r="D12" i="2"/>
  <c r="B5" i="2"/>
  <c r="D7" i="2"/>
  <c r="D8" i="2"/>
  <c r="D5" i="2"/>
  <c r="A7" i="2"/>
  <c r="B7" i="2"/>
  <c r="A8" i="2"/>
  <c r="B8" i="2"/>
  <c r="A6" i="2"/>
  <c r="A18" i="2" l="1"/>
  <c r="F18" i="2" s="1"/>
  <c r="E19" i="2"/>
  <c r="E13" i="2"/>
  <c r="E16" i="2"/>
</calcChain>
</file>

<file path=xl/sharedStrings.xml><?xml version="1.0" encoding="utf-8"?>
<sst xmlns="http://schemas.openxmlformats.org/spreadsheetml/2006/main" count="56" uniqueCount="49">
  <si>
    <t>Potential Long-Term Actions</t>
  </si>
  <si>
    <t>l</t>
  </si>
  <si>
    <t>Action</t>
  </si>
  <si>
    <t>Potential Short-Term Actions</t>
  </si>
  <si>
    <t>s</t>
  </si>
  <si>
    <r>
      <t>Annualized Cost, clt</t>
    </r>
    <r>
      <rPr>
        <b/>
        <vertAlign val="subscript"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 xml:space="preserve"> ($)</t>
    </r>
  </si>
  <si>
    <r>
      <t>Yield, ylt</t>
    </r>
    <r>
      <rPr>
        <b/>
        <vertAlign val="subscript"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 xml:space="preserve"> (AF/year)</t>
    </r>
  </si>
  <si>
    <r>
      <t>Upper limit, yst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 (AF/year)</t>
    </r>
  </si>
  <si>
    <r>
      <t>Cost, cst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($/AF)</t>
    </r>
  </si>
  <si>
    <t>Use reservoir</t>
  </si>
  <si>
    <t>Fix leaky pipes</t>
  </si>
  <si>
    <t>Restrict outdoor use</t>
  </si>
  <si>
    <t>u</t>
  </si>
  <si>
    <t>Example two-stage water supply problem</t>
  </si>
  <si>
    <t>David E. Rosenberg</t>
  </si>
  <si>
    <t>david.rosenberg@usu.edu</t>
  </si>
  <si>
    <t>Size built</t>
  </si>
  <si>
    <t>What are the cost-effective long- and short-term water management actions a city should implement to meet uncertain future new water use?</t>
  </si>
  <si>
    <t>Decision Variables</t>
  </si>
  <si>
    <r>
      <t>Xlt</t>
    </r>
    <r>
      <rPr>
        <b/>
        <vertAlign val="subscript"/>
        <sz val="11"/>
        <color theme="1"/>
        <rFont val="Calibri"/>
        <family val="2"/>
        <scheme val="minor"/>
      </rPr>
      <t>l</t>
    </r>
  </si>
  <si>
    <r>
      <t>Build/Don't Build Reservoir of Size l, Xlt</t>
    </r>
    <r>
      <rPr>
        <b/>
        <vertAlign val="subscript"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 xml:space="preserve"> (1=build, 0=don't build)</t>
    </r>
  </si>
  <si>
    <t>Long-term Decision</t>
  </si>
  <si>
    <t>Short-term Decision</t>
  </si>
  <si>
    <r>
      <t>Implement short term action s in use scenario u, Xst</t>
    </r>
    <r>
      <rPr>
        <b/>
        <vertAlign val="subscript"/>
        <sz val="11"/>
        <color theme="1"/>
        <rFont val="Calibri"/>
        <family val="2"/>
        <scheme val="minor"/>
      </rPr>
      <t>u,s</t>
    </r>
    <r>
      <rPr>
        <b/>
        <sz val="11"/>
        <color theme="1"/>
        <rFont val="Calibri"/>
        <family val="2"/>
        <scheme val="minor"/>
      </rPr>
      <t xml:space="preserve"> (AF/year)</t>
    </r>
  </si>
  <si>
    <t>Constraints</t>
  </si>
  <si>
    <t>a) Can only build one reservoir</t>
  </si>
  <si>
    <t>LHS</t>
  </si>
  <si>
    <t>RHS</t>
  </si>
  <si>
    <t>Equality</t>
  </si>
  <si>
    <t>&lt;=</t>
  </si>
  <si>
    <t>Objective Function</t>
  </si>
  <si>
    <t>Z =</t>
  </si>
  <si>
    <t>Minimize sum of long and expected short-term costs across all water use scenarios ($/year)</t>
  </si>
  <si>
    <t>Water provided by actions</t>
  </si>
  <si>
    <t>&gt;=</t>
  </si>
  <si>
    <t>Build reservoir of size 2</t>
  </si>
  <si>
    <t>Build reservoir of size 3</t>
  </si>
  <si>
    <t>b) Actions provide needed water in each future use scenario</t>
  </si>
  <si>
    <r>
      <t>Probability, p</t>
    </r>
    <r>
      <rPr>
        <b/>
        <vertAlign val="subscript"/>
        <sz val="11"/>
        <color theme="1"/>
        <rFont val="Calibri"/>
        <family val="2"/>
        <scheme val="minor"/>
      </rPr>
      <t>u</t>
    </r>
  </si>
  <si>
    <r>
      <t>New Use, d</t>
    </r>
    <r>
      <rPr>
        <b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(AF/year)</t>
    </r>
  </si>
  <si>
    <t>Action, s</t>
  </si>
  <si>
    <r>
      <t>Xst</t>
    </r>
    <r>
      <rPr>
        <b/>
        <vertAlign val="subscript"/>
        <sz val="11"/>
        <color theme="1"/>
        <rFont val="Calibri"/>
        <family val="2"/>
        <scheme val="minor"/>
      </rPr>
      <t>u,s</t>
    </r>
    <r>
      <rPr>
        <b/>
        <sz val="11"/>
        <color theme="1"/>
        <rFont val="Calibri"/>
        <family val="2"/>
        <scheme val="minor"/>
      </rPr>
      <t xml:space="preserve"> (AF/year)</t>
    </r>
  </si>
  <si>
    <r>
      <t>New use, d</t>
    </r>
    <r>
      <rPr>
        <b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(AF/year)</t>
    </r>
  </si>
  <si>
    <t>Use Scenario, u</t>
  </si>
  <si>
    <t>Uncertain Future, New Water Use Scenarios</t>
  </si>
  <si>
    <t>c) Use of short-term actions within limits</t>
  </si>
  <si>
    <t>(Enter in rows 13-21 above)</t>
  </si>
  <si>
    <t>CEE 6410 - Fall 2016</t>
  </si>
  <si>
    <t>Don't build 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</si>
</sst>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9" applyNumberFormat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4" fillId="0" borderId="0" xfId="2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5" fillId="2" borderId="9" xfId="3" applyAlignment="1">
      <alignment horizontal="center"/>
    </xf>
    <xf numFmtId="0" fontId="5" fillId="2" borderId="9" xfId="3"/>
    <xf numFmtId="0" fontId="2" fillId="0" borderId="0" xfId="0" applyFont="1" applyAlignment="1">
      <alignment horizontal="left"/>
    </xf>
    <xf numFmtId="0" fontId="6" fillId="0" borderId="0" xfId="0" applyFont="1"/>
  </cellXfs>
  <cellStyles count="4">
    <cellStyle name="Calculation" xfId="3" builtinId="22"/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rosenberg@u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2" zoomScale="130" zoomScaleNormal="130" workbookViewId="0">
      <selection activeCell="C8" sqref="C8"/>
    </sheetView>
  </sheetViews>
  <sheetFormatPr defaultRowHeight="14.5" x14ac:dyDescent="0.35"/>
  <cols>
    <col min="1" max="1" width="3" customWidth="1"/>
    <col min="2" max="2" width="22.26953125" customWidth="1"/>
    <col min="3" max="3" width="13.81640625" customWidth="1"/>
    <col min="4" max="4" width="12.1796875" customWidth="1"/>
  </cols>
  <sheetData>
    <row r="1" spans="1:4" s="1" customFormat="1" x14ac:dyDescent="0.35">
      <c r="A1" s="1" t="s">
        <v>13</v>
      </c>
    </row>
    <row r="2" spans="1:4" s="1" customFormat="1" x14ac:dyDescent="0.35"/>
    <row r="3" spans="1:4" x14ac:dyDescent="0.35">
      <c r="A3" t="s">
        <v>17</v>
      </c>
    </row>
    <row r="5" spans="1:4" x14ac:dyDescent="0.35">
      <c r="A5" t="s">
        <v>14</v>
      </c>
    </row>
    <row r="6" spans="1:4" x14ac:dyDescent="0.35">
      <c r="A6" t="s">
        <v>47</v>
      </c>
    </row>
    <row r="7" spans="1:4" x14ac:dyDescent="0.35">
      <c r="A7" s="5" t="s">
        <v>15</v>
      </c>
    </row>
    <row r="8" spans="1:4" x14ac:dyDescent="0.35">
      <c r="A8" s="5"/>
    </row>
    <row r="9" spans="1:4" x14ac:dyDescent="0.35">
      <c r="A9" s="5"/>
    </row>
    <row r="10" spans="1:4" s="1" customFormat="1" x14ac:dyDescent="0.35">
      <c r="A10" s="1" t="s">
        <v>0</v>
      </c>
    </row>
    <row r="11" spans="1:4" s="2" customFormat="1" ht="34.5" customHeight="1" x14ac:dyDescent="0.45">
      <c r="A11" s="15" t="s">
        <v>1</v>
      </c>
      <c r="B11" s="16" t="s">
        <v>2</v>
      </c>
      <c r="C11" s="17" t="s">
        <v>6</v>
      </c>
      <c r="D11" s="18" t="s">
        <v>5</v>
      </c>
    </row>
    <row r="12" spans="1:4" x14ac:dyDescent="0.35">
      <c r="A12" s="25">
        <v>1</v>
      </c>
      <c r="B12" s="9" t="s">
        <v>48</v>
      </c>
      <c r="C12" s="10">
        <v>0</v>
      </c>
      <c r="D12" s="11">
        <v>0</v>
      </c>
    </row>
    <row r="13" spans="1:4" x14ac:dyDescent="0.35">
      <c r="A13" s="25">
        <v>2</v>
      </c>
      <c r="B13" s="9" t="s">
        <v>35</v>
      </c>
      <c r="C13" s="10">
        <v>250</v>
      </c>
      <c r="D13" s="11">
        <v>38000</v>
      </c>
    </row>
    <row r="14" spans="1:4" x14ac:dyDescent="0.35">
      <c r="A14" s="26">
        <v>3</v>
      </c>
      <c r="B14" s="12" t="s">
        <v>36</v>
      </c>
      <c r="C14" s="13">
        <v>425</v>
      </c>
      <c r="D14" s="14">
        <v>120000</v>
      </c>
    </row>
    <row r="16" spans="1:4" s="1" customFormat="1" x14ac:dyDescent="0.35">
      <c r="A16" s="1" t="s">
        <v>3</v>
      </c>
    </row>
    <row r="17" spans="1:4" s="4" customFormat="1" ht="35.25" customHeight="1" x14ac:dyDescent="0.45">
      <c r="A17" s="15" t="s">
        <v>4</v>
      </c>
      <c r="B17" s="21" t="s">
        <v>2</v>
      </c>
      <c r="C17" s="17" t="s">
        <v>7</v>
      </c>
      <c r="D17" s="18" t="s">
        <v>8</v>
      </c>
    </row>
    <row r="18" spans="1:4" x14ac:dyDescent="0.35">
      <c r="A18" s="25">
        <v>1</v>
      </c>
      <c r="B18" s="9" t="s">
        <v>9</v>
      </c>
      <c r="C18" s="10" t="s">
        <v>16</v>
      </c>
      <c r="D18" s="19">
        <v>8</v>
      </c>
    </row>
    <row r="19" spans="1:4" x14ac:dyDescent="0.35">
      <c r="A19" s="25">
        <v>2</v>
      </c>
      <c r="B19" s="9" t="s">
        <v>10</v>
      </c>
      <c r="C19" s="10">
        <v>150</v>
      </c>
      <c r="D19" s="19">
        <v>3</v>
      </c>
    </row>
    <row r="20" spans="1:4" x14ac:dyDescent="0.35">
      <c r="A20" s="26">
        <v>3</v>
      </c>
      <c r="B20" s="12" t="s">
        <v>11</v>
      </c>
      <c r="C20" s="13">
        <v>500</v>
      </c>
      <c r="D20" s="20">
        <v>140</v>
      </c>
    </row>
    <row r="22" spans="1:4" s="1" customFormat="1" x14ac:dyDescent="0.35">
      <c r="A22" s="1" t="s">
        <v>44</v>
      </c>
    </row>
    <row r="23" spans="1:4" s="1" customFormat="1" ht="16.5" x14ac:dyDescent="0.45">
      <c r="A23" s="22" t="s">
        <v>12</v>
      </c>
      <c r="B23" s="23" t="s">
        <v>39</v>
      </c>
      <c r="C23" s="24" t="s">
        <v>38</v>
      </c>
    </row>
    <row r="24" spans="1:4" x14ac:dyDescent="0.35">
      <c r="A24" s="25">
        <v>1</v>
      </c>
      <c r="B24" s="10">
        <v>200</v>
      </c>
      <c r="C24" s="19">
        <v>0.3</v>
      </c>
    </row>
    <row r="25" spans="1:4" x14ac:dyDescent="0.35">
      <c r="A25" s="25">
        <v>2</v>
      </c>
      <c r="B25" s="10">
        <v>400</v>
      </c>
      <c r="C25" s="19">
        <v>0.65</v>
      </c>
    </row>
    <row r="26" spans="1:4" x14ac:dyDescent="0.35">
      <c r="A26" s="26">
        <v>3</v>
      </c>
      <c r="B26" s="13">
        <v>515</v>
      </c>
      <c r="C26" s="20">
        <v>0.05</v>
      </c>
    </row>
  </sheetData>
  <hyperlinks>
    <hyperlink ref="A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7" zoomScale="170" zoomScaleNormal="170" workbookViewId="0">
      <selection activeCell="B26" sqref="B26"/>
    </sheetView>
  </sheetViews>
  <sheetFormatPr defaultRowHeight="14.5" x14ac:dyDescent="0.35"/>
  <cols>
    <col min="1" max="1" width="11.26953125" customWidth="1"/>
    <col min="2" max="2" width="19.1796875" customWidth="1"/>
    <col min="4" max="4" width="15.54296875" customWidth="1"/>
    <col min="5" max="5" width="13.54296875" customWidth="1"/>
    <col min="6" max="6" width="11.453125" customWidth="1"/>
  </cols>
  <sheetData>
    <row r="1" spans="1:6" ht="18.5" x14ac:dyDescent="0.45">
      <c r="A1" s="31" t="s">
        <v>18</v>
      </c>
    </row>
    <row r="3" spans="1:6" x14ac:dyDescent="0.35">
      <c r="A3" s="1" t="s">
        <v>21</v>
      </c>
    </row>
    <row r="4" spans="1:6" ht="16.5" x14ac:dyDescent="0.45">
      <c r="A4" s="1" t="s">
        <v>20</v>
      </c>
    </row>
    <row r="5" spans="1:6" s="7" customFormat="1" ht="30" x14ac:dyDescent="0.45">
      <c r="A5" s="2" t="s">
        <v>1</v>
      </c>
      <c r="B5" s="2" t="str">
        <f>InputData!C11</f>
        <v>Yield, yltl (AF/year)</v>
      </c>
      <c r="C5" s="2" t="s">
        <v>19</v>
      </c>
      <c r="D5" s="27" t="str">
        <f>InputData!D11</f>
        <v>Annualized Cost, cltl ($)</v>
      </c>
    </row>
    <row r="6" spans="1:6" x14ac:dyDescent="0.35">
      <c r="A6" s="3">
        <f>InputData!A12</f>
        <v>1</v>
      </c>
      <c r="B6" s="3">
        <f>InputData!C12</f>
        <v>0</v>
      </c>
      <c r="C6">
        <v>0</v>
      </c>
      <c r="D6" s="6">
        <f>InputData!D12</f>
        <v>0</v>
      </c>
    </row>
    <row r="7" spans="1:6" x14ac:dyDescent="0.35">
      <c r="A7" s="3">
        <f>InputData!A13</f>
        <v>2</v>
      </c>
      <c r="B7" s="3">
        <f>InputData!C13</f>
        <v>250</v>
      </c>
      <c r="C7">
        <v>0</v>
      </c>
      <c r="D7" s="6">
        <f>InputData!D13</f>
        <v>38000</v>
      </c>
    </row>
    <row r="8" spans="1:6" x14ac:dyDescent="0.35">
      <c r="A8" s="3">
        <f>InputData!A14</f>
        <v>3</v>
      </c>
      <c r="B8" s="3">
        <f>InputData!C14</f>
        <v>425</v>
      </c>
      <c r="C8">
        <v>0</v>
      </c>
      <c r="D8" s="6">
        <f>InputData!D14</f>
        <v>120000</v>
      </c>
    </row>
    <row r="10" spans="1:6" x14ac:dyDescent="0.35">
      <c r="A10" s="1" t="s">
        <v>22</v>
      </c>
    </row>
    <row r="11" spans="1:6" s="1" customFormat="1" ht="16.5" x14ac:dyDescent="0.45">
      <c r="A11" s="1" t="s">
        <v>23</v>
      </c>
    </row>
    <row r="12" spans="1:6" s="4" customFormat="1" ht="36.75" customHeight="1" x14ac:dyDescent="0.45">
      <c r="A12" s="2" t="s">
        <v>43</v>
      </c>
      <c r="B12" s="4" t="s">
        <v>40</v>
      </c>
      <c r="C12" s="2" t="s">
        <v>41</v>
      </c>
      <c r="D12" s="4" t="str">
        <f>InputData!D17</f>
        <v>Cost, csts ($/AF)</v>
      </c>
      <c r="E12" s="4" t="str">
        <f>InputData!C17</f>
        <v>Upper limit, ysts  (AF/year)</v>
      </c>
      <c r="F12" s="2" t="s">
        <v>38</v>
      </c>
    </row>
    <row r="13" spans="1:6" x14ac:dyDescent="0.35">
      <c r="A13" s="3">
        <v>1</v>
      </c>
      <c r="B13" t="str">
        <f>InputData!B18</f>
        <v>Use reservoir</v>
      </c>
      <c r="C13">
        <v>0</v>
      </c>
      <c r="D13" s="3">
        <f>InputData!D$18</f>
        <v>8</v>
      </c>
      <c r="E13" s="3">
        <f>SUMPRODUCT($B$6:$B$8,$C$6:$C$8)</f>
        <v>0</v>
      </c>
      <c r="F13" s="3">
        <f>VLOOKUP(A13,InputData!$A$24:$C$26,3)</f>
        <v>0.3</v>
      </c>
    </row>
    <row r="14" spans="1:6" x14ac:dyDescent="0.35">
      <c r="A14" s="3">
        <f>A13</f>
        <v>1</v>
      </c>
      <c r="B14" t="str">
        <f>InputData!B19</f>
        <v>Fix leaky pipes</v>
      </c>
      <c r="C14">
        <v>0</v>
      </c>
      <c r="D14" s="3">
        <f>InputData!D$19</f>
        <v>3</v>
      </c>
      <c r="E14" s="3">
        <f>InputData!C$19</f>
        <v>150</v>
      </c>
      <c r="F14" s="3">
        <f>VLOOKUP(A14,InputData!$A$24:$C$26,3)</f>
        <v>0.3</v>
      </c>
    </row>
    <row r="15" spans="1:6" x14ac:dyDescent="0.35">
      <c r="A15" s="3">
        <f>A13</f>
        <v>1</v>
      </c>
      <c r="B15" t="str">
        <f>InputData!B20</f>
        <v>Restrict outdoor use</v>
      </c>
      <c r="C15">
        <v>0</v>
      </c>
      <c r="D15" s="3">
        <f>InputData!D$20</f>
        <v>140</v>
      </c>
      <c r="E15" s="3">
        <f>InputData!C$20</f>
        <v>500</v>
      </c>
      <c r="F15" s="3">
        <f>VLOOKUP(A15,InputData!$A$24:$C$26,3)</f>
        <v>0.3</v>
      </c>
    </row>
    <row r="16" spans="1:6" x14ac:dyDescent="0.35">
      <c r="A16" s="3">
        <v>2</v>
      </c>
      <c r="B16" t="str">
        <f>B13</f>
        <v>Use reservoir</v>
      </c>
      <c r="C16">
        <v>0</v>
      </c>
      <c r="D16" s="3">
        <f>InputData!D$18</f>
        <v>8</v>
      </c>
      <c r="E16" s="3">
        <f>SUMPRODUCT($B$6:$B$8,$C$6:$C$8)</f>
        <v>0</v>
      </c>
      <c r="F16" s="3">
        <f>VLOOKUP(A16,InputData!$A$24:$C$26,3)</f>
        <v>0.65</v>
      </c>
    </row>
    <row r="17" spans="1:6" x14ac:dyDescent="0.35">
      <c r="A17" s="3">
        <f>A16</f>
        <v>2</v>
      </c>
      <c r="B17" t="str">
        <f t="shared" ref="B17:B21" si="0">B14</f>
        <v>Fix leaky pipes</v>
      </c>
      <c r="C17">
        <v>0</v>
      </c>
      <c r="D17" s="3">
        <f>InputData!D$19</f>
        <v>3</v>
      </c>
      <c r="E17" s="3">
        <f>InputData!C$19</f>
        <v>150</v>
      </c>
      <c r="F17" s="3">
        <f>VLOOKUP(A17,InputData!$A$24:$C$26,3)</f>
        <v>0.65</v>
      </c>
    </row>
    <row r="18" spans="1:6" x14ac:dyDescent="0.35">
      <c r="A18" s="3">
        <f>A17</f>
        <v>2</v>
      </c>
      <c r="B18" t="str">
        <f t="shared" si="0"/>
        <v>Restrict outdoor use</v>
      </c>
      <c r="C18">
        <v>0</v>
      </c>
      <c r="D18" s="3">
        <f>InputData!D$20</f>
        <v>140</v>
      </c>
      <c r="E18" s="3">
        <f>InputData!C$20</f>
        <v>500</v>
      </c>
      <c r="F18" s="3">
        <f>VLOOKUP(A18,InputData!$A$24:$C$26,3)</f>
        <v>0.65</v>
      </c>
    </row>
    <row r="19" spans="1:6" x14ac:dyDescent="0.35">
      <c r="A19" s="3">
        <v>3</v>
      </c>
      <c r="B19" t="str">
        <f t="shared" si="0"/>
        <v>Use reservoir</v>
      </c>
      <c r="C19">
        <v>0</v>
      </c>
      <c r="D19" s="3">
        <f>InputData!D$18</f>
        <v>8</v>
      </c>
      <c r="E19" s="3">
        <f>SUMPRODUCT($B$6:$B$8,$C$6:$C$8)</f>
        <v>0</v>
      </c>
      <c r="F19" s="3">
        <f>VLOOKUP(A19,InputData!$A$24:$C$26,3)</f>
        <v>0.05</v>
      </c>
    </row>
    <row r="20" spans="1:6" x14ac:dyDescent="0.35">
      <c r="A20" s="3">
        <f>A19</f>
        <v>3</v>
      </c>
      <c r="B20" t="str">
        <f t="shared" si="0"/>
        <v>Fix leaky pipes</v>
      </c>
      <c r="C20">
        <v>0</v>
      </c>
      <c r="D20" s="3">
        <f>InputData!D$19</f>
        <v>3</v>
      </c>
      <c r="E20" s="3">
        <f>InputData!C$19</f>
        <v>150</v>
      </c>
      <c r="F20" s="3">
        <f>VLOOKUP(A20,InputData!$A$24:$C$26,3)</f>
        <v>0.05</v>
      </c>
    </row>
    <row r="21" spans="1:6" x14ac:dyDescent="0.35">
      <c r="A21" s="3">
        <f>A20</f>
        <v>3</v>
      </c>
      <c r="B21" t="str">
        <f t="shared" si="0"/>
        <v>Restrict outdoor use</v>
      </c>
      <c r="C21">
        <v>0</v>
      </c>
      <c r="D21" s="3">
        <f>InputData!D$20</f>
        <v>140</v>
      </c>
      <c r="E21" s="3">
        <f>InputData!C$20</f>
        <v>500</v>
      </c>
      <c r="F21" s="3">
        <f>VLOOKUP(A21,InputData!$A$24:$C$26,3)</f>
        <v>0.05</v>
      </c>
    </row>
    <row r="24" spans="1:6" ht="18.5" x14ac:dyDescent="0.45">
      <c r="A24" s="31" t="s">
        <v>30</v>
      </c>
    </row>
    <row r="25" spans="1:6" x14ac:dyDescent="0.35">
      <c r="A25" t="s">
        <v>32</v>
      </c>
    </row>
    <row r="26" spans="1:6" x14ac:dyDescent="0.35">
      <c r="A26" s="8" t="s">
        <v>31</v>
      </c>
      <c r="B26" s="28"/>
    </row>
    <row r="28" spans="1:6" ht="18.5" x14ac:dyDescent="0.45">
      <c r="A28" s="31" t="s">
        <v>24</v>
      </c>
    </row>
    <row r="29" spans="1:6" x14ac:dyDescent="0.35">
      <c r="A29" t="s">
        <v>25</v>
      </c>
    </row>
    <row r="30" spans="1:6" x14ac:dyDescent="0.35">
      <c r="B30" s="3" t="s">
        <v>26</v>
      </c>
      <c r="C30" s="3" t="s">
        <v>28</v>
      </c>
      <c r="D30" s="3" t="s">
        <v>27</v>
      </c>
    </row>
    <row r="31" spans="1:6" x14ac:dyDescent="0.35">
      <c r="B31" s="29">
        <f>SUM(C6:C8)</f>
        <v>0</v>
      </c>
      <c r="C31" s="3" t="s">
        <v>29</v>
      </c>
      <c r="D31" s="28">
        <v>1</v>
      </c>
    </row>
    <row r="32" spans="1:6" x14ac:dyDescent="0.35">
      <c r="C32" s="3"/>
    </row>
    <row r="33" spans="1:4" x14ac:dyDescent="0.35">
      <c r="A33" t="s">
        <v>37</v>
      </c>
      <c r="C33" s="3"/>
    </row>
    <row r="34" spans="1:4" s="4" customFormat="1" ht="31" x14ac:dyDescent="0.35">
      <c r="A34" s="2" t="s">
        <v>43</v>
      </c>
      <c r="B34" s="2" t="s">
        <v>33</v>
      </c>
      <c r="C34" s="2" t="s">
        <v>28</v>
      </c>
      <c r="D34" s="2" t="s">
        <v>42</v>
      </c>
    </row>
    <row r="35" spans="1:4" x14ac:dyDescent="0.35">
      <c r="A35" s="3">
        <v>1</v>
      </c>
      <c r="B35" s="28">
        <f>SUM(C13:C15)</f>
        <v>0</v>
      </c>
      <c r="C35" s="3" t="s">
        <v>34</v>
      </c>
      <c r="D35" s="28">
        <f>InputData!B24</f>
        <v>200</v>
      </c>
    </row>
    <row r="36" spans="1:4" x14ac:dyDescent="0.35">
      <c r="A36" s="3">
        <v>2</v>
      </c>
      <c r="B36" s="28">
        <f>SUM(C16:C18)</f>
        <v>0</v>
      </c>
      <c r="C36" s="3" t="s">
        <v>34</v>
      </c>
      <c r="D36" s="28">
        <f>InputData!B25</f>
        <v>400</v>
      </c>
    </row>
    <row r="37" spans="1:4" x14ac:dyDescent="0.35">
      <c r="A37" s="3">
        <v>3</v>
      </c>
      <c r="B37" s="28">
        <f>SUM(C19:C21)</f>
        <v>0</v>
      </c>
      <c r="C37" s="3" t="s">
        <v>34</v>
      </c>
      <c r="D37" s="28">
        <f>InputData!B26</f>
        <v>515</v>
      </c>
    </row>
    <row r="39" spans="1:4" x14ac:dyDescent="0.35">
      <c r="A39" t="s">
        <v>45</v>
      </c>
    </row>
    <row r="40" spans="1:4" ht="15" customHeight="1" x14ac:dyDescent="0.35">
      <c r="A40" s="30" t="s">
        <v>46</v>
      </c>
      <c r="B40" s="4"/>
      <c r="C40" s="2"/>
      <c r="D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InputData</vt:lpstr>
      <vt:lpstr>Model Formulation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2013-11-07T16:06:48Z</dcterms:created>
  <dcterms:modified xsi:type="dcterms:W3CDTF">2020-11-02T06:50:58Z</dcterms:modified>
</cp:coreProperties>
</file>