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F75352CC-8336-436C-AEFA-F708F9AAA9E1}" xr6:coauthVersionLast="36" xr6:coauthVersionMax="36" xr10:uidLastSave="{00000000-0000-0000-0000-000000000000}"/>
  <bookViews>
    <workbookView xWindow="0" yWindow="0" windowWidth="19200" windowHeight="6645"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57" l="1"/>
  <c r="E97" i="57"/>
  <c r="F97" i="57"/>
  <c r="G97" i="57"/>
  <c r="D81" i="57"/>
  <c r="E81" i="57"/>
  <c r="F81" i="57"/>
  <c r="G81" i="57"/>
  <c r="C81" i="57"/>
  <c r="D73" i="57"/>
  <c r="E73" i="57"/>
  <c r="F73" i="57"/>
  <c r="G73" i="57"/>
  <c r="C73" i="57"/>
  <c r="D65" i="57"/>
  <c r="E65" i="57"/>
  <c r="F65" i="57"/>
  <c r="G65" i="57"/>
  <c r="C65" i="57"/>
  <c r="C28" i="57"/>
  <c r="C97" i="57" s="1"/>
  <c r="A6" i="57" l="1"/>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0"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<sst xmlns="http://schemas.openxmlformats.org/spreadsheetml/2006/main" count="697" uniqueCount="370">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</sst>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4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169" fontId="2" fillId="13" borderId="1" xfId="9" applyNumberFormat="1" applyBorder="1" applyAlignment="1">
      <alignment horizont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tabSelected="1" zoomScale="150" zoomScaleNormal="150" workbookViewId="0">
      <selection sqref="A1:L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2" t="s">
        <v>355</v>
      </c>
      <c r="B1" s="192"/>
      <c r="C1" s="192"/>
      <c r="D1" s="192"/>
      <c r="E1" s="192"/>
      <c r="F1" s="192"/>
      <c r="G1" s="192"/>
      <c r="H1" s="192"/>
      <c r="I1" s="192"/>
      <c r="J1" s="192"/>
      <c r="K1" s="192"/>
      <c r="L1" s="192"/>
    </row>
    <row r="2" spans="1:18" x14ac:dyDescent="0.25">
      <c r="A2" s="1"/>
      <c r="B2" s="1"/>
      <c r="C2" s="2"/>
      <c r="D2"/>
    </row>
    <row r="3" spans="1:18" x14ac:dyDescent="0.25">
      <c r="A3" s="173" t="s">
        <v>263</v>
      </c>
      <c r="B3" s="174"/>
      <c r="C3" s="175"/>
      <c r="D3" s="176"/>
      <c r="E3" s="176"/>
      <c r="F3" s="176"/>
      <c r="G3" s="176"/>
      <c r="H3" s="176"/>
      <c r="I3" s="176"/>
      <c r="J3" s="176"/>
      <c r="K3" s="176"/>
      <c r="L3" s="177"/>
      <c r="N3" s="1" t="s">
        <v>195</v>
      </c>
    </row>
    <row r="4" spans="1:18" s="59" customFormat="1" ht="66" customHeight="1" x14ac:dyDescent="0.25">
      <c r="A4" s="186" t="s">
        <v>332</v>
      </c>
      <c r="B4" s="187"/>
      <c r="C4" s="187"/>
      <c r="D4" s="187"/>
      <c r="E4" s="187"/>
      <c r="F4" s="187"/>
      <c r="G4" s="187"/>
      <c r="H4" s="187"/>
      <c r="I4" s="187"/>
      <c r="J4" s="187"/>
      <c r="K4" s="187"/>
      <c r="L4" s="188"/>
      <c r="N4" s="185" t="s">
        <v>196</v>
      </c>
      <c r="O4" s="185"/>
      <c r="P4" s="185"/>
      <c r="Q4" s="185"/>
      <c r="R4" s="185"/>
    </row>
    <row r="5" spans="1:18" s="94" customFormat="1" ht="15.95" customHeight="1" x14ac:dyDescent="0.25">
      <c r="A5" s="186" t="s">
        <v>344</v>
      </c>
      <c r="B5" s="187"/>
      <c r="C5" s="187"/>
      <c r="D5" s="187"/>
      <c r="E5" s="187"/>
      <c r="F5" s="187"/>
      <c r="G5" s="187"/>
      <c r="H5" s="187"/>
      <c r="I5" s="187"/>
      <c r="J5" s="187"/>
      <c r="K5" s="187"/>
      <c r="L5" s="188"/>
    </row>
    <row r="6" spans="1:18" s="94" customFormat="1" ht="19.5" customHeight="1" x14ac:dyDescent="0.25">
      <c r="A6" s="189" t="s">
        <v>340</v>
      </c>
      <c r="B6" s="190"/>
      <c r="C6" s="190"/>
      <c r="D6" s="190"/>
      <c r="E6" s="190"/>
      <c r="F6" s="190"/>
      <c r="G6" s="190"/>
      <c r="H6" s="190"/>
      <c r="I6" s="190"/>
      <c r="J6" s="190"/>
      <c r="K6" s="190"/>
      <c r="L6" s="191"/>
      <c r="N6" s="180" t="s">
        <v>347</v>
      </c>
    </row>
    <row r="7" spans="1:18" s="94" customFormat="1" ht="14.45" customHeight="1" x14ac:dyDescent="0.25">
      <c r="A7" s="125"/>
      <c r="B7" s="125"/>
      <c r="C7" s="125"/>
      <c r="D7" s="125"/>
      <c r="E7" s="125"/>
      <c r="F7" s="125"/>
      <c r="G7" s="125"/>
      <c r="H7" s="125"/>
      <c r="I7" s="125"/>
      <c r="J7" s="125"/>
      <c r="K7" s="125"/>
      <c r="L7" s="125"/>
    </row>
    <row r="8" spans="1:18" s="94" customFormat="1" ht="16.5" customHeight="1" x14ac:dyDescent="0.25">
      <c r="A8" s="203" t="s">
        <v>264</v>
      </c>
      <c r="B8" s="204"/>
      <c r="C8" s="204"/>
      <c r="D8" s="204"/>
      <c r="E8" s="204"/>
      <c r="F8" s="204"/>
      <c r="G8" s="204"/>
      <c r="H8" s="204"/>
      <c r="I8" s="204"/>
      <c r="J8" s="204"/>
      <c r="K8" s="204"/>
      <c r="L8" s="205"/>
      <c r="N8" s="1" t="s">
        <v>267</v>
      </c>
    </row>
    <row r="9" spans="1:18" s="94" customFormat="1" ht="15" customHeight="1" x14ac:dyDescent="0.25">
      <c r="A9" s="200" t="s">
        <v>346</v>
      </c>
      <c r="B9" s="201"/>
      <c r="C9" s="201"/>
      <c r="D9" s="201"/>
      <c r="E9" s="201"/>
      <c r="F9" s="201"/>
      <c r="G9" s="201"/>
      <c r="H9" s="201"/>
      <c r="I9" s="201"/>
      <c r="J9" s="201"/>
      <c r="K9" s="201"/>
      <c r="L9" s="202"/>
      <c r="N9" s="117" t="s">
        <v>268</v>
      </c>
    </row>
    <row r="10" spans="1:18" s="94" customFormat="1" ht="16.5" customHeight="1" x14ac:dyDescent="0.25">
      <c r="A10" s="206" t="s">
        <v>265</v>
      </c>
      <c r="B10" s="201"/>
      <c r="C10" s="201"/>
      <c r="D10" s="201"/>
      <c r="E10" s="201"/>
      <c r="F10" s="201"/>
      <c r="G10" s="201"/>
      <c r="H10" s="201"/>
      <c r="I10" s="201"/>
      <c r="J10" s="201"/>
      <c r="K10" s="201"/>
      <c r="L10" s="202"/>
    </row>
    <row r="11" spans="1:18" s="65" customFormat="1" ht="15" customHeight="1" x14ac:dyDescent="0.25">
      <c r="A11" s="207" t="s">
        <v>262</v>
      </c>
      <c r="B11" s="201"/>
      <c r="C11" s="201"/>
      <c r="D11" s="201"/>
      <c r="E11" s="201"/>
      <c r="F11" s="201"/>
      <c r="G11" s="201"/>
      <c r="H11" s="201"/>
      <c r="I11" s="201"/>
      <c r="J11" s="201"/>
      <c r="K11" s="201"/>
      <c r="L11" s="202"/>
    </row>
    <row r="12" spans="1:18" s="65" customFormat="1" ht="17.25" customHeight="1" x14ac:dyDescent="0.25">
      <c r="A12" s="194" t="s">
        <v>266</v>
      </c>
      <c r="B12" s="195"/>
      <c r="C12" s="195"/>
      <c r="D12" s="195"/>
      <c r="E12" s="195"/>
      <c r="F12" s="195"/>
      <c r="G12" s="195"/>
      <c r="H12" s="195"/>
      <c r="I12" s="195"/>
      <c r="J12" s="195"/>
      <c r="K12" s="195"/>
      <c r="L12" s="196"/>
    </row>
    <row r="13" spans="1:18" ht="20.25" customHeight="1" x14ac:dyDescent="0.25">
      <c r="A13" s="197" t="s">
        <v>341</v>
      </c>
      <c r="B13" s="198"/>
      <c r="C13" s="198"/>
      <c r="D13" s="198"/>
      <c r="E13" s="198"/>
      <c r="F13" s="198"/>
      <c r="G13" s="198"/>
      <c r="H13" s="198"/>
      <c r="I13" s="198"/>
      <c r="J13" s="198"/>
      <c r="K13" s="198"/>
      <c r="L13" s="199"/>
    </row>
    <row r="14" spans="1:18" ht="20.25" customHeight="1" x14ac:dyDescent="0.25">
      <c r="B14" s="146"/>
      <c r="C14" s="146"/>
      <c r="D14" s="146"/>
      <c r="E14" s="146"/>
      <c r="F14" s="146"/>
      <c r="G14" s="146"/>
      <c r="H14" s="146"/>
      <c r="I14" s="146"/>
      <c r="J14" s="146"/>
      <c r="K14" s="146"/>
      <c r="L14" s="146"/>
    </row>
    <row r="15" spans="1:18" ht="16.5" customHeight="1" x14ac:dyDescent="0.25">
      <c r="A15" s="1" t="s">
        <v>269</v>
      </c>
    </row>
    <row r="16" spans="1:18" ht="15" customHeight="1" x14ac:dyDescent="0.25">
      <c r="B16" s="2" t="s">
        <v>74</v>
      </c>
      <c r="C16" t="s">
        <v>96</v>
      </c>
    </row>
    <row r="17" spans="1:12" ht="36.75" customHeight="1" x14ac:dyDescent="0.25">
      <c r="B17" s="2" t="s">
        <v>98</v>
      </c>
      <c r="C17" t="s">
        <v>123</v>
      </c>
    </row>
    <row r="18" spans="1:12" s="64" customFormat="1" ht="20.25" customHeight="1" x14ac:dyDescent="0.25">
      <c r="A18"/>
      <c r="B18" s="2" t="s">
        <v>74</v>
      </c>
      <c r="C18" t="s">
        <v>212</v>
      </c>
      <c r="D18" s="2"/>
      <c r="E18"/>
      <c r="F18"/>
      <c r="G18"/>
      <c r="H18"/>
      <c r="I18"/>
      <c r="J18"/>
      <c r="K18"/>
      <c r="L18"/>
    </row>
    <row r="19" spans="1:12" s="65" customFormat="1" x14ac:dyDescent="0.25">
      <c r="A19"/>
      <c r="B19" s="2" t="s">
        <v>210</v>
      </c>
      <c r="C19" t="s">
        <v>213</v>
      </c>
      <c r="D19" s="2"/>
      <c r="E19"/>
      <c r="F19"/>
      <c r="G19"/>
      <c r="H19"/>
      <c r="I19"/>
      <c r="J19"/>
      <c r="K19"/>
      <c r="L19"/>
    </row>
    <row r="20" spans="1:12" x14ac:dyDescent="0.25">
      <c r="B20" s="2" t="s">
        <v>211</v>
      </c>
      <c r="C20" t="s">
        <v>214</v>
      </c>
    </row>
    <row r="21" spans="1:12" x14ac:dyDescent="0.25">
      <c r="B21" s="2" t="s">
        <v>364</v>
      </c>
      <c r="C21" t="s">
        <v>154</v>
      </c>
    </row>
    <row r="22" spans="1:12" x14ac:dyDescent="0.25">
      <c r="B22" s="2" t="s">
        <v>75</v>
      </c>
      <c r="C22" t="s">
        <v>76</v>
      </c>
    </row>
    <row r="23" spans="1:12" x14ac:dyDescent="0.25">
      <c r="B23" s="2" t="s">
        <v>77</v>
      </c>
      <c r="C23" t="s">
        <v>78</v>
      </c>
    </row>
    <row r="24" spans="1:12" x14ac:dyDescent="0.25">
      <c r="B24" s="2" t="s">
        <v>91</v>
      </c>
      <c r="C24" t="s">
        <v>92</v>
      </c>
    </row>
    <row r="25" spans="1:12" x14ac:dyDescent="0.25">
      <c r="B25" s="2" t="s">
        <v>251</v>
      </c>
      <c r="C25" t="s">
        <v>252</v>
      </c>
    </row>
    <row r="27" spans="1:12" x14ac:dyDescent="0.25">
      <c r="A27" s="1" t="s">
        <v>126</v>
      </c>
    </row>
    <row r="28" spans="1:12" x14ac:dyDescent="0.25">
      <c r="A28" t="s">
        <v>127</v>
      </c>
    </row>
    <row r="29" spans="1:12" x14ac:dyDescent="0.25">
      <c r="A29" t="s">
        <v>128</v>
      </c>
    </row>
    <row r="30" spans="1:12" x14ac:dyDescent="0.25">
      <c r="A30" s="49" t="s">
        <v>129</v>
      </c>
    </row>
    <row r="31" spans="1:12" x14ac:dyDescent="0.25">
      <c r="A31" s="49" t="s">
        <v>130</v>
      </c>
    </row>
    <row r="32" spans="1:12" x14ac:dyDescent="0.25">
      <c r="A32" s="49"/>
    </row>
    <row r="33" spans="1:12" x14ac:dyDescent="0.25">
      <c r="A33" s="1" t="s">
        <v>345</v>
      </c>
    </row>
    <row r="34" spans="1:12" x14ac:dyDescent="0.25">
      <c r="A34" s="49" t="s">
        <v>342</v>
      </c>
    </row>
    <row r="36" spans="1:12" x14ac:dyDescent="0.25">
      <c r="A36" s="1" t="s">
        <v>35</v>
      </c>
    </row>
    <row r="37" spans="1:12" ht="29.1" customHeight="1" x14ac:dyDescent="0.25">
      <c r="A37" s="193" t="s">
        <v>343</v>
      </c>
      <c r="B37" s="193"/>
      <c r="C37" s="193"/>
      <c r="D37" s="193"/>
      <c r="E37" s="193"/>
      <c r="F37" s="193"/>
      <c r="G37" s="193"/>
      <c r="H37" s="193"/>
      <c r="I37" s="193"/>
      <c r="J37" s="193"/>
      <c r="K37" s="193"/>
      <c r="L37" s="193"/>
    </row>
    <row r="42" spans="1:12" ht="15.95" customHeight="1" x14ac:dyDescent="0.25"/>
    <row r="43" spans="1:12" ht="29.25" customHeight="1" x14ac:dyDescent="0.25"/>
  </sheetData>
  <mergeCells count="12">
    <mergeCell ref="A37:L37"/>
    <mergeCell ref="A12:L12"/>
    <mergeCell ref="A13:L13"/>
    <mergeCell ref="A9:L9"/>
    <mergeCell ref="A8:L8"/>
    <mergeCell ref="A10:L10"/>
    <mergeCell ref="A11:L11"/>
    <mergeCell ref="N4:R4"/>
    <mergeCell ref="A4:L4"/>
    <mergeCell ref="A5:L5"/>
    <mergeCell ref="A6:L6"/>
    <mergeCell ref="A1:L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250</v>
      </c>
    </row>
    <row r="3" spans="1:4" s="1" customFormat="1" x14ac:dyDescent="0.25">
      <c r="A3" s="235" t="s">
        <v>248</v>
      </c>
      <c r="B3" s="235"/>
      <c r="C3" s="235"/>
      <c r="D3" s="142" t="s">
        <v>247</v>
      </c>
    </row>
    <row r="4" spans="1:4" ht="45" x14ac:dyDescent="0.25">
      <c r="A4" s="236" t="s">
        <v>241</v>
      </c>
      <c r="B4" s="236"/>
      <c r="C4" s="236"/>
      <c r="D4" s="41" t="s">
        <v>246</v>
      </c>
    </row>
    <row r="5" spans="1:4" ht="45" x14ac:dyDescent="0.25">
      <c r="A5" s="237" t="s">
        <v>242</v>
      </c>
      <c r="B5" s="237"/>
      <c r="C5" s="237"/>
      <c r="D5" s="41" t="s">
        <v>261</v>
      </c>
    </row>
    <row r="6" spans="1:4" ht="75" x14ac:dyDescent="0.25">
      <c r="A6" s="238" t="s">
        <v>243</v>
      </c>
      <c r="B6" s="238"/>
      <c r="C6" s="238"/>
      <c r="D6" s="41" t="s">
        <v>245</v>
      </c>
    </row>
    <row r="7" spans="1:4" ht="30" x14ac:dyDescent="0.25">
      <c r="A7" s="239" t="s">
        <v>33</v>
      </c>
      <c r="B7" s="239"/>
      <c r="C7" s="239"/>
      <c r="D7" s="41" t="s">
        <v>244</v>
      </c>
    </row>
    <row r="11" spans="1:4" x14ac:dyDescent="0.25">
      <c r="A11" s="236" t="s">
        <v>241</v>
      </c>
      <c r="B11" s="236"/>
      <c r="C11" s="236"/>
    </row>
    <row r="12" spans="1:4" x14ac:dyDescent="0.25">
      <c r="A12" s="237" t="s">
        <v>242</v>
      </c>
      <c r="B12" s="237"/>
      <c r="C12" s="237"/>
    </row>
    <row r="13" spans="1:4" x14ac:dyDescent="0.25">
      <c r="A13" s="238" t="s">
        <v>243</v>
      </c>
      <c r="B13" s="238"/>
      <c r="C13" s="238"/>
    </row>
    <row r="14" spans="1:4" x14ac:dyDescent="0.25">
      <c r="A14" s="239" t="s">
        <v>33</v>
      </c>
      <c r="B14" s="239"/>
      <c r="C14" s="23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3"/>
  <sheetViews>
    <sheetView zoomScale="150" zoomScaleNormal="150" workbookViewId="0">
      <selection activeCell="E4" sqref="E4"/>
    </sheetView>
  </sheetViews>
  <sheetFormatPr defaultRowHeight="15" x14ac:dyDescent="0.25"/>
  <cols>
    <col min="1" max="1" width="12.5703125" style="42" customWidth="1"/>
    <col min="2" max="2" width="7.85546875" style="169"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7" t="s">
        <v>111</v>
      </c>
      <c r="C1" s="40" t="s">
        <v>100</v>
      </c>
      <c r="D1" s="39" t="s">
        <v>102</v>
      </c>
      <c r="E1" s="39" t="s">
        <v>101</v>
      </c>
      <c r="F1" s="39" t="s">
        <v>103</v>
      </c>
      <c r="H1" s="118" t="s">
        <v>135</v>
      </c>
      <c r="I1" s="118" t="s">
        <v>101</v>
      </c>
      <c r="J1" s="119" t="s">
        <v>103</v>
      </c>
    </row>
    <row r="2" spans="1:10" x14ac:dyDescent="0.25">
      <c r="A2" s="62"/>
      <c r="B2" s="168"/>
      <c r="C2" s="61"/>
      <c r="D2" s="60"/>
      <c r="E2" s="60"/>
      <c r="F2" s="62"/>
      <c r="H2" s="41"/>
      <c r="I2" s="41"/>
      <c r="J2" s="42"/>
    </row>
    <row r="3" spans="1:10" ht="60" x14ac:dyDescent="0.25">
      <c r="A3" s="62">
        <v>44588</v>
      </c>
      <c r="B3" s="168" t="s">
        <v>368</v>
      </c>
      <c r="C3" s="61" t="s">
        <v>369</v>
      </c>
      <c r="D3" s="60" t="s">
        <v>95</v>
      </c>
      <c r="E3" s="60" t="s">
        <v>95</v>
      </c>
      <c r="F3" s="62"/>
      <c r="H3" s="41"/>
      <c r="I3" s="41"/>
      <c r="J3" s="42"/>
    </row>
    <row r="4" spans="1:10" ht="45" x14ac:dyDescent="0.25">
      <c r="A4" s="62">
        <v>44581</v>
      </c>
      <c r="B4" s="168" t="s">
        <v>366</v>
      </c>
      <c r="C4" s="61" t="s">
        <v>367</v>
      </c>
      <c r="D4" s="60" t="s">
        <v>95</v>
      </c>
      <c r="E4" s="60" t="s">
        <v>95</v>
      </c>
      <c r="F4" s="62"/>
      <c r="H4" s="41"/>
      <c r="I4" s="41"/>
      <c r="J4" s="43"/>
    </row>
    <row r="5" spans="1:10" ht="40.5" customHeight="1" x14ac:dyDescent="0.25">
      <c r="A5" s="62">
        <v>44581</v>
      </c>
      <c r="B5" s="168" t="s">
        <v>360</v>
      </c>
      <c r="C5" s="61" t="s">
        <v>361</v>
      </c>
      <c r="D5" s="60" t="s">
        <v>95</v>
      </c>
      <c r="E5" s="60" t="s">
        <v>362</v>
      </c>
      <c r="F5" s="62" t="s">
        <v>363</v>
      </c>
      <c r="H5" s="41"/>
      <c r="I5" s="41"/>
      <c r="J5" s="43"/>
    </row>
    <row r="6" spans="1:10" ht="38.450000000000003" customHeight="1" x14ac:dyDescent="0.25">
      <c r="A6" s="62">
        <v>44532</v>
      </c>
      <c r="B6" s="168" t="s">
        <v>339</v>
      </c>
      <c r="C6" s="61" t="s">
        <v>348</v>
      </c>
      <c r="D6" s="60" t="s">
        <v>95</v>
      </c>
      <c r="E6" s="60" t="s">
        <v>95</v>
      </c>
      <c r="F6" s="62"/>
      <c r="H6" s="41" t="s">
        <v>136</v>
      </c>
      <c r="I6" s="41" t="s">
        <v>95</v>
      </c>
      <c r="J6" s="42"/>
    </row>
    <row r="7" spans="1:10" ht="30" x14ac:dyDescent="0.25">
      <c r="A7" s="62">
        <v>44501</v>
      </c>
      <c r="B7" s="168" t="s">
        <v>337</v>
      </c>
      <c r="C7" s="61" t="s">
        <v>338</v>
      </c>
      <c r="D7" s="60" t="s">
        <v>95</v>
      </c>
      <c r="E7" s="60" t="s">
        <v>95</v>
      </c>
      <c r="F7" s="62"/>
      <c r="H7" s="41" t="s">
        <v>322</v>
      </c>
      <c r="I7" s="120" t="s">
        <v>155</v>
      </c>
      <c r="J7" s="43">
        <v>44482</v>
      </c>
    </row>
    <row r="8" spans="1:10" ht="90" x14ac:dyDescent="0.25">
      <c r="A8" s="62">
        <v>44500</v>
      </c>
      <c r="B8" s="168" t="s">
        <v>335</v>
      </c>
      <c r="C8" s="61" t="s">
        <v>336</v>
      </c>
      <c r="D8" s="60" t="s">
        <v>95</v>
      </c>
      <c r="E8" s="60" t="s">
        <v>95</v>
      </c>
      <c r="F8" s="62"/>
      <c r="H8" s="41" t="s">
        <v>323</v>
      </c>
      <c r="I8" s="120" t="s">
        <v>95</v>
      </c>
      <c r="J8" s="43"/>
    </row>
    <row r="9" spans="1:10" ht="45" x14ac:dyDescent="0.25">
      <c r="A9" s="62">
        <v>44496</v>
      </c>
      <c r="B9" s="168" t="s">
        <v>329</v>
      </c>
      <c r="C9" s="61" t="s">
        <v>330</v>
      </c>
      <c r="D9" s="60" t="s">
        <v>95</v>
      </c>
      <c r="E9" s="60" t="s">
        <v>321</v>
      </c>
      <c r="F9" s="62"/>
      <c r="H9" s="41" t="s">
        <v>159</v>
      </c>
      <c r="I9" s="41" t="s">
        <v>155</v>
      </c>
      <c r="J9" s="43">
        <v>44385</v>
      </c>
    </row>
    <row r="10" spans="1:10" ht="90" x14ac:dyDescent="0.25">
      <c r="A10" s="62">
        <v>44496</v>
      </c>
      <c r="B10" s="168" t="s">
        <v>327</v>
      </c>
      <c r="C10" s="61" t="s">
        <v>328</v>
      </c>
      <c r="D10" s="60" t="s">
        <v>95</v>
      </c>
      <c r="E10" s="60" t="s">
        <v>349</v>
      </c>
      <c r="F10" s="62">
        <v>44495</v>
      </c>
      <c r="H10" s="41" t="s">
        <v>206</v>
      </c>
      <c r="I10" s="120" t="s">
        <v>201</v>
      </c>
      <c r="J10" s="43">
        <v>44391</v>
      </c>
    </row>
    <row r="11" spans="1:10" ht="75" x14ac:dyDescent="0.25">
      <c r="A11" s="62">
        <v>44480</v>
      </c>
      <c r="B11" s="168" t="s">
        <v>320</v>
      </c>
      <c r="C11" s="61" t="s">
        <v>317</v>
      </c>
      <c r="D11" s="60" t="s">
        <v>95</v>
      </c>
      <c r="E11" s="60"/>
      <c r="F11" s="62"/>
      <c r="H11" s="41" t="s">
        <v>157</v>
      </c>
      <c r="I11" s="120" t="s">
        <v>201</v>
      </c>
      <c r="J11" s="43">
        <v>44391</v>
      </c>
    </row>
    <row r="12" spans="1:10" ht="45" x14ac:dyDescent="0.25">
      <c r="A12" s="62">
        <v>44480</v>
      </c>
      <c r="B12" s="168" t="s">
        <v>319</v>
      </c>
      <c r="C12" s="61" t="s">
        <v>316</v>
      </c>
      <c r="D12" s="60" t="s">
        <v>95</v>
      </c>
      <c r="E12" s="60" t="s">
        <v>95</v>
      </c>
      <c r="F12" s="62"/>
      <c r="H12" s="41" t="s">
        <v>158</v>
      </c>
      <c r="I12" s="120" t="s">
        <v>201</v>
      </c>
      <c r="J12" s="43">
        <v>44391</v>
      </c>
    </row>
    <row r="13" spans="1:10" ht="30" x14ac:dyDescent="0.25">
      <c r="A13" s="62">
        <v>44480</v>
      </c>
      <c r="B13" s="168" t="s">
        <v>318</v>
      </c>
      <c r="C13" s="61" t="s">
        <v>315</v>
      </c>
      <c r="D13" s="60" t="s">
        <v>95</v>
      </c>
      <c r="E13" s="60" t="s">
        <v>270</v>
      </c>
      <c r="F13" s="62" t="s">
        <v>271</v>
      </c>
      <c r="H13" s="41"/>
      <c r="I13" s="41"/>
      <c r="J13" s="42"/>
    </row>
    <row r="14" spans="1:10" ht="45" x14ac:dyDescent="0.25">
      <c r="A14" s="62">
        <v>44474</v>
      </c>
      <c r="B14" s="60">
        <v>3.7</v>
      </c>
      <c r="C14" s="61" t="s">
        <v>253</v>
      </c>
      <c r="D14" s="60" t="s">
        <v>95</v>
      </c>
      <c r="E14" s="60" t="s">
        <v>95</v>
      </c>
      <c r="F14" s="62"/>
      <c r="H14" s="41"/>
      <c r="I14" s="41"/>
      <c r="J14" s="42"/>
    </row>
    <row r="15" spans="1:10" ht="45" x14ac:dyDescent="0.25">
      <c r="A15" s="62">
        <v>44463</v>
      </c>
      <c r="B15" s="60" t="s">
        <v>334</v>
      </c>
      <c r="C15" s="61" t="s">
        <v>235</v>
      </c>
      <c r="D15" s="60" t="s">
        <v>95</v>
      </c>
      <c r="E15" s="60" t="s">
        <v>350</v>
      </c>
      <c r="F15" s="62">
        <v>44432</v>
      </c>
      <c r="H15" s="41"/>
      <c r="I15" s="41"/>
      <c r="J15" s="42"/>
    </row>
    <row r="16" spans="1:10" ht="75" x14ac:dyDescent="0.25">
      <c r="A16" s="62">
        <v>44459</v>
      </c>
      <c r="B16" s="60" t="s">
        <v>217</v>
      </c>
      <c r="C16" s="61" t="s">
        <v>218</v>
      </c>
      <c r="D16" s="60" t="s">
        <v>95</v>
      </c>
      <c r="E16" s="60" t="s">
        <v>95</v>
      </c>
      <c r="F16" s="62"/>
      <c r="H16" s="41"/>
      <c r="I16" s="41"/>
      <c r="J16" s="42"/>
    </row>
    <row r="17" spans="1:6" ht="45" x14ac:dyDescent="0.25">
      <c r="A17" s="62">
        <v>44459</v>
      </c>
      <c r="B17" s="60">
        <v>3.6</v>
      </c>
      <c r="C17" s="61" t="s">
        <v>219</v>
      </c>
      <c r="D17" s="60" t="s">
        <v>95</v>
      </c>
      <c r="E17" s="60" t="s">
        <v>95</v>
      </c>
      <c r="F17" s="62"/>
    </row>
    <row r="18" spans="1:6" ht="75" x14ac:dyDescent="0.25">
      <c r="A18" s="62">
        <v>44432</v>
      </c>
      <c r="B18" s="60">
        <v>3.5</v>
      </c>
      <c r="C18" s="61" t="s">
        <v>209</v>
      </c>
      <c r="D18" s="60" t="s">
        <v>95</v>
      </c>
      <c r="E18" s="60" t="s">
        <v>95</v>
      </c>
      <c r="F18" s="62">
        <v>44424</v>
      </c>
    </row>
    <row r="19" spans="1:6" ht="120" x14ac:dyDescent="0.25">
      <c r="A19" s="62">
        <v>44432</v>
      </c>
      <c r="B19" s="60">
        <v>3.5</v>
      </c>
      <c r="C19" s="61" t="s">
        <v>215</v>
      </c>
      <c r="D19" s="60" t="s">
        <v>95</v>
      </c>
      <c r="E19" s="60" t="s">
        <v>351</v>
      </c>
      <c r="F19" s="62">
        <v>44424</v>
      </c>
    </row>
    <row r="20" spans="1:6" ht="105" x14ac:dyDescent="0.25">
      <c r="A20" s="62">
        <v>44432</v>
      </c>
      <c r="B20" s="60">
        <v>3.5</v>
      </c>
      <c r="C20" s="61" t="s">
        <v>207</v>
      </c>
      <c r="D20" s="60" t="s">
        <v>95</v>
      </c>
      <c r="E20" s="60"/>
      <c r="F20" s="62"/>
    </row>
    <row r="21" spans="1:6" ht="45" x14ac:dyDescent="0.25">
      <c r="A21" s="62">
        <v>44423</v>
      </c>
      <c r="B21" s="60" t="s">
        <v>203</v>
      </c>
      <c r="C21" s="61" t="s">
        <v>204</v>
      </c>
      <c r="D21" s="60" t="s">
        <v>95</v>
      </c>
      <c r="E21" s="60" t="s">
        <v>95</v>
      </c>
      <c r="F21" s="62"/>
    </row>
    <row r="22" spans="1:6" ht="45" x14ac:dyDescent="0.25">
      <c r="A22" s="62">
        <v>44405</v>
      </c>
      <c r="B22" s="60" t="s">
        <v>200</v>
      </c>
      <c r="C22" s="41" t="s">
        <v>202</v>
      </c>
      <c r="D22" s="60" t="s">
        <v>95</v>
      </c>
      <c r="E22" s="60" t="s">
        <v>352</v>
      </c>
      <c r="F22" s="62">
        <v>44405</v>
      </c>
    </row>
    <row r="23" spans="1:6" ht="45" x14ac:dyDescent="0.25">
      <c r="A23" s="62">
        <v>44405</v>
      </c>
      <c r="B23" s="60" t="s">
        <v>198</v>
      </c>
      <c r="C23" s="61" t="s">
        <v>199</v>
      </c>
      <c r="D23" s="60" t="s">
        <v>95</v>
      </c>
      <c r="E23" s="60" t="s">
        <v>95</v>
      </c>
      <c r="F23" s="62">
        <v>44405</v>
      </c>
    </row>
    <row r="24" spans="1:6" ht="75" x14ac:dyDescent="0.25">
      <c r="A24" s="62">
        <v>44405</v>
      </c>
      <c r="B24" s="60" t="s">
        <v>183</v>
      </c>
      <c r="C24" s="61" t="s">
        <v>197</v>
      </c>
      <c r="D24" s="60" t="s">
        <v>95</v>
      </c>
      <c r="E24" s="60" t="s">
        <v>352</v>
      </c>
      <c r="F24" s="62">
        <v>44391</v>
      </c>
    </row>
    <row r="25" spans="1:6" ht="45" x14ac:dyDescent="0.25">
      <c r="A25" s="60" t="s">
        <v>180</v>
      </c>
      <c r="B25" s="60" t="s">
        <v>179</v>
      </c>
      <c r="C25" s="41" t="s">
        <v>181</v>
      </c>
      <c r="D25" s="60" t="s">
        <v>95</v>
      </c>
      <c r="E25" s="60" t="s">
        <v>352</v>
      </c>
      <c r="F25" s="62">
        <v>44391</v>
      </c>
    </row>
    <row r="26" spans="1:6" ht="30" x14ac:dyDescent="0.25">
      <c r="A26" s="60" t="s">
        <v>180</v>
      </c>
      <c r="B26" s="60" t="s">
        <v>179</v>
      </c>
      <c r="C26" s="41" t="s">
        <v>156</v>
      </c>
      <c r="D26" s="60" t="s">
        <v>95</v>
      </c>
      <c r="E26" s="60" t="s">
        <v>352</v>
      </c>
      <c r="F26" s="62">
        <v>44391</v>
      </c>
    </row>
    <row r="27" spans="1:6" ht="105" x14ac:dyDescent="0.25">
      <c r="A27" s="62">
        <v>44403</v>
      </c>
      <c r="B27" s="60" t="s">
        <v>160</v>
      </c>
      <c r="C27" s="61" t="s">
        <v>161</v>
      </c>
      <c r="D27" s="60" t="s">
        <v>95</v>
      </c>
      <c r="E27" s="60" t="s">
        <v>352</v>
      </c>
      <c r="F27" s="62">
        <v>44391</v>
      </c>
    </row>
    <row r="28" spans="1:6" ht="60" x14ac:dyDescent="0.25">
      <c r="A28" s="43">
        <v>44389</v>
      </c>
      <c r="B28" s="42" t="s">
        <v>152</v>
      </c>
      <c r="C28" s="41" t="s">
        <v>153</v>
      </c>
      <c r="D28" s="44" t="s">
        <v>95</v>
      </c>
      <c r="E28" s="44" t="s">
        <v>95</v>
      </c>
      <c r="F28" s="43">
        <v>44389</v>
      </c>
    </row>
    <row r="29" spans="1:6" ht="45" x14ac:dyDescent="0.25">
      <c r="A29" s="43">
        <v>44389</v>
      </c>
      <c r="B29" s="42" t="s">
        <v>150</v>
      </c>
      <c r="C29" s="41" t="s">
        <v>151</v>
      </c>
      <c r="D29" s="44" t="s">
        <v>95</v>
      </c>
      <c r="E29" s="44" t="s">
        <v>155</v>
      </c>
      <c r="F29" s="43">
        <v>44385</v>
      </c>
    </row>
    <row r="30" spans="1:6" ht="60" x14ac:dyDescent="0.25">
      <c r="A30" s="43">
        <v>44385</v>
      </c>
      <c r="B30" s="42" t="s">
        <v>131</v>
      </c>
      <c r="C30" s="41" t="s">
        <v>132</v>
      </c>
      <c r="D30" s="44" t="s">
        <v>95</v>
      </c>
      <c r="E30" s="44" t="s">
        <v>95</v>
      </c>
      <c r="F30" s="43">
        <f>A30</f>
        <v>44385</v>
      </c>
    </row>
    <row r="31" spans="1:6" ht="30" x14ac:dyDescent="0.25">
      <c r="A31" s="43">
        <v>44384</v>
      </c>
      <c r="B31" s="42" t="s">
        <v>124</v>
      </c>
      <c r="C31" s="41" t="s">
        <v>133</v>
      </c>
      <c r="D31" s="44" t="s">
        <v>95</v>
      </c>
      <c r="E31" s="44" t="s">
        <v>95</v>
      </c>
      <c r="F31" s="43">
        <v>44384</v>
      </c>
    </row>
    <row r="32" spans="1:6" ht="60" x14ac:dyDescent="0.25">
      <c r="A32" s="43">
        <v>44384</v>
      </c>
      <c r="B32" s="42" t="s">
        <v>122</v>
      </c>
      <c r="C32" s="41" t="s">
        <v>134</v>
      </c>
      <c r="D32" s="44" t="s">
        <v>95</v>
      </c>
      <c r="E32" s="44" t="s">
        <v>95</v>
      </c>
      <c r="F32" s="43">
        <v>44384</v>
      </c>
    </row>
    <row r="33" spans="1:6" ht="45" x14ac:dyDescent="0.25">
      <c r="A33" s="43">
        <v>44378</v>
      </c>
      <c r="B33" s="42" t="s">
        <v>119</v>
      </c>
      <c r="C33" s="41" t="s">
        <v>120</v>
      </c>
      <c r="D33" s="44" t="s">
        <v>95</v>
      </c>
      <c r="E33" s="44" t="s">
        <v>95</v>
      </c>
      <c r="F33" s="43">
        <v>44378</v>
      </c>
    </row>
    <row r="34" spans="1:6" x14ac:dyDescent="0.25">
      <c r="A34" s="43">
        <v>44377</v>
      </c>
      <c r="B34" s="42" t="s">
        <v>117</v>
      </c>
      <c r="C34" s="41" t="s">
        <v>121</v>
      </c>
      <c r="D34" s="44" t="s">
        <v>95</v>
      </c>
      <c r="E34" s="44" t="s">
        <v>95</v>
      </c>
      <c r="F34" s="43">
        <v>44377</v>
      </c>
    </row>
    <row r="35" spans="1:6" ht="90" x14ac:dyDescent="0.25">
      <c r="A35" s="43">
        <v>44377</v>
      </c>
      <c r="B35" s="42" t="s">
        <v>115</v>
      </c>
      <c r="C35" s="41" t="s">
        <v>116</v>
      </c>
      <c r="D35" s="44" t="s">
        <v>95</v>
      </c>
      <c r="E35" s="44" t="s">
        <v>353</v>
      </c>
      <c r="F35" s="43">
        <v>44372</v>
      </c>
    </row>
    <row r="36" spans="1:6" ht="60" x14ac:dyDescent="0.25">
      <c r="A36" s="43">
        <v>44377</v>
      </c>
      <c r="B36" s="42">
        <v>3.3</v>
      </c>
      <c r="C36" s="41" t="s">
        <v>113</v>
      </c>
      <c r="D36" s="44" t="s">
        <v>95</v>
      </c>
      <c r="E36" s="44" t="s">
        <v>353</v>
      </c>
      <c r="F36" s="43">
        <v>44372</v>
      </c>
    </row>
    <row r="37" spans="1:6" ht="30" x14ac:dyDescent="0.25">
      <c r="A37" s="43">
        <v>44377</v>
      </c>
      <c r="B37" s="42" t="s">
        <v>112</v>
      </c>
      <c r="C37" s="41" t="s">
        <v>104</v>
      </c>
      <c r="D37" s="44" t="s">
        <v>95</v>
      </c>
      <c r="E37" s="44" t="s">
        <v>95</v>
      </c>
      <c r="F37" s="43">
        <v>44377</v>
      </c>
    </row>
    <row r="38" spans="1:6" ht="135" x14ac:dyDescent="0.25">
      <c r="A38" s="43">
        <v>44367</v>
      </c>
      <c r="B38" s="42">
        <v>3.2</v>
      </c>
      <c r="C38" s="41" t="s">
        <v>109</v>
      </c>
      <c r="D38" s="44" t="s">
        <v>95</v>
      </c>
      <c r="E38" s="44" t="s">
        <v>95</v>
      </c>
      <c r="F38" s="43">
        <v>44367</v>
      </c>
    </row>
    <row r="39" spans="1:6" ht="30" x14ac:dyDescent="0.25">
      <c r="A39" s="43">
        <v>44331</v>
      </c>
      <c r="B39" s="42">
        <v>3.1</v>
      </c>
      <c r="C39" s="41" t="s">
        <v>108</v>
      </c>
      <c r="D39" s="44" t="s">
        <v>95</v>
      </c>
      <c r="E39" s="44" t="s">
        <v>95</v>
      </c>
      <c r="F39" s="43">
        <v>44331</v>
      </c>
    </row>
    <row r="40" spans="1:6" ht="75" x14ac:dyDescent="0.25">
      <c r="A40" s="43">
        <v>44319</v>
      </c>
      <c r="B40" s="42">
        <v>3</v>
      </c>
      <c r="C40" s="41" t="s">
        <v>107</v>
      </c>
      <c r="D40" s="44" t="s">
        <v>95</v>
      </c>
      <c r="E40" s="44" t="s">
        <v>354</v>
      </c>
      <c r="F40" s="43">
        <v>44315</v>
      </c>
    </row>
    <row r="41" spans="1:6" ht="30" x14ac:dyDescent="0.25">
      <c r="A41" s="43">
        <v>44307</v>
      </c>
      <c r="B41" s="42">
        <v>2</v>
      </c>
      <c r="C41" s="41" t="s">
        <v>105</v>
      </c>
      <c r="D41" s="44" t="s">
        <v>95</v>
      </c>
      <c r="E41" s="44" t="s">
        <v>155</v>
      </c>
      <c r="F41" s="43">
        <v>44294</v>
      </c>
    </row>
    <row r="42" spans="1:6" ht="30" x14ac:dyDescent="0.25">
      <c r="A42" s="43">
        <v>44293</v>
      </c>
      <c r="B42" s="45">
        <v>1</v>
      </c>
      <c r="C42" s="41" t="s">
        <v>106</v>
      </c>
      <c r="D42" s="44" t="s">
        <v>95</v>
      </c>
      <c r="E42" s="44" t="s">
        <v>354</v>
      </c>
      <c r="F42" s="43">
        <v>44291</v>
      </c>
    </row>
    <row r="43" spans="1:6" x14ac:dyDescent="0.25">
      <c r="A43" s="43">
        <v>44291</v>
      </c>
      <c r="B43" s="45">
        <v>0.5</v>
      </c>
      <c r="C43" s="41" t="s">
        <v>333</v>
      </c>
      <c r="D43" s="44" t="s">
        <v>95</v>
      </c>
      <c r="E43" s="44" t="s">
        <v>95</v>
      </c>
      <c r="F43"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sqref="A1:G1"/>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91"/>
      <c r="I3" s="91"/>
      <c r="J3" s="91"/>
      <c r="K3" s="91"/>
      <c r="N3" s="154" t="s">
        <v>312</v>
      </c>
    </row>
    <row r="4" spans="1:14" x14ac:dyDescent="0.25">
      <c r="A4" s="141" t="s">
        <v>238</v>
      </c>
      <c r="B4" s="141" t="s">
        <v>31</v>
      </c>
      <c r="C4" s="219" t="s">
        <v>32</v>
      </c>
      <c r="D4" s="220"/>
      <c r="E4" s="220"/>
      <c r="F4" s="220"/>
      <c r="G4" s="221"/>
      <c r="N4" s="156" t="s">
        <v>276</v>
      </c>
    </row>
    <row r="5" spans="1:14" x14ac:dyDescent="0.25">
      <c r="A5" s="101" t="s">
        <v>28</v>
      </c>
      <c r="B5" s="183"/>
      <c r="C5" s="222"/>
      <c r="D5" s="217"/>
      <c r="E5" s="217"/>
      <c r="F5" s="217"/>
      <c r="G5" s="217"/>
      <c r="N5" s="160"/>
    </row>
    <row r="6" spans="1:14" x14ac:dyDescent="0.25">
      <c r="A6" s="101" t="s">
        <v>29</v>
      </c>
      <c r="B6" s="183"/>
      <c r="C6" s="222"/>
      <c r="D6" s="217"/>
      <c r="E6" s="217"/>
      <c r="F6" s="217"/>
      <c r="G6" s="217"/>
      <c r="N6" s="160"/>
    </row>
    <row r="7" spans="1:14" x14ac:dyDescent="0.25">
      <c r="A7" s="101" t="s">
        <v>30</v>
      </c>
      <c r="B7" s="183"/>
      <c r="C7" s="222"/>
      <c r="D7" s="217"/>
      <c r="E7" s="217"/>
      <c r="F7" s="217"/>
      <c r="G7" s="217"/>
      <c r="N7" s="160"/>
    </row>
    <row r="8" spans="1:14" x14ac:dyDescent="0.25">
      <c r="A8" s="127" t="s">
        <v>94</v>
      </c>
      <c r="B8" s="126"/>
      <c r="C8" s="217"/>
      <c r="D8" s="217"/>
      <c r="E8" s="217"/>
      <c r="F8" s="217"/>
      <c r="G8" s="217"/>
      <c r="N8" s="160"/>
    </row>
    <row r="9" spans="1:14" x14ac:dyDescent="0.25">
      <c r="A9" s="153" t="s">
        <v>359</v>
      </c>
      <c r="B9" s="101"/>
      <c r="C9" s="223"/>
      <c r="D9" s="223"/>
      <c r="E9" s="223"/>
      <c r="F9" s="223"/>
      <c r="G9" s="223"/>
      <c r="N9" s="160"/>
    </row>
    <row r="10" spans="1:14" x14ac:dyDescent="0.25">
      <c r="A10" s="128" t="s">
        <v>97</v>
      </c>
      <c r="B10" s="128"/>
      <c r="C10" s="224"/>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v>5.73</v>
      </c>
      <c r="C18" s="122">
        <v>6</v>
      </c>
      <c r="D18" s="17"/>
      <c r="N18" s="159" t="s">
        <v>280</v>
      </c>
    </row>
    <row r="19" spans="1:14" x14ac:dyDescent="0.25">
      <c r="A19" t="s">
        <v>272</v>
      </c>
      <c r="B19" s="122">
        <v>7.2</v>
      </c>
      <c r="C19" s="122">
        <v>9</v>
      </c>
      <c r="D19" s="143" t="s">
        <v>249</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78.1</f>
        <v>78.099999999999994</v>
      </c>
      <c r="C22"/>
      <c r="D22" s="123"/>
      <c r="E22" s="30"/>
      <c r="N22" s="159" t="s">
        <v>282</v>
      </c>
    </row>
    <row r="23" spans="1:14" x14ac:dyDescent="0.25">
      <c r="A23" t="s">
        <v>256</v>
      </c>
      <c r="B23" s="144">
        <v>0.17</v>
      </c>
      <c r="C23"/>
      <c r="D23" s="123"/>
      <c r="E23" s="30"/>
      <c r="N23" s="159" t="s">
        <v>284</v>
      </c>
    </row>
    <row r="24" spans="1:14" x14ac:dyDescent="0.25">
      <c r="A24" t="s">
        <v>254</v>
      </c>
      <c r="B24" s="122">
        <f>10*(7.5+1.5/2)-B22-B23</f>
        <v>4.2300000000000058</v>
      </c>
      <c r="C24"/>
      <c r="D24" s="123"/>
      <c r="E24" s="30"/>
      <c r="N24" s="159" t="s">
        <v>285</v>
      </c>
    </row>
    <row r="25" spans="1:14" x14ac:dyDescent="0.25">
      <c r="A25" t="s">
        <v>324</v>
      </c>
      <c r="B25" s="122">
        <f>2.7 + 0.3 - IF(A9&lt;&gt;"",1.06,0)</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c r="D28" s="108"/>
      <c r="E28" s="108"/>
      <c r="F28" s="108"/>
      <c r="G28" s="108"/>
      <c r="H28" s="108"/>
      <c r="I28" s="108"/>
      <c r="J28" s="108"/>
      <c r="K28" s="108"/>
      <c r="L28" s="108"/>
      <c r="N28" s="156" t="s">
        <v>286</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2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25">
      <c r="A39" s="1" t="s">
        <v>237</v>
      </c>
      <c r="C39"/>
      <c r="N39" s="159" t="s">
        <v>310</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2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2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2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2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25">
      <c r="A73" s="138" t="str">
        <f>IF(A72="","",$A$65)</f>
        <v xml:space="preserve">   Enter withdraw [maf] within available water</v>
      </c>
      <c r="C73" s="104"/>
      <c r="D73" s="104"/>
      <c r="E73" s="104"/>
      <c r="F73" s="104"/>
      <c r="G73" s="104"/>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25">
      <c r="A81" s="138" t="str">
        <f>IF(A80="","",$A$65)</f>
        <v xml:space="preserve">   Enter withdraw [maf] within available water</v>
      </c>
      <c r="C81" s="104"/>
      <c r="D81" s="104"/>
      <c r="E81" s="104"/>
      <c r="F81" s="104"/>
      <c r="G81" s="104"/>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25">
      <c r="A124" s="1" t="s">
        <v>90</v>
      </c>
      <c r="B124" s="1"/>
      <c r="D124" s="2"/>
      <c r="E124" s="2"/>
      <c r="F124" s="2"/>
      <c r="G124" s="2"/>
      <c r="H124" s="2"/>
      <c r="I124" s="2"/>
      <c r="J124" s="2"/>
      <c r="K124" s="2"/>
      <c r="L124" s="2"/>
      <c r="N124" s="160"/>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2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45" customHeight="1" x14ac:dyDescent="0.25">
      <c r="A132" s="215" t="s">
        <v>274</v>
      </c>
      <c r="B132" s="216"/>
      <c r="C132" s="140"/>
      <c r="D132" s="140"/>
      <c r="E132" s="140"/>
      <c r="F132" s="140"/>
      <c r="G132" s="140"/>
      <c r="H132" s="140"/>
      <c r="I132" s="140"/>
      <c r="J132" s="140"/>
      <c r="K132" s="140"/>
      <c r="L132" s="140"/>
      <c r="N132" s="156" t="s">
        <v>302</v>
      </c>
    </row>
    <row r="133" spans="1:14" x14ac:dyDescent="0.2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2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C97" sqref="C97:G97"/>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182"/>
      <c r="I3" s="182"/>
      <c r="J3" s="182"/>
      <c r="K3" s="182"/>
      <c r="N3" s="154" t="s">
        <v>312</v>
      </c>
    </row>
    <row r="4" spans="1:14" x14ac:dyDescent="0.25">
      <c r="A4" s="141" t="s">
        <v>238</v>
      </c>
      <c r="B4" s="141" t="s">
        <v>31</v>
      </c>
      <c r="C4" s="219" t="s">
        <v>32</v>
      </c>
      <c r="D4" s="220"/>
      <c r="E4" s="220"/>
      <c r="F4" s="220"/>
      <c r="G4" s="221"/>
      <c r="N4" s="156" t="s">
        <v>276</v>
      </c>
    </row>
    <row r="5" spans="1:14" x14ac:dyDescent="0.25">
      <c r="A5" s="181" t="str">
        <f>IF(Master!A5="","",Master!A5)</f>
        <v>Upper Basin</v>
      </c>
      <c r="B5" s="183" t="s">
        <v>356</v>
      </c>
      <c r="C5" s="222" t="s">
        <v>357</v>
      </c>
      <c r="D5" s="217"/>
      <c r="E5" s="217"/>
      <c r="F5" s="217"/>
      <c r="G5" s="217"/>
      <c r="N5" s="160"/>
    </row>
    <row r="6" spans="1:14" x14ac:dyDescent="0.25">
      <c r="A6" s="181" t="str">
        <f>IF(Master!A6="","",Master!A6)</f>
        <v>Lower Basin</v>
      </c>
      <c r="B6" s="183" t="s">
        <v>356</v>
      </c>
      <c r="C6" s="222" t="s">
        <v>357</v>
      </c>
      <c r="D6" s="217"/>
      <c r="E6" s="217"/>
      <c r="F6" s="217"/>
      <c r="G6" s="217"/>
      <c r="N6" s="160"/>
    </row>
    <row r="7" spans="1:14" x14ac:dyDescent="0.25">
      <c r="A7" s="181" t="str">
        <f>IF(Master!A7="","",Master!A7)</f>
        <v>Mexico</v>
      </c>
      <c r="B7" s="183" t="s">
        <v>356</v>
      </c>
      <c r="C7" s="222" t="s">
        <v>357</v>
      </c>
      <c r="D7" s="217"/>
      <c r="E7" s="217"/>
      <c r="F7" s="217"/>
      <c r="G7" s="217"/>
      <c r="N7" s="160"/>
    </row>
    <row r="8" spans="1:14" x14ac:dyDescent="0.25">
      <c r="A8" s="181" t="str">
        <f>IF(Master!A8="","",Master!A8)</f>
        <v>Colorado River Delta</v>
      </c>
      <c r="B8" s="183" t="s">
        <v>356</v>
      </c>
      <c r="C8" s="222" t="s">
        <v>357</v>
      </c>
      <c r="D8" s="217"/>
      <c r="E8" s="217"/>
      <c r="F8" s="217"/>
      <c r="G8" s="217"/>
      <c r="N8" s="160"/>
    </row>
    <row r="9" spans="1:14" x14ac:dyDescent="0.25">
      <c r="A9" s="181" t="str">
        <f>IF(Master!A9="","",Master!A9)</f>
        <v>First Nations</v>
      </c>
      <c r="B9" s="183" t="str">
        <f>IF($A9&lt;&gt;"",B8,"")</f>
        <v>Law</v>
      </c>
      <c r="C9" s="231" t="s">
        <v>365</v>
      </c>
      <c r="D9" s="232"/>
      <c r="E9" s="232"/>
      <c r="F9" s="232"/>
      <c r="G9" s="233"/>
      <c r="N9" s="160"/>
    </row>
    <row r="10" spans="1:14" x14ac:dyDescent="0.25">
      <c r="A10" s="184" t="s">
        <v>97</v>
      </c>
      <c r="B10" s="184"/>
      <c r="C10" s="224" t="s">
        <v>358</v>
      </c>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f>Master!B18</f>
        <v>5.73</v>
      </c>
      <c r="C18" s="122">
        <f>Master!C18</f>
        <v>6</v>
      </c>
      <c r="D18" s="17"/>
      <c r="N18" s="159" t="s">
        <v>280</v>
      </c>
    </row>
    <row r="19" spans="1:14" x14ac:dyDescent="0.25">
      <c r="A19" t="s">
        <v>272</v>
      </c>
      <c r="B19" s="122">
        <f>Master!B19</f>
        <v>7.2</v>
      </c>
      <c r="C19" s="122">
        <f>Master!C19</f>
        <v>9</v>
      </c>
      <c r="D19" s="11" t="str">
        <f>Master!D19</f>
        <v>9/1/2021 values</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Master!B22</f>
        <v>78.099999999999994</v>
      </c>
      <c r="C22"/>
      <c r="D22" s="123"/>
      <c r="E22" s="30"/>
      <c r="N22" s="159" t="s">
        <v>282</v>
      </c>
    </row>
    <row r="23" spans="1:14" x14ac:dyDescent="0.25">
      <c r="A23" t="s">
        <v>256</v>
      </c>
      <c r="B23" s="144">
        <f>Master!B23</f>
        <v>0.17</v>
      </c>
      <c r="C23"/>
      <c r="D23" s="123"/>
      <c r="E23" s="30"/>
      <c r="N23" s="159" t="s">
        <v>284</v>
      </c>
    </row>
    <row r="24" spans="1:14" x14ac:dyDescent="0.25">
      <c r="A24" t="s">
        <v>254</v>
      </c>
      <c r="B24" s="122">
        <f>Master!B24</f>
        <v>4.2300000000000058</v>
      </c>
      <c r="C24"/>
      <c r="D24" s="123"/>
      <c r="E24" s="30"/>
      <c r="N24" s="159" t="s">
        <v>285</v>
      </c>
    </row>
    <row r="25" spans="1:14" x14ac:dyDescent="0.25">
      <c r="A25" t="s">
        <v>324</v>
      </c>
      <c r="B25" s="122">
        <f>Master!B25</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2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25">
      <c r="A39" s="1" t="s">
        <v>237</v>
      </c>
      <c r="C39"/>
      <c r="N39" s="159" t="s">
        <v>310</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2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2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2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2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2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25">
      <c r="A65" s="138" t="str">
        <f>IF(A64="","","   Enter withdraw [maf] within available water")</f>
        <v xml:space="preserve">   Enter withdraw [maf] within available water</v>
      </c>
      <c r="C65" s="240" t="str">
        <f>IF(C$28&lt;&gt;"",IF(C64&gt;4.2,4.2,MAX(C64,0)-0.01),"")</f>
        <v/>
      </c>
      <c r="D65" s="240" t="str">
        <f t="shared" ref="D65:G65" si="22">IF(D$28&lt;&gt;"",IF(D64&gt;4.2,4.2,MAX(D64,0)-0.01),"")</f>
        <v/>
      </c>
      <c r="E65" s="240" t="str">
        <f t="shared" si="22"/>
        <v/>
      </c>
      <c r="F65" s="240" t="str">
        <f t="shared" si="22"/>
        <v/>
      </c>
      <c r="G65" s="240"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2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2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2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60"/>
    </row>
    <row r="104" spans="1:14" x14ac:dyDescent="0.2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50" t="str">
        <f t="shared" ca="1" si="43"/>
        <v/>
      </c>
      <c r="M110" s="151">
        <f ca="1">IF(OR($A110=""),"",SUM(C110:L110))</f>
        <v>0</v>
      </c>
      <c r="N110" s="164"/>
    </row>
    <row r="111" spans="1:14" x14ac:dyDescent="0.2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50" t="str">
        <f t="shared" ca="1" si="43"/>
        <v/>
      </c>
      <c r="M111" s="151">
        <f t="shared" ref="M111:M115" ca="1" si="44">IF(OR($A111=""),"",SUM(C111:L111))</f>
        <v>0</v>
      </c>
      <c r="N111" s="164"/>
    </row>
    <row r="112" spans="1:14" x14ac:dyDescent="0.2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50" t="str">
        <f t="shared" ca="1" si="43"/>
        <v/>
      </c>
      <c r="M112" s="151">
        <f t="shared" ca="1" si="44"/>
        <v>0</v>
      </c>
      <c r="N112" s="164"/>
    </row>
    <row r="113" spans="1:14" x14ac:dyDescent="0.2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50" t="str">
        <f t="shared" ca="1" si="43"/>
        <v/>
      </c>
      <c r="M113" s="151">
        <f t="shared" ca="1" si="44"/>
        <v>0</v>
      </c>
      <c r="N113" s="164"/>
    </row>
    <row r="114" spans="1:14" x14ac:dyDescent="0.2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50" t="str">
        <f t="shared" ca="1" si="43"/>
        <v/>
      </c>
      <c r="M114" s="151">
        <f t="shared" ca="1" si="44"/>
        <v>0</v>
      </c>
      <c r="N114" s="164"/>
    </row>
    <row r="115" spans="1:14" x14ac:dyDescent="0.2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50" t="str">
        <f t="shared" ca="1" si="43"/>
        <v/>
      </c>
      <c r="M115" s="151">
        <f t="shared" ca="1" si="44"/>
        <v>0</v>
      </c>
      <c r="N115" s="164"/>
    </row>
    <row r="116" spans="1:14" x14ac:dyDescent="0.2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60"/>
    </row>
    <row r="119" spans="1:14" x14ac:dyDescent="0.2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60"/>
    </row>
    <row r="120" spans="1:14" x14ac:dyDescent="0.2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60"/>
    </row>
    <row r="121" spans="1:14" x14ac:dyDescent="0.2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60"/>
    </row>
    <row r="122" spans="1:14" x14ac:dyDescent="0.2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60"/>
    </row>
    <row r="123" spans="1:14" x14ac:dyDescent="0.2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60"/>
    </row>
    <row r="124" spans="1:14" x14ac:dyDescent="0.25">
      <c r="A124" s="1" t="s">
        <v>90</v>
      </c>
      <c r="B124" s="1"/>
      <c r="D124" s="2"/>
      <c r="E124" s="2"/>
      <c r="F124" s="2"/>
      <c r="G124" s="2"/>
      <c r="H124" s="2"/>
      <c r="I124" s="2"/>
      <c r="J124" s="2"/>
      <c r="K124" s="2"/>
      <c r="L124" s="2"/>
      <c r="N124" s="160"/>
    </row>
    <row r="125" spans="1:14" x14ac:dyDescent="0.2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60"/>
    </row>
    <row r="126" spans="1:14" x14ac:dyDescent="0.2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60"/>
    </row>
    <row r="127" spans="1:14" x14ac:dyDescent="0.2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60"/>
    </row>
    <row r="128" spans="1:14" x14ac:dyDescent="0.2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60"/>
    </row>
    <row r="129" spans="1:14" x14ac:dyDescent="0.2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60"/>
    </row>
    <row r="130" spans="1:14" x14ac:dyDescent="0.2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60"/>
    </row>
    <row r="131" spans="1:14" x14ac:dyDescent="0.25">
      <c r="A131" s="1" t="s">
        <v>223</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9" t="s">
        <v>301</v>
      </c>
    </row>
    <row r="132" spans="1:14" ht="29.45" customHeight="1" x14ac:dyDescent="0.25">
      <c r="A132" s="215" t="s">
        <v>274</v>
      </c>
      <c r="B132" s="216"/>
      <c r="C132" s="140">
        <v>0.5</v>
      </c>
      <c r="D132" s="140">
        <v>0.5</v>
      </c>
      <c r="E132" s="140">
        <v>0.5</v>
      </c>
      <c r="F132" s="140"/>
      <c r="G132" s="140"/>
      <c r="H132" s="140"/>
      <c r="I132" s="140"/>
      <c r="J132" s="140"/>
      <c r="K132" s="140"/>
      <c r="L132" s="140"/>
      <c r="N132" s="156" t="s">
        <v>302</v>
      </c>
    </row>
    <row r="133" spans="1:14" x14ac:dyDescent="0.25">
      <c r="A133" s="1" t="s">
        <v>231</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9" t="s">
        <v>313</v>
      </c>
    </row>
    <row r="134" spans="1:14" x14ac:dyDescent="0.25">
      <c r="A134" s="1" t="s">
        <v>232</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34" t="s">
        <v>138</v>
      </c>
      <c r="E3" s="234"/>
      <c r="F3" s="234" t="s">
        <v>139</v>
      </c>
      <c r="G3" s="234"/>
      <c r="H3" s="234"/>
      <c r="I3" s="234" t="s">
        <v>140</v>
      </c>
      <c r="J3" s="234"/>
      <c r="K3" s="234"/>
      <c r="L3" s="149"/>
      <c r="M3" s="234" t="s">
        <v>30</v>
      </c>
      <c r="N3" s="234"/>
      <c r="O3" s="234"/>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2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2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2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2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2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2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2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259</v>
      </c>
    </row>
    <row r="4" spans="1:9" s="58" customFormat="1" ht="45" x14ac:dyDescent="0.25">
      <c r="A4" s="39" t="s">
        <v>166</v>
      </c>
      <c r="B4" s="39" t="s">
        <v>171</v>
      </c>
      <c r="C4" s="39" t="s">
        <v>172</v>
      </c>
      <c r="D4" s="40" t="s">
        <v>167</v>
      </c>
      <c r="E4" s="39" t="s">
        <v>186</v>
      </c>
      <c r="F4" s="39" t="s">
        <v>187</v>
      </c>
      <c r="G4" s="133" t="s">
        <v>220</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2022-01-27T18:35:30Z</dcterms:modified>
</cp:coreProperties>
</file>