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ding2\500PlusPlan\"/>
    </mc:Choice>
  </mc:AlternateContent>
  <xr:revisionPtr revIDLastSave="0" documentId="13_ncr:1_{E9B23009-DD2F-4E35-B51E-9D10FD25C1C8}" xr6:coauthVersionLast="36" xr6:coauthVersionMax="36" xr10:uidLastSave="{00000000-0000-0000-0000-000000000000}"/>
  <bookViews>
    <workbookView xWindow="0" yWindow="0" windowWidth="25200" windowHeight="11480" activeTab="2" xr2:uid="{95F8874B-1661-4F8A-9599-69693F490963}"/>
  </bookViews>
  <sheets>
    <sheet name="August 2022" sheetId="2" r:id="rId1"/>
    <sheet name="500 Plus Plan" sheetId="1" r:id="rId2"/>
    <sheet name="Combined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4" l="1"/>
  <c r="D23" i="4"/>
  <c r="D24" i="4"/>
  <c r="D25" i="4"/>
  <c r="D21" i="4"/>
  <c r="F25" i="4"/>
  <c r="E25" i="4"/>
  <c r="H24" i="4"/>
  <c r="F24" i="4" s="1"/>
  <c r="B24" i="4"/>
  <c r="F23" i="4"/>
  <c r="E23" i="4"/>
  <c r="H22" i="4"/>
  <c r="F22" i="4" s="1"/>
  <c r="E22" i="4"/>
  <c r="C22" i="4"/>
  <c r="B22" i="4"/>
  <c r="F21" i="4"/>
  <c r="E21" i="4"/>
  <c r="E24" i="4" l="1"/>
  <c r="D21" i="2"/>
  <c r="E22" i="2"/>
  <c r="F22" i="2"/>
  <c r="E24" i="2"/>
  <c r="F24" i="2"/>
  <c r="H23" i="2"/>
  <c r="E23" i="2" s="1"/>
  <c r="H21" i="2"/>
  <c r="E21" i="2" s="1"/>
  <c r="C21" i="2"/>
  <c r="E20" i="2"/>
  <c r="F20" i="2"/>
  <c r="C23" i="2"/>
  <c r="F21" i="2" l="1"/>
  <c r="F23" i="2"/>
  <c r="C23" i="1"/>
  <c r="E23" i="1" s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A27" i="1"/>
  <c r="A25" i="1"/>
  <c r="D23" i="1" l="1"/>
  <c r="F23" i="1"/>
</calcChain>
</file>

<file path=xl/sharedStrings.xml><?xml version="1.0" encoding="utf-8"?>
<sst xmlns="http://schemas.openxmlformats.org/spreadsheetml/2006/main" count="83" uniqueCount="43">
  <si>
    <t>Description</t>
  </si>
  <si>
    <t>Price</t>
  </si>
  <si>
    <t>($/acre-foot)</t>
  </si>
  <si>
    <t>Pilot System Conservation Program (USBR, 2021e)</t>
  </si>
  <si>
    <t>$100 - $250</t>
  </si>
  <si>
    <t>Low value agriculture – Upper Basin</t>
  </si>
  <si>
    <t>$300 - $500</t>
  </si>
  <si>
    <t>Agriculture - Lower Basin</t>
  </si>
  <si>
    <t>$700 - $1,000</t>
  </si>
  <si>
    <t>Desalination in the Sea of Cortez (James, 2021)</t>
  </si>
  <si>
    <t>Approx. Price ($/acre-foot)</t>
  </si>
  <si>
    <t>Table 1. Rough Colorado River Water Prices</t>
  </si>
  <si>
    <t>500-Plus Plan</t>
  </si>
  <si>
    <t>Half 500-Plus Plan</t>
  </si>
  <si>
    <t>Double 500-Plus Plan</t>
  </si>
  <si>
    <t>Data Source</t>
  </si>
  <si>
    <t>Range</t>
  </si>
  <si>
    <t>Lower</t>
  </si>
  <si>
    <t>Upper</t>
  </si>
  <si>
    <t>Upper Basin - Agriculture</t>
  </si>
  <si>
    <t>Lower Basin - Agriculture</t>
  </si>
  <si>
    <t>--</t>
  </si>
  <si>
    <t>Mid</t>
  </si>
  <si>
    <t>Estimate the cost ($ million) by multiplying recent water prices ($/acre-foot) throughout the Colorado River basin (Table 1) by the target water volume (million acre-feet)(Table 2).</t>
  </si>
  <si>
    <t>This workbook tries to estimate the cost to purchase water for the 500-Plus Plan (Allhands, 2021). In the 500-Plus Plan, the Lower Basin states increase their conservation efforts by 500,000 acre-feet per year over their current Drought Contingecy Plan schedule by voluntarily purchase water from Lower Basin users.</t>
  </si>
  <si>
    <t>500-Plus Plan Cost Estimate</t>
  </si>
  <si>
    <t>Estimates consider uncertainties in the purchase price ($/acre-foot) and the target water volume (0.25, 0.5, and 1.0 maf per year).</t>
  </si>
  <si>
    <t>Cost ($ Mill) to Purchase Target Water Volume (maf per year)</t>
  </si>
  <si>
    <t>Table 2. Compensation ($ million) for different water prices ($/acre-foot) and different planned target water volumes (maf per year)</t>
  </si>
  <si>
    <t>500 Plus Plan (Alhands, 2021)</t>
  </si>
  <si>
    <t>Price ($/acre-foot)</t>
  </si>
  <si>
    <t>Upper Basin Agriculture</t>
  </si>
  <si>
    <t>Lower Basin Agriculture</t>
  </si>
  <si>
    <t>Cost to purchase 1, 2, and 4 million-acre-feet of conservation</t>
  </si>
  <si>
    <t>Table 2. Compensation ($ billion) for different water prices and target water conservation volumes</t>
  </si>
  <si>
    <t>Desalination in Sea of Cortez (James, 2021)</t>
  </si>
  <si>
    <t>500 Plus Plan (Hager, 2021)</t>
  </si>
  <si>
    <t>Upper Basin Agriculture*</t>
  </si>
  <si>
    <t>Lower Basin Agriculture*</t>
  </si>
  <si>
    <t>August 2022 goal</t>
  </si>
  <si>
    <t>*Discussion with managers during basin account activity</t>
  </si>
  <si>
    <t>Upper Basin agriculture*</t>
  </si>
  <si>
    <t>Lower Basin agriculture*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</si>
</sst>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"/>
    <numFmt numFmtId="166" formatCode="&quot;$&quot;#,##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2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6" fontId="4" fillId="0" borderId="4" xfId="0" applyNumberFormat="1" applyFont="1" applyBorder="1" applyAlignment="1">
      <alignment horizontal="center" vertical="center" wrapText="1"/>
    </xf>
    <xf numFmtId="0" fontId="2" fillId="0" borderId="0" xfId="0" applyFont="1"/>
    <xf numFmtId="0" fontId="4" fillId="0" borderId="5" xfId="0" applyFont="1" applyBorder="1" applyAlignment="1">
      <alignment vertical="top" wrapText="1"/>
    </xf>
    <xf numFmtId="164" fontId="4" fillId="0" borderId="5" xfId="1" applyNumberFormat="1" applyFont="1" applyBorder="1" applyAlignment="1">
      <alignment horizontal="center" vertical="top" wrapText="1"/>
    </xf>
    <xf numFmtId="164" fontId="4" fillId="0" borderId="5" xfId="0" applyNumberFormat="1" applyFont="1" applyBorder="1" applyAlignment="1">
      <alignment horizontal="center" vertical="top"/>
    </xf>
    <xf numFmtId="164" fontId="4" fillId="4" borderId="5" xfId="0" applyNumberFormat="1" applyFont="1" applyFill="1" applyBorder="1" applyAlignment="1">
      <alignment horizontal="center" vertical="top"/>
    </xf>
    <xf numFmtId="164" fontId="4" fillId="0" borderId="5" xfId="1" quotePrefix="1" applyNumberFormat="1" applyFont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/>
    </xf>
    <xf numFmtId="165" fontId="5" fillId="3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/>
    <xf numFmtId="1" fontId="3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wrapText="1"/>
    </xf>
    <xf numFmtId="0" fontId="7" fillId="0" borderId="0" xfId="0" applyFont="1" applyBorder="1" applyAlignment="1"/>
    <xf numFmtId="0" fontId="0" fillId="0" borderId="0" xfId="0" applyBorder="1"/>
    <xf numFmtId="0" fontId="3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4" fillId="0" borderId="5" xfId="0" applyFont="1" applyBorder="1" applyAlignment="1">
      <alignment horizontal="center" vertical="center" wrapText="1"/>
    </xf>
    <xf numFmtId="6" fontId="4" fillId="0" borderId="5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7"/>
    </xf>
    <xf numFmtId="0" fontId="3" fillId="2" borderId="2" xfId="0" applyFont="1" applyFill="1" applyBorder="1" applyAlignment="1">
      <alignment horizontal="left" vertical="center" wrapText="1" indent="7"/>
    </xf>
    <xf numFmtId="0" fontId="7" fillId="0" borderId="13" xfId="0" applyFont="1" applyBorder="1" applyAlignment="1">
      <alignment horizontal="left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 indent="7"/>
    </xf>
    <xf numFmtId="0" fontId="6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3B223-3368-4D30-8DBD-76040D02CFA0}">
  <dimension ref="A1:H26"/>
  <sheetViews>
    <sheetView topLeftCell="A18" zoomScale="150" zoomScaleNormal="150" workbookViewId="0">
      <selection activeCell="E21" sqref="E21"/>
    </sheetView>
  </sheetViews>
  <sheetFormatPr defaultRowHeight="14.5" x14ac:dyDescent="0.35"/>
  <cols>
    <col min="1" max="1" width="46.36328125" customWidth="1"/>
    <col min="2" max="2" width="13.90625" customWidth="1"/>
    <col min="3" max="3" width="13.08984375" customWidth="1"/>
    <col min="4" max="4" width="39" customWidth="1"/>
    <col min="5" max="5" width="6.453125" customWidth="1"/>
    <col min="6" max="6" width="8.6328125" customWidth="1"/>
  </cols>
  <sheetData>
    <row r="1" spans="1:2" x14ac:dyDescent="0.35">
      <c r="A1" s="6" t="s">
        <v>33</v>
      </c>
    </row>
    <row r="3" spans="1:2" x14ac:dyDescent="0.35">
      <c r="A3" t="s">
        <v>24</v>
      </c>
    </row>
    <row r="5" spans="1:2" x14ac:dyDescent="0.35">
      <c r="A5" t="s">
        <v>26</v>
      </c>
    </row>
    <row r="7" spans="1:2" x14ac:dyDescent="0.35">
      <c r="A7" t="s">
        <v>23</v>
      </c>
    </row>
    <row r="9" spans="1:2" ht="15" thickBot="1" x14ac:dyDescent="0.4">
      <c r="A9" s="6" t="s">
        <v>11</v>
      </c>
    </row>
    <row r="10" spans="1:2" ht="15" x14ac:dyDescent="0.35">
      <c r="A10" s="27" t="s">
        <v>0</v>
      </c>
      <c r="B10" s="2" t="s">
        <v>1</v>
      </c>
    </row>
    <row r="11" spans="1:2" ht="15.5" thickBot="1" x14ac:dyDescent="0.4">
      <c r="A11" s="28"/>
      <c r="B11" s="3" t="s">
        <v>2</v>
      </c>
    </row>
    <row r="12" spans="1:2" ht="16" thickBot="1" x14ac:dyDescent="0.4">
      <c r="A12" s="1" t="s">
        <v>3</v>
      </c>
      <c r="B12" s="4" t="s">
        <v>4</v>
      </c>
    </row>
    <row r="13" spans="1:2" ht="16" thickBot="1" x14ac:dyDescent="0.4">
      <c r="A13" s="1" t="s">
        <v>36</v>
      </c>
      <c r="B13" s="5">
        <v>200</v>
      </c>
    </row>
    <row r="14" spans="1:2" ht="16" thickBot="1" x14ac:dyDescent="0.4">
      <c r="A14" s="1" t="s">
        <v>41</v>
      </c>
      <c r="B14" s="4" t="s">
        <v>6</v>
      </c>
    </row>
    <row r="15" spans="1:2" ht="17" customHeight="1" thickBot="1" x14ac:dyDescent="0.4">
      <c r="A15" s="1" t="s">
        <v>42</v>
      </c>
      <c r="B15" s="4" t="s">
        <v>8</v>
      </c>
    </row>
    <row r="16" spans="1:2" ht="16" thickBot="1" x14ac:dyDescent="0.4">
      <c r="A16" s="1" t="s">
        <v>35</v>
      </c>
      <c r="B16" s="5">
        <v>2000</v>
      </c>
    </row>
    <row r="17" spans="1:8" x14ac:dyDescent="0.35">
      <c r="A17" s="29" t="s">
        <v>40</v>
      </c>
      <c r="B17" s="29"/>
    </row>
    <row r="19" spans="1:8" x14ac:dyDescent="0.35">
      <c r="C19" s="18" t="s">
        <v>34</v>
      </c>
      <c r="D19" s="18"/>
      <c r="E19" s="18"/>
      <c r="F19" s="18"/>
      <c r="G19" s="18"/>
    </row>
    <row r="20" spans="1:8" ht="30" x14ac:dyDescent="0.35">
      <c r="C20" s="16" t="s">
        <v>30</v>
      </c>
      <c r="D20" s="16" t="s">
        <v>0</v>
      </c>
      <c r="E20" s="19" t="str">
        <f t="shared" ref="E20:F20" si="0">TEXT(E26,"0")&amp;" maf"</f>
        <v>2 maf</v>
      </c>
      <c r="F20" s="19" t="str">
        <f t="shared" si="0"/>
        <v>4 maf</v>
      </c>
    </row>
    <row r="21" spans="1:8" ht="46.5" x14ac:dyDescent="0.35">
      <c r="C21" s="8">
        <f>$B$13</f>
        <v>200</v>
      </c>
      <c r="D21" s="7" t="str">
        <f>A12&amp;"; "&amp;A13</f>
        <v>Pilot System Conservation Program (USBR, 2021e); 500 Plus Plan (Hager, 2021)</v>
      </c>
      <c r="E21" s="15">
        <f>$H21*E$26/1000</f>
        <v>0.4</v>
      </c>
      <c r="F21" s="15">
        <f>$H21*F$26/1000</f>
        <v>0.8</v>
      </c>
      <c r="H21" s="8">
        <f>$B$13</f>
        <v>200</v>
      </c>
    </row>
    <row r="22" spans="1:8" ht="15.5" x14ac:dyDescent="0.35">
      <c r="C22" s="8">
        <v>400</v>
      </c>
      <c r="D22" s="7" t="s">
        <v>31</v>
      </c>
      <c r="E22" s="15">
        <f>$H22*E$26/1000</f>
        <v>0.8</v>
      </c>
      <c r="F22" s="15">
        <f>$H22*F$26/1000</f>
        <v>1.6</v>
      </c>
      <c r="H22" s="8">
        <v>400</v>
      </c>
    </row>
    <row r="23" spans="1:8" ht="15.5" x14ac:dyDescent="0.35">
      <c r="C23" s="8">
        <f>AVERAGE(700,1000)</f>
        <v>850</v>
      </c>
      <c r="D23" s="7" t="s">
        <v>32</v>
      </c>
      <c r="E23" s="15">
        <f>$H23*E$26/1000</f>
        <v>1.7</v>
      </c>
      <c r="F23" s="15">
        <f>$H23*F$26/1000</f>
        <v>3.4</v>
      </c>
      <c r="H23" s="8">
        <f>AVERAGE(700,1000)</f>
        <v>850</v>
      </c>
    </row>
    <row r="24" spans="1:8" ht="31" x14ac:dyDescent="0.35">
      <c r="C24" s="8">
        <v>2000</v>
      </c>
      <c r="D24" s="7" t="s">
        <v>35</v>
      </c>
      <c r="E24" s="15">
        <f>$H24*E$26/1000</f>
        <v>4</v>
      </c>
      <c r="F24" s="15">
        <f>$H24*F$26/1000</f>
        <v>8</v>
      </c>
      <c r="H24" s="8">
        <v>2000</v>
      </c>
    </row>
    <row r="26" spans="1:8" x14ac:dyDescent="0.35">
      <c r="E26" s="17">
        <v>2</v>
      </c>
      <c r="F26" s="17">
        <v>4</v>
      </c>
    </row>
  </sheetData>
  <mergeCells count="2">
    <mergeCell ref="A10:A11"/>
    <mergeCell ref="A17:B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71F0-DC88-4C65-95FE-F2847390B80C}">
  <dimension ref="A1:F28"/>
  <sheetViews>
    <sheetView topLeftCell="A8" zoomScale="150" zoomScaleNormal="150" workbookViewId="0">
      <selection activeCell="A23" sqref="A23"/>
    </sheetView>
  </sheetViews>
  <sheetFormatPr defaultRowHeight="14.5" x14ac:dyDescent="0.35"/>
  <cols>
    <col min="1" max="1" width="48.26953125" customWidth="1"/>
    <col min="2" max="2" width="17" customWidth="1"/>
    <col min="3" max="3" width="14.81640625" customWidth="1"/>
    <col min="4" max="4" width="22.453125" customWidth="1"/>
    <col min="5" max="5" width="19.54296875" customWidth="1"/>
    <col min="6" max="6" width="23.26953125" customWidth="1"/>
  </cols>
  <sheetData>
    <row r="1" spans="1:2" x14ac:dyDescent="0.35">
      <c r="A1" s="6" t="s">
        <v>25</v>
      </c>
    </row>
    <row r="3" spans="1:2" x14ac:dyDescent="0.35">
      <c r="A3" t="s">
        <v>24</v>
      </c>
    </row>
    <row r="5" spans="1:2" x14ac:dyDescent="0.35">
      <c r="A5" t="s">
        <v>26</v>
      </c>
    </row>
    <row r="7" spans="1:2" x14ac:dyDescent="0.35">
      <c r="A7" t="s">
        <v>23</v>
      </c>
    </row>
    <row r="9" spans="1:2" ht="15" thickBot="1" x14ac:dyDescent="0.4">
      <c r="A9" s="6" t="s">
        <v>11</v>
      </c>
    </row>
    <row r="10" spans="1:2" ht="15" x14ac:dyDescent="0.35">
      <c r="A10" s="27" t="s">
        <v>0</v>
      </c>
      <c r="B10" s="2" t="s">
        <v>1</v>
      </c>
    </row>
    <row r="11" spans="1:2" ht="15.5" thickBot="1" x14ac:dyDescent="0.4">
      <c r="A11" s="28"/>
      <c r="B11" s="3" t="s">
        <v>2</v>
      </c>
    </row>
    <row r="12" spans="1:2" ht="16" thickBot="1" x14ac:dyDescent="0.4">
      <c r="A12" s="1" t="s">
        <v>3</v>
      </c>
      <c r="B12" s="4" t="s">
        <v>4</v>
      </c>
    </row>
    <row r="13" spans="1:2" ht="16" thickBot="1" x14ac:dyDescent="0.4">
      <c r="A13" s="1" t="s">
        <v>29</v>
      </c>
      <c r="B13" s="5">
        <v>200</v>
      </c>
    </row>
    <row r="14" spans="1:2" ht="16" thickBot="1" x14ac:dyDescent="0.4">
      <c r="A14" s="1" t="s">
        <v>5</v>
      </c>
      <c r="B14" s="4" t="s">
        <v>6</v>
      </c>
    </row>
    <row r="15" spans="1:2" ht="16" thickBot="1" x14ac:dyDescent="0.4">
      <c r="A15" s="1" t="s">
        <v>7</v>
      </c>
      <c r="B15" s="4" t="s">
        <v>8</v>
      </c>
    </row>
    <row r="16" spans="1:2" ht="16" thickBot="1" x14ac:dyDescent="0.4">
      <c r="A16" s="1" t="s">
        <v>9</v>
      </c>
      <c r="B16" s="5">
        <v>2000</v>
      </c>
    </row>
    <row r="19" spans="1:6" ht="16.5" customHeight="1" x14ac:dyDescent="0.35">
      <c r="A19" s="38" t="s">
        <v>28</v>
      </c>
      <c r="B19" s="38"/>
      <c r="C19" s="38"/>
      <c r="D19" s="38"/>
      <c r="E19" s="38"/>
      <c r="F19" s="38"/>
    </row>
    <row r="20" spans="1:6" ht="18.75" customHeight="1" x14ac:dyDescent="0.35">
      <c r="A20" s="30" t="s">
        <v>15</v>
      </c>
      <c r="B20" s="31" t="s">
        <v>16</v>
      </c>
      <c r="C20" s="32" t="s">
        <v>10</v>
      </c>
      <c r="D20" s="35" t="s">
        <v>27</v>
      </c>
      <c r="E20" s="36"/>
      <c r="F20" s="37"/>
    </row>
    <row r="21" spans="1:6" ht="18.75" customHeight="1" x14ac:dyDescent="0.35">
      <c r="A21" s="30"/>
      <c r="B21" s="31"/>
      <c r="C21" s="33"/>
      <c r="D21" s="12" t="s">
        <v>13</v>
      </c>
      <c r="E21" s="14" t="s">
        <v>12</v>
      </c>
      <c r="F21" s="12" t="s">
        <v>14</v>
      </c>
    </row>
    <row r="22" spans="1:6" ht="15.75" customHeight="1" x14ac:dyDescent="0.35">
      <c r="A22" s="30"/>
      <c r="B22" s="31"/>
      <c r="C22" s="34"/>
      <c r="D22" s="12">
        <v>0.25</v>
      </c>
      <c r="E22" s="14">
        <v>0.5</v>
      </c>
      <c r="F22" s="13">
        <v>1</v>
      </c>
    </row>
    <row r="23" spans="1:6" ht="15.75" customHeight="1" x14ac:dyDescent="0.35">
      <c r="A23" s="7" t="s">
        <v>3</v>
      </c>
      <c r="B23" s="8" t="s">
        <v>22</v>
      </c>
      <c r="C23" s="8">
        <f>AVERAGE(100, 250)</f>
        <v>175</v>
      </c>
      <c r="D23" s="9">
        <f t="shared" ref="D23:F28" si="0">$C23*D$22</f>
        <v>43.75</v>
      </c>
      <c r="E23" s="10">
        <f t="shared" si="0"/>
        <v>87.5</v>
      </c>
      <c r="F23" s="9">
        <f t="shared" si="0"/>
        <v>175</v>
      </c>
    </row>
    <row r="24" spans="1:6" ht="15.5" x14ac:dyDescent="0.35">
      <c r="A24" s="7" t="s">
        <v>19</v>
      </c>
      <c r="B24" s="8" t="s">
        <v>17</v>
      </c>
      <c r="C24" s="8">
        <v>300</v>
      </c>
      <c r="D24" s="9">
        <f t="shared" si="0"/>
        <v>75</v>
      </c>
      <c r="E24" s="10">
        <f t="shared" si="0"/>
        <v>150</v>
      </c>
      <c r="F24" s="9">
        <f t="shared" si="0"/>
        <v>300</v>
      </c>
    </row>
    <row r="25" spans="1:6" ht="15.5" x14ac:dyDescent="0.35">
      <c r="A25" s="7" t="str">
        <f>A24</f>
        <v>Upper Basin - Agriculture</v>
      </c>
      <c r="B25" s="8" t="s">
        <v>18</v>
      </c>
      <c r="C25" s="8">
        <v>500</v>
      </c>
      <c r="D25" s="9">
        <f t="shared" si="0"/>
        <v>125</v>
      </c>
      <c r="E25" s="10">
        <f t="shared" si="0"/>
        <v>250</v>
      </c>
      <c r="F25" s="9">
        <f t="shared" si="0"/>
        <v>500</v>
      </c>
    </row>
    <row r="26" spans="1:6" ht="15.5" x14ac:dyDescent="0.35">
      <c r="A26" s="7" t="s">
        <v>20</v>
      </c>
      <c r="B26" s="8" t="s">
        <v>17</v>
      </c>
      <c r="C26" s="8">
        <v>700</v>
      </c>
      <c r="D26" s="9">
        <f t="shared" si="0"/>
        <v>175</v>
      </c>
      <c r="E26" s="10">
        <f t="shared" si="0"/>
        <v>350</v>
      </c>
      <c r="F26" s="9">
        <f t="shared" si="0"/>
        <v>700</v>
      </c>
    </row>
    <row r="27" spans="1:6" ht="15.5" x14ac:dyDescent="0.35">
      <c r="A27" s="7" t="str">
        <f>A26</f>
        <v>Lower Basin - Agriculture</v>
      </c>
      <c r="B27" s="8" t="s">
        <v>18</v>
      </c>
      <c r="C27" s="8">
        <v>1000</v>
      </c>
      <c r="D27" s="9">
        <f t="shared" si="0"/>
        <v>250</v>
      </c>
      <c r="E27" s="10">
        <f t="shared" si="0"/>
        <v>500</v>
      </c>
      <c r="F27" s="9">
        <f t="shared" si="0"/>
        <v>1000</v>
      </c>
    </row>
    <row r="28" spans="1:6" ht="16.5" customHeight="1" x14ac:dyDescent="0.35">
      <c r="A28" s="7" t="s">
        <v>9</v>
      </c>
      <c r="B28" s="11" t="s">
        <v>21</v>
      </c>
      <c r="C28" s="8">
        <v>2000</v>
      </c>
      <c r="D28" s="9">
        <f t="shared" si="0"/>
        <v>500</v>
      </c>
      <c r="E28" s="10">
        <f t="shared" si="0"/>
        <v>1000</v>
      </c>
      <c r="F28" s="9">
        <f t="shared" si="0"/>
        <v>2000</v>
      </c>
    </row>
  </sheetData>
  <mergeCells count="6">
    <mergeCell ref="A10:A11"/>
    <mergeCell ref="A20:A22"/>
    <mergeCell ref="B20:B22"/>
    <mergeCell ref="C20:C22"/>
    <mergeCell ref="D20:F20"/>
    <mergeCell ref="A19:F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41339-2860-47AA-AFF7-74689DA51AB1}">
  <dimension ref="A1:H27"/>
  <sheetViews>
    <sheetView tabSelected="1" topLeftCell="A13" zoomScale="150" zoomScaleNormal="150" workbookViewId="0">
      <selection activeCell="B20" sqref="B20:F26"/>
    </sheetView>
  </sheetViews>
  <sheetFormatPr defaultRowHeight="14.5" x14ac:dyDescent="0.35"/>
  <cols>
    <col min="1" max="1" width="46.36328125" customWidth="1"/>
    <col min="2" max="2" width="10.08984375" customWidth="1"/>
    <col min="3" max="3" width="39.36328125" customWidth="1"/>
    <col min="4" max="4" width="8.36328125" customWidth="1"/>
    <col min="5" max="5" width="6.26953125" customWidth="1"/>
    <col min="6" max="6" width="6.453125" customWidth="1"/>
    <col min="7" max="7" width="4.81640625" customWidth="1"/>
  </cols>
  <sheetData>
    <row r="1" spans="1:5" x14ac:dyDescent="0.35">
      <c r="A1" s="6" t="s">
        <v>33</v>
      </c>
    </row>
    <row r="3" spans="1:5" x14ac:dyDescent="0.35">
      <c r="A3" t="s">
        <v>24</v>
      </c>
    </row>
    <row r="5" spans="1:5" x14ac:dyDescent="0.35">
      <c r="A5" t="s">
        <v>26</v>
      </c>
    </row>
    <row r="7" spans="1:5" x14ac:dyDescent="0.35">
      <c r="A7" t="s">
        <v>23</v>
      </c>
    </row>
    <row r="9" spans="1:5" x14ac:dyDescent="0.35">
      <c r="A9" s="6" t="s">
        <v>11</v>
      </c>
    </row>
    <row r="10" spans="1:5" ht="15" x14ac:dyDescent="0.35">
      <c r="A10" s="39" t="s">
        <v>0</v>
      </c>
      <c r="B10" s="23" t="s">
        <v>1</v>
      </c>
    </row>
    <row r="11" spans="1:5" ht="15" x14ac:dyDescent="0.35">
      <c r="A11" s="39"/>
      <c r="B11" s="23" t="s">
        <v>2</v>
      </c>
    </row>
    <row r="12" spans="1:5" ht="31" x14ac:dyDescent="0.35">
      <c r="A12" s="24" t="s">
        <v>3</v>
      </c>
      <c r="B12" s="25" t="s">
        <v>4</v>
      </c>
    </row>
    <row r="13" spans="1:5" ht="15.5" x14ac:dyDescent="0.35">
      <c r="A13" s="24" t="s">
        <v>36</v>
      </c>
      <c r="B13" s="26">
        <v>200</v>
      </c>
    </row>
    <row r="14" spans="1:5" ht="15.5" x14ac:dyDescent="0.35">
      <c r="A14" s="24" t="s">
        <v>41</v>
      </c>
      <c r="B14" s="25" t="s">
        <v>6</v>
      </c>
    </row>
    <row r="15" spans="1:5" ht="17" customHeight="1" x14ac:dyDescent="0.35">
      <c r="A15" s="24" t="s">
        <v>42</v>
      </c>
      <c r="B15" s="25" t="s">
        <v>8</v>
      </c>
    </row>
    <row r="16" spans="1:5" ht="15.5" x14ac:dyDescent="0.35">
      <c r="A16" s="24" t="s">
        <v>35</v>
      </c>
      <c r="B16" s="26">
        <v>2000</v>
      </c>
      <c r="C16" s="22"/>
      <c r="D16" s="22"/>
      <c r="E16" s="22"/>
    </row>
    <row r="17" spans="1:8" x14ac:dyDescent="0.35">
      <c r="A17" s="29" t="s">
        <v>40</v>
      </c>
      <c r="B17" s="29"/>
      <c r="C17" s="21"/>
      <c r="D17" s="21"/>
      <c r="E17" s="21"/>
    </row>
    <row r="19" spans="1:8" ht="34" customHeight="1" x14ac:dyDescent="0.35">
      <c r="B19" s="18" t="s">
        <v>34</v>
      </c>
      <c r="C19" s="18"/>
      <c r="D19" s="18"/>
      <c r="E19" s="18"/>
      <c r="F19" s="18"/>
      <c r="G19" s="18"/>
    </row>
    <row r="20" spans="1:8" ht="34" customHeight="1" x14ac:dyDescent="0.35">
      <c r="B20" s="41" t="s">
        <v>30</v>
      </c>
      <c r="C20" s="41" t="s">
        <v>0</v>
      </c>
      <c r="D20" s="20" t="s">
        <v>12</v>
      </c>
      <c r="E20" s="40" t="s">
        <v>39</v>
      </c>
      <c r="F20" s="40"/>
      <c r="G20" s="18"/>
    </row>
    <row r="21" spans="1:8" ht="19.5" customHeight="1" x14ac:dyDescent="0.35">
      <c r="B21" s="41"/>
      <c r="C21" s="41"/>
      <c r="D21" s="19" t="str">
        <f>TEXT(D27,"0.0")&amp;" maf"</f>
        <v>0.5 maf</v>
      </c>
      <c r="E21" s="19" t="str">
        <f t="shared" ref="E21:F21" si="0">TEXT(E27,"0")&amp;" maf"</f>
        <v>2 maf</v>
      </c>
      <c r="F21" s="19" t="str">
        <f t="shared" si="0"/>
        <v>4 maf</v>
      </c>
    </row>
    <row r="22" spans="1:8" ht="32" customHeight="1" x14ac:dyDescent="0.35">
      <c r="B22" s="8">
        <f>$B$13</f>
        <v>200</v>
      </c>
      <c r="C22" s="7" t="str">
        <f>A12&amp;"; "&amp;A13</f>
        <v>Pilot System Conservation Program (USBR, 2021e); 500 Plus Plan (Hager, 2021)</v>
      </c>
      <c r="D22" s="15">
        <f t="shared" ref="D22:F25" si="1">$H22*D$27/1000</f>
        <v>0.1</v>
      </c>
      <c r="E22" s="15">
        <f t="shared" si="1"/>
        <v>0.4</v>
      </c>
      <c r="F22" s="15">
        <f t="shared" si="1"/>
        <v>0.8</v>
      </c>
      <c r="H22" s="8">
        <f>$B$13</f>
        <v>200</v>
      </c>
    </row>
    <row r="23" spans="1:8" ht="15.5" x14ac:dyDescent="0.35">
      <c r="B23" s="8">
        <v>400</v>
      </c>
      <c r="C23" s="7" t="s">
        <v>37</v>
      </c>
      <c r="D23" s="15">
        <f t="shared" si="1"/>
        <v>0.2</v>
      </c>
      <c r="E23" s="15">
        <f t="shared" si="1"/>
        <v>0.8</v>
      </c>
      <c r="F23" s="15">
        <f t="shared" si="1"/>
        <v>1.6</v>
      </c>
      <c r="H23" s="8">
        <v>400</v>
      </c>
    </row>
    <row r="24" spans="1:8" ht="15.5" x14ac:dyDescent="0.35">
      <c r="B24" s="8">
        <f>AVERAGE(700,1000)</f>
        <v>850</v>
      </c>
      <c r="C24" s="7" t="s">
        <v>38</v>
      </c>
      <c r="D24" s="15">
        <f t="shared" si="1"/>
        <v>0.42499999999999999</v>
      </c>
      <c r="E24" s="15">
        <f t="shared" si="1"/>
        <v>1.7</v>
      </c>
      <c r="F24" s="15">
        <f t="shared" si="1"/>
        <v>3.4</v>
      </c>
      <c r="H24" s="8">
        <f>AVERAGE(700,1000)</f>
        <v>850</v>
      </c>
    </row>
    <row r="25" spans="1:8" ht="16.5" customHeight="1" x14ac:dyDescent="0.35">
      <c r="B25" s="8">
        <v>2000</v>
      </c>
      <c r="C25" s="7" t="s">
        <v>35</v>
      </c>
      <c r="D25" s="15">
        <f t="shared" si="1"/>
        <v>1</v>
      </c>
      <c r="E25" s="15">
        <f t="shared" si="1"/>
        <v>4</v>
      </c>
      <c r="F25" s="15">
        <f t="shared" si="1"/>
        <v>8</v>
      </c>
      <c r="H25" s="8">
        <v>2000</v>
      </c>
    </row>
    <row r="26" spans="1:8" x14ac:dyDescent="0.35">
      <c r="B26" s="29" t="s">
        <v>40</v>
      </c>
      <c r="C26" s="29"/>
      <c r="D26" s="29"/>
      <c r="E26" s="29"/>
      <c r="F26" s="29"/>
    </row>
    <row r="27" spans="1:8" x14ac:dyDescent="0.35">
      <c r="D27" s="17">
        <v>0.5</v>
      </c>
      <c r="E27" s="17">
        <v>2</v>
      </c>
      <c r="F27" s="17">
        <v>4</v>
      </c>
    </row>
  </sheetData>
  <mergeCells count="6">
    <mergeCell ref="A10:A11"/>
    <mergeCell ref="B26:F26"/>
    <mergeCell ref="E20:F20"/>
    <mergeCell ref="B20:B21"/>
    <mergeCell ref="C20:C21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2022</vt:lpstr>
      <vt:lpstr>500 Plus Plan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2021-11-10T17:06:59Z</dcterms:created>
  <dcterms:modified xsi:type="dcterms:W3CDTF">2022-07-06T22:15:38Z</dcterms:modified>
</cp:coreProperties>
</file>