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chartsheets/sheet2.xml" ContentType="application/vnd.openxmlformats-officedocument.spreadsheetml.chartsheet+xml"/>
  <Override PartName="/xl/worksheets/sheet3.xml" ContentType="application/vnd.openxmlformats-officedocument.spreadsheetml.worksheet+xml"/>
  <Override PartName="/xl/chartsheets/sheet3.xml" ContentType="application/vnd.openxmlformats-officedocument.spreadsheetml.chart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4.xml" ContentType="application/vnd.openxmlformats-officedocument.spreadsheetml.chartsheet+xml"/>
  <Override PartName="/xl/worksheets/sheet6.xml" ContentType="application/vnd.openxmlformats-officedocument.spreadsheetml.worksheet+xml"/>
  <Override PartName="/xl/chartsheets/sheet5.xml" ContentType="application/vnd.openxmlformats-officedocument.spreadsheetml.chartsheet+xml"/>
  <Override PartName="/xl/chartsheets/sheet6.xml" ContentType="application/vnd.openxmlformats-officedocument.spreadsheetml.chart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3"/>
  <workbookPr/>
  <mc:AlternateContent xmlns:mc="http://schemas.openxmlformats.org/markup-compatibility/2006">
    <mc:Choice Requires="x15">
      <x15ac:absPath xmlns:x15ac="http://schemas.microsoft.com/office/spreadsheetml/2010/11/ac" url="C:\Rosenberg\Work\USU\Research\ColoradoRiver\RCode\ColoradoRiverFutures\EvapCalcs\"/>
    </mc:Choice>
  </mc:AlternateContent>
  <xr:revisionPtr revIDLastSave="0" documentId="13_ncr:1_{0AF7FE2F-3493-4349-AF26-01ED39893E9E}" xr6:coauthVersionLast="36" xr6:coauthVersionMax="45" xr10:uidLastSave="{00000000-0000-0000-0000-000000000000}"/>
  <bookViews>
    <workbookView xWindow="-110" yWindow="-110" windowWidth="19420" windowHeight="10420" firstSheet="3" activeTab="7" xr2:uid="{00000000-000D-0000-FFFF-FFFF00000000}"/>
  </bookViews>
  <sheets>
    <sheet name="Release-AvailableWater" sheetId="2" r:id="rId1"/>
    <sheet name="Pools" sheetId="10" r:id="rId2"/>
    <sheet name="Data" sheetId="1" r:id="rId3"/>
    <sheet name="Evaporation" sheetId="7" r:id="rId4"/>
    <sheet name="DroughtRouting" sheetId="4" r:id="rId5"/>
    <sheet name="MeadOverTime" sheetId="6" r:id="rId6"/>
    <sheet name="Mead-Elevation-Area" sheetId="3" r:id="rId7"/>
    <sheet name="Powell-Elevation-Area" sheetId="9" r:id="rId8"/>
    <sheet name="PowellDiff" sheetId="14" r:id="rId9"/>
    <sheet name="PowellElevAreaVolDiff" sheetId="13" r:id="rId10"/>
    <sheet name="Area-Volume" sheetId="8" r:id="rId11"/>
    <sheet name="Area-Volume-Fitted" sheetId="11" r:id="rId12"/>
    <sheet name="Equalization" sheetId="12" r:id="rId13"/>
  </sheets>
  <externalReferences>
    <externalReference r:id="rId14"/>
  </externalReferences>
  <definedNames>
    <definedName name="solver_adj" localSheetId="2" hidden="1">Data!$M$8</definedName>
    <definedName name="solver_cvg" localSheetId="2" hidden="1">0.0001</definedName>
    <definedName name="solver_drv" localSheetId="2" hidden="1">1</definedName>
    <definedName name="solver_eng" localSheetId="2" hidden="1">1</definedName>
    <definedName name="solver_est" localSheetId="2" hidden="1">1</definedName>
    <definedName name="solver_itr" localSheetId="2" hidden="1">2147483647</definedName>
    <definedName name="solver_mip" localSheetId="2" hidden="1">2147483647</definedName>
    <definedName name="solver_mni" localSheetId="2" hidden="1">30</definedName>
    <definedName name="solver_mrt" localSheetId="2" hidden="1">0.075</definedName>
    <definedName name="solver_msl" localSheetId="2" hidden="1">2</definedName>
    <definedName name="solver_neg" localSheetId="2" hidden="1">1</definedName>
    <definedName name="solver_nod" localSheetId="2" hidden="1">2147483647</definedName>
    <definedName name="solver_num" localSheetId="2" hidden="1">0</definedName>
    <definedName name="solver_nwt" localSheetId="2" hidden="1">1</definedName>
    <definedName name="solver_opt" localSheetId="2" hidden="1">Data!$AJ$33</definedName>
    <definedName name="solver_pre" localSheetId="2" hidden="1">0.000001</definedName>
    <definedName name="solver_rbv" localSheetId="2" hidden="1">1</definedName>
    <definedName name="solver_rlx" localSheetId="2" hidden="1">2</definedName>
    <definedName name="solver_rsd" localSheetId="2" hidden="1">0</definedName>
    <definedName name="solver_scl" localSheetId="2" hidden="1">1</definedName>
    <definedName name="solver_sho" localSheetId="2" hidden="1">2</definedName>
    <definedName name="solver_ssz" localSheetId="2" hidden="1">100</definedName>
    <definedName name="solver_tim" localSheetId="2" hidden="1">2147483647</definedName>
    <definedName name="solver_tol" localSheetId="2" hidden="1">0.01</definedName>
    <definedName name="solver_typ" localSheetId="2" hidden="1">3</definedName>
    <definedName name="solver_val" localSheetId="2" hidden="1">0</definedName>
    <definedName name="solver_ver" localSheetId="2" hidden="1">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3" l="1"/>
  <c r="F3" i="13"/>
  <c r="G6" i="13" l="1"/>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92" i="13"/>
  <c r="G93" i="13"/>
  <c r="G94" i="13"/>
  <c r="G95" i="13"/>
  <c r="G96" i="13"/>
  <c r="G97" i="13"/>
  <c r="G98" i="13"/>
  <c r="G99" i="13"/>
  <c r="G100" i="13"/>
  <c r="G101" i="13"/>
  <c r="G102" i="13"/>
  <c r="G103" i="13"/>
  <c r="G104" i="13"/>
  <c r="G105" i="13"/>
  <c r="G106" i="13"/>
  <c r="G107" i="13"/>
  <c r="G108" i="13"/>
  <c r="G109" i="13"/>
  <c r="G110" i="13"/>
  <c r="G111" i="13"/>
  <c r="G112" i="13"/>
  <c r="G113" i="13"/>
  <c r="G114" i="13"/>
  <c r="G115" i="13"/>
  <c r="G116" i="13"/>
  <c r="G117" i="13"/>
  <c r="G118" i="13"/>
  <c r="G119" i="13"/>
  <c r="G120" i="13"/>
  <c r="G121" i="13"/>
  <c r="G122" i="13"/>
  <c r="G123" i="13"/>
  <c r="G124" i="13"/>
  <c r="G125" i="13"/>
  <c r="G126" i="13"/>
  <c r="G127" i="13"/>
  <c r="G128" i="13"/>
  <c r="G129" i="13"/>
  <c r="G130" i="13"/>
  <c r="G131" i="13"/>
  <c r="G132" i="13"/>
  <c r="G133" i="13"/>
  <c r="G134" i="13"/>
  <c r="G135" i="13"/>
  <c r="G136" i="13"/>
  <c r="G137" i="13"/>
  <c r="G138" i="13"/>
  <c r="G139" i="13"/>
  <c r="G140" i="13"/>
  <c r="G141" i="13"/>
  <c r="G142" i="13"/>
  <c r="G143" i="13"/>
  <c r="G144" i="13"/>
  <c r="G145" i="13"/>
  <c r="G146" i="13"/>
  <c r="G147" i="13"/>
  <c r="G148" i="13"/>
  <c r="G149" i="13"/>
  <c r="G150" i="13"/>
  <c r="G151" i="13"/>
  <c r="G152" i="13"/>
  <c r="G153" i="13"/>
  <c r="G154" i="13"/>
  <c r="G155" i="13"/>
  <c r="G156" i="13"/>
  <c r="G157" i="13"/>
  <c r="G158" i="13"/>
  <c r="G159" i="13"/>
  <c r="G160" i="13"/>
  <c r="G161" i="13"/>
  <c r="G162" i="13"/>
  <c r="G163" i="13"/>
  <c r="G164" i="13"/>
  <c r="G165" i="13"/>
  <c r="G166" i="13"/>
  <c r="G167" i="13"/>
  <c r="G168" i="13"/>
  <c r="G169" i="13"/>
  <c r="G170" i="13"/>
  <c r="G171" i="13"/>
  <c r="G172" i="13"/>
  <c r="G173" i="13"/>
  <c r="G174" i="13"/>
  <c r="G175" i="13"/>
  <c r="G176" i="13"/>
  <c r="G177" i="13"/>
  <c r="G178" i="13"/>
  <c r="G179" i="13"/>
  <c r="G180" i="13"/>
  <c r="G181" i="13"/>
  <c r="G182" i="13"/>
  <c r="G183" i="13"/>
  <c r="G184" i="13"/>
  <c r="G185" i="13"/>
  <c r="G186" i="13"/>
  <c r="G187" i="13"/>
  <c r="G188" i="13"/>
  <c r="G189" i="13"/>
  <c r="G190" i="13"/>
  <c r="G191" i="13"/>
  <c r="G192" i="13"/>
  <c r="G193" i="13"/>
  <c r="G194" i="13"/>
  <c r="G195" i="13"/>
  <c r="G196" i="13"/>
  <c r="G197" i="13"/>
  <c r="G198" i="13"/>
  <c r="G199" i="13"/>
  <c r="G200" i="13"/>
  <c r="G201" i="13"/>
  <c r="G202" i="13"/>
  <c r="G203" i="13"/>
  <c r="G204" i="13"/>
  <c r="G205" i="13"/>
  <c r="G206" i="13"/>
  <c r="G207" i="13"/>
  <c r="G208" i="13"/>
  <c r="G209" i="13"/>
  <c r="G210" i="13"/>
  <c r="G211" i="13"/>
  <c r="G212" i="13"/>
  <c r="G213" i="13"/>
  <c r="G214" i="13"/>
  <c r="G215" i="13"/>
  <c r="G216" i="13"/>
  <c r="G217" i="13"/>
  <c r="G218" i="13"/>
  <c r="G219" i="13"/>
  <c r="G220" i="13"/>
  <c r="G221" i="13"/>
  <c r="G222" i="13"/>
  <c r="G223" i="13"/>
  <c r="G224" i="13"/>
  <c r="G225" i="13"/>
  <c r="G226" i="13"/>
  <c r="G227" i="13"/>
  <c r="G228" i="13"/>
  <c r="G229" i="13"/>
  <c r="G230" i="13"/>
  <c r="G231" i="13"/>
  <c r="G232" i="13"/>
  <c r="G233" i="13"/>
  <c r="G234" i="13"/>
  <c r="G235" i="13"/>
  <c r="G236" i="13"/>
  <c r="G237" i="13"/>
  <c r="G238" i="13"/>
  <c r="G239" i="13"/>
  <c r="G240" i="13"/>
  <c r="G241" i="13"/>
  <c r="G242" i="13"/>
  <c r="G243" i="13"/>
  <c r="G244" i="13"/>
  <c r="G245" i="13"/>
  <c r="G246" i="13"/>
  <c r="G247" i="13"/>
  <c r="G248" i="13"/>
  <c r="G249" i="13"/>
  <c r="G250" i="13"/>
  <c r="G251" i="13"/>
  <c r="G252" i="13"/>
  <c r="G253" i="13"/>
  <c r="G254" i="13"/>
  <c r="G255" i="13"/>
  <c r="G256" i="13"/>
  <c r="G257" i="13"/>
  <c r="G258" i="13"/>
  <c r="G259" i="13"/>
  <c r="G260" i="13"/>
  <c r="G261" i="13"/>
  <c r="G262" i="13"/>
  <c r="G263" i="13"/>
  <c r="G264" i="13"/>
  <c r="G265" i="13"/>
  <c r="G266" i="13"/>
  <c r="G267" i="13"/>
  <c r="G268" i="13"/>
  <c r="G269" i="13"/>
  <c r="G270" i="13"/>
  <c r="G271" i="13"/>
  <c r="G272" i="13"/>
  <c r="G273" i="13"/>
  <c r="G274" i="13"/>
  <c r="G275" i="13"/>
  <c r="G276" i="13"/>
  <c r="G277" i="13"/>
  <c r="G278" i="13"/>
  <c r="G279" i="13"/>
  <c r="G280" i="13"/>
  <c r="G281" i="13"/>
  <c r="G282" i="13"/>
  <c r="G283" i="13"/>
  <c r="G284" i="13"/>
  <c r="G285" i="13"/>
  <c r="G286" i="13"/>
  <c r="G287" i="13"/>
  <c r="G288" i="13"/>
  <c r="G289" i="13"/>
  <c r="G290" i="13"/>
  <c r="G291" i="13"/>
  <c r="G292" i="13"/>
  <c r="G293" i="13"/>
  <c r="G294" i="13"/>
  <c r="G295" i="13"/>
  <c r="G296" i="13"/>
  <c r="G297" i="13"/>
  <c r="G298" i="13"/>
  <c r="G299" i="13"/>
  <c r="G300" i="13"/>
  <c r="G301" i="13"/>
  <c r="G302" i="13"/>
  <c r="G303" i="13"/>
  <c r="G304" i="13"/>
  <c r="G305" i="13"/>
  <c r="G306" i="13"/>
  <c r="G307" i="13"/>
  <c r="G308" i="13"/>
  <c r="G309" i="13"/>
  <c r="G310" i="13"/>
  <c r="G311" i="13"/>
  <c r="G312" i="13"/>
  <c r="G313" i="13"/>
  <c r="G314" i="13"/>
  <c r="G315" i="13"/>
  <c r="G316" i="13"/>
  <c r="G317" i="13"/>
  <c r="G318" i="13"/>
  <c r="G319" i="13"/>
  <c r="G320" i="13"/>
  <c r="G321" i="13"/>
  <c r="G322" i="13"/>
  <c r="G323" i="13"/>
  <c r="G324" i="13"/>
  <c r="G325" i="13"/>
  <c r="G326" i="13"/>
  <c r="G327" i="13"/>
  <c r="G328" i="13"/>
  <c r="G329" i="13"/>
  <c r="G330" i="13"/>
  <c r="G331" i="13"/>
  <c r="G332" i="13"/>
  <c r="G333" i="13"/>
  <c r="G334" i="13"/>
  <c r="G335" i="13"/>
  <c r="G336" i="13"/>
  <c r="G337" i="13"/>
  <c r="G338" i="13"/>
  <c r="G339" i="13"/>
  <c r="G340" i="13"/>
  <c r="G341" i="13"/>
  <c r="G342" i="13"/>
  <c r="G343" i="13"/>
  <c r="G344" i="13"/>
  <c r="G345" i="13"/>
  <c r="G346" i="13"/>
  <c r="G347" i="13"/>
  <c r="G348" i="13"/>
  <c r="G349" i="13"/>
  <c r="G350" i="13"/>
  <c r="G351" i="13"/>
  <c r="G352" i="13"/>
  <c r="G353" i="13"/>
  <c r="G354" i="13"/>
  <c r="G355" i="13"/>
  <c r="G356" i="13"/>
  <c r="G357" i="13"/>
  <c r="G358" i="13"/>
  <c r="G359" i="13"/>
  <c r="G360" i="13"/>
  <c r="G361" i="13"/>
  <c r="G362" i="13"/>
  <c r="G363" i="13"/>
  <c r="G364" i="13"/>
  <c r="G365" i="13"/>
  <c r="G366" i="13"/>
  <c r="G367" i="13"/>
  <c r="G368" i="13"/>
  <c r="G369" i="13"/>
  <c r="G370" i="13"/>
  <c r="G371" i="13"/>
  <c r="G372" i="13"/>
  <c r="G373" i="13"/>
  <c r="G374" i="13"/>
  <c r="G375" i="13"/>
  <c r="G376" i="13"/>
  <c r="G377" i="13"/>
  <c r="G378" i="13"/>
  <c r="G379" i="13"/>
  <c r="G380" i="13"/>
  <c r="G381" i="13"/>
  <c r="G382" i="13"/>
  <c r="G383" i="13"/>
  <c r="G384" i="13"/>
  <c r="G385" i="13"/>
  <c r="G386" i="13"/>
  <c r="G387" i="13"/>
  <c r="G388" i="13"/>
  <c r="G389" i="13"/>
  <c r="G390" i="13"/>
  <c r="G391" i="13"/>
  <c r="G392" i="13"/>
  <c r="G393" i="13"/>
  <c r="G394" i="13"/>
  <c r="G395" i="13"/>
  <c r="G396" i="13"/>
  <c r="G397" i="13"/>
  <c r="G398" i="13"/>
  <c r="G399" i="13"/>
  <c r="G400" i="13"/>
  <c r="G401" i="13"/>
  <c r="G402" i="13"/>
  <c r="G403" i="13"/>
  <c r="G404" i="13"/>
  <c r="G405" i="13"/>
  <c r="G406" i="13"/>
  <c r="G407" i="13"/>
  <c r="G408" i="13"/>
  <c r="G409" i="13"/>
  <c r="G410" i="13"/>
  <c r="G411" i="13"/>
  <c r="G412" i="13"/>
  <c r="G413" i="13"/>
  <c r="G414" i="13"/>
  <c r="G415" i="13"/>
  <c r="G416" i="13"/>
  <c r="G417" i="13"/>
  <c r="G418" i="13"/>
  <c r="G419" i="13"/>
  <c r="G420" i="13"/>
  <c r="G421" i="13"/>
  <c r="G422" i="13"/>
  <c r="G423" i="13"/>
  <c r="G424" i="13"/>
  <c r="G425" i="13"/>
  <c r="G426" i="13"/>
  <c r="G427" i="13"/>
  <c r="G428" i="13"/>
  <c r="G429" i="13"/>
  <c r="G430" i="13"/>
  <c r="G431" i="13"/>
  <c r="G432" i="13"/>
  <c r="G433" i="13"/>
  <c r="G434" i="13"/>
  <c r="G435" i="13"/>
  <c r="G436" i="13"/>
  <c r="G437" i="13"/>
  <c r="G438" i="13"/>
  <c r="G439" i="13"/>
  <c r="G440" i="13"/>
  <c r="G441" i="13"/>
  <c r="G442" i="13"/>
  <c r="G443" i="13"/>
  <c r="G444" i="13"/>
  <c r="G445" i="13"/>
  <c r="G446" i="13"/>
  <c r="G447" i="13"/>
  <c r="G448" i="13"/>
  <c r="G449" i="13"/>
  <c r="G450" i="13"/>
  <c r="G451" i="13"/>
  <c r="G452" i="13"/>
  <c r="G453" i="13"/>
  <c r="G454" i="13"/>
  <c r="G455" i="13"/>
  <c r="G456" i="13"/>
  <c r="G457" i="13"/>
  <c r="G458" i="13"/>
  <c r="G459" i="13"/>
  <c r="G460" i="13"/>
  <c r="G461" i="13"/>
  <c r="G462" i="13"/>
  <c r="G463" i="13"/>
  <c r="G464" i="13"/>
  <c r="G465" i="13"/>
  <c r="G466" i="13"/>
  <c r="G467" i="13"/>
  <c r="G468" i="13"/>
  <c r="G469" i="13"/>
  <c r="G470" i="13"/>
  <c r="G471" i="13"/>
  <c r="G472" i="13"/>
  <c r="G473" i="13"/>
  <c r="G474" i="13"/>
  <c r="G475" i="13"/>
  <c r="G476" i="13"/>
  <c r="G477" i="13"/>
  <c r="G478" i="13"/>
  <c r="G479" i="13"/>
  <c r="G480" i="13"/>
  <c r="G481" i="13"/>
  <c r="G482" i="13"/>
  <c r="G483" i="13"/>
  <c r="G484" i="13"/>
  <c r="G485" i="13"/>
  <c r="G486" i="13"/>
  <c r="G487" i="13"/>
  <c r="G488" i="13"/>
  <c r="G489" i="13"/>
  <c r="G490" i="13"/>
  <c r="G491" i="13"/>
  <c r="G492" i="13"/>
  <c r="G493" i="13"/>
  <c r="G494" i="13"/>
  <c r="G495" i="13"/>
  <c r="G496" i="13"/>
  <c r="G497" i="13"/>
  <c r="G498" i="13"/>
  <c r="G499" i="13"/>
  <c r="G500" i="13"/>
  <c r="G501" i="13"/>
  <c r="G502" i="13"/>
  <c r="G503" i="13"/>
  <c r="G504" i="13"/>
  <c r="G505" i="13"/>
  <c r="G506" i="13"/>
  <c r="G507" i="13"/>
  <c r="G508" i="13"/>
  <c r="G509" i="13"/>
  <c r="G510" i="13"/>
  <c r="G511" i="13"/>
  <c r="G512" i="13"/>
  <c r="G513" i="13"/>
  <c r="G514" i="13"/>
  <c r="G515" i="13"/>
  <c r="G516" i="13"/>
  <c r="G517" i="13"/>
  <c r="G518" i="13"/>
  <c r="G519" i="13"/>
  <c r="G520" i="13"/>
  <c r="G521" i="13"/>
  <c r="G522" i="13"/>
  <c r="G523" i="13"/>
  <c r="G524" i="13"/>
  <c r="G525" i="13"/>
  <c r="G526" i="13"/>
  <c r="G527" i="13"/>
  <c r="G528" i="13"/>
  <c r="G529" i="13"/>
  <c r="G530" i="13"/>
  <c r="G531" i="13"/>
  <c r="G532" i="13"/>
  <c r="G533" i="13"/>
  <c r="G534" i="13"/>
  <c r="G535" i="13"/>
  <c r="G536" i="13"/>
  <c r="G537" i="13"/>
  <c r="G538" i="13"/>
  <c r="G539" i="13"/>
  <c r="G540" i="13"/>
  <c r="G541" i="13"/>
  <c r="G542" i="13"/>
  <c r="G543" i="13"/>
  <c r="G544" i="13"/>
  <c r="G545" i="13"/>
  <c r="G546" i="13"/>
  <c r="G547" i="13"/>
  <c r="G548" i="13"/>
  <c r="G549" i="13"/>
  <c r="G550" i="13"/>
  <c r="G551" i="13"/>
  <c r="G552" i="13"/>
  <c r="G553" i="13"/>
  <c r="G554" i="13"/>
  <c r="G555" i="13"/>
  <c r="G556" i="13"/>
  <c r="G557" i="13"/>
  <c r="G558" i="13"/>
  <c r="G559" i="13"/>
  <c r="G560" i="13"/>
  <c r="G561" i="13"/>
  <c r="G562" i="13"/>
  <c r="G563" i="13"/>
  <c r="G564" i="13"/>
  <c r="G565" i="13"/>
  <c r="G566" i="13"/>
  <c r="G567" i="13"/>
  <c r="G568" i="13"/>
  <c r="G569" i="13"/>
  <c r="G570" i="13"/>
  <c r="G571" i="13"/>
  <c r="G572" i="13"/>
  <c r="G573" i="13"/>
  <c r="G574" i="13"/>
  <c r="G575" i="13"/>
  <c r="G576" i="13"/>
  <c r="G577" i="13"/>
  <c r="G578" i="13"/>
  <c r="G579" i="13"/>
  <c r="G580" i="13"/>
  <c r="G581" i="13"/>
  <c r="G582" i="13"/>
  <c r="G583" i="13"/>
  <c r="G584" i="13"/>
  <c r="G585" i="13"/>
  <c r="G586" i="13"/>
  <c r="G587" i="13"/>
  <c r="G588" i="13"/>
  <c r="G589" i="13"/>
  <c r="G590" i="13"/>
  <c r="G591" i="13"/>
  <c r="G592" i="13"/>
  <c r="G593" i="13"/>
  <c r="G594" i="13"/>
  <c r="G595" i="13"/>
  <c r="G596" i="13"/>
  <c r="G597" i="13"/>
  <c r="G598" i="13"/>
  <c r="G599" i="13"/>
  <c r="G600" i="13"/>
  <c r="G601" i="13"/>
  <c r="G602" i="13"/>
  <c r="G603" i="13"/>
  <c r="G604" i="13"/>
  <c r="G605" i="13"/>
  <c r="G606" i="13"/>
  <c r="G607" i="13"/>
  <c r="G608" i="13"/>
  <c r="G609" i="13"/>
  <c r="G610" i="13"/>
  <c r="G611" i="13"/>
  <c r="G612" i="13"/>
  <c r="G613" i="13"/>
  <c r="G614" i="13"/>
  <c r="G615" i="13"/>
  <c r="G616" i="13"/>
  <c r="G617" i="13"/>
  <c r="G618" i="13"/>
  <c r="G619" i="13"/>
  <c r="G620" i="13"/>
  <c r="G621" i="13"/>
  <c r="G622" i="13"/>
  <c r="G623" i="13"/>
  <c r="G624" i="13"/>
  <c r="G625" i="13"/>
  <c r="G626" i="13"/>
  <c r="G627" i="13"/>
  <c r="G628" i="13"/>
  <c r="G629" i="13"/>
  <c r="G630" i="13"/>
  <c r="G631" i="13"/>
  <c r="G632" i="13"/>
  <c r="G633" i="13"/>
  <c r="G634" i="13"/>
  <c r="G635" i="13"/>
  <c r="G636" i="13"/>
  <c r="G637" i="13"/>
  <c r="G638" i="13"/>
  <c r="G639" i="13"/>
  <c r="G640" i="13"/>
  <c r="G641" i="13"/>
  <c r="G642" i="13"/>
  <c r="G643" i="13"/>
  <c r="G644" i="13"/>
  <c r="G645" i="13"/>
  <c r="G646" i="13"/>
  <c r="G647" i="13"/>
  <c r="G648" i="13"/>
  <c r="G649" i="13"/>
  <c r="G650" i="13"/>
  <c r="G651" i="13"/>
  <c r="G652" i="13"/>
  <c r="G653" i="13"/>
  <c r="G654" i="13"/>
  <c r="G655" i="13"/>
  <c r="G656" i="13"/>
  <c r="G657" i="13"/>
  <c r="G658" i="13"/>
  <c r="G659" i="13"/>
  <c r="G660" i="13"/>
  <c r="G661" i="13"/>
  <c r="G662" i="13"/>
  <c r="G663" i="13"/>
  <c r="G664" i="13"/>
  <c r="G665" i="13"/>
  <c r="G666" i="13"/>
  <c r="G667" i="13"/>
  <c r="G668" i="13"/>
  <c r="G669" i="13"/>
  <c r="G670" i="13"/>
  <c r="G671" i="13"/>
  <c r="G672" i="13"/>
  <c r="G673" i="13"/>
  <c r="G674" i="13"/>
  <c r="G675" i="13"/>
  <c r="G676" i="13"/>
  <c r="G677" i="13"/>
  <c r="G678" i="13"/>
  <c r="G679" i="13"/>
  <c r="G680" i="13"/>
  <c r="G681" i="13"/>
  <c r="G682" i="13"/>
  <c r="G683" i="13"/>
  <c r="G684" i="13"/>
  <c r="G685" i="13"/>
  <c r="G686" i="13"/>
  <c r="G687" i="13"/>
  <c r="G688" i="13"/>
  <c r="G689" i="13"/>
  <c r="G5"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94" i="13"/>
  <c r="F95" i="13"/>
  <c r="F96" i="13"/>
  <c r="F97" i="13"/>
  <c r="F98" i="13"/>
  <c r="F99" i="13"/>
  <c r="F100" i="13"/>
  <c r="F101" i="13"/>
  <c r="F102" i="13"/>
  <c r="F103" i="13"/>
  <c r="F104" i="13"/>
  <c r="F105" i="13"/>
  <c r="F106" i="13"/>
  <c r="F107" i="13"/>
  <c r="F108" i="13"/>
  <c r="F109" i="13"/>
  <c r="F110" i="13"/>
  <c r="F111" i="13"/>
  <c r="F112" i="13"/>
  <c r="F113" i="13"/>
  <c r="F114" i="13"/>
  <c r="F115" i="13"/>
  <c r="F116" i="13"/>
  <c r="F117" i="13"/>
  <c r="F118" i="13"/>
  <c r="F119" i="13"/>
  <c r="F120" i="13"/>
  <c r="F121"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F196" i="13"/>
  <c r="F197" i="13"/>
  <c r="F198" i="13"/>
  <c r="F199" i="13"/>
  <c r="F200" i="13"/>
  <c r="F201" i="13"/>
  <c r="F202" i="13"/>
  <c r="F203" i="13"/>
  <c r="F204" i="13"/>
  <c r="F205" i="13"/>
  <c r="F206" i="13"/>
  <c r="F207" i="13"/>
  <c r="F208" i="13"/>
  <c r="F209" i="13"/>
  <c r="F210" i="13"/>
  <c r="F211" i="13"/>
  <c r="F212" i="13"/>
  <c r="F213" i="13"/>
  <c r="F214" i="13"/>
  <c r="F215" i="13"/>
  <c r="F216" i="13"/>
  <c r="F217" i="13"/>
  <c r="F218" i="13"/>
  <c r="F219" i="13"/>
  <c r="F220" i="13"/>
  <c r="F221" i="13"/>
  <c r="F222" i="13"/>
  <c r="F223" i="13"/>
  <c r="F224" i="13"/>
  <c r="F225" i="13"/>
  <c r="F226" i="13"/>
  <c r="F227" i="13"/>
  <c r="F228" i="13"/>
  <c r="F229" i="13"/>
  <c r="F230" i="13"/>
  <c r="F231" i="13"/>
  <c r="F232" i="13"/>
  <c r="F233" i="13"/>
  <c r="F234" i="13"/>
  <c r="F235" i="13"/>
  <c r="F236" i="13"/>
  <c r="F237" i="13"/>
  <c r="F238" i="13"/>
  <c r="F239" i="13"/>
  <c r="F240" i="13"/>
  <c r="F241" i="13"/>
  <c r="F242" i="13"/>
  <c r="F243" i="13"/>
  <c r="F244" i="13"/>
  <c r="F245" i="13"/>
  <c r="F246" i="13"/>
  <c r="F247" i="13"/>
  <c r="F248" i="13"/>
  <c r="F249" i="13"/>
  <c r="F250" i="13"/>
  <c r="F251" i="13"/>
  <c r="F252" i="13"/>
  <c r="F253" i="13"/>
  <c r="F254" i="13"/>
  <c r="F255" i="13"/>
  <c r="F256" i="13"/>
  <c r="F257" i="13"/>
  <c r="F258" i="13"/>
  <c r="F259" i="13"/>
  <c r="F260" i="13"/>
  <c r="F261" i="13"/>
  <c r="F262" i="13"/>
  <c r="F263" i="13"/>
  <c r="F264" i="13"/>
  <c r="F265" i="13"/>
  <c r="F266" i="13"/>
  <c r="F267" i="13"/>
  <c r="F268" i="13"/>
  <c r="F269" i="13"/>
  <c r="F270" i="13"/>
  <c r="F271" i="13"/>
  <c r="F272" i="13"/>
  <c r="F273" i="13"/>
  <c r="F274" i="13"/>
  <c r="F275" i="13"/>
  <c r="F276" i="13"/>
  <c r="F277" i="13"/>
  <c r="F278" i="13"/>
  <c r="F279" i="13"/>
  <c r="F280" i="13"/>
  <c r="F281" i="13"/>
  <c r="F282" i="13"/>
  <c r="F283" i="13"/>
  <c r="F284" i="13"/>
  <c r="F285" i="13"/>
  <c r="F286" i="13"/>
  <c r="F287" i="13"/>
  <c r="F288" i="13"/>
  <c r="F289" i="13"/>
  <c r="F290" i="13"/>
  <c r="F291" i="13"/>
  <c r="F292" i="13"/>
  <c r="F293" i="13"/>
  <c r="F294" i="13"/>
  <c r="F295" i="13"/>
  <c r="F296" i="13"/>
  <c r="F297" i="13"/>
  <c r="F298" i="13"/>
  <c r="F299" i="13"/>
  <c r="F300" i="13"/>
  <c r="F301" i="13"/>
  <c r="F302" i="13"/>
  <c r="F303" i="13"/>
  <c r="F304" i="13"/>
  <c r="F305" i="13"/>
  <c r="F306" i="13"/>
  <c r="F307" i="13"/>
  <c r="F308" i="13"/>
  <c r="F309" i="13"/>
  <c r="F310" i="13"/>
  <c r="F311" i="13"/>
  <c r="F312" i="13"/>
  <c r="F313" i="13"/>
  <c r="F314" i="13"/>
  <c r="F315" i="13"/>
  <c r="F316" i="13"/>
  <c r="F317" i="13"/>
  <c r="F318" i="13"/>
  <c r="F319" i="13"/>
  <c r="F320" i="13"/>
  <c r="F321" i="13"/>
  <c r="F322" i="13"/>
  <c r="F323" i="13"/>
  <c r="F324" i="13"/>
  <c r="F325" i="13"/>
  <c r="F326" i="13"/>
  <c r="F327" i="13"/>
  <c r="F328" i="13"/>
  <c r="F329" i="13"/>
  <c r="F330" i="13"/>
  <c r="F331" i="13"/>
  <c r="F332" i="13"/>
  <c r="F333" i="13"/>
  <c r="F334" i="13"/>
  <c r="F335" i="13"/>
  <c r="F336" i="13"/>
  <c r="F337" i="13"/>
  <c r="F338" i="13"/>
  <c r="F339" i="13"/>
  <c r="F340" i="13"/>
  <c r="F341" i="13"/>
  <c r="F342" i="13"/>
  <c r="F343" i="13"/>
  <c r="F344" i="13"/>
  <c r="F345" i="13"/>
  <c r="F346" i="13"/>
  <c r="F347" i="13"/>
  <c r="F348" i="13"/>
  <c r="F349" i="13"/>
  <c r="F350" i="13"/>
  <c r="F351" i="13"/>
  <c r="F352" i="13"/>
  <c r="F353" i="13"/>
  <c r="F354" i="13"/>
  <c r="F355" i="13"/>
  <c r="F356" i="13"/>
  <c r="F357" i="13"/>
  <c r="F358" i="13"/>
  <c r="F359" i="13"/>
  <c r="F360" i="13"/>
  <c r="F361" i="13"/>
  <c r="F362" i="13"/>
  <c r="F363" i="13"/>
  <c r="F364" i="13"/>
  <c r="F365" i="13"/>
  <c r="F366" i="13"/>
  <c r="F367" i="13"/>
  <c r="F368" i="13"/>
  <c r="F369" i="13"/>
  <c r="F370" i="13"/>
  <c r="F371" i="13"/>
  <c r="F372" i="13"/>
  <c r="F373" i="13"/>
  <c r="F374" i="13"/>
  <c r="F375" i="13"/>
  <c r="F376" i="13"/>
  <c r="F377" i="13"/>
  <c r="F378" i="13"/>
  <c r="F379" i="13"/>
  <c r="F380" i="13"/>
  <c r="F381" i="13"/>
  <c r="F382" i="13"/>
  <c r="F383" i="13"/>
  <c r="F384" i="13"/>
  <c r="F385" i="13"/>
  <c r="F386" i="13"/>
  <c r="F387" i="13"/>
  <c r="F388" i="13"/>
  <c r="F389" i="13"/>
  <c r="F390" i="13"/>
  <c r="F391" i="13"/>
  <c r="F392" i="13"/>
  <c r="F393" i="13"/>
  <c r="F394" i="13"/>
  <c r="F395" i="13"/>
  <c r="F396" i="13"/>
  <c r="F397" i="13"/>
  <c r="F398" i="13"/>
  <c r="F399" i="13"/>
  <c r="F400" i="13"/>
  <c r="F401" i="13"/>
  <c r="F402" i="13"/>
  <c r="F403" i="13"/>
  <c r="F404" i="13"/>
  <c r="F405" i="13"/>
  <c r="F406" i="13"/>
  <c r="F407" i="13"/>
  <c r="F408" i="13"/>
  <c r="F409" i="13"/>
  <c r="F410" i="13"/>
  <c r="F411" i="13"/>
  <c r="F412" i="13"/>
  <c r="F413" i="13"/>
  <c r="F414" i="13"/>
  <c r="F415" i="13"/>
  <c r="F416" i="13"/>
  <c r="F417" i="13"/>
  <c r="F418" i="13"/>
  <c r="F419" i="13"/>
  <c r="F420" i="13"/>
  <c r="F421" i="13"/>
  <c r="F422" i="13"/>
  <c r="F423" i="13"/>
  <c r="F424" i="13"/>
  <c r="F425" i="13"/>
  <c r="F426" i="13"/>
  <c r="F427" i="13"/>
  <c r="F428" i="13"/>
  <c r="F429" i="13"/>
  <c r="F430" i="13"/>
  <c r="F431" i="13"/>
  <c r="F432" i="13"/>
  <c r="F433" i="13"/>
  <c r="F434" i="13"/>
  <c r="F435" i="13"/>
  <c r="F436" i="13"/>
  <c r="F437" i="13"/>
  <c r="F438" i="13"/>
  <c r="F439" i="13"/>
  <c r="F440" i="13"/>
  <c r="F441" i="13"/>
  <c r="F442" i="13"/>
  <c r="F443" i="13"/>
  <c r="F444" i="13"/>
  <c r="F445" i="13"/>
  <c r="F446" i="13"/>
  <c r="F447" i="13"/>
  <c r="F448" i="13"/>
  <c r="F449" i="13"/>
  <c r="F450" i="13"/>
  <c r="F451" i="13"/>
  <c r="F452" i="13"/>
  <c r="F453" i="13"/>
  <c r="F454" i="13"/>
  <c r="F455" i="13"/>
  <c r="F456" i="13"/>
  <c r="F457" i="13"/>
  <c r="F458" i="13"/>
  <c r="F459" i="13"/>
  <c r="F460" i="13"/>
  <c r="F461" i="13"/>
  <c r="F462" i="13"/>
  <c r="F463" i="13"/>
  <c r="F464" i="13"/>
  <c r="F465" i="13"/>
  <c r="F466" i="13"/>
  <c r="F467" i="13"/>
  <c r="F468" i="13"/>
  <c r="F469" i="13"/>
  <c r="F470" i="13"/>
  <c r="F471" i="13"/>
  <c r="F472" i="13"/>
  <c r="F473" i="13"/>
  <c r="F474" i="13"/>
  <c r="F475" i="13"/>
  <c r="F476" i="13"/>
  <c r="F477" i="13"/>
  <c r="F478" i="13"/>
  <c r="F479" i="13"/>
  <c r="F480" i="13"/>
  <c r="F481" i="13"/>
  <c r="F482" i="13"/>
  <c r="F483" i="13"/>
  <c r="F484" i="13"/>
  <c r="F485" i="13"/>
  <c r="F486" i="13"/>
  <c r="F487" i="13"/>
  <c r="F488" i="13"/>
  <c r="F489" i="13"/>
  <c r="F490" i="13"/>
  <c r="F491" i="13"/>
  <c r="F492" i="13"/>
  <c r="F493" i="13"/>
  <c r="F494" i="13"/>
  <c r="F495" i="13"/>
  <c r="F496" i="13"/>
  <c r="F497" i="13"/>
  <c r="F498" i="13"/>
  <c r="F499" i="13"/>
  <c r="F500" i="13"/>
  <c r="F501" i="13"/>
  <c r="F502" i="13"/>
  <c r="F503" i="13"/>
  <c r="F504" i="13"/>
  <c r="F505" i="13"/>
  <c r="F506" i="13"/>
  <c r="F507" i="13"/>
  <c r="F508" i="13"/>
  <c r="F509" i="13"/>
  <c r="F510" i="13"/>
  <c r="F511" i="13"/>
  <c r="F512" i="13"/>
  <c r="F513" i="13"/>
  <c r="F514" i="13"/>
  <c r="F515" i="13"/>
  <c r="F516" i="13"/>
  <c r="F517" i="13"/>
  <c r="F518" i="13"/>
  <c r="F519" i="13"/>
  <c r="F520" i="13"/>
  <c r="F521" i="13"/>
  <c r="F522" i="13"/>
  <c r="F523" i="13"/>
  <c r="F524" i="13"/>
  <c r="F525" i="13"/>
  <c r="F526" i="13"/>
  <c r="F527" i="13"/>
  <c r="F528" i="13"/>
  <c r="F529" i="13"/>
  <c r="F530" i="13"/>
  <c r="F531" i="13"/>
  <c r="F532" i="13"/>
  <c r="F533" i="13"/>
  <c r="F534" i="13"/>
  <c r="F535" i="13"/>
  <c r="F536" i="13"/>
  <c r="F537" i="13"/>
  <c r="F538" i="13"/>
  <c r="F539" i="13"/>
  <c r="F540" i="13"/>
  <c r="F541" i="13"/>
  <c r="F542" i="13"/>
  <c r="F543" i="13"/>
  <c r="F544" i="13"/>
  <c r="F545" i="13"/>
  <c r="F546" i="13"/>
  <c r="F547" i="13"/>
  <c r="F548" i="13"/>
  <c r="F549" i="13"/>
  <c r="F550" i="13"/>
  <c r="F551" i="13"/>
  <c r="F552" i="13"/>
  <c r="F553" i="13"/>
  <c r="F554" i="13"/>
  <c r="F555" i="13"/>
  <c r="F556" i="13"/>
  <c r="F557" i="13"/>
  <c r="F558" i="13"/>
  <c r="F559" i="13"/>
  <c r="F560" i="13"/>
  <c r="F561" i="13"/>
  <c r="F562" i="13"/>
  <c r="F563" i="13"/>
  <c r="F564" i="13"/>
  <c r="F565" i="13"/>
  <c r="F566" i="13"/>
  <c r="F567" i="13"/>
  <c r="F568" i="13"/>
  <c r="F569" i="13"/>
  <c r="F570" i="13"/>
  <c r="F571" i="13"/>
  <c r="F572" i="13"/>
  <c r="F573" i="13"/>
  <c r="F574" i="13"/>
  <c r="F575" i="13"/>
  <c r="F576" i="13"/>
  <c r="F577" i="13"/>
  <c r="F578" i="13"/>
  <c r="F579" i="13"/>
  <c r="F580" i="13"/>
  <c r="F581" i="13"/>
  <c r="F582" i="13"/>
  <c r="F583" i="13"/>
  <c r="F584" i="13"/>
  <c r="F585" i="13"/>
  <c r="F586" i="13"/>
  <c r="F587" i="13"/>
  <c r="F588" i="13"/>
  <c r="F589" i="13"/>
  <c r="F590" i="13"/>
  <c r="F591" i="13"/>
  <c r="F592" i="13"/>
  <c r="F593" i="13"/>
  <c r="F594" i="13"/>
  <c r="F595" i="13"/>
  <c r="F596" i="13"/>
  <c r="F597" i="13"/>
  <c r="F598" i="13"/>
  <c r="F599" i="13"/>
  <c r="F600" i="13"/>
  <c r="F601" i="13"/>
  <c r="F602" i="13"/>
  <c r="F603" i="13"/>
  <c r="F604" i="13"/>
  <c r="F605" i="13"/>
  <c r="F606" i="13"/>
  <c r="F607" i="13"/>
  <c r="F608" i="13"/>
  <c r="F609" i="13"/>
  <c r="F610" i="13"/>
  <c r="F611" i="13"/>
  <c r="F612" i="13"/>
  <c r="F613" i="13"/>
  <c r="F614" i="13"/>
  <c r="F615" i="13"/>
  <c r="F616" i="13"/>
  <c r="F617" i="13"/>
  <c r="F618" i="13"/>
  <c r="F619" i="13"/>
  <c r="F620" i="13"/>
  <c r="F621" i="13"/>
  <c r="F622" i="13"/>
  <c r="F623" i="13"/>
  <c r="F624" i="13"/>
  <c r="F625" i="13"/>
  <c r="F626" i="13"/>
  <c r="F627" i="13"/>
  <c r="F628" i="13"/>
  <c r="F629" i="13"/>
  <c r="F630" i="13"/>
  <c r="F631" i="13"/>
  <c r="F632" i="13"/>
  <c r="F633" i="13"/>
  <c r="F634" i="13"/>
  <c r="F635" i="13"/>
  <c r="F636" i="13"/>
  <c r="F637" i="13"/>
  <c r="F638" i="13"/>
  <c r="F639" i="13"/>
  <c r="F640" i="13"/>
  <c r="F641" i="13"/>
  <c r="F642" i="13"/>
  <c r="F643" i="13"/>
  <c r="F644" i="13"/>
  <c r="F645" i="13"/>
  <c r="F646" i="13"/>
  <c r="F647" i="13"/>
  <c r="F648" i="13"/>
  <c r="F649" i="13"/>
  <c r="F650" i="13"/>
  <c r="F651" i="13"/>
  <c r="F652" i="13"/>
  <c r="F653" i="13"/>
  <c r="F654" i="13"/>
  <c r="F655" i="13"/>
  <c r="F656" i="13"/>
  <c r="F657" i="13"/>
  <c r="F658" i="13"/>
  <c r="F659" i="13"/>
  <c r="F660" i="13"/>
  <c r="F661" i="13"/>
  <c r="F662" i="13"/>
  <c r="F663" i="13"/>
  <c r="F664" i="13"/>
  <c r="F665" i="13"/>
  <c r="F666" i="13"/>
  <c r="F667" i="13"/>
  <c r="F668" i="13"/>
  <c r="F669" i="13"/>
  <c r="F670" i="13"/>
  <c r="F671" i="13"/>
  <c r="F672" i="13"/>
  <c r="F673" i="13"/>
  <c r="F674" i="13"/>
  <c r="F675" i="13"/>
  <c r="F676" i="13"/>
  <c r="F677" i="13"/>
  <c r="F678" i="13"/>
  <c r="F679" i="13"/>
  <c r="F680" i="13"/>
  <c r="F681" i="13"/>
  <c r="F682" i="13"/>
  <c r="F683" i="13"/>
  <c r="F684" i="13"/>
  <c r="F685" i="13"/>
  <c r="F686" i="13"/>
  <c r="F687" i="13"/>
  <c r="F688" i="13"/>
  <c r="F689" i="13"/>
  <c r="I689" i="13"/>
  <c r="C689" i="13"/>
  <c r="H689" i="13" s="1"/>
  <c r="I688" i="13"/>
  <c r="C688" i="13"/>
  <c r="H688" i="13" s="1"/>
  <c r="I687" i="13"/>
  <c r="H687" i="13"/>
  <c r="C687" i="13"/>
  <c r="I686" i="13"/>
  <c r="H686" i="13"/>
  <c r="C686" i="13"/>
  <c r="I685" i="13"/>
  <c r="H685" i="13"/>
  <c r="C685" i="13"/>
  <c r="I684" i="13"/>
  <c r="C684" i="13"/>
  <c r="H684" i="13" s="1"/>
  <c r="I683" i="13"/>
  <c r="H683" i="13"/>
  <c r="C683" i="13"/>
  <c r="I682" i="13"/>
  <c r="C682" i="13"/>
  <c r="H682" i="13" s="1"/>
  <c r="I681" i="13"/>
  <c r="C681" i="13"/>
  <c r="H681" i="13" s="1"/>
  <c r="I680" i="13"/>
  <c r="C680" i="13"/>
  <c r="H680" i="13" s="1"/>
  <c r="I679" i="13"/>
  <c r="C679" i="13"/>
  <c r="H679" i="13" s="1"/>
  <c r="I678" i="13"/>
  <c r="C678" i="13"/>
  <c r="H678" i="13" s="1"/>
  <c r="I677" i="13"/>
  <c r="C677" i="13"/>
  <c r="H677" i="13" s="1"/>
  <c r="I676" i="13"/>
  <c r="C676" i="13"/>
  <c r="H676" i="13" s="1"/>
  <c r="I675" i="13"/>
  <c r="C675" i="13"/>
  <c r="H675" i="13" s="1"/>
  <c r="I674" i="13"/>
  <c r="C674" i="13"/>
  <c r="H674" i="13" s="1"/>
  <c r="I673" i="13"/>
  <c r="C673" i="13"/>
  <c r="H673" i="13" s="1"/>
  <c r="I672" i="13"/>
  <c r="C672" i="13"/>
  <c r="H672" i="13" s="1"/>
  <c r="I671" i="13"/>
  <c r="H671" i="13"/>
  <c r="C671" i="13"/>
  <c r="I670" i="13"/>
  <c r="C670" i="13"/>
  <c r="H670" i="13" s="1"/>
  <c r="I669" i="13"/>
  <c r="H669" i="13"/>
  <c r="C669" i="13"/>
  <c r="I668" i="13"/>
  <c r="C668" i="13"/>
  <c r="H668" i="13" s="1"/>
  <c r="I667" i="13"/>
  <c r="C667" i="13"/>
  <c r="H667" i="13" s="1"/>
  <c r="I666" i="13"/>
  <c r="C666" i="13"/>
  <c r="H666" i="13" s="1"/>
  <c r="I665" i="13"/>
  <c r="C665" i="13"/>
  <c r="H665" i="13" s="1"/>
  <c r="I664" i="13"/>
  <c r="C664" i="13"/>
  <c r="H664" i="13" s="1"/>
  <c r="I663" i="13"/>
  <c r="H663" i="13"/>
  <c r="C663" i="13"/>
  <c r="I662" i="13"/>
  <c r="C662" i="13"/>
  <c r="H662" i="13" s="1"/>
  <c r="I661" i="13"/>
  <c r="C661" i="13"/>
  <c r="H661" i="13" s="1"/>
  <c r="I660" i="13"/>
  <c r="C660" i="13"/>
  <c r="H660" i="13" s="1"/>
  <c r="I659" i="13"/>
  <c r="H659" i="13"/>
  <c r="C659" i="13"/>
  <c r="I658" i="13"/>
  <c r="C658" i="13"/>
  <c r="H658" i="13" s="1"/>
  <c r="I657" i="13"/>
  <c r="C657" i="13"/>
  <c r="H657" i="13" s="1"/>
  <c r="I656" i="13"/>
  <c r="C656" i="13"/>
  <c r="H656" i="13" s="1"/>
  <c r="I655" i="13"/>
  <c r="H655" i="13"/>
  <c r="C655" i="13"/>
  <c r="I654" i="13"/>
  <c r="C654" i="13"/>
  <c r="H654" i="13" s="1"/>
  <c r="I653" i="13"/>
  <c r="H653" i="13"/>
  <c r="C653" i="13"/>
  <c r="I652" i="13"/>
  <c r="C652" i="13"/>
  <c r="H652" i="13" s="1"/>
  <c r="I651" i="13"/>
  <c r="C651" i="13"/>
  <c r="H651" i="13" s="1"/>
  <c r="I650" i="13"/>
  <c r="C650" i="13"/>
  <c r="H650" i="13" s="1"/>
  <c r="I649" i="13"/>
  <c r="C649" i="13"/>
  <c r="H649" i="13" s="1"/>
  <c r="I648" i="13"/>
  <c r="C648" i="13"/>
  <c r="H648" i="13" s="1"/>
  <c r="I647" i="13"/>
  <c r="C647" i="13"/>
  <c r="H647" i="13" s="1"/>
  <c r="I646" i="13"/>
  <c r="H646" i="13"/>
  <c r="C646" i="13"/>
  <c r="I645" i="13"/>
  <c r="H645" i="13"/>
  <c r="C645" i="13"/>
  <c r="I644" i="13"/>
  <c r="C644" i="13"/>
  <c r="H644" i="13" s="1"/>
  <c r="I643" i="13"/>
  <c r="C643" i="13"/>
  <c r="H643" i="13" s="1"/>
  <c r="I642" i="13"/>
  <c r="C642" i="13"/>
  <c r="H642" i="13" s="1"/>
  <c r="I641" i="13"/>
  <c r="C641" i="13"/>
  <c r="H641" i="13" s="1"/>
  <c r="I640" i="13"/>
  <c r="C640" i="13"/>
  <c r="H640" i="13" s="1"/>
  <c r="I639" i="13"/>
  <c r="H639" i="13"/>
  <c r="C639" i="13"/>
  <c r="I638" i="13"/>
  <c r="H638" i="13"/>
  <c r="C638" i="13"/>
  <c r="I637" i="13"/>
  <c r="H637" i="13"/>
  <c r="C637" i="13"/>
  <c r="I636" i="13"/>
  <c r="C636" i="13"/>
  <c r="H636" i="13" s="1"/>
  <c r="I635" i="13"/>
  <c r="C635" i="13"/>
  <c r="H635" i="13" s="1"/>
  <c r="I634" i="13"/>
  <c r="C634" i="13"/>
  <c r="H634" i="13" s="1"/>
  <c r="I633" i="13"/>
  <c r="C633" i="13"/>
  <c r="H633" i="13" s="1"/>
  <c r="I632" i="13"/>
  <c r="C632" i="13"/>
  <c r="H632" i="13" s="1"/>
  <c r="I631" i="13"/>
  <c r="H631" i="13"/>
  <c r="C631" i="13"/>
  <c r="I630" i="13"/>
  <c r="H630" i="13"/>
  <c r="C630" i="13"/>
  <c r="I629" i="13"/>
  <c r="H629" i="13"/>
  <c r="C629" i="13"/>
  <c r="I628" i="13"/>
  <c r="C628" i="13"/>
  <c r="H628" i="13" s="1"/>
  <c r="I627" i="13"/>
  <c r="C627" i="13"/>
  <c r="H627" i="13" s="1"/>
  <c r="I626" i="13"/>
  <c r="C626" i="13"/>
  <c r="H626" i="13" s="1"/>
  <c r="I625" i="13"/>
  <c r="C625" i="13"/>
  <c r="H625" i="13" s="1"/>
  <c r="I624" i="13"/>
  <c r="C624" i="13"/>
  <c r="H624" i="13" s="1"/>
  <c r="I623" i="13"/>
  <c r="H623" i="13"/>
  <c r="C623" i="13"/>
  <c r="I622" i="13"/>
  <c r="H622" i="13"/>
  <c r="C622" i="13"/>
  <c r="I621" i="13"/>
  <c r="C621" i="13"/>
  <c r="H621" i="13" s="1"/>
  <c r="I620" i="13"/>
  <c r="C620" i="13"/>
  <c r="H620" i="13" s="1"/>
  <c r="I619" i="13"/>
  <c r="C619" i="13"/>
  <c r="H619" i="13" s="1"/>
  <c r="I618" i="13"/>
  <c r="C618" i="13"/>
  <c r="H618" i="13" s="1"/>
  <c r="I617" i="13"/>
  <c r="C617" i="13"/>
  <c r="H617" i="13" s="1"/>
  <c r="I616" i="13"/>
  <c r="C616" i="13"/>
  <c r="H616" i="13" s="1"/>
  <c r="I615" i="13"/>
  <c r="H615" i="13"/>
  <c r="C615" i="13"/>
  <c r="I614" i="13"/>
  <c r="C614" i="13"/>
  <c r="H614" i="13" s="1"/>
  <c r="I613" i="13"/>
  <c r="C613" i="13"/>
  <c r="H613" i="13" s="1"/>
  <c r="I612" i="13"/>
  <c r="C612" i="13"/>
  <c r="H612" i="13" s="1"/>
  <c r="I611" i="13"/>
  <c r="C611" i="13"/>
  <c r="H611" i="13" s="1"/>
  <c r="I610" i="13"/>
  <c r="C610" i="13"/>
  <c r="H610" i="13" s="1"/>
  <c r="I609" i="13"/>
  <c r="C609" i="13"/>
  <c r="H609" i="13" s="1"/>
  <c r="I608" i="13"/>
  <c r="C608" i="13"/>
  <c r="H608" i="13" s="1"/>
  <c r="I607" i="13"/>
  <c r="C607" i="13"/>
  <c r="H607" i="13" s="1"/>
  <c r="I606" i="13"/>
  <c r="C606" i="13"/>
  <c r="H606" i="13" s="1"/>
  <c r="I605" i="13"/>
  <c r="H605" i="13"/>
  <c r="C605" i="13"/>
  <c r="I604" i="13"/>
  <c r="C604" i="13"/>
  <c r="H604" i="13" s="1"/>
  <c r="I603" i="13"/>
  <c r="C603" i="13"/>
  <c r="H603" i="13" s="1"/>
  <c r="I602" i="13"/>
  <c r="C602" i="13"/>
  <c r="H602" i="13" s="1"/>
  <c r="I601" i="13"/>
  <c r="H601" i="13"/>
  <c r="C601" i="13"/>
  <c r="I600" i="13"/>
  <c r="C600" i="13"/>
  <c r="H600" i="13" s="1"/>
  <c r="I599" i="13"/>
  <c r="H599" i="13"/>
  <c r="C599" i="13"/>
  <c r="I598" i="13"/>
  <c r="H598" i="13"/>
  <c r="C598" i="13"/>
  <c r="I597" i="13"/>
  <c r="H597" i="13"/>
  <c r="C597" i="13"/>
  <c r="I596" i="13"/>
  <c r="C596" i="13"/>
  <c r="H596" i="13" s="1"/>
  <c r="I595" i="13"/>
  <c r="C595" i="13"/>
  <c r="H595" i="13" s="1"/>
  <c r="I594" i="13"/>
  <c r="C594" i="13"/>
  <c r="H594" i="13" s="1"/>
  <c r="I593" i="13"/>
  <c r="C593" i="13"/>
  <c r="H593" i="13" s="1"/>
  <c r="I592" i="13"/>
  <c r="C592" i="13"/>
  <c r="H592" i="13" s="1"/>
  <c r="I591" i="13"/>
  <c r="C591" i="13"/>
  <c r="H591" i="13" s="1"/>
  <c r="I590" i="13"/>
  <c r="C590" i="13"/>
  <c r="H590" i="13" s="1"/>
  <c r="I589" i="13"/>
  <c r="H589" i="13"/>
  <c r="C589" i="13"/>
  <c r="I588" i="13"/>
  <c r="C588" i="13"/>
  <c r="H588" i="13" s="1"/>
  <c r="I587" i="13"/>
  <c r="C587" i="13"/>
  <c r="H587" i="13" s="1"/>
  <c r="I586" i="13"/>
  <c r="C586" i="13"/>
  <c r="H586" i="13" s="1"/>
  <c r="I585" i="13"/>
  <c r="H585" i="13"/>
  <c r="C585" i="13"/>
  <c r="I584" i="13"/>
  <c r="C584" i="13"/>
  <c r="H584" i="13" s="1"/>
  <c r="I583" i="13"/>
  <c r="H583" i="13"/>
  <c r="C583" i="13"/>
  <c r="I582" i="13"/>
  <c r="H582" i="13"/>
  <c r="C582" i="13"/>
  <c r="I581" i="13"/>
  <c r="H581" i="13"/>
  <c r="C581" i="13"/>
  <c r="I580" i="13"/>
  <c r="C580" i="13"/>
  <c r="H580" i="13" s="1"/>
  <c r="I579" i="13"/>
  <c r="C579" i="13"/>
  <c r="H579" i="13" s="1"/>
  <c r="I578" i="13"/>
  <c r="C578" i="13"/>
  <c r="H578" i="13" s="1"/>
  <c r="I577" i="13"/>
  <c r="C577" i="13"/>
  <c r="H577" i="13" s="1"/>
  <c r="I576" i="13"/>
  <c r="C576" i="13"/>
  <c r="H576" i="13" s="1"/>
  <c r="I575" i="13"/>
  <c r="C575" i="13"/>
  <c r="H575" i="13" s="1"/>
  <c r="I574" i="13"/>
  <c r="C574" i="13"/>
  <c r="H574" i="13" s="1"/>
  <c r="I573" i="13"/>
  <c r="H573" i="13"/>
  <c r="C573" i="13"/>
  <c r="I572" i="13"/>
  <c r="C572" i="13"/>
  <c r="H572" i="13" s="1"/>
  <c r="I571" i="13"/>
  <c r="C571" i="13"/>
  <c r="H571" i="13" s="1"/>
  <c r="I570" i="13"/>
  <c r="C570" i="13"/>
  <c r="H570" i="13" s="1"/>
  <c r="I569" i="13"/>
  <c r="H569" i="13"/>
  <c r="C569" i="13"/>
  <c r="I568" i="13"/>
  <c r="C568" i="13"/>
  <c r="H568" i="13" s="1"/>
  <c r="I567" i="13"/>
  <c r="H567" i="13"/>
  <c r="C567" i="13"/>
  <c r="I566" i="13"/>
  <c r="H566" i="13"/>
  <c r="C566" i="13"/>
  <c r="I565" i="13"/>
  <c r="H565" i="13"/>
  <c r="C565" i="13"/>
  <c r="I564" i="13"/>
  <c r="C564" i="13"/>
  <c r="H564" i="13" s="1"/>
  <c r="I563" i="13"/>
  <c r="C563" i="13"/>
  <c r="H563" i="13" s="1"/>
  <c r="I562" i="13"/>
  <c r="C562" i="13"/>
  <c r="H562" i="13" s="1"/>
  <c r="I561" i="13"/>
  <c r="C561" i="13"/>
  <c r="H561" i="13" s="1"/>
  <c r="I560" i="13"/>
  <c r="C560" i="13"/>
  <c r="H560" i="13" s="1"/>
  <c r="I559" i="13"/>
  <c r="C559" i="13"/>
  <c r="H559" i="13" s="1"/>
  <c r="I558" i="13"/>
  <c r="C558" i="13"/>
  <c r="H558" i="13" s="1"/>
  <c r="I557" i="13"/>
  <c r="C557" i="13"/>
  <c r="H557" i="13" s="1"/>
  <c r="I556" i="13"/>
  <c r="C556" i="13"/>
  <c r="H556" i="13" s="1"/>
  <c r="I555" i="13"/>
  <c r="C555" i="13"/>
  <c r="H555" i="13" s="1"/>
  <c r="I554" i="13"/>
  <c r="C554" i="13"/>
  <c r="H554" i="13" s="1"/>
  <c r="I553" i="13"/>
  <c r="H553" i="13"/>
  <c r="C553" i="13"/>
  <c r="I552" i="13"/>
  <c r="C552" i="13"/>
  <c r="H552" i="13" s="1"/>
  <c r="I551" i="13"/>
  <c r="H551" i="13"/>
  <c r="C551" i="13"/>
  <c r="I550" i="13"/>
  <c r="H550" i="13"/>
  <c r="C550" i="13"/>
  <c r="I549" i="13"/>
  <c r="H549" i="13"/>
  <c r="C549" i="13"/>
  <c r="I548" i="13"/>
  <c r="C548" i="13"/>
  <c r="H548" i="13" s="1"/>
  <c r="I547" i="13"/>
  <c r="C547" i="13"/>
  <c r="H547" i="13" s="1"/>
  <c r="I546" i="13"/>
  <c r="C546" i="13"/>
  <c r="H546" i="13" s="1"/>
  <c r="I545" i="13"/>
  <c r="C545" i="13"/>
  <c r="H545" i="13" s="1"/>
  <c r="I544" i="13"/>
  <c r="C544" i="13"/>
  <c r="H544" i="13" s="1"/>
  <c r="I543" i="13"/>
  <c r="C543" i="13"/>
  <c r="H543" i="13" s="1"/>
  <c r="I542" i="13"/>
  <c r="C542" i="13"/>
  <c r="H542" i="13" s="1"/>
  <c r="I541" i="13"/>
  <c r="C541" i="13"/>
  <c r="H541" i="13" s="1"/>
  <c r="I540" i="13"/>
  <c r="C540" i="13"/>
  <c r="H540" i="13" s="1"/>
  <c r="I539" i="13"/>
  <c r="C539" i="13"/>
  <c r="H539" i="13" s="1"/>
  <c r="I538" i="13"/>
  <c r="C538" i="13"/>
  <c r="H538" i="13" s="1"/>
  <c r="I537" i="13"/>
  <c r="H537" i="13"/>
  <c r="C537" i="13"/>
  <c r="I536" i="13"/>
  <c r="C536" i="13"/>
  <c r="H536" i="13" s="1"/>
  <c r="I535" i="13"/>
  <c r="H535" i="13"/>
  <c r="C535" i="13"/>
  <c r="I534" i="13"/>
  <c r="H534" i="13"/>
  <c r="C534" i="13"/>
  <c r="I533" i="13"/>
  <c r="H533" i="13"/>
  <c r="C533" i="13"/>
  <c r="I532" i="13"/>
  <c r="C532" i="13"/>
  <c r="H532" i="13" s="1"/>
  <c r="I531" i="13"/>
  <c r="C531" i="13"/>
  <c r="H531" i="13" s="1"/>
  <c r="I530" i="13"/>
  <c r="C530" i="13"/>
  <c r="H530" i="13" s="1"/>
  <c r="I529" i="13"/>
  <c r="C529" i="13"/>
  <c r="H529" i="13" s="1"/>
  <c r="I528" i="13"/>
  <c r="C528" i="13"/>
  <c r="H528" i="13" s="1"/>
  <c r="I527" i="13"/>
  <c r="H527" i="13"/>
  <c r="C527" i="13"/>
  <c r="I526" i="13"/>
  <c r="H526" i="13"/>
  <c r="C526" i="13"/>
  <c r="I525" i="13"/>
  <c r="H525" i="13"/>
  <c r="C525" i="13"/>
  <c r="I524" i="13"/>
  <c r="C524" i="13"/>
  <c r="H524" i="13" s="1"/>
  <c r="I523" i="13"/>
  <c r="C523" i="13"/>
  <c r="H523" i="13" s="1"/>
  <c r="I522" i="13"/>
  <c r="C522" i="13"/>
  <c r="H522" i="13" s="1"/>
  <c r="I521" i="13"/>
  <c r="C521" i="13"/>
  <c r="H521" i="13" s="1"/>
  <c r="I520" i="13"/>
  <c r="C520" i="13"/>
  <c r="H520" i="13" s="1"/>
  <c r="I519" i="13"/>
  <c r="H519" i="13"/>
  <c r="C519" i="13"/>
  <c r="I518" i="13"/>
  <c r="H518" i="13"/>
  <c r="C518" i="13"/>
  <c r="I517" i="13"/>
  <c r="C517" i="13"/>
  <c r="H517" i="13" s="1"/>
  <c r="I516" i="13"/>
  <c r="C516" i="13"/>
  <c r="H516" i="13" s="1"/>
  <c r="I515" i="13"/>
  <c r="C515" i="13"/>
  <c r="H515" i="13" s="1"/>
  <c r="I514" i="13"/>
  <c r="C514" i="13"/>
  <c r="H514" i="13" s="1"/>
  <c r="I513" i="13"/>
  <c r="C513" i="13"/>
  <c r="H513" i="13" s="1"/>
  <c r="I512" i="13"/>
  <c r="C512" i="13"/>
  <c r="H512" i="13" s="1"/>
  <c r="I511" i="13"/>
  <c r="H511" i="13"/>
  <c r="C511" i="13"/>
  <c r="I510" i="13"/>
  <c r="C510" i="13"/>
  <c r="H510" i="13" s="1"/>
  <c r="I509" i="13"/>
  <c r="C509" i="13"/>
  <c r="H509" i="13" s="1"/>
  <c r="I508" i="13"/>
  <c r="C508" i="13"/>
  <c r="H508" i="13" s="1"/>
  <c r="I507" i="13"/>
  <c r="C507" i="13"/>
  <c r="H507" i="13" s="1"/>
  <c r="I506" i="13"/>
  <c r="C506" i="13"/>
  <c r="H506" i="13" s="1"/>
  <c r="I505" i="13"/>
  <c r="C505" i="13"/>
  <c r="H505" i="13" s="1"/>
  <c r="I504" i="13"/>
  <c r="C504" i="13"/>
  <c r="H504" i="13" s="1"/>
  <c r="I503" i="13"/>
  <c r="C503" i="13"/>
  <c r="H503" i="13" s="1"/>
  <c r="I502" i="13"/>
  <c r="C502" i="13"/>
  <c r="H502" i="13" s="1"/>
  <c r="I501" i="13"/>
  <c r="H501" i="13"/>
  <c r="C501" i="13"/>
  <c r="I500" i="13"/>
  <c r="C500" i="13"/>
  <c r="H500" i="13" s="1"/>
  <c r="I499" i="13"/>
  <c r="C499" i="13"/>
  <c r="H499" i="13" s="1"/>
  <c r="I498" i="13"/>
  <c r="C498" i="13"/>
  <c r="H498" i="13" s="1"/>
  <c r="I497" i="13"/>
  <c r="C497" i="13"/>
  <c r="H497" i="13" s="1"/>
  <c r="I496" i="13"/>
  <c r="C496" i="13"/>
  <c r="H496" i="13" s="1"/>
  <c r="I495" i="13"/>
  <c r="C495" i="13"/>
  <c r="H495" i="13" s="1"/>
  <c r="I494" i="13"/>
  <c r="H494" i="13"/>
  <c r="C494" i="13"/>
  <c r="I493" i="13"/>
  <c r="C493" i="13"/>
  <c r="H493" i="13" s="1"/>
  <c r="I492" i="13"/>
  <c r="C492" i="13"/>
  <c r="H492" i="13" s="1"/>
  <c r="I491" i="13"/>
  <c r="C491" i="13"/>
  <c r="H491" i="13" s="1"/>
  <c r="I490" i="13"/>
  <c r="C490" i="13"/>
  <c r="H490" i="13" s="1"/>
  <c r="I489" i="13"/>
  <c r="C489" i="13"/>
  <c r="H489" i="13" s="1"/>
  <c r="I488" i="13"/>
  <c r="C488" i="13"/>
  <c r="H488" i="13" s="1"/>
  <c r="I487" i="13"/>
  <c r="H487" i="13"/>
  <c r="C487" i="13"/>
  <c r="I486" i="13"/>
  <c r="C486" i="13"/>
  <c r="H486" i="13" s="1"/>
  <c r="I485" i="13"/>
  <c r="H485" i="13"/>
  <c r="C485" i="13"/>
  <c r="I484" i="13"/>
  <c r="C484" i="13"/>
  <c r="H484" i="13" s="1"/>
  <c r="I483" i="13"/>
  <c r="C483" i="13"/>
  <c r="H483" i="13" s="1"/>
  <c r="I482" i="13"/>
  <c r="C482" i="13"/>
  <c r="H482" i="13" s="1"/>
  <c r="I481" i="13"/>
  <c r="C481" i="13"/>
  <c r="H481" i="13" s="1"/>
  <c r="I480" i="13"/>
  <c r="C480" i="13"/>
  <c r="H480" i="13" s="1"/>
  <c r="I479" i="13"/>
  <c r="C479" i="13"/>
  <c r="H479" i="13" s="1"/>
  <c r="I478" i="13"/>
  <c r="H478" i="13"/>
  <c r="C478" i="13"/>
  <c r="I477" i="13"/>
  <c r="H477" i="13"/>
  <c r="C477" i="13"/>
  <c r="I476" i="13"/>
  <c r="C476" i="13"/>
  <c r="H476" i="13" s="1"/>
  <c r="I475" i="13"/>
  <c r="C475" i="13"/>
  <c r="H475" i="13" s="1"/>
  <c r="I474" i="13"/>
  <c r="C474" i="13"/>
  <c r="H474" i="13" s="1"/>
  <c r="I473" i="13"/>
  <c r="C473" i="13"/>
  <c r="H473" i="13" s="1"/>
  <c r="I472" i="13"/>
  <c r="C472" i="13"/>
  <c r="H472" i="13" s="1"/>
  <c r="I471" i="13"/>
  <c r="H471" i="13"/>
  <c r="C471" i="13"/>
  <c r="I470" i="13"/>
  <c r="H470" i="13"/>
  <c r="C470" i="13"/>
  <c r="I469" i="13"/>
  <c r="H469" i="13"/>
  <c r="C469" i="13"/>
  <c r="I468" i="13"/>
  <c r="C468" i="13"/>
  <c r="H468" i="13" s="1"/>
  <c r="I467" i="13"/>
  <c r="C467" i="13"/>
  <c r="H467" i="13" s="1"/>
  <c r="I466" i="13"/>
  <c r="C466" i="13"/>
  <c r="H466" i="13" s="1"/>
  <c r="I465" i="13"/>
  <c r="C465" i="13"/>
  <c r="H465" i="13" s="1"/>
  <c r="I464" i="13"/>
  <c r="C464" i="13"/>
  <c r="H464" i="13" s="1"/>
  <c r="I463" i="13"/>
  <c r="H463" i="13"/>
  <c r="C463" i="13"/>
  <c r="I462" i="13"/>
  <c r="H462" i="13"/>
  <c r="C462" i="13"/>
  <c r="I461" i="13"/>
  <c r="H461" i="13"/>
  <c r="C461" i="13"/>
  <c r="I460" i="13"/>
  <c r="C460" i="13"/>
  <c r="H460" i="13" s="1"/>
  <c r="I459" i="13"/>
  <c r="C459" i="13"/>
  <c r="H459" i="13" s="1"/>
  <c r="I458" i="13"/>
  <c r="C458" i="13"/>
  <c r="H458" i="13" s="1"/>
  <c r="I457" i="13"/>
  <c r="C457" i="13"/>
  <c r="H457" i="13" s="1"/>
  <c r="I456" i="13"/>
  <c r="C456" i="13"/>
  <c r="H456" i="13" s="1"/>
  <c r="I455" i="13"/>
  <c r="H455" i="13"/>
  <c r="C455" i="13"/>
  <c r="I454" i="13"/>
  <c r="H454" i="13"/>
  <c r="C454" i="13"/>
  <c r="I453" i="13"/>
  <c r="C453" i="13"/>
  <c r="H453" i="13" s="1"/>
  <c r="I452" i="13"/>
  <c r="C452" i="13"/>
  <c r="H452" i="13" s="1"/>
  <c r="I451" i="13"/>
  <c r="C451" i="13"/>
  <c r="H451" i="13" s="1"/>
  <c r="I450" i="13"/>
  <c r="C450" i="13"/>
  <c r="H450" i="13" s="1"/>
  <c r="I449" i="13"/>
  <c r="C449" i="13"/>
  <c r="H449" i="13" s="1"/>
  <c r="I448" i="13"/>
  <c r="C448" i="13"/>
  <c r="H448" i="13" s="1"/>
  <c r="I447" i="13"/>
  <c r="H447" i="13"/>
  <c r="C447" i="13"/>
  <c r="I446" i="13"/>
  <c r="C446" i="13"/>
  <c r="H446" i="13" s="1"/>
  <c r="I445" i="13"/>
  <c r="C445" i="13"/>
  <c r="H445" i="13" s="1"/>
  <c r="I444" i="13"/>
  <c r="C444" i="13"/>
  <c r="H444" i="13" s="1"/>
  <c r="I443" i="13"/>
  <c r="C443" i="13"/>
  <c r="H443" i="13" s="1"/>
  <c r="I442" i="13"/>
  <c r="C442" i="13"/>
  <c r="H442" i="13" s="1"/>
  <c r="I441" i="13"/>
  <c r="C441" i="13"/>
  <c r="H441" i="13" s="1"/>
  <c r="I440" i="13"/>
  <c r="C440" i="13"/>
  <c r="H440" i="13" s="1"/>
  <c r="I439" i="13"/>
  <c r="C439" i="13"/>
  <c r="H439" i="13" s="1"/>
  <c r="I438" i="13"/>
  <c r="C438" i="13"/>
  <c r="H438" i="13" s="1"/>
  <c r="I437" i="13"/>
  <c r="H437" i="13"/>
  <c r="C437" i="13"/>
  <c r="I436" i="13"/>
  <c r="C436" i="13"/>
  <c r="H436" i="13" s="1"/>
  <c r="I435" i="13"/>
  <c r="C435" i="13"/>
  <c r="H435" i="13" s="1"/>
  <c r="I434" i="13"/>
  <c r="C434" i="13"/>
  <c r="H434" i="13" s="1"/>
  <c r="I433" i="13"/>
  <c r="C433" i="13"/>
  <c r="H433" i="13" s="1"/>
  <c r="I432" i="13"/>
  <c r="C432" i="13"/>
  <c r="H432" i="13" s="1"/>
  <c r="I431" i="13"/>
  <c r="C431" i="13"/>
  <c r="H431" i="13" s="1"/>
  <c r="I430" i="13"/>
  <c r="C430" i="13"/>
  <c r="H430" i="13" s="1"/>
  <c r="I429" i="13"/>
  <c r="C429" i="13"/>
  <c r="H429" i="13" s="1"/>
  <c r="I428" i="13"/>
  <c r="C428" i="13"/>
  <c r="H428" i="13" s="1"/>
  <c r="I427" i="13"/>
  <c r="C427" i="13"/>
  <c r="H427" i="13" s="1"/>
  <c r="I426" i="13"/>
  <c r="C426" i="13"/>
  <c r="H426" i="13" s="1"/>
  <c r="I425" i="13"/>
  <c r="C425" i="13"/>
  <c r="H425" i="13" s="1"/>
  <c r="I424" i="13"/>
  <c r="C424" i="13"/>
  <c r="H424" i="13" s="1"/>
  <c r="I423" i="13"/>
  <c r="H423" i="13"/>
  <c r="C423" i="13"/>
  <c r="I422" i="13"/>
  <c r="C422" i="13"/>
  <c r="H422" i="13" s="1"/>
  <c r="I421" i="13"/>
  <c r="H421" i="13"/>
  <c r="C421" i="13"/>
  <c r="I420" i="13"/>
  <c r="C420" i="13"/>
  <c r="H420" i="13" s="1"/>
  <c r="I419" i="13"/>
  <c r="C419" i="13"/>
  <c r="H419" i="13" s="1"/>
  <c r="I418" i="13"/>
  <c r="C418" i="13"/>
  <c r="H418" i="13" s="1"/>
  <c r="I417" i="13"/>
  <c r="C417" i="13"/>
  <c r="H417" i="13" s="1"/>
  <c r="I416" i="13"/>
  <c r="C416" i="13"/>
  <c r="H416" i="13" s="1"/>
  <c r="I415" i="13"/>
  <c r="C415" i="13"/>
  <c r="H415" i="13" s="1"/>
  <c r="I414" i="13"/>
  <c r="H414" i="13"/>
  <c r="C414" i="13"/>
  <c r="I413" i="13"/>
  <c r="H413" i="13"/>
  <c r="C413" i="13"/>
  <c r="I412" i="13"/>
  <c r="C412" i="13"/>
  <c r="H412" i="13" s="1"/>
  <c r="I411" i="13"/>
  <c r="C411" i="13"/>
  <c r="H411" i="13" s="1"/>
  <c r="I410" i="13"/>
  <c r="C410" i="13"/>
  <c r="H410" i="13" s="1"/>
  <c r="I409" i="13"/>
  <c r="C409" i="13"/>
  <c r="H409" i="13" s="1"/>
  <c r="I408" i="13"/>
  <c r="C408" i="13"/>
  <c r="H408" i="13" s="1"/>
  <c r="I407" i="13"/>
  <c r="H407" i="13"/>
  <c r="C407" i="13"/>
  <c r="I406" i="13"/>
  <c r="H406" i="13"/>
  <c r="C406" i="13"/>
  <c r="I405" i="13"/>
  <c r="H405" i="13"/>
  <c r="C405" i="13"/>
  <c r="I404" i="13"/>
  <c r="C404" i="13"/>
  <c r="H404" i="13" s="1"/>
  <c r="I403" i="13"/>
  <c r="C403" i="13"/>
  <c r="H403" i="13" s="1"/>
  <c r="I402" i="13"/>
  <c r="C402" i="13"/>
  <c r="H402" i="13" s="1"/>
  <c r="I401" i="13"/>
  <c r="C401" i="13"/>
  <c r="H401" i="13" s="1"/>
  <c r="I400" i="13"/>
  <c r="C400" i="13"/>
  <c r="H400" i="13" s="1"/>
  <c r="I399" i="13"/>
  <c r="H399" i="13"/>
  <c r="C399" i="13"/>
  <c r="I398" i="13"/>
  <c r="H398" i="13"/>
  <c r="C398" i="13"/>
  <c r="I397" i="13"/>
  <c r="H397" i="13"/>
  <c r="C397" i="13"/>
  <c r="I396" i="13"/>
  <c r="C396" i="13"/>
  <c r="H396" i="13" s="1"/>
  <c r="I395" i="13"/>
  <c r="C395" i="13"/>
  <c r="H395" i="13" s="1"/>
  <c r="I394" i="13"/>
  <c r="C394" i="13"/>
  <c r="H394" i="13" s="1"/>
  <c r="I393" i="13"/>
  <c r="C393" i="13"/>
  <c r="H393" i="13" s="1"/>
  <c r="I392" i="13"/>
  <c r="C392" i="13"/>
  <c r="H392" i="13" s="1"/>
  <c r="I391" i="13"/>
  <c r="H391" i="13"/>
  <c r="C391" i="13"/>
  <c r="I390" i="13"/>
  <c r="H390" i="13"/>
  <c r="C390" i="13"/>
  <c r="I389" i="13"/>
  <c r="C389" i="13"/>
  <c r="H389" i="13" s="1"/>
  <c r="I388" i="13"/>
  <c r="C388" i="13"/>
  <c r="H388" i="13" s="1"/>
  <c r="I387" i="13"/>
  <c r="C387" i="13"/>
  <c r="H387" i="13" s="1"/>
  <c r="I386" i="13"/>
  <c r="C386" i="13"/>
  <c r="H386" i="13" s="1"/>
  <c r="I385" i="13"/>
  <c r="C385" i="13"/>
  <c r="H385" i="13" s="1"/>
  <c r="I384" i="13"/>
  <c r="C384" i="13"/>
  <c r="H384" i="13" s="1"/>
  <c r="I383" i="13"/>
  <c r="H383" i="13"/>
  <c r="C383" i="13"/>
  <c r="I382" i="13"/>
  <c r="C382" i="13"/>
  <c r="H382" i="13" s="1"/>
  <c r="I381" i="13"/>
  <c r="C381" i="13"/>
  <c r="H381" i="13" s="1"/>
  <c r="I380" i="13"/>
  <c r="C380" i="13"/>
  <c r="H380" i="13" s="1"/>
  <c r="I379" i="13"/>
  <c r="C379" i="13"/>
  <c r="H379" i="13" s="1"/>
  <c r="I378" i="13"/>
  <c r="C378" i="13"/>
  <c r="H378" i="13" s="1"/>
  <c r="I377" i="13"/>
  <c r="C377" i="13"/>
  <c r="H377" i="13" s="1"/>
  <c r="I376" i="13"/>
  <c r="C376" i="13"/>
  <c r="H376" i="13" s="1"/>
  <c r="I375" i="13"/>
  <c r="C375" i="13"/>
  <c r="H375" i="13" s="1"/>
  <c r="I374" i="13"/>
  <c r="C374" i="13"/>
  <c r="H374" i="13" s="1"/>
  <c r="I373" i="13"/>
  <c r="H373" i="13"/>
  <c r="C373" i="13"/>
  <c r="I372" i="13"/>
  <c r="C372" i="13"/>
  <c r="H372" i="13" s="1"/>
  <c r="I371" i="13"/>
  <c r="C371" i="13"/>
  <c r="H371" i="13" s="1"/>
  <c r="I370" i="13"/>
  <c r="C370" i="13"/>
  <c r="H370" i="13" s="1"/>
  <c r="I369" i="13"/>
  <c r="C369" i="13"/>
  <c r="H369" i="13" s="1"/>
  <c r="I368" i="13"/>
  <c r="C368" i="13"/>
  <c r="H368" i="13" s="1"/>
  <c r="I367" i="13"/>
  <c r="C367" i="13"/>
  <c r="H367" i="13" s="1"/>
  <c r="I366" i="13"/>
  <c r="C366" i="13"/>
  <c r="H366" i="13" s="1"/>
  <c r="I365" i="13"/>
  <c r="C365" i="13"/>
  <c r="H365" i="13" s="1"/>
  <c r="I364" i="13"/>
  <c r="C364" i="13"/>
  <c r="H364" i="13" s="1"/>
  <c r="I363" i="13"/>
  <c r="C363" i="13"/>
  <c r="H363" i="13" s="1"/>
  <c r="I362" i="13"/>
  <c r="C362" i="13"/>
  <c r="H362" i="13" s="1"/>
  <c r="I361" i="13"/>
  <c r="C361" i="13"/>
  <c r="H361" i="13" s="1"/>
  <c r="I360" i="13"/>
  <c r="C360" i="13"/>
  <c r="H360" i="13" s="1"/>
  <c r="I359" i="13"/>
  <c r="H359" i="13"/>
  <c r="C359" i="13"/>
  <c r="I358" i="13"/>
  <c r="C358" i="13"/>
  <c r="H358" i="13" s="1"/>
  <c r="I357" i="13"/>
  <c r="H357" i="13"/>
  <c r="C357" i="13"/>
  <c r="I356" i="13"/>
  <c r="C356" i="13"/>
  <c r="H356" i="13" s="1"/>
  <c r="I355" i="13"/>
  <c r="C355" i="13"/>
  <c r="H355" i="13" s="1"/>
  <c r="I354" i="13"/>
  <c r="C354" i="13"/>
  <c r="H354" i="13" s="1"/>
  <c r="I353" i="13"/>
  <c r="C353" i="13"/>
  <c r="H353" i="13" s="1"/>
  <c r="I352" i="13"/>
  <c r="C352" i="13"/>
  <c r="H352" i="13" s="1"/>
  <c r="I351" i="13"/>
  <c r="C351" i="13"/>
  <c r="H351" i="13" s="1"/>
  <c r="I350" i="13"/>
  <c r="H350" i="13"/>
  <c r="C350" i="13"/>
  <c r="I349" i="13"/>
  <c r="H349" i="13"/>
  <c r="C349" i="13"/>
  <c r="I348" i="13"/>
  <c r="C348" i="13"/>
  <c r="H348" i="13" s="1"/>
  <c r="I347" i="13"/>
  <c r="C347" i="13"/>
  <c r="H347" i="13" s="1"/>
  <c r="I346" i="13"/>
  <c r="C346" i="13"/>
  <c r="H346" i="13" s="1"/>
  <c r="I345" i="13"/>
  <c r="C345" i="13"/>
  <c r="H345" i="13" s="1"/>
  <c r="I344" i="13"/>
  <c r="C344" i="13"/>
  <c r="H344" i="13" s="1"/>
  <c r="I343" i="13"/>
  <c r="H343" i="13"/>
  <c r="C343" i="13"/>
  <c r="I342" i="13"/>
  <c r="H342" i="13"/>
  <c r="C342" i="13"/>
  <c r="I341" i="13"/>
  <c r="H341" i="13"/>
  <c r="C341" i="13"/>
  <c r="I340" i="13"/>
  <c r="C340" i="13"/>
  <c r="H340" i="13" s="1"/>
  <c r="I339" i="13"/>
  <c r="C339" i="13"/>
  <c r="H339" i="13" s="1"/>
  <c r="I338" i="13"/>
  <c r="C338" i="13"/>
  <c r="H338" i="13" s="1"/>
  <c r="I337" i="13"/>
  <c r="C337" i="13"/>
  <c r="H337" i="13" s="1"/>
  <c r="I336" i="13"/>
  <c r="C336" i="13"/>
  <c r="H336" i="13" s="1"/>
  <c r="I335" i="13"/>
  <c r="H335" i="13"/>
  <c r="C335" i="13"/>
  <c r="I334" i="13"/>
  <c r="H334" i="13"/>
  <c r="C334" i="13"/>
  <c r="I333" i="13"/>
  <c r="H333" i="13"/>
  <c r="C333" i="13"/>
  <c r="I332" i="13"/>
  <c r="C332" i="13"/>
  <c r="H332" i="13" s="1"/>
  <c r="I331" i="13"/>
  <c r="C331" i="13"/>
  <c r="H331" i="13" s="1"/>
  <c r="I330" i="13"/>
  <c r="C330" i="13"/>
  <c r="H330" i="13" s="1"/>
  <c r="I329" i="13"/>
  <c r="C329" i="13"/>
  <c r="H329" i="13" s="1"/>
  <c r="I328" i="13"/>
  <c r="C328" i="13"/>
  <c r="H328" i="13" s="1"/>
  <c r="I327" i="13"/>
  <c r="H327" i="13"/>
  <c r="C327" i="13"/>
  <c r="I326" i="13"/>
  <c r="H326" i="13"/>
  <c r="C326" i="13"/>
  <c r="I325" i="13"/>
  <c r="C325" i="13"/>
  <c r="H325" i="13" s="1"/>
  <c r="I324" i="13"/>
  <c r="C324" i="13"/>
  <c r="H324" i="13" s="1"/>
  <c r="I323" i="13"/>
  <c r="C323" i="13"/>
  <c r="H323" i="13" s="1"/>
  <c r="I322" i="13"/>
  <c r="C322" i="13"/>
  <c r="H322" i="13" s="1"/>
  <c r="I321" i="13"/>
  <c r="C321" i="13"/>
  <c r="H321" i="13" s="1"/>
  <c r="I320" i="13"/>
  <c r="C320" i="13"/>
  <c r="H320" i="13" s="1"/>
  <c r="I319" i="13"/>
  <c r="H319" i="13"/>
  <c r="C319" i="13"/>
  <c r="I318" i="13"/>
  <c r="C318" i="13"/>
  <c r="H318" i="13" s="1"/>
  <c r="I317" i="13"/>
  <c r="C317" i="13"/>
  <c r="H317" i="13" s="1"/>
  <c r="I316" i="13"/>
  <c r="C316" i="13"/>
  <c r="H316" i="13" s="1"/>
  <c r="I315" i="13"/>
  <c r="C315" i="13"/>
  <c r="H315" i="13" s="1"/>
  <c r="I314" i="13"/>
  <c r="C314" i="13"/>
  <c r="H314" i="13" s="1"/>
  <c r="I313" i="13"/>
  <c r="C313" i="13"/>
  <c r="H313" i="13" s="1"/>
  <c r="I312" i="13"/>
  <c r="C312" i="13"/>
  <c r="H312" i="13" s="1"/>
  <c r="I311" i="13"/>
  <c r="C311" i="13"/>
  <c r="H311" i="13" s="1"/>
  <c r="I310" i="13"/>
  <c r="C310" i="13"/>
  <c r="H310" i="13" s="1"/>
  <c r="I309" i="13"/>
  <c r="H309" i="13"/>
  <c r="C309" i="13"/>
  <c r="I308" i="13"/>
  <c r="C308" i="13"/>
  <c r="H308" i="13" s="1"/>
  <c r="I307" i="13"/>
  <c r="C307" i="13"/>
  <c r="H307" i="13" s="1"/>
  <c r="I306" i="13"/>
  <c r="C306" i="13"/>
  <c r="H306" i="13" s="1"/>
  <c r="I305" i="13"/>
  <c r="C305" i="13"/>
  <c r="H305" i="13" s="1"/>
  <c r="I304" i="13"/>
  <c r="C304" i="13"/>
  <c r="H304" i="13" s="1"/>
  <c r="I303" i="13"/>
  <c r="C303" i="13"/>
  <c r="H303" i="13" s="1"/>
  <c r="I302" i="13"/>
  <c r="C302" i="13"/>
  <c r="H302" i="13" s="1"/>
  <c r="I301" i="13"/>
  <c r="C301" i="13"/>
  <c r="H301" i="13" s="1"/>
  <c r="I300" i="13"/>
  <c r="C300" i="13"/>
  <c r="H300" i="13" s="1"/>
  <c r="I299" i="13"/>
  <c r="C299" i="13"/>
  <c r="H299" i="13" s="1"/>
  <c r="I298" i="13"/>
  <c r="C298" i="13"/>
  <c r="H298" i="13" s="1"/>
  <c r="I297" i="13"/>
  <c r="C297" i="13"/>
  <c r="H297" i="13" s="1"/>
  <c r="I296" i="13"/>
  <c r="C296" i="13"/>
  <c r="H296" i="13" s="1"/>
  <c r="I295" i="13"/>
  <c r="H295" i="13"/>
  <c r="C295" i="13"/>
  <c r="I294" i="13"/>
  <c r="C294" i="13"/>
  <c r="H294" i="13" s="1"/>
  <c r="I293" i="13"/>
  <c r="H293" i="13"/>
  <c r="C293" i="13"/>
  <c r="I292" i="13"/>
  <c r="C292" i="13"/>
  <c r="H292" i="13" s="1"/>
  <c r="I291" i="13"/>
  <c r="C291" i="13"/>
  <c r="H291" i="13" s="1"/>
  <c r="I290" i="13"/>
  <c r="C290" i="13"/>
  <c r="H290" i="13" s="1"/>
  <c r="I289" i="13"/>
  <c r="C289" i="13"/>
  <c r="H289" i="13" s="1"/>
  <c r="I288" i="13"/>
  <c r="C288" i="13"/>
  <c r="H288" i="13" s="1"/>
  <c r="I287" i="13"/>
  <c r="C287" i="13"/>
  <c r="H287" i="13" s="1"/>
  <c r="I286" i="13"/>
  <c r="C286" i="13"/>
  <c r="H286" i="13" s="1"/>
  <c r="I285" i="13"/>
  <c r="C285" i="13"/>
  <c r="H285" i="13" s="1"/>
  <c r="I284" i="13"/>
  <c r="C284" i="13"/>
  <c r="H284" i="13" s="1"/>
  <c r="I283" i="13"/>
  <c r="C283" i="13"/>
  <c r="H283" i="13" s="1"/>
  <c r="I282" i="13"/>
  <c r="C282" i="13"/>
  <c r="H282" i="13" s="1"/>
  <c r="I281" i="13"/>
  <c r="C281" i="13"/>
  <c r="H281" i="13" s="1"/>
  <c r="I280" i="13"/>
  <c r="C280" i="13"/>
  <c r="H280" i="13" s="1"/>
  <c r="I279" i="13"/>
  <c r="H279" i="13"/>
  <c r="C279" i="13"/>
  <c r="I278" i="13"/>
  <c r="H278" i="13"/>
  <c r="C278" i="13"/>
  <c r="I277" i="13"/>
  <c r="H277" i="13"/>
  <c r="C277" i="13"/>
  <c r="I276" i="13"/>
  <c r="H276" i="13"/>
  <c r="C276" i="13"/>
  <c r="I275" i="13"/>
  <c r="C275" i="13"/>
  <c r="H275" i="13" s="1"/>
  <c r="I274" i="13"/>
  <c r="C274" i="13"/>
  <c r="H274" i="13" s="1"/>
  <c r="I273" i="13"/>
  <c r="H273" i="13"/>
  <c r="C273" i="13"/>
  <c r="I272" i="13"/>
  <c r="C272" i="13"/>
  <c r="H272" i="13" s="1"/>
  <c r="I271" i="13"/>
  <c r="C271" i="13"/>
  <c r="H271" i="13" s="1"/>
  <c r="I270" i="13"/>
  <c r="H270" i="13"/>
  <c r="C270" i="13"/>
  <c r="I269" i="13"/>
  <c r="H269" i="13"/>
  <c r="C269" i="13"/>
  <c r="I268" i="13"/>
  <c r="C268" i="13"/>
  <c r="H268" i="13" s="1"/>
  <c r="I267" i="13"/>
  <c r="C267" i="13"/>
  <c r="H267" i="13" s="1"/>
  <c r="I266" i="13"/>
  <c r="C266" i="13"/>
  <c r="H266" i="13" s="1"/>
  <c r="I265" i="13"/>
  <c r="C265" i="13"/>
  <c r="H265" i="13" s="1"/>
  <c r="I264" i="13"/>
  <c r="C264" i="13"/>
  <c r="H264" i="13" s="1"/>
  <c r="I263" i="13"/>
  <c r="C263" i="13"/>
  <c r="H263" i="13" s="1"/>
  <c r="I262" i="13"/>
  <c r="H262" i="13"/>
  <c r="C262" i="13"/>
  <c r="I261" i="13"/>
  <c r="H261" i="13"/>
  <c r="C261" i="13"/>
  <c r="I260" i="13"/>
  <c r="C260" i="13"/>
  <c r="H260" i="13" s="1"/>
  <c r="I259" i="13"/>
  <c r="C259" i="13"/>
  <c r="H259" i="13" s="1"/>
  <c r="I258" i="13"/>
  <c r="C258" i="13"/>
  <c r="H258" i="13" s="1"/>
  <c r="I257" i="13"/>
  <c r="C257" i="13"/>
  <c r="H257" i="13" s="1"/>
  <c r="I256" i="13"/>
  <c r="C256" i="13"/>
  <c r="H256" i="13" s="1"/>
  <c r="I255" i="13"/>
  <c r="C255" i="13"/>
  <c r="H255" i="13" s="1"/>
  <c r="I254" i="13"/>
  <c r="C254" i="13"/>
  <c r="H254" i="13" s="1"/>
  <c r="I253" i="13"/>
  <c r="H253" i="13"/>
  <c r="C253" i="13"/>
  <c r="I252" i="13"/>
  <c r="H252" i="13"/>
  <c r="C252" i="13"/>
  <c r="I251" i="13"/>
  <c r="C251" i="13"/>
  <c r="H251" i="13" s="1"/>
  <c r="I250" i="13"/>
  <c r="C250" i="13"/>
  <c r="H250" i="13" s="1"/>
  <c r="I249" i="13"/>
  <c r="C249" i="13"/>
  <c r="H249" i="13" s="1"/>
  <c r="I248" i="13"/>
  <c r="C248" i="13"/>
  <c r="H248" i="13" s="1"/>
  <c r="I247" i="13"/>
  <c r="H247" i="13"/>
  <c r="C247" i="13"/>
  <c r="I246" i="13"/>
  <c r="H246" i="13"/>
  <c r="C246" i="13"/>
  <c r="I245" i="13"/>
  <c r="C245" i="13"/>
  <c r="H245" i="13" s="1"/>
  <c r="I244" i="13"/>
  <c r="C244" i="13"/>
  <c r="H244" i="13" s="1"/>
  <c r="I243" i="13"/>
  <c r="C243" i="13"/>
  <c r="H243" i="13" s="1"/>
  <c r="I242" i="13"/>
  <c r="C242" i="13"/>
  <c r="H242" i="13" s="1"/>
  <c r="I241" i="13"/>
  <c r="H241" i="13"/>
  <c r="C241" i="13"/>
  <c r="I240" i="13"/>
  <c r="C240" i="13"/>
  <c r="H240" i="13" s="1"/>
  <c r="I239" i="13"/>
  <c r="H239" i="13"/>
  <c r="C239" i="13"/>
  <c r="I238" i="13"/>
  <c r="H238" i="13"/>
  <c r="C238" i="13"/>
  <c r="I237" i="13"/>
  <c r="H237" i="13"/>
  <c r="C237" i="13"/>
  <c r="I236" i="13"/>
  <c r="C236" i="13"/>
  <c r="H236" i="13" s="1"/>
  <c r="I235" i="13"/>
  <c r="C235" i="13"/>
  <c r="H235" i="13" s="1"/>
  <c r="I234" i="13"/>
  <c r="C234" i="13"/>
  <c r="H234" i="13" s="1"/>
  <c r="I233" i="13"/>
  <c r="H233" i="13"/>
  <c r="C233" i="13"/>
  <c r="I232" i="13"/>
  <c r="C232" i="13"/>
  <c r="H232" i="13" s="1"/>
  <c r="I231" i="13"/>
  <c r="C231" i="13"/>
  <c r="H231" i="13" s="1"/>
  <c r="I230" i="13"/>
  <c r="H230" i="13"/>
  <c r="C230" i="13"/>
  <c r="I229" i="13"/>
  <c r="C229" i="13"/>
  <c r="H229" i="13" s="1"/>
  <c r="I228" i="13"/>
  <c r="C228" i="13"/>
  <c r="H228" i="13" s="1"/>
  <c r="I227" i="13"/>
  <c r="C227" i="13"/>
  <c r="H227" i="13" s="1"/>
  <c r="I226" i="13"/>
  <c r="C226" i="13"/>
  <c r="H226" i="13" s="1"/>
  <c r="I225" i="13"/>
  <c r="C225" i="13"/>
  <c r="H225" i="13" s="1"/>
  <c r="I224" i="13"/>
  <c r="C224" i="13"/>
  <c r="H224" i="13" s="1"/>
  <c r="I223" i="13"/>
  <c r="C223" i="13"/>
  <c r="H223" i="13" s="1"/>
  <c r="I222" i="13"/>
  <c r="H222" i="13"/>
  <c r="C222" i="13"/>
  <c r="I221" i="13"/>
  <c r="H221" i="13"/>
  <c r="C221" i="13"/>
  <c r="I220" i="13"/>
  <c r="H220" i="13"/>
  <c r="C220" i="13"/>
  <c r="I219" i="13"/>
  <c r="C219" i="13"/>
  <c r="H219" i="13" s="1"/>
  <c r="I218" i="13"/>
  <c r="C218" i="13"/>
  <c r="H218" i="13" s="1"/>
  <c r="I217" i="13"/>
  <c r="C217" i="13"/>
  <c r="H217" i="13" s="1"/>
  <c r="I216" i="13"/>
  <c r="C216" i="13"/>
  <c r="H216" i="13" s="1"/>
  <c r="I215" i="13"/>
  <c r="C215" i="13"/>
  <c r="H215" i="13" s="1"/>
  <c r="I214" i="13"/>
  <c r="C214" i="13"/>
  <c r="H214" i="13" s="1"/>
  <c r="I213" i="13"/>
  <c r="H213" i="13"/>
  <c r="C213" i="13"/>
  <c r="I212" i="13"/>
  <c r="C212" i="13"/>
  <c r="H212" i="13" s="1"/>
  <c r="I211" i="13"/>
  <c r="C211" i="13"/>
  <c r="H211" i="13" s="1"/>
  <c r="I210" i="13"/>
  <c r="C210" i="13"/>
  <c r="H210" i="13" s="1"/>
  <c r="I209" i="13"/>
  <c r="C209" i="13"/>
  <c r="H209" i="13" s="1"/>
  <c r="I208" i="13"/>
  <c r="C208" i="13"/>
  <c r="H208" i="13" s="1"/>
  <c r="I207" i="13"/>
  <c r="H207" i="13"/>
  <c r="C207" i="13"/>
  <c r="I206" i="13"/>
  <c r="C206" i="13"/>
  <c r="H206" i="13" s="1"/>
  <c r="I205" i="13"/>
  <c r="C205" i="13"/>
  <c r="H205" i="13" s="1"/>
  <c r="I204" i="13"/>
  <c r="C204" i="13"/>
  <c r="H204" i="13" s="1"/>
  <c r="I203" i="13"/>
  <c r="C203" i="13"/>
  <c r="H203" i="13" s="1"/>
  <c r="I202" i="13"/>
  <c r="C202" i="13"/>
  <c r="H202" i="13" s="1"/>
  <c r="I201" i="13"/>
  <c r="H201" i="13"/>
  <c r="C201" i="13"/>
  <c r="I200" i="13"/>
  <c r="C200" i="13"/>
  <c r="H200" i="13" s="1"/>
  <c r="I199" i="13"/>
  <c r="C199" i="13"/>
  <c r="H199" i="13" s="1"/>
  <c r="I198" i="13"/>
  <c r="C198" i="13"/>
  <c r="H198" i="13" s="1"/>
  <c r="I197" i="13"/>
  <c r="H197" i="13"/>
  <c r="C197" i="13"/>
  <c r="I196" i="13"/>
  <c r="C196" i="13"/>
  <c r="H196" i="13" s="1"/>
  <c r="I195" i="13"/>
  <c r="C195" i="13"/>
  <c r="H195" i="13" s="1"/>
  <c r="I194" i="13"/>
  <c r="C194" i="13"/>
  <c r="H194" i="13" s="1"/>
  <c r="I193" i="13"/>
  <c r="C193" i="13"/>
  <c r="H193" i="13" s="1"/>
  <c r="I192" i="13"/>
  <c r="C192" i="13"/>
  <c r="H192" i="13" s="1"/>
  <c r="I191" i="13"/>
  <c r="C191" i="13"/>
  <c r="H191" i="13" s="1"/>
  <c r="I190" i="13"/>
  <c r="H190" i="13"/>
  <c r="C190" i="13"/>
  <c r="I189" i="13"/>
  <c r="C189" i="13"/>
  <c r="H189" i="13" s="1"/>
  <c r="I188" i="13"/>
  <c r="C188" i="13"/>
  <c r="H188" i="13" s="1"/>
  <c r="I187" i="13"/>
  <c r="C187" i="13"/>
  <c r="H187" i="13" s="1"/>
  <c r="I186" i="13"/>
  <c r="C186" i="13"/>
  <c r="H186" i="13" s="1"/>
  <c r="I185" i="13"/>
  <c r="C185" i="13"/>
  <c r="H185" i="13" s="1"/>
  <c r="I184" i="13"/>
  <c r="C184" i="13"/>
  <c r="H184" i="13" s="1"/>
  <c r="I183" i="13"/>
  <c r="H183" i="13"/>
  <c r="C183" i="13"/>
  <c r="I182" i="13"/>
  <c r="C182" i="13"/>
  <c r="H182" i="13" s="1"/>
  <c r="I181" i="13"/>
  <c r="H181" i="13"/>
  <c r="C181" i="13"/>
  <c r="I180" i="13"/>
  <c r="H180" i="13"/>
  <c r="C180" i="13"/>
  <c r="I179" i="13"/>
  <c r="C179" i="13"/>
  <c r="H179" i="13" s="1"/>
  <c r="I178" i="13"/>
  <c r="C178" i="13"/>
  <c r="H178" i="13" s="1"/>
  <c r="I177" i="13"/>
  <c r="H177" i="13"/>
  <c r="C177" i="13"/>
  <c r="I176" i="13"/>
  <c r="C176" i="13"/>
  <c r="H176" i="13" s="1"/>
  <c r="I175" i="13"/>
  <c r="C175" i="13"/>
  <c r="H175" i="13" s="1"/>
  <c r="I174" i="13"/>
  <c r="H174" i="13"/>
  <c r="C174" i="13"/>
  <c r="I173" i="13"/>
  <c r="C173" i="13"/>
  <c r="H173" i="13" s="1"/>
  <c r="I172" i="13"/>
  <c r="C172" i="13"/>
  <c r="H172" i="13" s="1"/>
  <c r="I171" i="13"/>
  <c r="C171" i="13"/>
  <c r="H171" i="13" s="1"/>
  <c r="I170" i="13"/>
  <c r="C170" i="13"/>
  <c r="H170" i="13" s="1"/>
  <c r="I169" i="13"/>
  <c r="H169" i="13"/>
  <c r="C169" i="13"/>
  <c r="I168" i="13"/>
  <c r="C168" i="13"/>
  <c r="H168" i="13" s="1"/>
  <c r="I167" i="13"/>
  <c r="C167" i="13"/>
  <c r="H167" i="13" s="1"/>
  <c r="I166" i="13"/>
  <c r="C166" i="13"/>
  <c r="H166" i="13" s="1"/>
  <c r="I165" i="13"/>
  <c r="H165" i="13"/>
  <c r="C165" i="13"/>
  <c r="I164" i="13"/>
  <c r="C164" i="13"/>
  <c r="H164" i="13" s="1"/>
  <c r="I163" i="13"/>
  <c r="C163" i="13"/>
  <c r="H163" i="13" s="1"/>
  <c r="I162" i="13"/>
  <c r="C162" i="13"/>
  <c r="H162" i="13" s="1"/>
  <c r="I161" i="13"/>
  <c r="C161" i="13"/>
  <c r="H161" i="13" s="1"/>
  <c r="I160" i="13"/>
  <c r="C160" i="13"/>
  <c r="H160" i="13" s="1"/>
  <c r="I159" i="13"/>
  <c r="C159" i="13"/>
  <c r="H159" i="13" s="1"/>
  <c r="I158" i="13"/>
  <c r="C158" i="13"/>
  <c r="H158" i="13" s="1"/>
  <c r="I157" i="13"/>
  <c r="C157" i="13"/>
  <c r="H157" i="13" s="1"/>
  <c r="I156" i="13"/>
  <c r="C156" i="13"/>
  <c r="H156" i="13" s="1"/>
  <c r="I155" i="13"/>
  <c r="C155" i="13"/>
  <c r="H155" i="13" s="1"/>
  <c r="I154" i="13"/>
  <c r="C154" i="13"/>
  <c r="H154" i="13" s="1"/>
  <c r="I153" i="13"/>
  <c r="C153" i="13"/>
  <c r="H153" i="13" s="1"/>
  <c r="I152" i="13"/>
  <c r="C152" i="13"/>
  <c r="H152" i="13" s="1"/>
  <c r="I151" i="13"/>
  <c r="H151" i="13"/>
  <c r="C151" i="13"/>
  <c r="I150" i="13"/>
  <c r="H150" i="13"/>
  <c r="C150" i="13"/>
  <c r="I149" i="13"/>
  <c r="H149" i="13"/>
  <c r="C149" i="13"/>
  <c r="I148" i="13"/>
  <c r="H148" i="13"/>
  <c r="C148" i="13"/>
  <c r="I147" i="13"/>
  <c r="C147" i="13"/>
  <c r="H147" i="13" s="1"/>
  <c r="I146" i="13"/>
  <c r="C146" i="13"/>
  <c r="H146" i="13" s="1"/>
  <c r="I145" i="13"/>
  <c r="H145" i="13"/>
  <c r="C145" i="13"/>
  <c r="I144" i="13"/>
  <c r="C144" i="13"/>
  <c r="H144" i="13" s="1"/>
  <c r="I143" i="13"/>
  <c r="C143" i="13"/>
  <c r="H143" i="13" s="1"/>
  <c r="I142" i="13"/>
  <c r="H142" i="13"/>
  <c r="C142" i="13"/>
  <c r="I141" i="13"/>
  <c r="H141" i="13"/>
  <c r="C141" i="13"/>
  <c r="I140" i="13"/>
  <c r="C140" i="13"/>
  <c r="H140" i="13" s="1"/>
  <c r="I139" i="13"/>
  <c r="C139" i="13"/>
  <c r="H139" i="13" s="1"/>
  <c r="I138" i="13"/>
  <c r="C138" i="13"/>
  <c r="H138" i="13" s="1"/>
  <c r="I137" i="13"/>
  <c r="C137" i="13"/>
  <c r="H137" i="13" s="1"/>
  <c r="I136" i="13"/>
  <c r="C136" i="13"/>
  <c r="H136" i="13" s="1"/>
  <c r="I135" i="13"/>
  <c r="C135" i="13"/>
  <c r="H135" i="13" s="1"/>
  <c r="I134" i="13"/>
  <c r="H134" i="13"/>
  <c r="C134" i="13"/>
  <c r="I133" i="13"/>
  <c r="H133" i="13"/>
  <c r="C133" i="13"/>
  <c r="I132" i="13"/>
  <c r="C132" i="13"/>
  <c r="H132" i="13" s="1"/>
  <c r="I131" i="13"/>
  <c r="C131" i="13"/>
  <c r="H131" i="13" s="1"/>
  <c r="I130" i="13"/>
  <c r="C130" i="13"/>
  <c r="H130" i="13" s="1"/>
  <c r="I129" i="13"/>
  <c r="C129" i="13"/>
  <c r="H129" i="13" s="1"/>
  <c r="I128" i="13"/>
  <c r="C128" i="13"/>
  <c r="H128" i="13" s="1"/>
  <c r="I127" i="13"/>
  <c r="C127" i="13"/>
  <c r="H127" i="13" s="1"/>
  <c r="I126" i="13"/>
  <c r="C126" i="13"/>
  <c r="H126" i="13" s="1"/>
  <c r="I125" i="13"/>
  <c r="H125" i="13"/>
  <c r="C125" i="13"/>
  <c r="I124" i="13"/>
  <c r="H124" i="13"/>
  <c r="C124" i="13"/>
  <c r="I123" i="13"/>
  <c r="C123" i="13"/>
  <c r="H123" i="13" s="1"/>
  <c r="I122" i="13"/>
  <c r="C122" i="13"/>
  <c r="H122" i="13" s="1"/>
  <c r="I121" i="13"/>
  <c r="C121" i="13"/>
  <c r="H121" i="13" s="1"/>
  <c r="I120" i="13"/>
  <c r="C120" i="13"/>
  <c r="H120" i="13" s="1"/>
  <c r="I119" i="13"/>
  <c r="H119" i="13"/>
  <c r="C119" i="13"/>
  <c r="I118" i="13"/>
  <c r="H118" i="13"/>
  <c r="C118" i="13"/>
  <c r="I117" i="13"/>
  <c r="C117" i="13"/>
  <c r="H117" i="13" s="1"/>
  <c r="I116" i="13"/>
  <c r="C116" i="13"/>
  <c r="H116" i="13" s="1"/>
  <c r="I115" i="13"/>
  <c r="C115" i="13"/>
  <c r="H115" i="13" s="1"/>
  <c r="I114" i="13"/>
  <c r="C114" i="13"/>
  <c r="H114" i="13" s="1"/>
  <c r="I113" i="13"/>
  <c r="H113" i="13"/>
  <c r="C113" i="13"/>
  <c r="I112" i="13"/>
  <c r="C112" i="13"/>
  <c r="H112" i="13" s="1"/>
  <c r="I111" i="13"/>
  <c r="H111" i="13"/>
  <c r="C111" i="13"/>
  <c r="I110" i="13"/>
  <c r="H110" i="13"/>
  <c r="C110" i="13"/>
  <c r="I109" i="13"/>
  <c r="H109" i="13"/>
  <c r="C109" i="13"/>
  <c r="I108" i="13"/>
  <c r="C108" i="13"/>
  <c r="H108" i="13" s="1"/>
  <c r="I107" i="13"/>
  <c r="C107" i="13"/>
  <c r="H107" i="13" s="1"/>
  <c r="I106" i="13"/>
  <c r="C106" i="13"/>
  <c r="H106" i="13" s="1"/>
  <c r="I105" i="13"/>
  <c r="H105" i="13"/>
  <c r="C105" i="13"/>
  <c r="I104" i="13"/>
  <c r="C104" i="13"/>
  <c r="H104" i="13" s="1"/>
  <c r="I103" i="13"/>
  <c r="C103" i="13"/>
  <c r="H103" i="13" s="1"/>
  <c r="I102" i="13"/>
  <c r="H102" i="13"/>
  <c r="C102" i="13"/>
  <c r="I101" i="13"/>
  <c r="C101" i="13"/>
  <c r="H101" i="13" s="1"/>
  <c r="I100" i="13"/>
  <c r="C100" i="13"/>
  <c r="H100" i="13" s="1"/>
  <c r="I99" i="13"/>
  <c r="C99" i="13"/>
  <c r="H99" i="13" s="1"/>
  <c r="I98" i="13"/>
  <c r="C98" i="13"/>
  <c r="H98" i="13" s="1"/>
  <c r="I97" i="13"/>
  <c r="C97" i="13"/>
  <c r="H97" i="13" s="1"/>
  <c r="I96" i="13"/>
  <c r="C96" i="13"/>
  <c r="H96" i="13" s="1"/>
  <c r="I95" i="13"/>
  <c r="C95" i="13"/>
  <c r="H95" i="13" s="1"/>
  <c r="I94" i="13"/>
  <c r="H94" i="13"/>
  <c r="C94" i="13"/>
  <c r="I93" i="13"/>
  <c r="H93" i="13"/>
  <c r="C93" i="13"/>
  <c r="I92" i="13"/>
  <c r="H92" i="13"/>
  <c r="C92" i="13"/>
  <c r="I91" i="13"/>
  <c r="C91" i="13"/>
  <c r="H91" i="13" s="1"/>
  <c r="I90" i="13"/>
  <c r="C90" i="13"/>
  <c r="H90" i="13" s="1"/>
  <c r="I89" i="13"/>
  <c r="C89" i="13"/>
  <c r="L13" i="13" s="1"/>
  <c r="I88" i="13"/>
  <c r="C88" i="13"/>
  <c r="H88" i="13" s="1"/>
  <c r="I87" i="13"/>
  <c r="C87" i="13"/>
  <c r="H87" i="13" s="1"/>
  <c r="I86" i="13"/>
  <c r="C86" i="13"/>
  <c r="H86" i="13" s="1"/>
  <c r="I85" i="13"/>
  <c r="H85" i="13"/>
  <c r="C85" i="13"/>
  <c r="I84" i="13"/>
  <c r="C84" i="13"/>
  <c r="H84" i="13" s="1"/>
  <c r="I83" i="13"/>
  <c r="C83" i="13"/>
  <c r="H83" i="13" s="1"/>
  <c r="I82" i="13"/>
  <c r="C82" i="13"/>
  <c r="H82" i="13" s="1"/>
  <c r="I81" i="13"/>
  <c r="C81" i="13"/>
  <c r="H81" i="13" s="1"/>
  <c r="I80" i="13"/>
  <c r="C80" i="13"/>
  <c r="H80" i="13" s="1"/>
  <c r="I79" i="13"/>
  <c r="H79" i="13"/>
  <c r="C79" i="13"/>
  <c r="I78" i="13"/>
  <c r="C78" i="13"/>
  <c r="H78" i="13" s="1"/>
  <c r="I77" i="13"/>
  <c r="C77" i="13"/>
  <c r="H77" i="13" s="1"/>
  <c r="I76" i="13"/>
  <c r="C76" i="13"/>
  <c r="H76" i="13" s="1"/>
  <c r="I75" i="13"/>
  <c r="C75" i="13"/>
  <c r="H75" i="13" s="1"/>
  <c r="I74" i="13"/>
  <c r="C74" i="13"/>
  <c r="H74" i="13" s="1"/>
  <c r="I73" i="13"/>
  <c r="H73" i="13"/>
  <c r="C73" i="13"/>
  <c r="I72" i="13"/>
  <c r="C72" i="13"/>
  <c r="H72" i="13" s="1"/>
  <c r="I71" i="13"/>
  <c r="C71" i="13"/>
  <c r="H71" i="13" s="1"/>
  <c r="I70" i="13"/>
  <c r="C70" i="13"/>
  <c r="H70" i="13" s="1"/>
  <c r="I69" i="13"/>
  <c r="H69" i="13"/>
  <c r="C69" i="13"/>
  <c r="I68" i="13"/>
  <c r="C68" i="13"/>
  <c r="H68" i="13" s="1"/>
  <c r="I67" i="13"/>
  <c r="C67" i="13"/>
  <c r="H67" i="13" s="1"/>
  <c r="I66" i="13"/>
  <c r="C66" i="13"/>
  <c r="H66" i="13" s="1"/>
  <c r="I65" i="13"/>
  <c r="C65" i="13"/>
  <c r="H65" i="13" s="1"/>
  <c r="I64" i="13"/>
  <c r="C64" i="13"/>
  <c r="H64" i="13" s="1"/>
  <c r="I63" i="13"/>
  <c r="C63" i="13"/>
  <c r="H63" i="13" s="1"/>
  <c r="I62" i="13"/>
  <c r="H62" i="13"/>
  <c r="C62" i="13"/>
  <c r="I61" i="13"/>
  <c r="C61" i="13"/>
  <c r="H61" i="13" s="1"/>
  <c r="I60" i="13"/>
  <c r="C60" i="13"/>
  <c r="H60" i="13" s="1"/>
  <c r="I59" i="13"/>
  <c r="C59" i="13"/>
  <c r="H59" i="13" s="1"/>
  <c r="I58" i="13"/>
  <c r="C58" i="13"/>
  <c r="H58" i="13" s="1"/>
  <c r="I57" i="13"/>
  <c r="C57" i="13"/>
  <c r="H57" i="13" s="1"/>
  <c r="I56" i="13"/>
  <c r="C56" i="13"/>
  <c r="H56" i="13" s="1"/>
  <c r="I55" i="13"/>
  <c r="H55" i="13"/>
  <c r="C55" i="13"/>
  <c r="I54" i="13"/>
  <c r="C54" i="13"/>
  <c r="H54" i="13" s="1"/>
  <c r="I53" i="13"/>
  <c r="H53" i="13"/>
  <c r="C53" i="13"/>
  <c r="I52" i="13"/>
  <c r="H52" i="13"/>
  <c r="C52" i="13"/>
  <c r="I51" i="13"/>
  <c r="C51" i="13"/>
  <c r="H51" i="13" s="1"/>
  <c r="I50" i="13"/>
  <c r="C50" i="13"/>
  <c r="H50" i="13" s="1"/>
  <c r="I49" i="13"/>
  <c r="H49" i="13"/>
  <c r="C49" i="13"/>
  <c r="I48" i="13"/>
  <c r="C48" i="13"/>
  <c r="H48" i="13" s="1"/>
  <c r="I47" i="13"/>
  <c r="C47" i="13"/>
  <c r="H47" i="13" s="1"/>
  <c r="I46" i="13"/>
  <c r="H46" i="13"/>
  <c r="C46" i="13"/>
  <c r="I45" i="13"/>
  <c r="C45" i="13"/>
  <c r="H45" i="13" s="1"/>
  <c r="I44" i="13"/>
  <c r="C44" i="13"/>
  <c r="H44" i="13" s="1"/>
  <c r="I43" i="13"/>
  <c r="C43" i="13"/>
  <c r="H43" i="13" s="1"/>
  <c r="I42" i="13"/>
  <c r="C42" i="13"/>
  <c r="H42" i="13" s="1"/>
  <c r="I41" i="13"/>
  <c r="H41" i="13"/>
  <c r="C41" i="13"/>
  <c r="I40" i="13"/>
  <c r="C40" i="13"/>
  <c r="H40" i="13" s="1"/>
  <c r="I39" i="13"/>
  <c r="C39" i="13"/>
  <c r="H39" i="13" s="1"/>
  <c r="I38" i="13"/>
  <c r="C38" i="13"/>
  <c r="H38" i="13" s="1"/>
  <c r="I37" i="13"/>
  <c r="H37" i="13"/>
  <c r="C37" i="13"/>
  <c r="I36" i="13"/>
  <c r="C36" i="13"/>
  <c r="H36" i="13" s="1"/>
  <c r="I35" i="13"/>
  <c r="C35" i="13"/>
  <c r="H35" i="13" s="1"/>
  <c r="I34" i="13"/>
  <c r="C34" i="13"/>
  <c r="H34" i="13" s="1"/>
  <c r="I33" i="13"/>
  <c r="C33" i="13"/>
  <c r="H33" i="13" s="1"/>
  <c r="I32" i="13"/>
  <c r="C32" i="13"/>
  <c r="H32" i="13" s="1"/>
  <c r="I31" i="13"/>
  <c r="C31" i="13"/>
  <c r="H31" i="13" s="1"/>
  <c r="I30" i="13"/>
  <c r="C30" i="13"/>
  <c r="H30" i="13" s="1"/>
  <c r="I29" i="13"/>
  <c r="C29" i="13"/>
  <c r="H29" i="13" s="1"/>
  <c r="I28" i="13"/>
  <c r="C28" i="13"/>
  <c r="H28" i="13" s="1"/>
  <c r="I27" i="13"/>
  <c r="C27" i="13"/>
  <c r="H27" i="13" s="1"/>
  <c r="I26" i="13"/>
  <c r="C26" i="13"/>
  <c r="H26" i="13" s="1"/>
  <c r="I25" i="13"/>
  <c r="C25" i="13"/>
  <c r="H25" i="13" s="1"/>
  <c r="I24" i="13"/>
  <c r="C24" i="13"/>
  <c r="H24" i="13" s="1"/>
  <c r="I23" i="13"/>
  <c r="H23" i="13"/>
  <c r="C23" i="13"/>
  <c r="I22" i="13"/>
  <c r="H22" i="13"/>
  <c r="C22" i="13"/>
  <c r="I21" i="13"/>
  <c r="H21" i="13"/>
  <c r="C21" i="13"/>
  <c r="I20" i="13"/>
  <c r="C20" i="13"/>
  <c r="H20" i="13" s="1"/>
  <c r="I19" i="13"/>
  <c r="C19" i="13"/>
  <c r="H19" i="13" s="1"/>
  <c r="I18" i="13"/>
  <c r="C18" i="13"/>
  <c r="H18" i="13" s="1"/>
  <c r="I17" i="13"/>
  <c r="C17" i="13"/>
  <c r="H17" i="13" s="1"/>
  <c r="I16" i="13"/>
  <c r="C16" i="13"/>
  <c r="H16" i="13" s="1"/>
  <c r="I15" i="13"/>
  <c r="C15" i="13"/>
  <c r="H15" i="13" s="1"/>
  <c r="I14" i="13"/>
  <c r="C14" i="13"/>
  <c r="H14" i="13" s="1"/>
  <c r="K13" i="13"/>
  <c r="I13" i="13"/>
  <c r="C13" i="13"/>
  <c r="H13" i="13" s="1"/>
  <c r="I12" i="13"/>
  <c r="C12" i="13"/>
  <c r="H12" i="13" s="1"/>
  <c r="I11" i="13"/>
  <c r="C11" i="13"/>
  <c r="H11" i="13" s="1"/>
  <c r="I10" i="13"/>
  <c r="C10" i="13"/>
  <c r="H10" i="13" s="1"/>
  <c r="I9" i="13"/>
  <c r="C9" i="13"/>
  <c r="H9" i="13" s="1"/>
  <c r="T8" i="13"/>
  <c r="I8" i="13"/>
  <c r="H8" i="13"/>
  <c r="C8" i="13"/>
  <c r="I7" i="13"/>
  <c r="C7" i="13"/>
  <c r="H7" i="13" s="1"/>
  <c r="I6" i="13"/>
  <c r="C6" i="13"/>
  <c r="H6" i="13" s="1"/>
  <c r="I5" i="13"/>
  <c r="C5" i="13"/>
  <c r="H5" i="13" s="1"/>
  <c r="O13" i="13" l="1"/>
  <c r="P13" i="13"/>
  <c r="N13" i="13"/>
  <c r="M13" i="13"/>
  <c r="H89" i="13"/>
  <c r="L8" i="13"/>
  <c r="V41" i="1"/>
  <c r="W41" i="1"/>
  <c r="Q13" i="13" l="1"/>
  <c r="AA33" i="1"/>
  <c r="AA34" i="1"/>
  <c r="AE34" i="1" s="1"/>
  <c r="AI34" i="1" s="1"/>
  <c r="AA35" i="1"/>
  <c r="AA36" i="1"/>
  <c r="AA37" i="1"/>
  <c r="AA38" i="1"/>
  <c r="AE38" i="1" s="1"/>
  <c r="AI38" i="1" s="1"/>
  <c r="AA39" i="1"/>
  <c r="AE39" i="1" s="1"/>
  <c r="AI39" i="1" s="1"/>
  <c r="AA40" i="1"/>
  <c r="AE40" i="1" s="1"/>
  <c r="AI40" i="1" s="1"/>
  <c r="AA41" i="1"/>
  <c r="AE41" i="1" s="1"/>
  <c r="AI41" i="1" s="1"/>
  <c r="AB33" i="1"/>
  <c r="AJ40" i="1"/>
  <c r="AJ41" i="1"/>
  <c r="AE35" i="1"/>
  <c r="AI35" i="1" s="1"/>
  <c r="AE36" i="1"/>
  <c r="AI36" i="1" s="1"/>
  <c r="AE37" i="1"/>
  <c r="AI37" i="1" s="1"/>
  <c r="AF37" i="1"/>
  <c r="AJ37" i="1" s="1"/>
  <c r="AF40" i="1"/>
  <c r="AF41" i="1"/>
  <c r="AB41" i="1"/>
  <c r="X41" i="1"/>
  <c r="V40" i="1"/>
  <c r="W40" i="1"/>
  <c r="X40" i="1"/>
  <c r="AB34" i="1"/>
  <c r="AF34" i="1" s="1"/>
  <c r="AJ34" i="1" s="1"/>
  <c r="AB35" i="1"/>
  <c r="AF35" i="1" s="1"/>
  <c r="AJ35" i="1" s="1"/>
  <c r="AB36" i="1"/>
  <c r="AF36" i="1" s="1"/>
  <c r="AJ36" i="1" s="1"/>
  <c r="AB37" i="1"/>
  <c r="AB38" i="1"/>
  <c r="AF38" i="1" s="1"/>
  <c r="AJ38" i="1" s="1"/>
  <c r="AB39" i="1"/>
  <c r="AF39" i="1" s="1"/>
  <c r="AJ39" i="1" s="1"/>
  <c r="AB40" i="1"/>
  <c r="V34" i="1"/>
  <c r="W34" i="1"/>
  <c r="X34" i="1"/>
  <c r="V35" i="1"/>
  <c r="W35" i="1"/>
  <c r="X35" i="1"/>
  <c r="V36" i="1"/>
  <c r="W36" i="1"/>
  <c r="X36" i="1"/>
  <c r="V37" i="1"/>
  <c r="W37" i="1"/>
  <c r="X37" i="1"/>
  <c r="V38" i="1"/>
  <c r="W38" i="1"/>
  <c r="X38" i="1"/>
  <c r="V39" i="1"/>
  <c r="W39" i="1"/>
  <c r="X39" i="1"/>
  <c r="L22" i="1" l="1"/>
  <c r="K22" i="1" l="1"/>
  <c r="AB26" i="1"/>
  <c r="AA26" i="1"/>
  <c r="E58" i="10" l="1"/>
  <c r="D58" i="10"/>
  <c r="E40" i="10" l="1"/>
  <c r="E41" i="10"/>
  <c r="D53" i="10"/>
  <c r="D54" i="10"/>
  <c r="D55" i="10"/>
  <c r="D56" i="10"/>
  <c r="D57" i="10"/>
  <c r="D52" i="10"/>
  <c r="J48" i="10"/>
  <c r="J50" i="10"/>
  <c r="J49" i="10"/>
  <c r="O29" i="10"/>
  <c r="J41" i="10" l="1"/>
  <c r="K41" i="10"/>
  <c r="L41" i="10"/>
  <c r="L40" i="10"/>
  <c r="K40" i="10"/>
  <c r="J40" i="10"/>
  <c r="I40" i="10"/>
  <c r="R16" i="1" l="1"/>
  <c r="Q16" i="1"/>
  <c r="C7" i="12" l="1"/>
  <c r="C8" i="12"/>
  <c r="C9" i="12"/>
  <c r="C10" i="12"/>
  <c r="C11" i="12"/>
  <c r="C12" i="12"/>
  <c r="C13" i="12"/>
  <c r="C14" i="12"/>
  <c r="C15" i="12"/>
  <c r="C16" i="12"/>
  <c r="C17" i="12"/>
  <c r="C18" i="12"/>
  <c r="C19" i="12"/>
  <c r="C20" i="12"/>
  <c r="C21" i="12"/>
  <c r="C22" i="12"/>
  <c r="C23" i="12"/>
  <c r="C24" i="12"/>
  <c r="C6" i="12"/>
  <c r="F4" i="10" l="1"/>
  <c r="D4" i="10"/>
  <c r="H689" i="9"/>
  <c r="G689" i="9"/>
  <c r="H688" i="9"/>
  <c r="G688" i="9"/>
  <c r="H687" i="9"/>
  <c r="G687" i="9"/>
  <c r="H686" i="9"/>
  <c r="G686" i="9"/>
  <c r="H685" i="9"/>
  <c r="G685" i="9"/>
  <c r="H684" i="9"/>
  <c r="G684" i="9"/>
  <c r="H683" i="9"/>
  <c r="G683" i="9"/>
  <c r="H682" i="9"/>
  <c r="G682" i="9"/>
  <c r="H681" i="9"/>
  <c r="G681" i="9"/>
  <c r="H680" i="9"/>
  <c r="G680" i="9"/>
  <c r="H679" i="9"/>
  <c r="G679" i="9"/>
  <c r="H678" i="9"/>
  <c r="G678" i="9"/>
  <c r="H677" i="9"/>
  <c r="G677" i="9"/>
  <c r="H676" i="9"/>
  <c r="G676" i="9"/>
  <c r="H675" i="9"/>
  <c r="G675" i="9"/>
  <c r="H674" i="9"/>
  <c r="G674" i="9"/>
  <c r="H673" i="9"/>
  <c r="G673" i="9"/>
  <c r="H672" i="9"/>
  <c r="G672" i="9"/>
  <c r="H671" i="9"/>
  <c r="G671" i="9"/>
  <c r="H670" i="9"/>
  <c r="G670" i="9"/>
  <c r="H669" i="9"/>
  <c r="G669" i="9"/>
  <c r="H668" i="9"/>
  <c r="G668" i="9"/>
  <c r="H667" i="9"/>
  <c r="G667" i="9"/>
  <c r="H666" i="9"/>
  <c r="G666" i="9"/>
  <c r="H665" i="9"/>
  <c r="G665" i="9"/>
  <c r="H664" i="9"/>
  <c r="G664" i="9"/>
  <c r="H663" i="9"/>
  <c r="G663" i="9"/>
  <c r="H662" i="9"/>
  <c r="G662" i="9"/>
  <c r="H661" i="9"/>
  <c r="G661" i="9"/>
  <c r="H660" i="9"/>
  <c r="G660" i="9"/>
  <c r="H659" i="9"/>
  <c r="G659" i="9"/>
  <c r="H658" i="9"/>
  <c r="G658" i="9"/>
  <c r="H657" i="9"/>
  <c r="G657" i="9"/>
  <c r="H656" i="9"/>
  <c r="G656" i="9"/>
  <c r="H655" i="9"/>
  <c r="G655" i="9"/>
  <c r="H654" i="9"/>
  <c r="G654" i="9"/>
  <c r="H653" i="9"/>
  <c r="G653" i="9"/>
  <c r="H652" i="9"/>
  <c r="G652" i="9"/>
  <c r="H651" i="9"/>
  <c r="G651" i="9"/>
  <c r="H650" i="9"/>
  <c r="G650" i="9"/>
  <c r="H649" i="9"/>
  <c r="G649" i="9"/>
  <c r="H648" i="9"/>
  <c r="G648" i="9"/>
  <c r="H647" i="9"/>
  <c r="G647" i="9"/>
  <c r="H646" i="9"/>
  <c r="G646" i="9"/>
  <c r="H645" i="9"/>
  <c r="G645" i="9"/>
  <c r="H644" i="9"/>
  <c r="G644" i="9"/>
  <c r="H643" i="9"/>
  <c r="G643" i="9"/>
  <c r="H642" i="9"/>
  <c r="G642" i="9"/>
  <c r="H641" i="9"/>
  <c r="G641" i="9"/>
  <c r="H640" i="9"/>
  <c r="G640" i="9"/>
  <c r="H639" i="9"/>
  <c r="G639" i="9"/>
  <c r="H638" i="9"/>
  <c r="G638" i="9"/>
  <c r="H637" i="9"/>
  <c r="G637" i="9"/>
  <c r="H636" i="9"/>
  <c r="G636" i="9"/>
  <c r="H635" i="9"/>
  <c r="G635" i="9"/>
  <c r="H634" i="9"/>
  <c r="G634" i="9"/>
  <c r="H633" i="9"/>
  <c r="G633" i="9"/>
  <c r="H632" i="9"/>
  <c r="G632" i="9"/>
  <c r="H631" i="9"/>
  <c r="G631" i="9"/>
  <c r="H630" i="9"/>
  <c r="G630" i="9"/>
  <c r="H629" i="9"/>
  <c r="G629" i="9"/>
  <c r="H628" i="9"/>
  <c r="G628" i="9"/>
  <c r="H627" i="9"/>
  <c r="G627" i="9"/>
  <c r="H626" i="9"/>
  <c r="G626" i="9"/>
  <c r="H625" i="9"/>
  <c r="G625" i="9"/>
  <c r="H624" i="9"/>
  <c r="G624" i="9"/>
  <c r="H623" i="9"/>
  <c r="G623" i="9"/>
  <c r="H622" i="9"/>
  <c r="G622" i="9"/>
  <c r="H621" i="9"/>
  <c r="G621" i="9"/>
  <c r="H620" i="9"/>
  <c r="G620" i="9"/>
  <c r="H619" i="9"/>
  <c r="G619" i="9"/>
  <c r="H618" i="9"/>
  <c r="G618" i="9"/>
  <c r="H617" i="9"/>
  <c r="G617" i="9"/>
  <c r="H616" i="9"/>
  <c r="G616" i="9"/>
  <c r="H615" i="9"/>
  <c r="G615" i="9"/>
  <c r="H614" i="9"/>
  <c r="G614" i="9"/>
  <c r="H613" i="9"/>
  <c r="G613" i="9"/>
  <c r="H612" i="9"/>
  <c r="G612" i="9"/>
  <c r="H611" i="9"/>
  <c r="G611" i="9"/>
  <c r="H610" i="9"/>
  <c r="G610" i="9"/>
  <c r="H609" i="9"/>
  <c r="G609" i="9"/>
  <c r="H608" i="9"/>
  <c r="G608" i="9"/>
  <c r="H607" i="9"/>
  <c r="G607" i="9"/>
  <c r="H606" i="9"/>
  <c r="G606" i="9"/>
  <c r="H605" i="9"/>
  <c r="G605" i="9"/>
  <c r="H604" i="9"/>
  <c r="G604" i="9"/>
  <c r="H603" i="9"/>
  <c r="G603" i="9"/>
  <c r="H602" i="9"/>
  <c r="G602" i="9"/>
  <c r="H601" i="9"/>
  <c r="G601" i="9"/>
  <c r="H600" i="9"/>
  <c r="G600" i="9"/>
  <c r="H599" i="9"/>
  <c r="G599" i="9"/>
  <c r="H598" i="9"/>
  <c r="G598" i="9"/>
  <c r="H597" i="9"/>
  <c r="G597" i="9"/>
  <c r="H596" i="9"/>
  <c r="G596" i="9"/>
  <c r="H595" i="9"/>
  <c r="G595" i="9"/>
  <c r="H594" i="9"/>
  <c r="G594" i="9"/>
  <c r="H593" i="9"/>
  <c r="G593" i="9"/>
  <c r="H592" i="9"/>
  <c r="G592" i="9"/>
  <c r="H591" i="9"/>
  <c r="G591" i="9"/>
  <c r="H590" i="9"/>
  <c r="G590" i="9"/>
  <c r="H589" i="9"/>
  <c r="G589" i="9"/>
  <c r="H588" i="9"/>
  <c r="G588" i="9"/>
  <c r="H587" i="9"/>
  <c r="G587" i="9"/>
  <c r="H586" i="9"/>
  <c r="G586" i="9"/>
  <c r="H585" i="9"/>
  <c r="G585" i="9"/>
  <c r="H584" i="9"/>
  <c r="G584" i="9"/>
  <c r="H583" i="9"/>
  <c r="G583" i="9"/>
  <c r="H582" i="9"/>
  <c r="G582" i="9"/>
  <c r="H581" i="9"/>
  <c r="G581" i="9"/>
  <c r="H580" i="9"/>
  <c r="G580" i="9"/>
  <c r="H579" i="9"/>
  <c r="G579" i="9"/>
  <c r="H578" i="9"/>
  <c r="G578" i="9"/>
  <c r="H577" i="9"/>
  <c r="G577" i="9"/>
  <c r="H576" i="9"/>
  <c r="G576" i="9"/>
  <c r="H575" i="9"/>
  <c r="G575" i="9"/>
  <c r="H574" i="9"/>
  <c r="G574" i="9"/>
  <c r="H573" i="9"/>
  <c r="G573" i="9"/>
  <c r="H572" i="9"/>
  <c r="G572" i="9"/>
  <c r="H571" i="9"/>
  <c r="G571" i="9"/>
  <c r="H570" i="9"/>
  <c r="G570" i="9"/>
  <c r="H569" i="9"/>
  <c r="G569" i="9"/>
  <c r="H568" i="9"/>
  <c r="G568" i="9"/>
  <c r="H567" i="9"/>
  <c r="G567" i="9"/>
  <c r="H566" i="9"/>
  <c r="G566" i="9"/>
  <c r="H565" i="9"/>
  <c r="G565" i="9"/>
  <c r="H564" i="9"/>
  <c r="G564" i="9"/>
  <c r="H563" i="9"/>
  <c r="G563" i="9"/>
  <c r="H562" i="9"/>
  <c r="G562" i="9"/>
  <c r="H561" i="9"/>
  <c r="G561" i="9"/>
  <c r="H560" i="9"/>
  <c r="G560" i="9"/>
  <c r="H559" i="9"/>
  <c r="G559" i="9"/>
  <c r="H558" i="9"/>
  <c r="G558" i="9"/>
  <c r="H557" i="9"/>
  <c r="G557" i="9"/>
  <c r="H556" i="9"/>
  <c r="G556" i="9"/>
  <c r="H555" i="9"/>
  <c r="G555" i="9"/>
  <c r="H554" i="9"/>
  <c r="G554" i="9"/>
  <c r="H553" i="9"/>
  <c r="G553" i="9"/>
  <c r="H552" i="9"/>
  <c r="G552" i="9"/>
  <c r="H551" i="9"/>
  <c r="G551" i="9"/>
  <c r="H550" i="9"/>
  <c r="G550" i="9"/>
  <c r="H549" i="9"/>
  <c r="G549" i="9"/>
  <c r="H548" i="9"/>
  <c r="G548" i="9"/>
  <c r="H547" i="9"/>
  <c r="G547" i="9"/>
  <c r="H546" i="9"/>
  <c r="G546" i="9"/>
  <c r="H545" i="9"/>
  <c r="G545" i="9"/>
  <c r="H544" i="9"/>
  <c r="G544" i="9"/>
  <c r="H543" i="9"/>
  <c r="G543" i="9"/>
  <c r="H542" i="9"/>
  <c r="G542" i="9"/>
  <c r="H541" i="9"/>
  <c r="G541" i="9"/>
  <c r="H540" i="9"/>
  <c r="G540" i="9"/>
  <c r="H539" i="9"/>
  <c r="G539" i="9"/>
  <c r="H538" i="9"/>
  <c r="G538" i="9"/>
  <c r="H537" i="9"/>
  <c r="G537" i="9"/>
  <c r="H536" i="9"/>
  <c r="G536" i="9"/>
  <c r="H535" i="9"/>
  <c r="G535" i="9"/>
  <c r="H534" i="9"/>
  <c r="G534" i="9"/>
  <c r="H533" i="9"/>
  <c r="G533" i="9"/>
  <c r="H532" i="9"/>
  <c r="G532" i="9"/>
  <c r="H531" i="9"/>
  <c r="G531" i="9"/>
  <c r="H530" i="9"/>
  <c r="G530" i="9"/>
  <c r="H529" i="9"/>
  <c r="G529" i="9"/>
  <c r="H528" i="9"/>
  <c r="G528" i="9"/>
  <c r="H527" i="9"/>
  <c r="G527" i="9"/>
  <c r="H526" i="9"/>
  <c r="G526" i="9"/>
  <c r="H525" i="9"/>
  <c r="G525" i="9"/>
  <c r="H524" i="9"/>
  <c r="G524" i="9"/>
  <c r="H523" i="9"/>
  <c r="G523" i="9"/>
  <c r="H522" i="9"/>
  <c r="G522" i="9"/>
  <c r="H521" i="9"/>
  <c r="G521" i="9"/>
  <c r="H520" i="9"/>
  <c r="G520" i="9"/>
  <c r="H519" i="9"/>
  <c r="G519" i="9"/>
  <c r="H518" i="9"/>
  <c r="G518" i="9"/>
  <c r="H517" i="9"/>
  <c r="G517" i="9"/>
  <c r="H516" i="9"/>
  <c r="G516" i="9"/>
  <c r="H515" i="9"/>
  <c r="G515" i="9"/>
  <c r="H514" i="9"/>
  <c r="G514" i="9"/>
  <c r="H513" i="9"/>
  <c r="G513" i="9"/>
  <c r="H512" i="9"/>
  <c r="G512" i="9"/>
  <c r="H511" i="9"/>
  <c r="G511" i="9"/>
  <c r="H510" i="9"/>
  <c r="G510" i="9"/>
  <c r="H509" i="9"/>
  <c r="G509" i="9"/>
  <c r="H508" i="9"/>
  <c r="G508" i="9"/>
  <c r="H507" i="9"/>
  <c r="G507" i="9"/>
  <c r="H506" i="9"/>
  <c r="G506" i="9"/>
  <c r="H505" i="9"/>
  <c r="G505" i="9"/>
  <c r="H504" i="9"/>
  <c r="G504" i="9"/>
  <c r="H503" i="9"/>
  <c r="G503" i="9"/>
  <c r="H502" i="9"/>
  <c r="G502" i="9"/>
  <c r="H501" i="9"/>
  <c r="G501" i="9"/>
  <c r="H500" i="9"/>
  <c r="G500" i="9"/>
  <c r="H499" i="9"/>
  <c r="G499" i="9"/>
  <c r="H498" i="9"/>
  <c r="G498" i="9"/>
  <c r="H497" i="9"/>
  <c r="G497" i="9"/>
  <c r="H496" i="9"/>
  <c r="G496" i="9"/>
  <c r="H495" i="9"/>
  <c r="G495" i="9"/>
  <c r="H494" i="9"/>
  <c r="G494" i="9"/>
  <c r="H493" i="9"/>
  <c r="G493" i="9"/>
  <c r="H492" i="9"/>
  <c r="G492" i="9"/>
  <c r="H491" i="9"/>
  <c r="G491" i="9"/>
  <c r="H490" i="9"/>
  <c r="G490" i="9"/>
  <c r="H489" i="9"/>
  <c r="G489" i="9"/>
  <c r="H488" i="9"/>
  <c r="G488" i="9"/>
  <c r="H487" i="9"/>
  <c r="G487" i="9"/>
  <c r="H486" i="9"/>
  <c r="G486" i="9"/>
  <c r="H485" i="9"/>
  <c r="G485" i="9"/>
  <c r="H484" i="9"/>
  <c r="G484" i="9"/>
  <c r="H483" i="9"/>
  <c r="G483" i="9"/>
  <c r="H482" i="9"/>
  <c r="G482" i="9"/>
  <c r="H481" i="9"/>
  <c r="G481" i="9"/>
  <c r="H480" i="9"/>
  <c r="G480" i="9"/>
  <c r="H479" i="9"/>
  <c r="G479" i="9"/>
  <c r="H478" i="9"/>
  <c r="G478" i="9"/>
  <c r="H477" i="9"/>
  <c r="G477" i="9"/>
  <c r="H476" i="9"/>
  <c r="G476" i="9"/>
  <c r="H475" i="9"/>
  <c r="G475" i="9"/>
  <c r="H474" i="9"/>
  <c r="G474" i="9"/>
  <c r="H473" i="9"/>
  <c r="G473" i="9"/>
  <c r="H472" i="9"/>
  <c r="G472" i="9"/>
  <c r="H471" i="9"/>
  <c r="G471" i="9"/>
  <c r="H470" i="9"/>
  <c r="G470" i="9"/>
  <c r="H469" i="9"/>
  <c r="G469" i="9"/>
  <c r="H468" i="9"/>
  <c r="G468" i="9"/>
  <c r="H467" i="9"/>
  <c r="G467" i="9"/>
  <c r="H466" i="9"/>
  <c r="G466" i="9"/>
  <c r="H465" i="9"/>
  <c r="G465" i="9"/>
  <c r="H464" i="9"/>
  <c r="G464" i="9"/>
  <c r="H463" i="9"/>
  <c r="G463" i="9"/>
  <c r="H462" i="9"/>
  <c r="G462" i="9"/>
  <c r="H461" i="9"/>
  <c r="G461" i="9"/>
  <c r="H460" i="9"/>
  <c r="G460" i="9"/>
  <c r="H459" i="9"/>
  <c r="G459" i="9"/>
  <c r="H458" i="9"/>
  <c r="G458" i="9"/>
  <c r="H457" i="9"/>
  <c r="G457" i="9"/>
  <c r="H456" i="9"/>
  <c r="G456" i="9"/>
  <c r="H455" i="9"/>
  <c r="G455" i="9"/>
  <c r="H454" i="9"/>
  <c r="G454" i="9"/>
  <c r="H453" i="9"/>
  <c r="G453" i="9"/>
  <c r="H452" i="9"/>
  <c r="G452" i="9"/>
  <c r="H451" i="9"/>
  <c r="G451" i="9"/>
  <c r="H450" i="9"/>
  <c r="G450" i="9"/>
  <c r="H449" i="9"/>
  <c r="G449" i="9"/>
  <c r="H448" i="9"/>
  <c r="G448" i="9"/>
  <c r="H447" i="9"/>
  <c r="G447" i="9"/>
  <c r="H446" i="9"/>
  <c r="G446" i="9"/>
  <c r="H445" i="9"/>
  <c r="G445" i="9"/>
  <c r="H444" i="9"/>
  <c r="G444" i="9"/>
  <c r="H443" i="9"/>
  <c r="G443" i="9"/>
  <c r="H442" i="9"/>
  <c r="G442" i="9"/>
  <c r="H441" i="9"/>
  <c r="G441" i="9"/>
  <c r="H440" i="9"/>
  <c r="G440" i="9"/>
  <c r="H439" i="9"/>
  <c r="G439" i="9"/>
  <c r="H438" i="9"/>
  <c r="G438" i="9"/>
  <c r="H437" i="9"/>
  <c r="G437" i="9"/>
  <c r="H436" i="9"/>
  <c r="G436" i="9"/>
  <c r="H435" i="9"/>
  <c r="G435" i="9"/>
  <c r="H434" i="9"/>
  <c r="G434" i="9"/>
  <c r="H433" i="9"/>
  <c r="G433" i="9"/>
  <c r="H432" i="9"/>
  <c r="G432" i="9"/>
  <c r="H431" i="9"/>
  <c r="G431" i="9"/>
  <c r="H430" i="9"/>
  <c r="G430" i="9"/>
  <c r="H429" i="9"/>
  <c r="G429" i="9"/>
  <c r="H428" i="9"/>
  <c r="G428" i="9"/>
  <c r="H427" i="9"/>
  <c r="G427" i="9"/>
  <c r="H426" i="9"/>
  <c r="G426" i="9"/>
  <c r="H425" i="9"/>
  <c r="G425" i="9"/>
  <c r="H424" i="9"/>
  <c r="G424" i="9"/>
  <c r="H423" i="9"/>
  <c r="G423" i="9"/>
  <c r="H422" i="9"/>
  <c r="G422" i="9"/>
  <c r="H421" i="9"/>
  <c r="G421" i="9"/>
  <c r="H420" i="9"/>
  <c r="G420" i="9"/>
  <c r="H419" i="9"/>
  <c r="G419" i="9"/>
  <c r="H418" i="9"/>
  <c r="G418" i="9"/>
  <c r="H417" i="9"/>
  <c r="G417" i="9"/>
  <c r="H416" i="9"/>
  <c r="G416" i="9"/>
  <c r="H415" i="9"/>
  <c r="G415" i="9"/>
  <c r="H414" i="9"/>
  <c r="G414" i="9"/>
  <c r="H413" i="9"/>
  <c r="G413" i="9"/>
  <c r="H412" i="9"/>
  <c r="G412" i="9"/>
  <c r="H411" i="9"/>
  <c r="G411" i="9"/>
  <c r="H410" i="9"/>
  <c r="G410" i="9"/>
  <c r="H409" i="9"/>
  <c r="G409" i="9"/>
  <c r="H408" i="9"/>
  <c r="G408" i="9"/>
  <c r="H407" i="9"/>
  <c r="G407" i="9"/>
  <c r="H406" i="9"/>
  <c r="G406" i="9"/>
  <c r="H405" i="9"/>
  <c r="G405" i="9"/>
  <c r="H404" i="9"/>
  <c r="G404" i="9"/>
  <c r="H403" i="9"/>
  <c r="G403" i="9"/>
  <c r="H402" i="9"/>
  <c r="G402" i="9"/>
  <c r="H401" i="9"/>
  <c r="G401" i="9"/>
  <c r="H400" i="9"/>
  <c r="G400" i="9"/>
  <c r="H399" i="9"/>
  <c r="G399" i="9"/>
  <c r="H398" i="9"/>
  <c r="G398" i="9"/>
  <c r="H397" i="9"/>
  <c r="G397" i="9"/>
  <c r="H396" i="9"/>
  <c r="G396" i="9"/>
  <c r="H395" i="9"/>
  <c r="G395" i="9"/>
  <c r="H394" i="9"/>
  <c r="G394" i="9"/>
  <c r="H393" i="9"/>
  <c r="G393" i="9"/>
  <c r="H392" i="9"/>
  <c r="G392" i="9"/>
  <c r="H391" i="9"/>
  <c r="G391" i="9"/>
  <c r="H390" i="9"/>
  <c r="G390" i="9"/>
  <c r="H389" i="9"/>
  <c r="G389" i="9"/>
  <c r="H388" i="9"/>
  <c r="G388" i="9"/>
  <c r="H387" i="9"/>
  <c r="G387" i="9"/>
  <c r="H386" i="9"/>
  <c r="G386" i="9"/>
  <c r="H385" i="9"/>
  <c r="G385" i="9"/>
  <c r="H384" i="9"/>
  <c r="G384" i="9"/>
  <c r="H383" i="9"/>
  <c r="G383" i="9"/>
  <c r="H382" i="9"/>
  <c r="G382" i="9"/>
  <c r="H381" i="9"/>
  <c r="G381" i="9"/>
  <c r="H380" i="9"/>
  <c r="G380" i="9"/>
  <c r="H379" i="9"/>
  <c r="G379" i="9"/>
  <c r="H378" i="9"/>
  <c r="G378" i="9"/>
  <c r="H377" i="9"/>
  <c r="G377" i="9"/>
  <c r="H376" i="9"/>
  <c r="G376" i="9"/>
  <c r="H375" i="9"/>
  <c r="G375" i="9"/>
  <c r="H374" i="9"/>
  <c r="G374" i="9"/>
  <c r="H373" i="9"/>
  <c r="G373" i="9"/>
  <c r="H372" i="9"/>
  <c r="G372" i="9"/>
  <c r="H371" i="9"/>
  <c r="G371" i="9"/>
  <c r="H370" i="9"/>
  <c r="G370" i="9"/>
  <c r="H369" i="9"/>
  <c r="G369" i="9"/>
  <c r="H368" i="9"/>
  <c r="G368" i="9"/>
  <c r="H367" i="9"/>
  <c r="G367" i="9"/>
  <c r="H366" i="9"/>
  <c r="G366" i="9"/>
  <c r="H365" i="9"/>
  <c r="G365" i="9"/>
  <c r="H364" i="9"/>
  <c r="G364" i="9"/>
  <c r="H363" i="9"/>
  <c r="G363" i="9"/>
  <c r="H362" i="9"/>
  <c r="G362" i="9"/>
  <c r="H361" i="9"/>
  <c r="G361" i="9"/>
  <c r="H360" i="9"/>
  <c r="G360" i="9"/>
  <c r="H359" i="9"/>
  <c r="G359" i="9"/>
  <c r="H358" i="9"/>
  <c r="G358" i="9"/>
  <c r="H357" i="9"/>
  <c r="G357" i="9"/>
  <c r="H356" i="9"/>
  <c r="G356" i="9"/>
  <c r="H355" i="9"/>
  <c r="G355" i="9"/>
  <c r="H354" i="9"/>
  <c r="G354" i="9"/>
  <c r="H353" i="9"/>
  <c r="G353" i="9"/>
  <c r="H352" i="9"/>
  <c r="G352" i="9"/>
  <c r="H351" i="9"/>
  <c r="G351" i="9"/>
  <c r="H350" i="9"/>
  <c r="G350" i="9"/>
  <c r="H349" i="9"/>
  <c r="G349" i="9"/>
  <c r="H348" i="9"/>
  <c r="G348" i="9"/>
  <c r="H347" i="9"/>
  <c r="H346" i="9"/>
  <c r="G346" i="9"/>
  <c r="H345" i="9"/>
  <c r="G345" i="9"/>
  <c r="H344" i="9"/>
  <c r="G344" i="9"/>
  <c r="H343" i="9"/>
  <c r="G343" i="9"/>
  <c r="H342" i="9"/>
  <c r="G342" i="9"/>
  <c r="H341" i="9"/>
  <c r="G341" i="9"/>
  <c r="H340" i="9"/>
  <c r="G340" i="9"/>
  <c r="H339" i="9"/>
  <c r="G339" i="9"/>
  <c r="H338" i="9"/>
  <c r="G338" i="9"/>
  <c r="H337" i="9"/>
  <c r="G337" i="9"/>
  <c r="H336" i="9"/>
  <c r="G336" i="9"/>
  <c r="H335" i="9"/>
  <c r="G335" i="9"/>
  <c r="H334" i="9"/>
  <c r="G334" i="9"/>
  <c r="H333" i="9"/>
  <c r="G333" i="9"/>
  <c r="H332" i="9"/>
  <c r="G332" i="9"/>
  <c r="H331" i="9"/>
  <c r="G331" i="9"/>
  <c r="H330" i="9"/>
  <c r="G330" i="9"/>
  <c r="H329" i="9"/>
  <c r="G329" i="9"/>
  <c r="H328" i="9"/>
  <c r="G328" i="9"/>
  <c r="H327" i="9"/>
  <c r="G327" i="9"/>
  <c r="H326" i="9"/>
  <c r="G326" i="9"/>
  <c r="H325" i="9"/>
  <c r="G325" i="9"/>
  <c r="H324" i="9"/>
  <c r="G324" i="9"/>
  <c r="H323" i="9"/>
  <c r="G323" i="9"/>
  <c r="H322" i="9"/>
  <c r="G322" i="9"/>
  <c r="H321" i="9"/>
  <c r="G321" i="9"/>
  <c r="H320" i="9"/>
  <c r="G320" i="9"/>
  <c r="H319" i="9"/>
  <c r="G319" i="9"/>
  <c r="H318" i="9"/>
  <c r="G318" i="9"/>
  <c r="H317" i="9"/>
  <c r="G317" i="9"/>
  <c r="H316" i="9"/>
  <c r="G316" i="9"/>
  <c r="H315" i="9"/>
  <c r="G315" i="9"/>
  <c r="H314" i="9"/>
  <c r="G314" i="9"/>
  <c r="H313" i="9"/>
  <c r="G313" i="9"/>
  <c r="H312" i="9"/>
  <c r="G312" i="9"/>
  <c r="H311" i="9"/>
  <c r="G311" i="9"/>
  <c r="H310" i="9"/>
  <c r="G310" i="9"/>
  <c r="H309" i="9"/>
  <c r="G309" i="9"/>
  <c r="H308" i="9"/>
  <c r="G308" i="9"/>
  <c r="H307" i="9"/>
  <c r="G307" i="9"/>
  <c r="H306" i="9"/>
  <c r="G306" i="9"/>
  <c r="H305" i="9"/>
  <c r="G305" i="9"/>
  <c r="H304" i="9"/>
  <c r="G304" i="9"/>
  <c r="H303" i="9"/>
  <c r="G303" i="9"/>
  <c r="H302" i="9"/>
  <c r="G302" i="9"/>
  <c r="H301" i="9"/>
  <c r="G301" i="9"/>
  <c r="H300" i="9"/>
  <c r="G300" i="9"/>
  <c r="H299" i="9"/>
  <c r="G299" i="9"/>
  <c r="H298" i="9"/>
  <c r="G298" i="9"/>
  <c r="H297" i="9"/>
  <c r="G297" i="9"/>
  <c r="H296" i="9"/>
  <c r="G296" i="9"/>
  <c r="H295" i="9"/>
  <c r="G295" i="9"/>
  <c r="H294" i="9"/>
  <c r="G294" i="9"/>
  <c r="H293" i="9"/>
  <c r="G293" i="9"/>
  <c r="H292" i="9"/>
  <c r="G292" i="9"/>
  <c r="H291" i="9"/>
  <c r="G291" i="9"/>
  <c r="H290" i="9"/>
  <c r="G290" i="9"/>
  <c r="H289" i="9"/>
  <c r="G289" i="9"/>
  <c r="H288" i="9"/>
  <c r="G288" i="9"/>
  <c r="H287" i="9"/>
  <c r="G287" i="9"/>
  <c r="H286" i="9"/>
  <c r="G286" i="9"/>
  <c r="H285" i="9"/>
  <c r="G285" i="9"/>
  <c r="H284" i="9"/>
  <c r="G284" i="9"/>
  <c r="H283" i="9"/>
  <c r="G283" i="9"/>
  <c r="H282" i="9"/>
  <c r="G282" i="9"/>
  <c r="H281" i="9"/>
  <c r="G281" i="9"/>
  <c r="H280" i="9"/>
  <c r="G280" i="9"/>
  <c r="H279" i="9"/>
  <c r="G279" i="9"/>
  <c r="H278" i="9"/>
  <c r="G278" i="9"/>
  <c r="H277" i="9"/>
  <c r="G277" i="9"/>
  <c r="H276" i="9"/>
  <c r="G276" i="9"/>
  <c r="H275" i="9"/>
  <c r="G275" i="9"/>
  <c r="H274" i="9"/>
  <c r="G274" i="9"/>
  <c r="H273" i="9"/>
  <c r="G273" i="9"/>
  <c r="H272" i="9"/>
  <c r="G272" i="9"/>
  <c r="H271" i="9"/>
  <c r="G271" i="9"/>
  <c r="H270" i="9"/>
  <c r="G270" i="9"/>
  <c r="H269" i="9"/>
  <c r="G269" i="9"/>
  <c r="H268" i="9"/>
  <c r="G268" i="9"/>
  <c r="H267" i="9"/>
  <c r="G267" i="9"/>
  <c r="H266" i="9"/>
  <c r="G266" i="9"/>
  <c r="H265" i="9"/>
  <c r="G265" i="9"/>
  <c r="H264" i="9"/>
  <c r="G264" i="9"/>
  <c r="H263" i="9"/>
  <c r="G263" i="9"/>
  <c r="H262" i="9"/>
  <c r="G262" i="9"/>
  <c r="H261" i="9"/>
  <c r="G261" i="9"/>
  <c r="H260" i="9"/>
  <c r="G260" i="9"/>
  <c r="H259" i="9"/>
  <c r="G259" i="9"/>
  <c r="H258" i="9"/>
  <c r="G258" i="9"/>
  <c r="H257" i="9"/>
  <c r="G257" i="9"/>
  <c r="H256" i="9"/>
  <c r="G256" i="9"/>
  <c r="H255" i="9"/>
  <c r="G255" i="9"/>
  <c r="H254" i="9"/>
  <c r="G254" i="9"/>
  <c r="H253" i="9"/>
  <c r="G253" i="9"/>
  <c r="H252" i="9"/>
  <c r="G252" i="9"/>
  <c r="H251" i="9"/>
  <c r="G251" i="9"/>
  <c r="H250" i="9"/>
  <c r="G250" i="9"/>
  <c r="H249" i="9"/>
  <c r="G249" i="9"/>
  <c r="H248" i="9"/>
  <c r="G248" i="9"/>
  <c r="H247" i="9"/>
  <c r="G247" i="9"/>
  <c r="H246" i="9"/>
  <c r="G246" i="9"/>
  <c r="H245" i="9"/>
  <c r="G245" i="9"/>
  <c r="H244" i="9"/>
  <c r="G244" i="9"/>
  <c r="H243" i="9"/>
  <c r="G243" i="9"/>
  <c r="H242" i="9"/>
  <c r="G242" i="9"/>
  <c r="H241" i="9"/>
  <c r="G241" i="9"/>
  <c r="H240" i="9"/>
  <c r="G240" i="9"/>
  <c r="H239" i="9"/>
  <c r="G239" i="9"/>
  <c r="H238" i="9"/>
  <c r="G238" i="9"/>
  <c r="H237" i="9"/>
  <c r="G237" i="9"/>
  <c r="H236" i="9"/>
  <c r="G236" i="9"/>
  <c r="H235" i="9"/>
  <c r="G235" i="9"/>
  <c r="H234" i="9"/>
  <c r="G234" i="9"/>
  <c r="H233" i="9"/>
  <c r="G233" i="9"/>
  <c r="H232" i="9"/>
  <c r="G232" i="9"/>
  <c r="H231" i="9"/>
  <c r="G231" i="9"/>
  <c r="H230" i="9"/>
  <c r="G230" i="9"/>
  <c r="H229" i="9"/>
  <c r="G229" i="9"/>
  <c r="H228" i="9"/>
  <c r="G228" i="9"/>
  <c r="H227" i="9"/>
  <c r="G227" i="9"/>
  <c r="H226" i="9"/>
  <c r="G226" i="9"/>
  <c r="H225" i="9"/>
  <c r="G225" i="9"/>
  <c r="H224" i="9"/>
  <c r="G224" i="9"/>
  <c r="H223" i="9"/>
  <c r="G223" i="9"/>
  <c r="H222" i="9"/>
  <c r="G222" i="9"/>
  <c r="H221" i="9"/>
  <c r="G221" i="9"/>
  <c r="H220" i="9"/>
  <c r="G220" i="9"/>
  <c r="H219" i="9"/>
  <c r="G219" i="9"/>
  <c r="H218" i="9"/>
  <c r="G218" i="9"/>
  <c r="H217" i="9"/>
  <c r="G217" i="9"/>
  <c r="H216" i="9"/>
  <c r="G216" i="9"/>
  <c r="H215" i="9"/>
  <c r="G215" i="9"/>
  <c r="H214" i="9"/>
  <c r="G214" i="9"/>
  <c r="H213" i="9"/>
  <c r="G213" i="9"/>
  <c r="H212" i="9"/>
  <c r="G212" i="9"/>
  <c r="H211" i="9"/>
  <c r="G211" i="9"/>
  <c r="H210" i="9"/>
  <c r="G210" i="9"/>
  <c r="H209" i="9"/>
  <c r="G209" i="9"/>
  <c r="H208" i="9"/>
  <c r="G208" i="9"/>
  <c r="H207" i="9"/>
  <c r="G207" i="9"/>
  <c r="H206" i="9"/>
  <c r="G206" i="9"/>
  <c r="H205" i="9"/>
  <c r="G205" i="9"/>
  <c r="H204" i="9"/>
  <c r="G204" i="9"/>
  <c r="H203" i="9"/>
  <c r="G203" i="9"/>
  <c r="H202" i="9"/>
  <c r="G202" i="9"/>
  <c r="H201" i="9"/>
  <c r="G201" i="9"/>
  <c r="H200" i="9"/>
  <c r="G200" i="9"/>
  <c r="H199" i="9"/>
  <c r="G199" i="9"/>
  <c r="H198" i="9"/>
  <c r="G198" i="9"/>
  <c r="H197" i="9"/>
  <c r="G197" i="9"/>
  <c r="H196" i="9"/>
  <c r="G196" i="9"/>
  <c r="H195" i="9"/>
  <c r="G195" i="9"/>
  <c r="H194" i="9"/>
  <c r="G194" i="9"/>
  <c r="H193" i="9"/>
  <c r="G193" i="9"/>
  <c r="H192" i="9"/>
  <c r="G192" i="9"/>
  <c r="H191" i="9"/>
  <c r="G191" i="9"/>
  <c r="H190" i="9"/>
  <c r="G190" i="9"/>
  <c r="H189" i="9"/>
  <c r="G189" i="9"/>
  <c r="H188" i="9"/>
  <c r="G188" i="9"/>
  <c r="H187" i="9"/>
  <c r="G187" i="9"/>
  <c r="H186" i="9"/>
  <c r="G186" i="9"/>
  <c r="H185" i="9"/>
  <c r="G185" i="9"/>
  <c r="H184" i="9"/>
  <c r="G184" i="9"/>
  <c r="H183" i="9"/>
  <c r="G183" i="9"/>
  <c r="H182" i="9"/>
  <c r="G182" i="9"/>
  <c r="H181" i="9"/>
  <c r="G181" i="9"/>
  <c r="H180" i="9"/>
  <c r="G180" i="9"/>
  <c r="H179" i="9"/>
  <c r="G179" i="9"/>
  <c r="H178" i="9"/>
  <c r="G178" i="9"/>
  <c r="H177" i="9"/>
  <c r="G177" i="9"/>
  <c r="H176" i="9"/>
  <c r="G176" i="9"/>
  <c r="H175" i="9"/>
  <c r="G175" i="9"/>
  <c r="H174" i="9"/>
  <c r="G174" i="9"/>
  <c r="H173" i="9"/>
  <c r="G173" i="9"/>
  <c r="H172" i="9"/>
  <c r="G172" i="9"/>
  <c r="H171" i="9"/>
  <c r="G171" i="9"/>
  <c r="H170" i="9"/>
  <c r="G170" i="9"/>
  <c r="H169" i="9"/>
  <c r="G169" i="9"/>
  <c r="H168" i="9"/>
  <c r="G168" i="9"/>
  <c r="H167" i="9"/>
  <c r="G167" i="9"/>
  <c r="H166" i="9"/>
  <c r="G166" i="9"/>
  <c r="H165" i="9"/>
  <c r="G165" i="9"/>
  <c r="H164" i="9"/>
  <c r="G164" i="9"/>
  <c r="H163" i="9"/>
  <c r="G163" i="9"/>
  <c r="H162" i="9"/>
  <c r="G162" i="9"/>
  <c r="H161" i="9"/>
  <c r="G161" i="9"/>
  <c r="H160" i="9"/>
  <c r="G160" i="9"/>
  <c r="H159" i="9"/>
  <c r="G159" i="9"/>
  <c r="H158" i="9"/>
  <c r="G158" i="9"/>
  <c r="H157" i="9"/>
  <c r="G157" i="9"/>
  <c r="H156" i="9"/>
  <c r="G156" i="9"/>
  <c r="H155" i="9"/>
  <c r="G155" i="9"/>
  <c r="H154" i="9"/>
  <c r="G154" i="9"/>
  <c r="H153" i="9"/>
  <c r="G153" i="9"/>
  <c r="H152" i="9"/>
  <c r="G152" i="9"/>
  <c r="H151" i="9"/>
  <c r="G151" i="9"/>
  <c r="H150" i="9"/>
  <c r="G150" i="9"/>
  <c r="H149" i="9"/>
  <c r="G149" i="9"/>
  <c r="H148" i="9"/>
  <c r="G148" i="9"/>
  <c r="H147" i="9"/>
  <c r="G147" i="9"/>
  <c r="H146" i="9"/>
  <c r="G146" i="9"/>
  <c r="H145" i="9"/>
  <c r="G145" i="9"/>
  <c r="H144" i="9"/>
  <c r="G144" i="9"/>
  <c r="H143" i="9"/>
  <c r="G143" i="9"/>
  <c r="H142" i="9"/>
  <c r="G142" i="9"/>
  <c r="H141" i="9"/>
  <c r="G141" i="9"/>
  <c r="H140" i="9"/>
  <c r="G140" i="9"/>
  <c r="H139" i="9"/>
  <c r="G139" i="9"/>
  <c r="H138" i="9"/>
  <c r="G138" i="9"/>
  <c r="H137" i="9"/>
  <c r="G137" i="9"/>
  <c r="H136" i="9"/>
  <c r="G136" i="9"/>
  <c r="H135" i="9"/>
  <c r="G135" i="9"/>
  <c r="H134" i="9"/>
  <c r="G134" i="9"/>
  <c r="H133" i="9"/>
  <c r="G133" i="9"/>
  <c r="H132" i="9"/>
  <c r="G132" i="9"/>
  <c r="H131" i="9"/>
  <c r="G131" i="9"/>
  <c r="H130" i="9"/>
  <c r="G130" i="9"/>
  <c r="H129" i="9"/>
  <c r="G129" i="9"/>
  <c r="H128" i="9"/>
  <c r="G128" i="9"/>
  <c r="H127" i="9"/>
  <c r="G127" i="9"/>
  <c r="H126" i="9"/>
  <c r="G126" i="9"/>
  <c r="H125" i="9"/>
  <c r="G125" i="9"/>
  <c r="H124" i="9"/>
  <c r="G124" i="9"/>
  <c r="H123" i="9"/>
  <c r="G123" i="9"/>
  <c r="H122" i="9"/>
  <c r="G122" i="9"/>
  <c r="H121" i="9"/>
  <c r="G121" i="9"/>
  <c r="H120" i="9"/>
  <c r="G120" i="9"/>
  <c r="H119" i="9"/>
  <c r="G119" i="9"/>
  <c r="H118" i="9"/>
  <c r="G118" i="9"/>
  <c r="H117" i="9"/>
  <c r="G117" i="9"/>
  <c r="H116" i="9"/>
  <c r="G116" i="9"/>
  <c r="H115" i="9"/>
  <c r="G115" i="9"/>
  <c r="H114" i="9"/>
  <c r="G114" i="9"/>
  <c r="H113" i="9"/>
  <c r="G113" i="9"/>
  <c r="H112" i="9"/>
  <c r="G112" i="9"/>
  <c r="H111" i="9"/>
  <c r="G111" i="9"/>
  <c r="H110" i="9"/>
  <c r="G110" i="9"/>
  <c r="H109" i="9"/>
  <c r="G109" i="9"/>
  <c r="H108" i="9"/>
  <c r="G108" i="9"/>
  <c r="H107" i="9"/>
  <c r="G107" i="9"/>
  <c r="H106" i="9"/>
  <c r="G106" i="9"/>
  <c r="H105" i="9"/>
  <c r="G105" i="9"/>
  <c r="H104" i="9"/>
  <c r="G104" i="9"/>
  <c r="H103" i="9"/>
  <c r="G103" i="9"/>
  <c r="H102" i="9"/>
  <c r="G102" i="9"/>
  <c r="H101" i="9"/>
  <c r="G101" i="9"/>
  <c r="H100" i="9"/>
  <c r="G100" i="9"/>
  <c r="H99" i="9"/>
  <c r="G99" i="9"/>
  <c r="H98" i="9"/>
  <c r="G98" i="9"/>
  <c r="H97" i="9"/>
  <c r="G97" i="9"/>
  <c r="H96" i="9"/>
  <c r="G96" i="9"/>
  <c r="H95" i="9"/>
  <c r="G95" i="9"/>
  <c r="H94" i="9"/>
  <c r="G94" i="9"/>
  <c r="H93" i="9"/>
  <c r="G93" i="9"/>
  <c r="H92" i="9"/>
  <c r="G92" i="9"/>
  <c r="H91" i="9"/>
  <c r="G91" i="9"/>
  <c r="H90" i="9"/>
  <c r="G90" i="9"/>
  <c r="H89" i="9"/>
  <c r="G89" i="9"/>
  <c r="H88" i="9"/>
  <c r="G88" i="9"/>
  <c r="H87" i="9"/>
  <c r="G87" i="9"/>
  <c r="H86" i="9"/>
  <c r="G86" i="9"/>
  <c r="H85" i="9"/>
  <c r="G85" i="9"/>
  <c r="H84" i="9"/>
  <c r="G84" i="9"/>
  <c r="H83" i="9"/>
  <c r="G83" i="9"/>
  <c r="H82" i="9"/>
  <c r="G82" i="9"/>
  <c r="H81" i="9"/>
  <c r="G81" i="9"/>
  <c r="H80" i="9"/>
  <c r="G80" i="9"/>
  <c r="H79" i="9"/>
  <c r="G79" i="9"/>
  <c r="H78" i="9"/>
  <c r="G78" i="9"/>
  <c r="H77" i="9"/>
  <c r="G77" i="9"/>
  <c r="H76" i="9"/>
  <c r="G76" i="9"/>
  <c r="H75" i="9"/>
  <c r="G75" i="9"/>
  <c r="H74" i="9"/>
  <c r="G74" i="9"/>
  <c r="H73" i="9"/>
  <c r="G73" i="9"/>
  <c r="H72" i="9"/>
  <c r="G72" i="9"/>
  <c r="H71" i="9"/>
  <c r="G71" i="9"/>
  <c r="H70" i="9"/>
  <c r="G70" i="9"/>
  <c r="H69" i="9"/>
  <c r="G69" i="9"/>
  <c r="H68" i="9"/>
  <c r="G68" i="9"/>
  <c r="H67" i="9"/>
  <c r="G67" i="9"/>
  <c r="H66" i="9"/>
  <c r="G66" i="9"/>
  <c r="H65" i="9"/>
  <c r="G65" i="9"/>
  <c r="H64" i="9"/>
  <c r="G64" i="9"/>
  <c r="H63" i="9"/>
  <c r="G63" i="9"/>
  <c r="H62" i="9"/>
  <c r="G62" i="9"/>
  <c r="H61" i="9"/>
  <c r="G61" i="9"/>
  <c r="H60" i="9"/>
  <c r="G60" i="9"/>
  <c r="H59" i="9"/>
  <c r="G59" i="9"/>
  <c r="H58" i="9"/>
  <c r="G58" i="9"/>
  <c r="H57" i="9"/>
  <c r="G57" i="9"/>
  <c r="H56" i="9"/>
  <c r="G56" i="9"/>
  <c r="H55" i="9"/>
  <c r="G55" i="9"/>
  <c r="H54" i="9"/>
  <c r="G54" i="9"/>
  <c r="H53" i="9"/>
  <c r="G53" i="9"/>
  <c r="H52" i="9"/>
  <c r="G52" i="9"/>
  <c r="H51" i="9"/>
  <c r="G51" i="9"/>
  <c r="H50" i="9"/>
  <c r="G50" i="9"/>
  <c r="H49" i="9"/>
  <c r="G49" i="9"/>
  <c r="H48" i="9"/>
  <c r="G48" i="9"/>
  <c r="H47" i="9"/>
  <c r="G47" i="9"/>
  <c r="H46" i="9"/>
  <c r="G46" i="9"/>
  <c r="H45" i="9"/>
  <c r="G45" i="9"/>
  <c r="H44" i="9"/>
  <c r="G44" i="9"/>
  <c r="H43" i="9"/>
  <c r="G43" i="9"/>
  <c r="H42" i="9"/>
  <c r="G42" i="9"/>
  <c r="H41" i="9"/>
  <c r="G41" i="9"/>
  <c r="H40" i="9"/>
  <c r="G40" i="9"/>
  <c r="H39" i="9"/>
  <c r="G39" i="9"/>
  <c r="H38" i="9"/>
  <c r="G38" i="9"/>
  <c r="H37" i="9"/>
  <c r="G37" i="9"/>
  <c r="H36" i="9"/>
  <c r="G36" i="9"/>
  <c r="H35" i="9"/>
  <c r="G35" i="9"/>
  <c r="H34" i="9"/>
  <c r="G34" i="9"/>
  <c r="H33" i="9"/>
  <c r="G33" i="9"/>
  <c r="H32" i="9"/>
  <c r="G32" i="9"/>
  <c r="H31" i="9"/>
  <c r="G31" i="9"/>
  <c r="H30" i="9"/>
  <c r="G30" i="9"/>
  <c r="H29" i="9"/>
  <c r="G29" i="9"/>
  <c r="H28" i="9"/>
  <c r="G28" i="9"/>
  <c r="H27" i="9"/>
  <c r="G27" i="9"/>
  <c r="H26" i="9"/>
  <c r="G26" i="9"/>
  <c r="H25" i="9"/>
  <c r="G25" i="9"/>
  <c r="H24" i="9"/>
  <c r="G24" i="9"/>
  <c r="H23" i="9"/>
  <c r="G23" i="9"/>
  <c r="H22" i="9"/>
  <c r="G22" i="9"/>
  <c r="H21" i="9"/>
  <c r="G21" i="9"/>
  <c r="H20" i="9"/>
  <c r="G20" i="9"/>
  <c r="H19" i="9"/>
  <c r="G19" i="9"/>
  <c r="H18" i="9"/>
  <c r="G18" i="9"/>
  <c r="H17" i="9"/>
  <c r="G17" i="9"/>
  <c r="H16" i="9"/>
  <c r="G16" i="9"/>
  <c r="H15" i="9"/>
  <c r="G15" i="9"/>
  <c r="H14" i="9"/>
  <c r="G14" i="9"/>
  <c r="J13" i="9"/>
  <c r="H13" i="9"/>
  <c r="G13" i="9"/>
  <c r="H12" i="9"/>
  <c r="G12" i="9"/>
  <c r="H11" i="9"/>
  <c r="G11" i="9"/>
  <c r="H10" i="9"/>
  <c r="G10" i="9"/>
  <c r="H9" i="9"/>
  <c r="G9" i="9"/>
  <c r="S8" i="9"/>
  <c r="H8" i="9"/>
  <c r="G8" i="9"/>
  <c r="H7" i="9"/>
  <c r="G7" i="9"/>
  <c r="H6" i="9"/>
  <c r="G6" i="9"/>
  <c r="H5" i="9"/>
  <c r="G5" i="9"/>
  <c r="K13" i="9" l="1"/>
  <c r="L13" i="9" s="1"/>
  <c r="K8" i="9"/>
  <c r="G347" i="9"/>
  <c r="N13" i="9" l="1"/>
  <c r="O13" i="9"/>
  <c r="M13" i="9"/>
  <c r="P13" i="9" l="1"/>
  <c r="E5" i="10"/>
  <c r="F5" i="10" s="1"/>
  <c r="E7" i="10" l="1"/>
  <c r="F7" i="10" s="1"/>
  <c r="E6" i="10"/>
  <c r="F6" i="10" s="1"/>
  <c r="K42" i="1" l="1"/>
  <c r="I35" i="1" l="1"/>
  <c r="K35" i="1"/>
  <c r="I36" i="1"/>
  <c r="K36" i="1"/>
  <c r="I37" i="1"/>
  <c r="K37" i="1"/>
  <c r="I38" i="1"/>
  <c r="K38" i="1"/>
  <c r="I39" i="1"/>
  <c r="K39" i="1"/>
  <c r="AA23" i="1"/>
  <c r="AB23" i="1"/>
  <c r="AC23" i="1"/>
  <c r="AD23" i="1"/>
  <c r="AA24" i="1"/>
  <c r="AB24" i="1"/>
  <c r="AC24" i="1"/>
  <c r="AD24" i="1"/>
  <c r="I23" i="1"/>
  <c r="I24" i="1"/>
  <c r="I34" i="1"/>
  <c r="L39" i="1" l="1"/>
  <c r="L38" i="1"/>
  <c r="L37" i="1"/>
  <c r="L36" i="1"/>
  <c r="L35" i="1"/>
  <c r="AA27" i="1"/>
  <c r="AB27" i="1"/>
  <c r="AA28" i="1"/>
  <c r="AB28" i="1"/>
  <c r="AA29" i="1"/>
  <c r="AB29" i="1"/>
  <c r="AA30" i="1"/>
  <c r="AB30" i="1"/>
  <c r="AA31" i="1"/>
  <c r="AB31" i="1"/>
  <c r="AA32" i="1"/>
  <c r="AB32" i="1"/>
  <c r="AA25" i="1"/>
  <c r="AB25" i="1"/>
  <c r="V26" i="1"/>
  <c r="W26" i="1"/>
  <c r="V27" i="1"/>
  <c r="W27" i="1"/>
  <c r="V28" i="1"/>
  <c r="W28" i="1"/>
  <c r="V29" i="1"/>
  <c r="W29" i="1"/>
  <c r="X29" i="1"/>
  <c r="V30" i="1"/>
  <c r="W30" i="1"/>
  <c r="X30" i="1"/>
  <c r="V31" i="1"/>
  <c r="W31" i="1"/>
  <c r="X31" i="1"/>
  <c r="V32" i="1"/>
  <c r="W32" i="1"/>
  <c r="X32" i="1"/>
  <c r="V33" i="1"/>
  <c r="W33" i="1"/>
  <c r="X33" i="1"/>
  <c r="O11" i="4" l="1"/>
  <c r="O12" i="4"/>
  <c r="O13" i="4"/>
  <c r="O14" i="4"/>
  <c r="O15" i="4"/>
  <c r="O16" i="4"/>
  <c r="O17" i="4"/>
  <c r="O18" i="4"/>
  <c r="O19" i="4"/>
  <c r="O20" i="4"/>
  <c r="O21" i="4"/>
  <c r="O22" i="4"/>
  <c r="O23" i="4"/>
  <c r="O24" i="4"/>
  <c r="O25" i="4"/>
  <c r="O26" i="4"/>
  <c r="O27" i="4"/>
  <c r="O28" i="4"/>
  <c r="O29" i="4"/>
  <c r="O30" i="4"/>
  <c r="O31" i="4"/>
  <c r="O32" i="4"/>
  <c r="O33" i="4"/>
  <c r="O34" i="4"/>
  <c r="O35" i="4"/>
  <c r="O36" i="4"/>
  <c r="O37" i="4"/>
  <c r="O10" i="4"/>
  <c r="M12" i="1"/>
  <c r="AB11" i="4"/>
  <c r="AC11" i="4" s="1"/>
  <c r="AB12" i="4"/>
  <c r="AC12" i="4" s="1"/>
  <c r="AB13" i="4"/>
  <c r="AC13" i="4" s="1"/>
  <c r="AB14" i="4"/>
  <c r="AC14" i="4" s="1"/>
  <c r="AB15" i="4"/>
  <c r="AC15" i="4" s="1"/>
  <c r="AB16" i="4"/>
  <c r="AC16" i="4" s="1"/>
  <c r="AB17" i="4"/>
  <c r="AC17" i="4" s="1"/>
  <c r="AB10" i="4"/>
  <c r="AC10" i="4" s="1"/>
  <c r="B10" i="4"/>
  <c r="C10" i="4" s="1"/>
  <c r="AH24" i="1" l="1"/>
  <c r="AG24" i="1"/>
  <c r="AG23" i="1"/>
  <c r="AE23" i="1"/>
  <c r="AF24" i="1"/>
  <c r="AE24" i="1"/>
  <c r="AH23" i="1"/>
  <c r="AF23" i="1"/>
  <c r="K34" i="1"/>
  <c r="L34" i="1" s="1"/>
  <c r="K23" i="1"/>
  <c r="L23" i="1" s="1"/>
  <c r="K24" i="1"/>
  <c r="L24" i="1" s="1"/>
  <c r="M12" i="4"/>
  <c r="M8" i="1"/>
  <c r="M37" i="1" l="1"/>
  <c r="M39" i="1"/>
  <c r="M38" i="1"/>
  <c r="M35" i="1"/>
  <c r="M36" i="1"/>
  <c r="M24" i="1"/>
  <c r="AJ24" i="1" s="1"/>
  <c r="M34" i="1"/>
  <c r="M23" i="1"/>
  <c r="AI23" i="1" s="1"/>
  <c r="I40" i="1"/>
  <c r="I41" i="1"/>
  <c r="I25" i="1"/>
  <c r="I26" i="1"/>
  <c r="I27" i="1"/>
  <c r="I28" i="1"/>
  <c r="I29" i="1"/>
  <c r="I30" i="1"/>
  <c r="I31" i="1"/>
  <c r="I32" i="1"/>
  <c r="I33" i="1"/>
  <c r="I22" i="1"/>
  <c r="AI24" i="1" l="1"/>
  <c r="J37" i="1"/>
  <c r="J38" i="1"/>
  <c r="J36" i="1"/>
  <c r="J39" i="1"/>
  <c r="J35" i="1"/>
  <c r="AJ23" i="1"/>
  <c r="J40" i="1"/>
  <c r="J24" i="1"/>
  <c r="J23" i="1"/>
  <c r="J22" i="1"/>
  <c r="J34" i="1"/>
  <c r="B6" i="4"/>
  <c r="C6" i="4" s="1"/>
  <c r="J33" i="1"/>
  <c r="AD25" i="1"/>
  <c r="AD26" i="1"/>
  <c r="AD22" i="1"/>
  <c r="AC25" i="1"/>
  <c r="AC26" i="1"/>
  <c r="AC22" i="1"/>
  <c r="D10" i="4" l="1"/>
  <c r="E10" i="4" s="1"/>
  <c r="F10" i="4" s="1"/>
  <c r="G10" i="4" s="1"/>
  <c r="H10" i="4" s="1"/>
  <c r="I10" i="4" s="1"/>
  <c r="C11" i="4" l="1"/>
  <c r="J10" i="4" s="1"/>
  <c r="K25" i="1"/>
  <c r="L25" i="1" s="1"/>
  <c r="M25" i="1" s="1"/>
  <c r="K33" i="1"/>
  <c r="K26" i="1"/>
  <c r="K40" i="1"/>
  <c r="L40" i="1" s="1"/>
  <c r="M40" i="1" s="1"/>
  <c r="K32" i="1"/>
  <c r="K27" i="1"/>
  <c r="K41" i="1"/>
  <c r="L41" i="1" s="1"/>
  <c r="K28" i="1"/>
  <c r="M22" i="1"/>
  <c r="K29" i="1"/>
  <c r="K30" i="1"/>
  <c r="K31" i="1"/>
  <c r="AJ21" i="1"/>
  <c r="AI21" i="1"/>
  <c r="B11" i="4" l="1"/>
  <c r="D11" i="4" s="1"/>
  <c r="E11" i="4" s="1"/>
  <c r="F11" i="4" s="1"/>
  <c r="G11" i="4" s="1"/>
  <c r="H11" i="4" s="1"/>
  <c r="I11" i="4" s="1"/>
  <c r="C12" i="4" s="1"/>
  <c r="J11" i="4" s="1"/>
  <c r="AB22" i="1"/>
  <c r="AL24" i="1"/>
  <c r="AL25" i="1" s="1"/>
  <c r="B12" i="4" l="1"/>
  <c r="D12" i="4" s="1"/>
  <c r="E12" i="4" s="1"/>
  <c r="F12" i="4" s="1"/>
  <c r="G12" i="4" s="1"/>
  <c r="H12" i="4" s="1"/>
  <c r="I12" i="4" s="1"/>
  <c r="C13" i="4" s="1"/>
  <c r="AA22" i="1"/>
  <c r="AM22" i="1"/>
  <c r="AM23" i="1"/>
  <c r="AF33" i="1" l="1"/>
  <c r="AE22" i="1"/>
  <c r="J12" i="4"/>
  <c r="B13" i="4"/>
  <c r="D13" i="4" s="1"/>
  <c r="E13" i="4" s="1"/>
  <c r="F13" i="4" s="1"/>
  <c r="AE33" i="1"/>
  <c r="AF32" i="1"/>
  <c r="AF31" i="1"/>
  <c r="AE29" i="1"/>
  <c r="AF25" i="1"/>
  <c r="AJ25" i="1" s="1"/>
  <c r="AE32" i="1"/>
  <c r="AF29" i="1"/>
  <c r="AF28" i="1"/>
  <c r="AF27" i="1"/>
  <c r="AE28" i="1"/>
  <c r="AH22" i="1"/>
  <c r="AG26" i="1"/>
  <c r="AH26" i="1"/>
  <c r="AG22" i="1"/>
  <c r="AG25" i="1"/>
  <c r="AH25" i="1"/>
  <c r="AE26" i="1"/>
  <c r="AE27" i="1"/>
  <c r="AE25" i="1"/>
  <c r="AI25" i="1" s="1"/>
  <c r="AE31" i="1"/>
  <c r="AF30" i="1"/>
  <c r="AF26" i="1"/>
  <c r="AF22" i="1"/>
  <c r="AE30" i="1"/>
  <c r="L33" i="1"/>
  <c r="M33" i="1" s="1"/>
  <c r="L32" i="1"/>
  <c r="M32" i="1" s="1"/>
  <c r="L31" i="1"/>
  <c r="M31" i="1" s="1"/>
  <c r="L30" i="1"/>
  <c r="M30" i="1" s="1"/>
  <c r="L29" i="1"/>
  <c r="M29" i="1" s="1"/>
  <c r="L28" i="1"/>
  <c r="M28" i="1" s="1"/>
  <c r="L27" i="1"/>
  <c r="M27" i="1" s="1"/>
  <c r="L26" i="1"/>
  <c r="M26" i="1" s="1"/>
  <c r="AI33" i="1" l="1"/>
  <c r="G13" i="4"/>
  <c r="H13" i="4" s="1"/>
  <c r="I13" i="4" s="1"/>
  <c r="C14" i="4" s="1"/>
  <c r="AI31" i="1"/>
  <c r="J31" i="1"/>
  <c r="AJ32" i="1"/>
  <c r="J32" i="1"/>
  <c r="J41" i="1"/>
  <c r="J25" i="1"/>
  <c r="AJ26" i="1"/>
  <c r="J26" i="1"/>
  <c r="J27" i="1"/>
  <c r="AJ28" i="1"/>
  <c r="J28" i="1"/>
  <c r="AJ29" i="1"/>
  <c r="J29" i="1"/>
  <c r="AJ30" i="1"/>
  <c r="J30" i="1"/>
  <c r="AI26" i="1"/>
  <c r="AI27" i="1"/>
  <c r="AJ27" i="1"/>
  <c r="AI30" i="1"/>
  <c r="AJ31" i="1"/>
  <c r="AI32" i="1" l="1"/>
  <c r="AI29" i="1"/>
  <c r="AJ33" i="1"/>
  <c r="AI28" i="1"/>
  <c r="AJ22" i="1"/>
  <c r="AI22" i="1"/>
  <c r="B14" i="4" l="1"/>
  <c r="D14" i="4" s="1"/>
  <c r="E14" i="4" s="1"/>
  <c r="F14" i="4" s="1"/>
  <c r="G14" i="4" s="1"/>
  <c r="H14" i="4" s="1"/>
  <c r="I14" i="4" s="1"/>
  <c r="C15" i="4" s="1"/>
  <c r="J13" i="4"/>
  <c r="B15" i="4" l="1"/>
  <c r="D15" i="4" s="1"/>
  <c r="E15" i="4" s="1"/>
  <c r="F15" i="4" s="1"/>
  <c r="G15" i="4" s="1"/>
  <c r="H15" i="4" s="1"/>
  <c r="I15" i="4" s="1"/>
  <c r="C16" i="4" s="1"/>
  <c r="J14" i="4"/>
  <c r="J15" i="4" l="1"/>
  <c r="B16" i="4" l="1"/>
  <c r="D16" i="4" s="1"/>
  <c r="E16" i="4" s="1"/>
  <c r="F16" i="4" s="1"/>
  <c r="G16" i="4" s="1"/>
  <c r="H16" i="4" s="1"/>
  <c r="I16" i="4" s="1"/>
  <c r="C17" i="4" s="1"/>
  <c r="J16" i="4" l="1"/>
  <c r="B17" i="4"/>
  <c r="D17" i="4" s="1"/>
  <c r="E17" i="4" s="1"/>
  <c r="F17" i="4" s="1"/>
  <c r="G17" i="4" l="1"/>
  <c r="H17" i="4" s="1"/>
  <c r="I17" i="4" s="1"/>
  <c r="C18" i="4" s="1"/>
  <c r="J17" i="4" l="1"/>
  <c r="B18" i="4"/>
  <c r="D18" i="4" s="1"/>
  <c r="E18" i="4" s="1"/>
  <c r="F18" i="4" s="1"/>
  <c r="G18" i="4" l="1"/>
  <c r="H18" i="4" l="1"/>
  <c r="I18" i="4" s="1"/>
  <c r="C19" i="4" s="1"/>
  <c r="J18" i="4" l="1"/>
  <c r="B19" i="4"/>
  <c r="D19" i="4" s="1"/>
  <c r="E19" i="4" s="1"/>
  <c r="F19" i="4" l="1"/>
  <c r="G19" i="4" s="1"/>
  <c r="H19" i="4" s="1"/>
  <c r="I19" i="4" s="1"/>
  <c r="C20" i="4" s="1"/>
  <c r="B20" i="4" l="1"/>
  <c r="D20" i="4" s="1"/>
  <c r="E20" i="4" s="1"/>
  <c r="F20" i="4" s="1"/>
  <c r="G20" i="4" s="1"/>
  <c r="H20" i="4" s="1"/>
  <c r="J19" i="4"/>
  <c r="I20" i="4" l="1"/>
  <c r="C21" i="4" s="1"/>
  <c r="B21" i="4" l="1"/>
  <c r="D21" i="4" s="1"/>
  <c r="E21" i="4" s="1"/>
  <c r="F21" i="4" s="1"/>
  <c r="G21" i="4" s="1"/>
  <c r="H21" i="4" s="1"/>
  <c r="J20" i="4"/>
  <c r="I21" i="4" l="1"/>
  <c r="C22" i="4" s="1"/>
  <c r="B22" i="4" l="1"/>
  <c r="D22" i="4" s="1"/>
  <c r="E22" i="4" s="1"/>
  <c r="F22" i="4" s="1"/>
  <c r="G22" i="4" s="1"/>
  <c r="H22" i="4" s="1"/>
  <c r="J21" i="4"/>
  <c r="I22" i="4" l="1"/>
  <c r="C23" i="4" s="1"/>
  <c r="B23" i="4" l="1"/>
  <c r="D23" i="4" s="1"/>
  <c r="E23" i="4" s="1"/>
  <c r="F23" i="4" s="1"/>
  <c r="G23" i="4" s="1"/>
  <c r="J22" i="4"/>
  <c r="H23" i="4" l="1"/>
  <c r="I23" i="4" s="1"/>
  <c r="C24" i="4" s="1"/>
  <c r="B24" i="4" l="1"/>
  <c r="D24" i="4" s="1"/>
  <c r="E24" i="4" s="1"/>
  <c r="F24" i="4" s="1"/>
  <c r="G24" i="4" s="1"/>
  <c r="J23" i="4"/>
  <c r="H24" i="4" l="1"/>
  <c r="I24" i="4" s="1"/>
  <c r="C25" i="4" s="1"/>
  <c r="B25" i="4" l="1"/>
  <c r="D25" i="4" s="1"/>
  <c r="E25" i="4" s="1"/>
  <c r="F25" i="4" s="1"/>
  <c r="G25" i="4" s="1"/>
  <c r="J24" i="4"/>
  <c r="H25" i="4" l="1"/>
  <c r="I25" i="4" s="1"/>
  <c r="C26" i="4" s="1"/>
  <c r="B26" i="4" l="1"/>
  <c r="D26" i="4" s="1"/>
  <c r="E26" i="4" s="1"/>
  <c r="F26" i="4" s="1"/>
  <c r="G26" i="4" s="1"/>
  <c r="J25" i="4"/>
  <c r="H26" i="4" l="1"/>
  <c r="I26" i="4" s="1"/>
  <c r="C27" i="4" s="1"/>
  <c r="B27" i="4" l="1"/>
  <c r="D27" i="4" s="1"/>
  <c r="E27" i="4" s="1"/>
  <c r="F27" i="4" s="1"/>
  <c r="G27" i="4" s="1"/>
  <c r="J26" i="4"/>
  <c r="H27" i="4" l="1"/>
  <c r="I27" i="4" s="1"/>
  <c r="C28" i="4" s="1"/>
  <c r="B28" i="4" l="1"/>
  <c r="D28" i="4" s="1"/>
  <c r="E28" i="4" s="1"/>
  <c r="F28" i="4" s="1"/>
  <c r="G28" i="4" s="1"/>
  <c r="J27" i="4"/>
  <c r="H28" i="4" l="1"/>
  <c r="I28" i="4" s="1"/>
  <c r="C29" i="4" s="1"/>
  <c r="B29" i="4" l="1"/>
  <c r="D29" i="4" s="1"/>
  <c r="E29" i="4" s="1"/>
  <c r="F29" i="4" s="1"/>
  <c r="G29" i="4" s="1"/>
  <c r="J28" i="4"/>
  <c r="H29" i="4" l="1"/>
  <c r="I29" i="4" s="1"/>
  <c r="C30" i="4" s="1"/>
  <c r="B30" i="4" l="1"/>
  <c r="D30" i="4" s="1"/>
  <c r="E30" i="4" s="1"/>
  <c r="F30" i="4" s="1"/>
  <c r="G30" i="4" s="1"/>
  <c r="J29" i="4"/>
  <c r="H30" i="4" l="1"/>
  <c r="I30" i="4" s="1"/>
  <c r="C31" i="4" s="1"/>
  <c r="B31" i="4" l="1"/>
  <c r="D31" i="4" s="1"/>
  <c r="E31" i="4" s="1"/>
  <c r="F31" i="4" s="1"/>
  <c r="G31" i="4" s="1"/>
  <c r="J30" i="4"/>
  <c r="H31" i="4" l="1"/>
  <c r="I31" i="4" s="1"/>
  <c r="C32" i="4" s="1"/>
  <c r="B32" i="4" l="1"/>
  <c r="D32" i="4" s="1"/>
  <c r="E32" i="4" s="1"/>
  <c r="F32" i="4" s="1"/>
  <c r="G32" i="4" s="1"/>
  <c r="J31" i="4"/>
  <c r="H32" i="4" l="1"/>
  <c r="I32" i="4" s="1"/>
  <c r="C33" i="4" s="1"/>
  <c r="B33" i="4" l="1"/>
  <c r="D33" i="4" s="1"/>
  <c r="E33" i="4" s="1"/>
  <c r="F33" i="4" s="1"/>
  <c r="G33" i="4" s="1"/>
  <c r="J32" i="4"/>
  <c r="H33" i="4" l="1"/>
  <c r="I33" i="4" s="1"/>
  <c r="C34" i="4" s="1"/>
  <c r="B34" i="4" l="1"/>
  <c r="D34" i="4" s="1"/>
  <c r="E34" i="4" s="1"/>
  <c r="F34" i="4" s="1"/>
  <c r="G34" i="4" s="1"/>
  <c r="J33" i="4"/>
  <c r="H34" i="4" l="1"/>
  <c r="I34" i="4" s="1"/>
  <c r="C35" i="4" s="1"/>
  <c r="B35" i="4" l="1"/>
  <c r="D35" i="4" s="1"/>
  <c r="E35" i="4" s="1"/>
  <c r="F35" i="4" s="1"/>
  <c r="G35" i="4" s="1"/>
  <c r="J34" i="4"/>
  <c r="H35" i="4" l="1"/>
  <c r="I35" i="4" s="1"/>
  <c r="C36" i="4" s="1"/>
  <c r="B36" i="4" l="1"/>
  <c r="D36" i="4" s="1"/>
  <c r="E36" i="4" s="1"/>
  <c r="F36" i="4" s="1"/>
  <c r="G36" i="4" s="1"/>
  <c r="J35" i="4"/>
  <c r="H36" i="4" l="1"/>
  <c r="I36" i="4" s="1"/>
  <c r="C37" i="4" s="1"/>
  <c r="B37" i="4" l="1"/>
  <c r="D37" i="4" s="1"/>
  <c r="E37" i="4" s="1"/>
  <c r="F37" i="4" s="1"/>
  <c r="G37" i="4" s="1"/>
  <c r="J37" i="4"/>
  <c r="J36" i="4"/>
  <c r="X4" i="4" l="1"/>
  <c r="H37" i="4"/>
  <c r="I37" i="4" s="1"/>
</calcChain>
</file>

<file path=xl/sharedStrings.xml><?xml version="1.0" encoding="utf-8"?>
<sst xmlns="http://schemas.openxmlformats.org/spreadsheetml/2006/main" count="311" uniqueCount="229">
  <si>
    <t>Comparison of Reductions Under the Interim Guidelines and the DCP</t>
  </si>
  <si>
    <t>2007 Interim Guidelines</t>
  </si>
  <si>
    <t>At or below 1,090 and above 1,075</t>
  </si>
  <si>
    <t>Normal operations</t>
  </si>
  <si>
    <t>AZ reduction = 192,000 AF</t>
  </si>
  <si>
    <t>NV reduction = 8,000 AF</t>
  </si>
  <si>
    <t>CA reduction = none</t>
  </si>
  <si>
    <t>At or below 1,075 and at or above 1,050</t>
  </si>
  <si>
    <t>AZ reduction = 320,000 AF</t>
  </si>
  <si>
    <t>NV reduction = 13,000 AF</t>
  </si>
  <si>
    <t>AZ reduction = 512,000 AF</t>
  </si>
  <si>
    <t>NV reduction = 21,000 AF</t>
  </si>
  <si>
    <t>Below 1,050 and above 1,045</t>
  </si>
  <si>
    <t>AZ reduction = 400,000 AF</t>
  </si>
  <si>
    <t>NV reduction = 17,000 AF</t>
  </si>
  <si>
    <t>AZ reduction = 592,000 AF</t>
  </si>
  <si>
    <t>NV reduction = 25,000 AF</t>
  </si>
  <si>
    <t>At or below 1,045 and above 1,040</t>
  </si>
  <si>
    <t>Same as above</t>
  </si>
  <si>
    <t>AZ reduction = 640,000 AF</t>
  </si>
  <si>
    <t>NV reduction = 27,000 AF</t>
  </si>
  <si>
    <t>CA reduction = 200,000 AF</t>
  </si>
  <si>
    <t>At or below 1,040 and above 1,035</t>
  </si>
  <si>
    <t>CA reduction = 250,000 AF</t>
  </si>
  <si>
    <t>At or below 1,035 and above 1,030</t>
  </si>
  <si>
    <t>CA reduction = 300,000 AF</t>
  </si>
  <si>
    <t>At or below 1,030 and at or above 1,025</t>
  </si>
  <si>
    <t>CA reduction = 350,000 AF</t>
  </si>
  <si>
    <t>Below 1,025</t>
  </si>
  <si>
    <t>AZ reduction = 480,000 AF</t>
  </si>
  <si>
    <t>NV reduction = 20,000 AF</t>
  </si>
  <si>
    <t>AZ reduction = 720,000 AF</t>
  </si>
  <si>
    <t>NV reduction = 30,000 AF</t>
  </si>
  <si>
    <t>Mead Active Storage (ac-ft)</t>
  </si>
  <si>
    <t>Mead Elevation (feet)</t>
  </si>
  <si>
    <t>895 ft</t>
  </si>
  <si>
    <t>Pool</t>
  </si>
  <si>
    <t>Top of Dead Pool</t>
  </si>
  <si>
    <t>Bottom of Hydropower pool (1,083 ft)</t>
  </si>
  <si>
    <t>Top of Hydropower pool</t>
  </si>
  <si>
    <t>At or below 1,219 ft</t>
  </si>
  <si>
    <t>2007-AZ Reduction (ac-ft)</t>
  </si>
  <si>
    <t>2007-NV Reduction (ac-ft)</t>
  </si>
  <si>
    <t>2007-CA Reduction (ac-ft)</t>
  </si>
  <si>
    <t>DCP-AZ Reduction (ac-ft)</t>
  </si>
  <si>
    <t>DCP-NV Reduction (ac-ft)</t>
  </si>
  <si>
    <t>DCP-CA Reduction (ac-ft)</t>
  </si>
  <si>
    <t>Mead Elevation (ft)</t>
  </si>
  <si>
    <t>Bottom of Hydropower (1083 ft)</t>
  </si>
  <si>
    <t>Total 2007 Reduction</t>
  </si>
  <si>
    <t>Total DCP Reduction</t>
  </si>
  <si>
    <t>Proposed Drought Contingency Plan</t>
  </si>
  <si>
    <t>Marta Weisman (2017). "Failure is Not an Option: CRWUA Keynote Panel Discusses the Lower Basin Drought Contingency Plan and Minute 32x." Journal of Water. January 31, 2017. https://journalofwater.com/jow/failure-is-not-an-option-crwua-keynote-panel-discusses-the-lower-basin-drought-contingency-plan-and-minute-32x/</t>
  </si>
  <si>
    <t>International Boundary and Water Commission United States and Mexico (2012). Minute No. 319. "Interim International Cooperative measures in the Colorado River Basin Through 2017 and Exttension of Minute 318 Cooperative Measures to Address the Continued Effects of the April 2010 Earthquake in the Mexicali Valley, Baja California. November 12, 2012. https://www.ibwc.gov/Files/Minutes/Minute_319.pdf</t>
  </si>
  <si>
    <t>Mead Available Water (ac-ft)</t>
  </si>
  <si>
    <t>Active Storage (ac-ft)</t>
  </si>
  <si>
    <t>Maximum Allowable Release (ac-ft/year)</t>
  </si>
  <si>
    <t>Minimum Required Release (ac-ft)</t>
  </si>
  <si>
    <t>DCP Federal Government (ac-ft)</t>
  </si>
  <si>
    <t>Evaporation (ft)</t>
  </si>
  <si>
    <t>Intentionally Created Surplus</t>
  </si>
  <si>
    <t>Interntionally Created Surplus (Total)</t>
  </si>
  <si>
    <t>Top of Dam</t>
  </si>
  <si>
    <t>Lake Mead Elevation-Volume-Area Relationship</t>
  </si>
  <si>
    <t>(USBR 2017, CRSS Model)</t>
  </si>
  <si>
    <t>Elevation (ft)</t>
  </si>
  <si>
    <t>Live Storage (ac-ft)</t>
  </si>
  <si>
    <t>Total Storage (ac-ft)</t>
  </si>
  <si>
    <t>Area (acres)</t>
  </si>
  <si>
    <t>Row</t>
  </si>
  <si>
    <t>Elevation after Evap (ft)</t>
  </si>
  <si>
    <t>Mead Evaporation (feet/year)</t>
  </si>
  <si>
    <t>Percent of Max Active Storage (%)</t>
  </si>
  <si>
    <t>Mexico Reduction (Minute 319) [2012]</t>
  </si>
  <si>
    <t>Mexico Reduction (Minute 323) [2017]</t>
  </si>
  <si>
    <t>[Copy of Table from Weisman (2017)]</t>
  </si>
  <si>
    <t>Drought Contingency Plan (DCP)</t>
  </si>
  <si>
    <t>Available Water = Mead active storage + Inflow - Evaporation</t>
  </si>
  <si>
    <t>Evaporation Volume (ac-ft/year)</t>
  </si>
  <si>
    <t>Individual Reductions</t>
  </si>
  <si>
    <t>Release (acre-feet/year)</t>
  </si>
  <si>
    <t>Mead Storage at End of Year (acre-feet)</t>
  </si>
  <si>
    <t>Aggregate Reductions (acre-feet/year)</t>
  </si>
  <si>
    <t>Max Intentionally Created Surplus (ICS) per Year</t>
  </si>
  <si>
    <t>Max ICS All Years</t>
  </si>
  <si>
    <t>Reservoir Data</t>
  </si>
  <si>
    <t>Year</t>
  </si>
  <si>
    <t>Inflow (ac-ft/year)</t>
  </si>
  <si>
    <t>Powell Release (MAF/year)</t>
  </si>
  <si>
    <t>Grand Canyon Inflow (MAF/year)</t>
  </si>
  <si>
    <t>Release (DCP) (ac-ft/year)</t>
  </si>
  <si>
    <t>Ending Mead Storage (ac-ft)</t>
  </si>
  <si>
    <t>Mead Storage (ac-ft)</t>
  </si>
  <si>
    <t>Oct  4, 2018 level (ft)</t>
  </si>
  <si>
    <t>Annual routing calculations to see how long it will take to draw down Mead to critical level using the Drought Contingency Plan rule</t>
  </si>
  <si>
    <t>Mead Inflow (MAF/yr)</t>
  </si>
  <si>
    <t>Equilibrium elevation (ft)</t>
  </si>
  <si>
    <t>1,048 to 1,051</t>
  </si>
  <si>
    <t>1,085 to 1,091</t>
  </si>
  <si>
    <t>NA</t>
  </si>
  <si>
    <t>Mead Storage (MAF)</t>
  </si>
  <si>
    <t>6 MAF per year</t>
  </si>
  <si>
    <t>7 MAF per year</t>
  </si>
  <si>
    <t>7.5 MAF per year</t>
  </si>
  <si>
    <t>8 MAF per year</t>
  </si>
  <si>
    <t>8.5 MAF per year</t>
  </si>
  <si>
    <t>9 MAF per year</t>
  </si>
  <si>
    <t>Comparison of Reductions Under the Interim Guidelines, Drought Contingency Plan (DCP), and Intentioinally Created Surplus (ICS)</t>
  </si>
  <si>
    <t>David E. Rosenberg</t>
  </si>
  <si>
    <t>Utah State University</t>
  </si>
  <si>
    <t>david.rosenberg@usu.edu</t>
  </si>
  <si>
    <t>Sources of Information</t>
  </si>
  <si>
    <t>USBR. (2007). "Colorado River Interim Guidelines for Lower Basin Shortages and Coordinated Operations for Lakes Powell and Mead." U.S. Bureau of Reclamation. http://www.usbr.gov/lc/region/programs/strategies/FEIS/index.html.</t>
  </si>
  <si>
    <t>Reorgange Weisman Table to Calculate Release as a function of Available Water</t>
  </si>
  <si>
    <t>Evaporation data for Mead from CRSS</t>
  </si>
  <si>
    <t>Assumptions/Data</t>
  </si>
  <si>
    <t>Value</t>
  </si>
  <si>
    <t>Total Mead Inflow (MAF/year)</t>
  </si>
  <si>
    <t>Lower basin delivery target (MAF/year)</t>
  </si>
  <si>
    <t>Mexico delivery target (MAF/year)</t>
  </si>
  <si>
    <t>Total delivery target (MAF/year)</t>
  </si>
  <si>
    <t>1:1 Lines</t>
  </si>
  <si>
    <t>Inflow needed to keep rule feasible (MAF/year)</t>
  </si>
  <si>
    <t>Month</t>
  </si>
  <si>
    <t>January</t>
  </si>
  <si>
    <t>February</t>
  </si>
  <si>
    <t>March</t>
  </si>
  <si>
    <t>April</t>
  </si>
  <si>
    <t>May</t>
  </si>
  <si>
    <t>June</t>
  </si>
  <si>
    <t>July</t>
  </si>
  <si>
    <t>August</t>
  </si>
  <si>
    <t>September</t>
  </si>
  <si>
    <t>October</t>
  </si>
  <si>
    <t>November</t>
  </si>
  <si>
    <t>December</t>
  </si>
  <si>
    <t>Start Level (ft)</t>
  </si>
  <si>
    <t>Constant Inflow (MAF/year)</t>
  </si>
  <si>
    <t>Year we pass target</t>
  </si>
  <si>
    <t>Target volume (acre-feet) (below which we stop calculations)</t>
  </si>
  <si>
    <t>To keep things working</t>
  </si>
  <si>
    <t>DCP Release (acre-feet per year)</t>
  </si>
  <si>
    <t>DCP Release as a function of Storage</t>
  </si>
  <si>
    <t>Mead Active Sotrage Volume over Time as a Funciton of Inflow to Mead (acre-feet/year)</t>
  </si>
  <si>
    <t>To plot elevation</t>
  </si>
  <si>
    <t>Annual routing calculations</t>
  </si>
  <si>
    <t>Time to Reach Target (Years)</t>
  </si>
  <si>
    <t>Row in Lookup Table</t>
  </si>
  <si>
    <t>DCP-AZ Reduction (Oct 10, 2018)</t>
  </si>
  <si>
    <t>Outlet</t>
  </si>
  <si>
    <t>Las Vegas Intake #1</t>
  </si>
  <si>
    <t>Las Vegas Intake #3 (third straw)</t>
  </si>
  <si>
    <t>Las Vegas Intake #2</t>
  </si>
  <si>
    <t>Dead Pool</t>
  </si>
  <si>
    <t>Lake Powell Elevation-Volume-Area Relationship</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</si>
  <si>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</si>
  <si>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</si>
  <si>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</si>
  <si>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</si>
  <si>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</si>
  <si>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</si>
  <si>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</si>
  <si>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</si>
  <si>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</si>
  <si>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</si>
  <si>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</si>
  <si>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Powell</t>
  </si>
  <si>
    <t>Mead</t>
  </si>
  <si>
    <r>
      <t>Total Storage Volume (MAF)</t>
    </r>
    <r>
      <rPr>
        <sz val="8"/>
        <color theme="1"/>
        <rFont val="Calibri"/>
        <family val="2"/>
        <scheme val="minor"/>
      </rPr>
      <t> </t>
    </r>
  </si>
  <si>
    <t>Active storage</t>
  </si>
  <si>
    <t>Top of Dead pool</t>
  </si>
  <si>
    <t>Bottom of Hydropower pool</t>
  </si>
  <si>
    <t>Top of Hydropower / Bottom of Flood pool (Apr to Jun)</t>
  </si>
  <si>
    <t>Powell Equilization Tier Level</t>
  </si>
  <si>
    <t>Water year</t>
  </si>
  <si>
    <t>Active Storage (MAF)</t>
  </si>
  <si>
    <t>https://www.usbr.gov/lc/region/programs/strategies/RecordofDecision.pdf</t>
  </si>
  <si>
    <t>P. 51 Table</t>
  </si>
  <si>
    <t>Evap (ft) from FEIS 2008</t>
  </si>
  <si>
    <t xml:space="preserve">Minimum Power </t>
  </si>
  <si>
    <t>Dead Storage</t>
  </si>
  <si>
    <t>Flood space</t>
  </si>
  <si>
    <t># Table Slot: UBRuleCurveData.ReservoirData</t>
  </si>
  <si>
    <t>Fontenelle</t>
  </si>
  <si>
    <t>Flaming Gorge</t>
  </si>
  <si>
    <t>Starvation</t>
  </si>
  <si>
    <t>Taylor Park</t>
  </si>
  <si>
    <t>Blue Mesa</t>
  </si>
  <si>
    <t>Morrow Point</t>
  </si>
  <si>
    <t>Crystal</t>
  </si>
  <si>
    <t>Navajo</t>
  </si>
  <si>
    <t>Mohave</t>
  </si>
  <si>
    <t>Havasu</t>
  </si>
  <si>
    <t>Live Capacity</t>
  </si>
  <si>
    <t>Rated Power Elev</t>
  </si>
  <si>
    <t>Min Release</t>
  </si>
  <si>
    <t>Max Release</t>
  </si>
  <si>
    <t>Inactive Capacity</t>
  </si>
  <si>
    <t>Dead Capacity</t>
  </si>
  <si>
    <t>Reservoir</t>
  </si>
  <si>
    <t>Turbine Overload</t>
  </si>
  <si>
    <t>Bottom of Flood Pool (Feb- Sept)</t>
  </si>
  <si>
    <t>Bottom of Flood Pool (Nov to Jan)</t>
  </si>
  <si>
    <t>Powell Elevation</t>
  </si>
  <si>
    <t>River outlet capacity (cfs)</t>
  </si>
  <si>
    <t>#</t>
  </si>
  <si>
    <t>Table</t>
  </si>
  <si>
    <t>Slot:</t>
  </si>
  <si>
    <t>Powell.Bypass</t>
  </si>
  <si>
    <t>Column:</t>
  </si>
  <si>
    <t>[0]</t>
  </si>
  <si>
    <t>[1</t>
  </si>
  <si>
    <t>ft]</t>
  </si>
  <si>
    <t>[1]</t>
  </si>
  <si>
    <t>Max</t>
  </si>
  <si>
    <t>Bypass</t>
  </si>
  <si>
    <t>acre-ft/month]</t>
  </si>
  <si>
    <t>Powell Spillway</t>
  </si>
  <si>
    <t xml:space="preserve">Rated Power </t>
  </si>
  <si>
    <t>Minimum Power Elev. (from Object)</t>
  </si>
  <si>
    <t>Min Power Elev (from Rule curve)</t>
  </si>
  <si>
    <t>Minimum Power (from Object)</t>
  </si>
  <si>
    <t>Min Power (from Rule curve)</t>
  </si>
  <si>
    <t>Crediable Space to Mead (af)</t>
  </si>
  <si>
    <t>(both Fontenelle+Flaming Gorge)</t>
  </si>
  <si>
    <t>Crest</t>
  </si>
  <si>
    <t>Flood Reservation</t>
  </si>
  <si>
    <t>Deviation (ft)</t>
  </si>
  <si>
    <t>Volume 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</si>
</sst>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 #,##0.0_);_(* \(#,##0.0\);_(* &quot;-&quot;??_);_(@_)"/>
    <numFmt numFmtId="166"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
      <b/>
      <sz val="12"/>
      <color theme="1"/>
      <name val="Times New Roman"/>
      <family val="1"/>
    </font>
    <font>
      <sz val="8"/>
      <color theme="1"/>
      <name val="Calibri"/>
      <family val="2"/>
      <scheme val="minor"/>
    </font>
    <font>
      <sz val="12"/>
      <color theme="1"/>
      <name val="Times New Roman"/>
      <family val="1"/>
    </font>
    <font>
      <sz val="13"/>
      <color theme="1"/>
      <name val="Arial"/>
      <family val="2"/>
    </font>
    <font>
      <sz val="11"/>
      <color theme="1"/>
      <name val="Arial"/>
      <family val="2"/>
    </font>
  </fonts>
  <fills count="10">
    <fill>
      <patternFill patternType="none"/>
    </fill>
    <fill>
      <patternFill patternType="gray125"/>
    </fill>
    <fill>
      <patternFill patternType="solid">
        <fgColor rgb="FFCCCCCC"/>
        <bgColor indexed="64"/>
      </patternFill>
    </fill>
    <fill>
      <patternFill patternType="solid">
        <fgColor theme="0"/>
        <bgColor indexed="64"/>
      </patternFill>
    </fill>
    <fill>
      <patternFill patternType="solid">
        <fgColor theme="9" tint="0.59999389629810485"/>
        <bgColor indexed="64"/>
      </patternFill>
    </fill>
    <fill>
      <patternFill patternType="solid">
        <fgColor theme="2" tint="-0.499984740745262"/>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theme="5" tint="0.59999389629810485"/>
        <bgColor indexed="64"/>
      </patternFill>
    </fill>
  </fills>
  <borders count="8">
    <border>
      <left/>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95">
    <xf numFmtId="0" fontId="0" fillId="0" borderId="0" xfId="0"/>
    <xf numFmtId="0" fontId="2" fillId="0" borderId="0" xfId="0" applyFont="1" applyAlignment="1">
      <alignment horizontal="center" vertical="center"/>
    </xf>
    <xf numFmtId="0" fontId="2" fillId="2" borderId="1" xfId="0" applyFont="1" applyFill="1" applyBorder="1" applyAlignment="1">
      <alignment horizontal="center" vertical="center" wrapText="1"/>
    </xf>
    <xf numFmtId="164" fontId="0" fillId="0" borderId="0" xfId="1" applyNumberFormat="1" applyFont="1"/>
    <xf numFmtId="164" fontId="2" fillId="2" borderId="1" xfId="1"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164" fontId="2" fillId="3" borderId="2" xfId="1" applyNumberFormat="1" applyFont="1" applyFill="1" applyBorder="1" applyAlignment="1">
      <alignment horizontal="center" vertical="center" wrapText="1"/>
    </xf>
    <xf numFmtId="0" fontId="0" fillId="0" borderId="2" xfId="0" applyBorder="1" applyAlignment="1">
      <alignment vertical="center" wrapText="1"/>
    </xf>
    <xf numFmtId="0" fontId="0" fillId="0" borderId="2" xfId="0" applyBorder="1"/>
    <xf numFmtId="164" fontId="0" fillId="0" borderId="2" xfId="1" applyNumberFormat="1" applyFont="1" applyBorder="1"/>
    <xf numFmtId="164" fontId="0" fillId="0" borderId="0" xfId="0" applyNumberFormat="1"/>
    <xf numFmtId="0" fontId="2" fillId="2" borderId="2" xfId="0" applyFont="1" applyFill="1" applyBorder="1" applyAlignment="1">
      <alignment horizontal="center" vertical="center" wrapText="1"/>
    </xf>
    <xf numFmtId="164" fontId="0" fillId="0" borderId="2" xfId="0" applyNumberFormat="1" applyBorder="1"/>
    <xf numFmtId="11" fontId="0" fillId="0" borderId="0" xfId="0" applyNumberFormat="1"/>
    <xf numFmtId="0" fontId="0" fillId="0" borderId="2" xfId="0" applyBorder="1" applyAlignment="1">
      <alignment vertical="center" wrapText="1"/>
    </xf>
    <xf numFmtId="0" fontId="0" fillId="0" borderId="0" xfId="0" applyAlignment="1">
      <alignment horizontal="center"/>
    </xf>
    <xf numFmtId="0" fontId="0" fillId="0" borderId="0" xfId="0" applyAlignment="1">
      <alignment horizontal="center"/>
    </xf>
    <xf numFmtId="165" fontId="0" fillId="0" borderId="2" xfId="1" applyNumberFormat="1" applyFont="1" applyBorder="1"/>
    <xf numFmtId="0" fontId="2" fillId="0" borderId="0" xfId="0" applyFont="1"/>
    <xf numFmtId="0" fontId="2" fillId="4" borderId="0" xfId="0" applyFont="1" applyFill="1"/>
    <xf numFmtId="0" fontId="2" fillId="4" borderId="0" xfId="0" applyFont="1" applyFill="1" applyAlignment="1">
      <alignment horizontal="center"/>
    </xf>
    <xf numFmtId="165" fontId="0" fillId="0" borderId="0" xfId="1" applyNumberFormat="1" applyFont="1"/>
    <xf numFmtId="164" fontId="0" fillId="0" borderId="0" xfId="1" applyNumberFormat="1" applyFont="1" applyAlignment="1">
      <alignment horizontal="center"/>
    </xf>
    <xf numFmtId="2" fontId="0" fillId="0" borderId="2" xfId="0" applyNumberFormat="1" applyBorder="1"/>
    <xf numFmtId="166" fontId="0" fillId="0" borderId="2" xfId="2" applyNumberFormat="1" applyFont="1"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0" xfId="0" applyAlignment="1">
      <alignment horizontal="right"/>
    </xf>
    <xf numFmtId="0" fontId="2" fillId="2" borderId="6" xfId="0" applyFont="1" applyFill="1" applyBorder="1" applyAlignment="1">
      <alignment horizontal="center" vertical="center" wrapText="1"/>
    </xf>
    <xf numFmtId="0" fontId="0" fillId="0" borderId="0" xfId="0" applyAlignment="1">
      <alignment horizontal="left"/>
    </xf>
    <xf numFmtId="0" fontId="2" fillId="0" borderId="0" xfId="0" applyFont="1" applyAlignment="1">
      <alignment horizontal="left"/>
    </xf>
    <xf numFmtId="0" fontId="0" fillId="0" borderId="2" xfId="0" applyBorder="1" applyAlignment="1">
      <alignment horizontal="center" wrapText="1"/>
    </xf>
    <xf numFmtId="0" fontId="0" fillId="0" borderId="2" xfId="0" applyBorder="1" applyAlignment="1">
      <alignment wrapText="1"/>
    </xf>
    <xf numFmtId="0" fontId="0" fillId="0" borderId="0" xfId="0" applyFill="1" applyBorder="1" applyAlignment="1">
      <alignment horizontal="center"/>
    </xf>
    <xf numFmtId="0" fontId="2" fillId="0" borderId="0" xfId="0" applyFont="1" applyAlignment="1">
      <alignment horizontal="left" vertical="center"/>
    </xf>
    <xf numFmtId="0" fontId="3" fillId="0" borderId="0" xfId="3"/>
    <xf numFmtId="0" fontId="4" fillId="0" borderId="0" xfId="3" applyFont="1"/>
    <xf numFmtId="0" fontId="0" fillId="0" borderId="0" xfId="0" applyBorder="1"/>
    <xf numFmtId="0" fontId="0" fillId="0" borderId="0" xfId="0" applyBorder="1" applyAlignment="1">
      <alignment horizontal="center"/>
    </xf>
    <xf numFmtId="0" fontId="0" fillId="0" borderId="2" xfId="0" applyBorder="1" applyAlignment="1">
      <alignment horizontal="right"/>
    </xf>
    <xf numFmtId="0" fontId="2" fillId="6" borderId="2" xfId="0" applyFont="1" applyFill="1" applyBorder="1" applyAlignment="1">
      <alignment horizontal="center"/>
    </xf>
    <xf numFmtId="11" fontId="0" fillId="0" borderId="2" xfId="0" applyNumberFormat="1" applyBorder="1"/>
    <xf numFmtId="0" fontId="0" fillId="9" borderId="2" xfId="0" applyFill="1" applyBorder="1"/>
    <xf numFmtId="0" fontId="0" fillId="9" borderId="2" xfId="0" applyFill="1" applyBorder="1" applyAlignment="1">
      <alignment horizontal="center"/>
    </xf>
    <xf numFmtId="0" fontId="0" fillId="0" borderId="0" xfId="0" applyFill="1" applyBorder="1"/>
    <xf numFmtId="0" fontId="0" fillId="7" borderId="2" xfId="0" applyFill="1" applyBorder="1" applyAlignment="1">
      <alignment horizontal="center" wrapText="1"/>
    </xf>
    <xf numFmtId="0" fontId="2" fillId="7" borderId="2" xfId="0" applyFont="1" applyFill="1" applyBorder="1" applyAlignment="1">
      <alignment horizontal="center" vertical="center" wrapText="1"/>
    </xf>
    <xf numFmtId="164" fontId="0" fillId="0" borderId="0" xfId="1" applyNumberFormat="1" applyFont="1" applyFill="1" applyBorder="1"/>
    <xf numFmtId="164" fontId="0" fillId="9" borderId="2" xfId="1" applyNumberFormat="1" applyFont="1" applyFill="1" applyBorder="1"/>
    <xf numFmtId="0" fontId="0" fillId="0" borderId="2" xfId="0" applyFill="1" applyBorder="1" applyAlignment="1">
      <alignment horizontal="center" wrapText="1"/>
    </xf>
    <xf numFmtId="11" fontId="0" fillId="0" borderId="2" xfId="0" applyNumberFormat="1" applyFill="1" applyBorder="1" applyAlignment="1">
      <alignment horizontal="center"/>
    </xf>
    <xf numFmtId="164" fontId="0" fillId="0" borderId="6" xfId="1" applyNumberFormat="1" applyFont="1" applyFill="1" applyBorder="1"/>
    <xf numFmtId="165" fontId="0" fillId="0" borderId="6" xfId="1" applyNumberFormat="1" applyFont="1" applyFill="1" applyBorder="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0" fontId="5" fillId="0" borderId="4" xfId="0" applyFont="1" applyBorder="1" applyAlignment="1">
      <alignment vertical="center" wrapText="1"/>
    </xf>
    <xf numFmtId="0" fontId="5" fillId="0" borderId="4" xfId="0" applyFont="1" applyBorder="1" applyAlignment="1">
      <alignment horizontal="center" vertical="center" wrapText="1"/>
    </xf>
    <xf numFmtId="0" fontId="5" fillId="0" borderId="0" xfId="0" applyFont="1" applyFill="1" applyBorder="1" applyAlignment="1">
      <alignment horizontal="center" vertical="center" wrapText="1"/>
    </xf>
    <xf numFmtId="0" fontId="7" fillId="0" borderId="0" xfId="0" applyFont="1" applyBorder="1" applyAlignment="1">
      <alignment vertical="center" wrapText="1"/>
    </xf>
    <xf numFmtId="3" fontId="7" fillId="0" borderId="0" xfId="0" applyNumberFormat="1" applyFont="1" applyBorder="1" applyAlignment="1">
      <alignment horizontal="center" vertical="center" wrapText="1"/>
    </xf>
    <xf numFmtId="0" fontId="7" fillId="0" borderId="0" xfId="0" applyFont="1" applyBorder="1" applyAlignment="1">
      <alignment horizontal="center" vertical="center" wrapText="1"/>
    </xf>
    <xf numFmtId="164" fontId="7" fillId="0" borderId="0" xfId="1" applyNumberFormat="1" applyFont="1" applyBorder="1" applyAlignment="1">
      <alignment horizontal="center" vertical="center" wrapText="1"/>
    </xf>
    <xf numFmtId="0" fontId="7" fillId="0" borderId="7" xfId="0" applyFont="1" applyBorder="1" applyAlignment="1">
      <alignment vertical="center" wrapText="1"/>
    </xf>
    <xf numFmtId="3" fontId="7" fillId="0" borderId="7" xfId="0" applyNumberFormat="1" applyFont="1" applyBorder="1" applyAlignment="1">
      <alignment horizontal="center" vertical="center" wrapText="1"/>
    </xf>
    <xf numFmtId="0" fontId="7" fillId="0" borderId="7" xfId="0" applyFont="1" applyBorder="1" applyAlignment="1">
      <alignment horizontal="center" vertical="center" wrapText="1"/>
    </xf>
    <xf numFmtId="164" fontId="7" fillId="0" borderId="7" xfId="1" applyNumberFormat="1" applyFont="1" applyBorder="1" applyAlignment="1">
      <alignment horizontal="center" vertical="center" wrapText="1"/>
    </xf>
    <xf numFmtId="0" fontId="8" fillId="0" borderId="0" xfId="0" applyFont="1" applyAlignment="1">
      <alignment vertical="center"/>
    </xf>
    <xf numFmtId="0" fontId="9" fillId="0" borderId="0" xfId="0" applyFont="1" applyAlignment="1">
      <alignment vertical="center"/>
    </xf>
    <xf numFmtId="3" fontId="0" fillId="0" borderId="0" xfId="0" applyNumberFormat="1"/>
    <xf numFmtId="43" fontId="0" fillId="0" borderId="0" xfId="1" applyNumberFormat="1" applyFont="1"/>
    <xf numFmtId="0" fontId="3" fillId="0" borderId="0" xfId="3" applyAlignment="1">
      <alignment vertical="center"/>
    </xf>
    <xf numFmtId="43" fontId="0" fillId="0" borderId="0" xfId="0" applyNumberFormat="1"/>
    <xf numFmtId="43" fontId="0" fillId="0" borderId="0" xfId="1" applyFont="1"/>
    <xf numFmtId="16" fontId="0" fillId="0" borderId="0" xfId="0" applyNumberFormat="1"/>
    <xf numFmtId="2" fontId="0" fillId="0" borderId="0" xfId="0" applyNumberFormat="1"/>
    <xf numFmtId="0" fontId="2" fillId="0" borderId="7" xfId="0" applyFont="1" applyBorder="1" applyAlignment="1">
      <alignment horizontal="center"/>
    </xf>
    <xf numFmtId="0" fontId="0" fillId="0" borderId="2" xfId="0" applyBorder="1" applyAlignment="1">
      <alignment vertical="center" wrapText="1"/>
    </xf>
    <xf numFmtId="164" fontId="0" fillId="0" borderId="2" xfId="1" applyNumberFormat="1" applyFont="1" applyBorder="1" applyAlignment="1">
      <alignment vertical="center" wrapText="1"/>
    </xf>
    <xf numFmtId="0" fontId="0" fillId="0" borderId="2" xfId="0" applyBorder="1" applyAlignment="1">
      <alignment horizontal="center"/>
    </xf>
    <xf numFmtId="0" fontId="2" fillId="0" borderId="2" xfId="0" applyFont="1" applyBorder="1" applyAlignment="1">
      <alignment horizontal="center" wrapText="1"/>
    </xf>
    <xf numFmtId="0" fontId="0" fillId="0" borderId="0" xfId="0" applyAlignment="1">
      <alignment horizontal="left" wrapText="1"/>
    </xf>
    <xf numFmtId="0" fontId="2" fillId="6" borderId="3" xfId="0" applyFont="1" applyFill="1" applyBorder="1" applyAlignment="1">
      <alignment horizontal="center"/>
    </xf>
    <xf numFmtId="0" fontId="2" fillId="6" borderId="4" xfId="0" applyFont="1" applyFill="1" applyBorder="1" applyAlignment="1">
      <alignment horizontal="center"/>
    </xf>
    <xf numFmtId="0" fontId="2" fillId="6" borderId="5" xfId="0" applyFont="1" applyFill="1" applyBorder="1" applyAlignment="1">
      <alignment horizontal="center"/>
    </xf>
    <xf numFmtId="0" fontId="2" fillId="8" borderId="2" xfId="0" applyFont="1" applyFill="1" applyBorder="1" applyAlignment="1">
      <alignment horizontal="center"/>
    </xf>
    <xf numFmtId="0" fontId="2" fillId="5" borderId="2" xfId="0" applyFont="1" applyFill="1" applyBorder="1" applyAlignment="1">
      <alignment horizontal="center"/>
    </xf>
    <xf numFmtId="0" fontId="2" fillId="0" borderId="0" xfId="0" applyFont="1" applyAlignment="1">
      <alignment horizontal="center"/>
    </xf>
    <xf numFmtId="0" fontId="0" fillId="5" borderId="2" xfId="0" applyFill="1" applyBorder="1" applyAlignment="1">
      <alignment horizontal="center"/>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5" borderId="5" xfId="0" applyFill="1" applyBorder="1" applyAlignment="1">
      <alignment horizontal="center"/>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5.xml"/><Relationship Id="rId13" Type="http://schemas.openxmlformats.org/officeDocument/2006/relationships/worksheet" Target="worksheets/sheet7.xml"/><Relationship Id="rId18" Type="http://schemas.openxmlformats.org/officeDocument/2006/relationships/calcChain" Target="calcChain.xml"/><Relationship Id="rId3" Type="http://schemas.openxmlformats.org/officeDocument/2006/relationships/worksheet" Target="worksheets/sheet2.xml"/><Relationship Id="rId7" Type="http://schemas.openxmlformats.org/officeDocument/2006/relationships/worksheet" Target="worksheets/sheet4.xml"/><Relationship Id="rId12" Type="http://schemas.openxmlformats.org/officeDocument/2006/relationships/chartsheet" Target="chartsheets/sheet6.xml"/><Relationship Id="rId17" Type="http://schemas.openxmlformats.org/officeDocument/2006/relationships/sharedStrings" Target="sharedStrings.xml"/><Relationship Id="rId2" Type="http://schemas.openxmlformats.org/officeDocument/2006/relationships/worksheet" Target="worksheets/sheet1.xml"/><Relationship Id="rId16" Type="http://schemas.openxmlformats.org/officeDocument/2006/relationships/styles" Target="styles.xml"/><Relationship Id="rId1" Type="http://schemas.openxmlformats.org/officeDocument/2006/relationships/chartsheet" Target="chartsheets/sheet1.xml"/><Relationship Id="rId6" Type="http://schemas.openxmlformats.org/officeDocument/2006/relationships/chartsheet" Target="chartsheets/sheet3.xml"/><Relationship Id="rId11" Type="http://schemas.openxmlformats.org/officeDocument/2006/relationships/chartsheet" Target="chartsheets/sheet5.xml"/><Relationship Id="rId5" Type="http://schemas.openxmlformats.org/officeDocument/2006/relationships/worksheet" Target="worksheets/sheet3.xml"/><Relationship Id="rId15" Type="http://schemas.openxmlformats.org/officeDocument/2006/relationships/theme" Target="theme/theme1.xml"/><Relationship Id="rId10" Type="http://schemas.openxmlformats.org/officeDocument/2006/relationships/worksheet" Target="worksheets/sheet6.xml"/><Relationship Id="rId4" Type="http://schemas.openxmlformats.org/officeDocument/2006/relationships/chartsheet" Target="chartsheets/sheet2.xml"/><Relationship Id="rId9" Type="http://schemas.openxmlformats.org/officeDocument/2006/relationships/chartsheet" Target="chartsheets/sheet4.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0422106727379"/>
          <c:y val="3.2210201623700904E-2"/>
          <c:w val="0.72755009177387664"/>
          <c:h val="0.73664967798413894"/>
        </c:manualLayout>
      </c:layout>
      <c:scatterChart>
        <c:scatterStyle val="lineMarker"/>
        <c:varyColors val="0"/>
        <c:ser>
          <c:idx val="0"/>
          <c:order val="0"/>
          <c:tx>
            <c:strRef>
              <c:f>Data!$AE$21</c:f>
              <c:strCache>
                <c:ptCount val="1"/>
                <c:pt idx="0">
                  <c:v>2007 Interim Guidelines</c:v>
                </c:pt>
              </c:strCache>
            </c:strRef>
          </c:tx>
          <c:spPr>
            <a:ln w="19050" cap="rnd">
              <a:solidFill>
                <a:schemeClr val="accent1"/>
              </a:solidFill>
              <a:round/>
            </a:ln>
            <a:effectLst/>
          </c:spPr>
          <c:marker>
            <c:symbol val="circle"/>
            <c:size val="8"/>
            <c:spPr>
              <a:solidFill>
                <a:schemeClr val="accent1"/>
              </a:solidFill>
              <a:ln w="9525">
                <a:solidFill>
                  <a:schemeClr val="accent1"/>
                </a:solidFill>
              </a:ln>
              <a:effectLst/>
            </c:spPr>
          </c:marker>
          <c:xVal>
            <c:numRef>
              <c:f>Data!$M$22:$M$40</c:f>
              <c:numCache>
                <c:formatCode>_(* #,##0_);_(* \(#,##0\);_(* "-"??_);_(@_)</c:formatCode>
                <c:ptCount val="19"/>
                <c:pt idx="0">
                  <c:v>32350178.227000002</c:v>
                </c:pt>
                <c:pt idx="1">
                  <c:v>28250985.065200001</c:v>
                </c:pt>
                <c:pt idx="2">
                  <c:v>23408161.431900002</c:v>
                </c:pt>
                <c:pt idx="3">
                  <c:v>17769608</c:v>
                </c:pt>
                <c:pt idx="4">
                  <c:v>17685178</c:v>
                </c:pt>
                <c:pt idx="5">
                  <c:v>16460237.999990001</c:v>
                </c:pt>
                <c:pt idx="6">
                  <c:v>14595700</c:v>
                </c:pt>
                <c:pt idx="7">
                  <c:v>14248992</c:v>
                </c:pt>
                <c:pt idx="8">
                  <c:v>13910440</c:v>
                </c:pt>
                <c:pt idx="9">
                  <c:v>13579908</c:v>
                </c:pt>
                <c:pt idx="10">
                  <c:v>13257198</c:v>
                </c:pt>
                <c:pt idx="11">
                  <c:v>12942213</c:v>
                </c:pt>
                <c:pt idx="12">
                  <c:v>12634898</c:v>
                </c:pt>
                <c:pt idx="13">
                  <c:v>12043279</c:v>
                </c:pt>
                <c:pt idx="14">
                  <c:v>11482198</c:v>
                </c:pt>
                <c:pt idx="15">
                  <c:v>10447301</c:v>
                </c:pt>
                <c:pt idx="16">
                  <c:v>9519135</c:v>
                </c:pt>
                <c:pt idx="17">
                  <c:v>8689630</c:v>
                </c:pt>
                <c:pt idx="18">
                  <c:v>7953041</c:v>
                </c:pt>
              </c:numCache>
            </c:numRef>
          </c:xVal>
          <c:yVal>
            <c:numRef>
              <c:f>Data!$AE$22:$AE$40</c:f>
              <c:numCache>
                <c:formatCode>_(* #,##0_);_(* \(#,##0\);_(* "-"??_);_(@_)</c:formatCode>
                <c:ptCount val="19"/>
                <c:pt idx="0">
                  <c:v>9000000</c:v>
                </c:pt>
                <c:pt idx="1">
                  <c:v>9000000</c:v>
                </c:pt>
                <c:pt idx="2">
                  <c:v>9000000</c:v>
                </c:pt>
                <c:pt idx="3">
                  <c:v>9000000</c:v>
                </c:pt>
                <c:pt idx="4">
                  <c:v>8900000</c:v>
                </c:pt>
                <c:pt idx="5">
                  <c:v>8517000</c:v>
                </c:pt>
                <c:pt idx="6">
                  <c:v>8413000</c:v>
                </c:pt>
                <c:pt idx="7">
                  <c:v>8413000</c:v>
                </c:pt>
                <c:pt idx="8">
                  <c:v>8413000</c:v>
                </c:pt>
                <c:pt idx="9">
                  <c:v>8413000</c:v>
                </c:pt>
                <c:pt idx="10">
                  <c:v>8413000</c:v>
                </c:pt>
                <c:pt idx="11">
                  <c:v>8275000</c:v>
                </c:pt>
                <c:pt idx="12">
                  <c:v>8275000</c:v>
                </c:pt>
                <c:pt idx="13">
                  <c:v>8275000</c:v>
                </c:pt>
                <c:pt idx="14">
                  <c:v>8275000</c:v>
                </c:pt>
                <c:pt idx="15">
                  <c:v>8275000</c:v>
                </c:pt>
                <c:pt idx="16">
                  <c:v>8275000</c:v>
                </c:pt>
                <c:pt idx="17">
                  <c:v>8275000</c:v>
                </c:pt>
                <c:pt idx="18">
                  <c:v>8275000</c:v>
                </c:pt>
              </c:numCache>
            </c:numRef>
          </c:yVal>
          <c:smooth val="0"/>
          <c:extLst>
            <c:ext xmlns:c16="http://schemas.microsoft.com/office/drawing/2014/chart" uri="{C3380CC4-5D6E-409C-BE32-E72D297353CC}">
              <c16:uniqueId val="{00000000-504A-4983-AF17-FC8ECB33FEA4}"/>
            </c:ext>
          </c:extLst>
        </c:ser>
        <c:ser>
          <c:idx val="1"/>
          <c:order val="1"/>
          <c:tx>
            <c:strRef>
              <c:f>Data!$AF$21</c:f>
              <c:strCache>
                <c:ptCount val="1"/>
                <c:pt idx="0">
                  <c:v>Proposed Drought Contingency Plan</c:v>
                </c:pt>
              </c:strCache>
            </c:strRef>
          </c:tx>
          <c:spPr>
            <a:ln w="19050" cap="rnd">
              <a:solidFill>
                <a:schemeClr val="accent2"/>
              </a:solidFill>
              <a:prstDash val="dash"/>
              <a:round/>
            </a:ln>
            <a:effectLst/>
          </c:spPr>
          <c:marker>
            <c:symbol val="square"/>
            <c:size val="8"/>
            <c:spPr>
              <a:solidFill>
                <a:schemeClr val="accent2"/>
              </a:solidFill>
              <a:ln w="9525">
                <a:solidFill>
                  <a:schemeClr val="accent2"/>
                </a:solidFill>
              </a:ln>
              <a:effectLst/>
            </c:spPr>
          </c:marker>
          <c:xVal>
            <c:numRef>
              <c:f>Data!$M$22:$M$40</c:f>
              <c:numCache>
                <c:formatCode>_(* #,##0_);_(* \(#,##0\);_(* "-"??_);_(@_)</c:formatCode>
                <c:ptCount val="19"/>
                <c:pt idx="0">
                  <c:v>32350178.227000002</c:v>
                </c:pt>
                <c:pt idx="1">
                  <c:v>28250985.065200001</c:v>
                </c:pt>
                <c:pt idx="2">
                  <c:v>23408161.431900002</c:v>
                </c:pt>
                <c:pt idx="3">
                  <c:v>17769608</c:v>
                </c:pt>
                <c:pt idx="4">
                  <c:v>17685178</c:v>
                </c:pt>
                <c:pt idx="5">
                  <c:v>16460237.999990001</c:v>
                </c:pt>
                <c:pt idx="6">
                  <c:v>14595700</c:v>
                </c:pt>
                <c:pt idx="7">
                  <c:v>14248992</c:v>
                </c:pt>
                <c:pt idx="8">
                  <c:v>13910440</c:v>
                </c:pt>
                <c:pt idx="9">
                  <c:v>13579908</c:v>
                </c:pt>
                <c:pt idx="10">
                  <c:v>13257198</c:v>
                </c:pt>
                <c:pt idx="11">
                  <c:v>12942213</c:v>
                </c:pt>
                <c:pt idx="12">
                  <c:v>12634898</c:v>
                </c:pt>
                <c:pt idx="13">
                  <c:v>12043279</c:v>
                </c:pt>
                <c:pt idx="14">
                  <c:v>11482198</c:v>
                </c:pt>
                <c:pt idx="15">
                  <c:v>10447301</c:v>
                </c:pt>
                <c:pt idx="16">
                  <c:v>9519135</c:v>
                </c:pt>
                <c:pt idx="17">
                  <c:v>8689630</c:v>
                </c:pt>
                <c:pt idx="18">
                  <c:v>7953041</c:v>
                </c:pt>
              </c:numCache>
            </c:numRef>
          </c:xVal>
          <c:yVal>
            <c:numRef>
              <c:f>Data!$AF$22:$AF$40</c:f>
              <c:numCache>
                <c:formatCode>_(* #,##0_);_(* \(#,##0\);_(* "-"??_);_(@_)</c:formatCode>
                <c:ptCount val="19"/>
                <c:pt idx="0">
                  <c:v>9000000</c:v>
                </c:pt>
                <c:pt idx="1">
                  <c:v>9000000</c:v>
                </c:pt>
                <c:pt idx="2">
                  <c:v>9000000</c:v>
                </c:pt>
                <c:pt idx="3">
                  <c:v>9000000</c:v>
                </c:pt>
                <c:pt idx="4">
                  <c:v>8700000</c:v>
                </c:pt>
                <c:pt idx="5">
                  <c:v>8317000</c:v>
                </c:pt>
                <c:pt idx="6">
                  <c:v>8213000</c:v>
                </c:pt>
                <c:pt idx="7">
                  <c:v>7963000</c:v>
                </c:pt>
                <c:pt idx="8">
                  <c:v>7913000</c:v>
                </c:pt>
                <c:pt idx="9">
                  <c:v>7863000</c:v>
                </c:pt>
                <c:pt idx="10">
                  <c:v>7813000</c:v>
                </c:pt>
                <c:pt idx="11">
                  <c:v>7675000</c:v>
                </c:pt>
                <c:pt idx="12">
                  <c:v>7675000</c:v>
                </c:pt>
                <c:pt idx="13">
                  <c:v>7675000</c:v>
                </c:pt>
                <c:pt idx="14">
                  <c:v>7675000</c:v>
                </c:pt>
                <c:pt idx="15">
                  <c:v>7675000</c:v>
                </c:pt>
                <c:pt idx="16">
                  <c:v>7675000</c:v>
                </c:pt>
                <c:pt idx="17">
                  <c:v>7675000</c:v>
                </c:pt>
                <c:pt idx="18">
                  <c:v>7675000</c:v>
                </c:pt>
              </c:numCache>
            </c:numRef>
          </c:yVal>
          <c:smooth val="0"/>
          <c:extLst>
            <c:ext xmlns:c16="http://schemas.microsoft.com/office/drawing/2014/chart" uri="{C3380CC4-5D6E-409C-BE32-E72D297353CC}">
              <c16:uniqueId val="{00000001-504A-4983-AF17-FC8ECB33FEA4}"/>
            </c:ext>
          </c:extLst>
        </c:ser>
        <c:ser>
          <c:idx val="4"/>
          <c:order val="2"/>
          <c:tx>
            <c:strRef>
              <c:f>Data!$AG$21</c:f>
              <c:strCache>
                <c:ptCount val="1"/>
                <c:pt idx="0">
                  <c:v>Intentionally Created Surplus</c:v>
                </c:pt>
              </c:strCache>
            </c:strRef>
          </c:tx>
          <c:spPr>
            <a:ln w="19050" cap="rnd">
              <a:solidFill>
                <a:srgbClr val="FF0000"/>
              </a:solidFill>
              <a:prstDash val="lgDash"/>
              <a:round/>
            </a:ln>
            <a:effectLst/>
          </c:spPr>
          <c:marker>
            <c:symbol val="diamond"/>
            <c:size val="9"/>
            <c:spPr>
              <a:solidFill>
                <a:srgbClr val="FF0000"/>
              </a:solidFill>
              <a:ln w="9525">
                <a:solidFill>
                  <a:srgbClr val="FF0000"/>
                </a:solidFill>
              </a:ln>
              <a:effectLst/>
            </c:spPr>
          </c:marker>
          <c:xVal>
            <c:numRef>
              <c:f>Data!$M$22:$M$26</c:f>
              <c:numCache>
                <c:formatCode>_(* #,##0_);_(* \(#,##0\);_(* "-"??_);_(@_)</c:formatCode>
                <c:ptCount val="5"/>
                <c:pt idx="0">
                  <c:v>32350178.227000002</c:v>
                </c:pt>
                <c:pt idx="1">
                  <c:v>28250985.065200001</c:v>
                </c:pt>
                <c:pt idx="2">
                  <c:v>23408161.431900002</c:v>
                </c:pt>
                <c:pt idx="3">
                  <c:v>17769608</c:v>
                </c:pt>
                <c:pt idx="4">
                  <c:v>17685178</c:v>
                </c:pt>
              </c:numCache>
            </c:numRef>
          </c:xVal>
          <c:yVal>
            <c:numRef>
              <c:f>Data!$AG$22:$AG$26</c:f>
              <c:numCache>
                <c:formatCode>_(* #,##0_);_(* \(#,##0\);_(* "-"??_);_(@_)</c:formatCode>
                <c:ptCount val="5"/>
                <c:pt idx="0">
                  <c:v>8375000</c:v>
                </c:pt>
                <c:pt idx="1">
                  <c:v>8375000</c:v>
                </c:pt>
                <c:pt idx="2">
                  <c:v>8375000</c:v>
                </c:pt>
                <c:pt idx="3">
                  <c:v>8375000</c:v>
                </c:pt>
                <c:pt idx="4">
                  <c:v>8375000</c:v>
                </c:pt>
              </c:numCache>
            </c:numRef>
          </c:yVal>
          <c:smooth val="0"/>
          <c:extLst>
            <c:ext xmlns:c16="http://schemas.microsoft.com/office/drawing/2014/chart" uri="{C3380CC4-5D6E-409C-BE32-E72D297353CC}">
              <c16:uniqueId val="{00000002-504A-4983-AF17-FC8ECB33FEA4}"/>
            </c:ext>
          </c:extLst>
        </c:ser>
        <c:ser>
          <c:idx val="3"/>
          <c:order val="3"/>
          <c:tx>
            <c:strRef>
              <c:f>Data!$AL$20</c:f>
              <c:strCache>
                <c:ptCount val="1"/>
                <c:pt idx="0">
                  <c:v>1:1 Lines</c:v>
                </c:pt>
              </c:strCache>
            </c:strRef>
          </c:tx>
          <c:spPr>
            <a:ln w="34925" cap="rnd">
              <a:solidFill>
                <a:schemeClr val="tx1"/>
              </a:solidFill>
              <a:prstDash val="lgDash"/>
              <a:round/>
            </a:ln>
            <a:effectLst/>
          </c:spPr>
          <c:marker>
            <c:symbol val="none"/>
          </c:marker>
          <c:xVal>
            <c:numRef>
              <c:f>Data!$AL$24:$AL$25</c:f>
              <c:numCache>
                <c:formatCode>_(* #,##0_);_(* \(#,##0\);_(* "-"??_);_(@_)</c:formatCode>
                <c:ptCount val="2"/>
                <c:pt idx="0">
                  <c:v>25941458</c:v>
                </c:pt>
                <c:pt idx="1">
                  <c:v>45941458</c:v>
                </c:pt>
              </c:numCache>
            </c:numRef>
          </c:xVal>
          <c:yVal>
            <c:numRef>
              <c:f>Data!$AN$24:$AN$25</c:f>
              <c:numCache>
                <c:formatCode>0.00E+00</c:formatCode>
                <c:ptCount val="2"/>
                <c:pt idx="0" formatCode="General">
                  <c:v>0</c:v>
                </c:pt>
                <c:pt idx="1">
                  <c:v>20000000</c:v>
                </c:pt>
              </c:numCache>
            </c:numRef>
          </c:yVal>
          <c:smooth val="0"/>
          <c:extLst>
            <c:ext xmlns:c16="http://schemas.microsoft.com/office/drawing/2014/chart" uri="{C3380CC4-5D6E-409C-BE32-E72D297353CC}">
              <c16:uniqueId val="{00000003-504A-4983-AF17-FC8ECB33FEA4}"/>
            </c:ext>
          </c:extLst>
        </c:ser>
        <c:ser>
          <c:idx val="2"/>
          <c:order val="4"/>
          <c:tx>
            <c:strRef>
              <c:f>Data!$AL$20</c:f>
              <c:strCache>
                <c:ptCount val="1"/>
                <c:pt idx="0">
                  <c:v>1:1 Lines</c:v>
                </c:pt>
              </c:strCache>
            </c:strRef>
          </c:tx>
          <c:spPr>
            <a:ln w="19050" cap="rnd">
              <a:solidFill>
                <a:schemeClr val="accent3"/>
              </a:solidFill>
              <a:prstDash val="lgDash"/>
              <a:round/>
            </a:ln>
            <a:effectLst/>
          </c:spPr>
          <c:marker>
            <c:symbol val="none"/>
          </c:marker>
          <c:dPt>
            <c:idx val="1"/>
            <c:marker>
              <c:symbol val="none"/>
            </c:marker>
            <c:bubble3D val="0"/>
            <c:spPr>
              <a:ln w="38100" cap="rnd">
                <a:solidFill>
                  <a:schemeClr val="tx1"/>
                </a:solidFill>
                <a:prstDash val="lgDash"/>
                <a:round/>
              </a:ln>
              <a:effectLst/>
            </c:spPr>
            <c:extLst>
              <c:ext xmlns:c16="http://schemas.microsoft.com/office/drawing/2014/chart" uri="{C3380CC4-5D6E-409C-BE32-E72D297353CC}">
                <c16:uniqueId val="{00000005-504A-4983-AF17-FC8ECB33FEA4}"/>
              </c:ext>
            </c:extLst>
          </c:dPt>
          <c:xVal>
            <c:numRef>
              <c:f>Data!$AL$22:$AL$23</c:f>
              <c:numCache>
                <c:formatCode>_(* #,##0_);_(* \(#,##0\);_(* "-"??_);_(@_)</c:formatCode>
                <c:ptCount val="2"/>
                <c:pt idx="0">
                  <c:v>0</c:v>
                </c:pt>
                <c:pt idx="1">
                  <c:v>15000000</c:v>
                </c:pt>
              </c:numCache>
            </c:numRef>
          </c:xVal>
          <c:yVal>
            <c:numRef>
              <c:f>Data!$AM$22:$AM$23</c:f>
              <c:numCache>
                <c:formatCode>_(* #,##0_);_(* \(#,##0\);_(* "-"??_);_(@_)</c:formatCode>
                <c:ptCount val="2"/>
                <c:pt idx="0">
                  <c:v>0</c:v>
                </c:pt>
                <c:pt idx="1">
                  <c:v>15000000</c:v>
                </c:pt>
              </c:numCache>
            </c:numRef>
          </c:yVal>
          <c:smooth val="0"/>
          <c:extLst>
            <c:ext xmlns:c16="http://schemas.microsoft.com/office/drawing/2014/chart" uri="{C3380CC4-5D6E-409C-BE32-E72D297353CC}">
              <c16:uniqueId val="{00000006-504A-4983-AF17-FC8ECB33FEA4}"/>
            </c:ext>
          </c:extLst>
        </c:ser>
        <c:dLbls>
          <c:showLegendKey val="0"/>
          <c:showVal val="0"/>
          <c:showCatName val="0"/>
          <c:showSerName val="0"/>
          <c:showPercent val="0"/>
          <c:showBubbleSize val="0"/>
        </c:dLbls>
        <c:axId val="273029808"/>
        <c:axId val="273030200"/>
      </c:scatterChart>
      <c:valAx>
        <c:axId val="273029808"/>
        <c:scaling>
          <c:orientation val="minMax"/>
          <c:max val="350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b="1"/>
                  <a:t>Available Water</a:t>
                </a:r>
              </a:p>
              <a:p>
                <a:pPr>
                  <a:defRPr sz="2000" b="1"/>
                </a:pPr>
                <a:r>
                  <a:rPr lang="en-US" sz="2000" b="1"/>
                  <a:t>(Mead active storage + inflow - evaporation)</a:t>
                </a:r>
              </a:p>
              <a:p>
                <a:pPr>
                  <a:defRPr sz="2000" b="1"/>
                </a:pPr>
                <a:r>
                  <a:rPr lang="en-US" sz="2000" b="1"/>
                  <a:t>(million acre-feet)</a:t>
                </a:r>
              </a:p>
            </c:rich>
          </c:tx>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cross"/>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30200"/>
        <c:crosses val="autoZero"/>
        <c:crossBetween val="midCat"/>
        <c:dispUnits>
          <c:builtInUnit val="millions"/>
        </c:dispUnits>
      </c:valAx>
      <c:valAx>
        <c:axId val="273030200"/>
        <c:scaling>
          <c:orientation val="minMax"/>
          <c:max val="10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r>
                  <a:rPr lang="en-US" sz="2000" b="1"/>
                  <a:t>Delivery to Lower Basin States and Mexico</a:t>
                </a:r>
              </a:p>
              <a:p>
                <a:pPr>
                  <a:defRPr sz="2000" b="1"/>
                </a:pPr>
                <a:r>
                  <a:rPr lang="en-US" sz="2000" b="1"/>
                  <a:t>(million acre-ft per year)</a:t>
                </a:r>
              </a:p>
            </c:rich>
          </c:tx>
          <c:layout>
            <c:manualLayout>
              <c:xMode val="edge"/>
              <c:yMode val="edge"/>
              <c:x val="2.2662184741235068E-2"/>
              <c:y val="7.2349763142075182E-2"/>
            </c:manualLayout>
          </c:layout>
          <c:overlay val="0"/>
          <c:spPr>
            <a:noFill/>
            <a:ln>
              <a:noFill/>
            </a:ln>
            <a:effectLst/>
          </c:spPr>
          <c:txPr>
            <a:bodyPr rot="-5400000" spcFirstLastPara="1" vertOverflow="ellipsis" vert="horz" wrap="square" anchor="ctr" anchorCtr="1"/>
            <a:lstStyle/>
            <a:p>
              <a:pPr>
                <a:defRPr sz="2000" b="1"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cross"/>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29808"/>
        <c:crosses val="autoZero"/>
        <c:crossBetween val="midCat"/>
        <c:dispUnits>
          <c:builtInUnit val="millions"/>
        </c:dispUnits>
      </c:valAx>
      <c:spPr>
        <a:noFill/>
        <a:ln>
          <a:solidFill>
            <a:schemeClr val="tx1"/>
          </a:solidFill>
        </a:ln>
        <a:effectLst/>
      </c:spPr>
    </c:plotArea>
    <c:legend>
      <c:legendPos val="b"/>
      <c:layout>
        <c:manualLayout>
          <c:xMode val="edge"/>
          <c:yMode val="edge"/>
          <c:x val="0.32354599566993386"/>
          <c:y val="0.37679233277658475"/>
          <c:w val="0.4462597515654273"/>
          <c:h val="0.1789903762029746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PowellElevAreaVolDiff!$C$5:$C$688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PowellElevAreaVolDiff!$D$5:$D$688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5D2-43B2-A3B9-31B4FA104617}"/>
            </c:ext>
          </c:extLst>
        </c:ser>
        <c:dLbls>
          <c:showLegendKey val="0"/>
          <c:showVal val="0"/>
          <c:showCatName val="0"/>
          <c:showSerName val="0"/>
          <c:showPercent val="0"/>
          <c:showBubbleSize val="0"/>
        </c:dLbls>
        <c:axId val="276626208"/>
        <c:axId val="276626600"/>
      </c:scatterChart>
      <c:valAx>
        <c:axId val="276626208"/>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6600"/>
        <c:crosses val="autoZero"/>
        <c:crossBetween val="midCat"/>
        <c:majorUnit val="10000000"/>
      </c:valAx>
      <c:valAx>
        <c:axId val="276626600"/>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6208"/>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4364722424161"/>
          <c:y val="3.2287421516063806E-2"/>
          <c:w val="0.73409430034148992"/>
          <c:h val="0.81964628400705541"/>
        </c:manualLayout>
      </c:layout>
      <c:scatterChart>
        <c:scatterStyle val="lineMarker"/>
        <c:varyColors val="0"/>
        <c:ser>
          <c:idx val="1"/>
          <c:order val="0"/>
          <c:tx>
            <c:v>Powell</c:v>
          </c:tx>
          <c:spPr>
            <a:ln w="38100" cap="rnd">
              <a:solidFill>
                <a:schemeClr val="accent2"/>
              </a:solidFill>
              <a:round/>
            </a:ln>
            <a:effectLst/>
          </c:spPr>
          <c:marker>
            <c:symbol val="none"/>
          </c:marker>
          <c:trendline>
            <c:spPr>
              <a:ln w="19050" cap="rnd">
                <a:solidFill>
                  <a:schemeClr val="accent2"/>
                </a:solidFill>
                <a:prstDash val="sysDot"/>
              </a:ln>
              <a:effectLst/>
            </c:spPr>
            <c:trendlineType val="power"/>
            <c:dispRSqr val="0"/>
            <c:dispEq val="0"/>
          </c:trendline>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1-CD31-4AE9-A8B7-7EF06CE9D988}"/>
            </c:ext>
          </c:extLst>
        </c:ser>
        <c:ser>
          <c:idx val="0"/>
          <c:order val="1"/>
          <c:tx>
            <c:v>Mead</c:v>
          </c:tx>
          <c:spPr>
            <a:ln w="38100" cap="rnd">
              <a:solidFill>
                <a:srgbClr val="0070C0"/>
              </a:solidFill>
              <a:prstDash val="dash"/>
              <a:round/>
            </a:ln>
            <a:effectLst/>
          </c:spPr>
          <c:marker>
            <c:symbol val="none"/>
          </c:marker>
          <c:xVal>
            <c:numRef>
              <c:f>'Mead-Elevation-Area'!$C$5:$C$675</c:f>
              <c:numCache>
                <c:formatCode>_(* #,##0_);_(* \(#,##0\);_(* "-"??_);_(@_)</c:formatCode>
                <c:ptCount val="671"/>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numCache>
            </c:numRef>
          </c:xVal>
          <c:yVal>
            <c:numRef>
              <c:f>'Mead-Elevation-Area'!$D$5:$D$675</c:f>
              <c:numCache>
                <c:formatCode>_(* #,##0_);_(* \(#,##0\);_(* "-"??_);_(@_)</c:formatCode>
                <c:ptCount val="671"/>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numCache>
            </c:numRef>
          </c:yVal>
          <c:smooth val="0"/>
          <c:extLst>
            <c:ext xmlns:c16="http://schemas.microsoft.com/office/drawing/2014/chart" uri="{C3380CC4-5D6E-409C-BE32-E72D297353CC}">
              <c16:uniqueId val="{00000002-CD31-4AE9-A8B7-7EF06CE9D988}"/>
            </c:ext>
          </c:extLst>
        </c:ser>
        <c:dLbls>
          <c:showLegendKey val="0"/>
          <c:showVal val="0"/>
          <c:showCatName val="0"/>
          <c:showSerName val="0"/>
          <c:showPercent val="0"/>
          <c:showBubbleSize val="0"/>
        </c:dLbls>
        <c:axId val="276627384"/>
        <c:axId val="276627776"/>
      </c:scatterChart>
      <c:valAx>
        <c:axId val="276627384"/>
        <c:scaling>
          <c:orientation val="minMax"/>
          <c:max val="279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Total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7776"/>
        <c:crosses val="autoZero"/>
        <c:crossBetween val="midCat"/>
        <c:majorUnit val="5000000"/>
        <c:dispUnits>
          <c:builtInUnit val="millions"/>
        </c:dispUnits>
      </c:valAx>
      <c:valAx>
        <c:axId val="27662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Surface</a:t>
                </a:r>
                <a:r>
                  <a:rPr lang="en-US" sz="2000" baseline="0"/>
                  <a:t> Area</a:t>
                </a:r>
                <a:r>
                  <a:rPr lang="en-US" sz="2000"/>
                  <a:t> (acres)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7384"/>
        <c:crosses val="autoZero"/>
        <c:crossBetween val="midCat"/>
      </c:valAx>
      <c:spPr>
        <a:noFill/>
        <a:ln>
          <a:solidFill>
            <a:schemeClr val="tx1"/>
          </a:solidFill>
        </a:ln>
        <a:effectLst/>
      </c:spPr>
    </c:plotArea>
    <c:legend>
      <c:legendPos val="r"/>
      <c:layout>
        <c:manualLayout>
          <c:xMode val="edge"/>
          <c:yMode val="edge"/>
          <c:x val="0.20566687021339622"/>
          <c:y val="6.2011135161884758E-2"/>
          <c:w val="0.14208723533491205"/>
          <c:h val="8.3832070614711054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174364722424161"/>
          <c:y val="3.2287421516063806E-2"/>
          <c:w val="0.73409430034148992"/>
          <c:h val="0.81964628400705541"/>
        </c:manualLayout>
      </c:layout>
      <c:scatterChart>
        <c:scatterStyle val="lineMarker"/>
        <c:varyColors val="0"/>
        <c:ser>
          <c:idx val="1"/>
          <c:order val="0"/>
          <c:tx>
            <c:v>Powell</c:v>
          </c:tx>
          <c:spPr>
            <a:ln w="38100" cap="rnd">
              <a:solidFill>
                <a:schemeClr val="accent2"/>
              </a:solidFill>
              <a:round/>
            </a:ln>
            <a:effectLst/>
          </c:spPr>
          <c:marker>
            <c:symbol val="none"/>
          </c:marker>
          <c:trendline>
            <c:spPr>
              <a:ln w="19050" cap="rnd">
                <a:solidFill>
                  <a:schemeClr val="accent2"/>
                </a:solidFill>
                <a:prstDash val="sysDot"/>
              </a:ln>
              <a:effectLst/>
            </c:spPr>
            <c:trendlineType val="linear"/>
            <c:dispRSqr val="1"/>
            <c:dispEq val="1"/>
            <c:trendlineLbl>
              <c:layout>
                <c:manualLayout>
                  <c:x val="-4.9446967267216077E-2"/>
                  <c:y val="4.9847754998451153E-3"/>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2"/>
                      </a:solidFill>
                      <a:latin typeface="+mn-lt"/>
                      <a:ea typeface="+mn-ea"/>
                      <a:cs typeface="+mn-cs"/>
                    </a:defRPr>
                  </a:pPr>
                  <a:endParaRPr lang="en-US"/>
                </a:p>
              </c:txPr>
            </c:trendlineLbl>
          </c:trendline>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1-E55A-408D-87D3-038FE0E466B3}"/>
            </c:ext>
          </c:extLst>
        </c:ser>
        <c:ser>
          <c:idx val="0"/>
          <c:order val="1"/>
          <c:tx>
            <c:v>Mead</c:v>
          </c:tx>
          <c:spPr>
            <a:ln w="38100" cap="rnd">
              <a:solidFill>
                <a:srgbClr val="0070C0"/>
              </a:solidFill>
              <a:prstDash val="dash"/>
              <a:round/>
            </a:ln>
            <a:effectLst/>
          </c:spPr>
          <c:marker>
            <c:symbol val="none"/>
          </c:marker>
          <c:trendline>
            <c:spPr>
              <a:ln w="19050" cap="rnd">
                <a:solidFill>
                  <a:schemeClr val="accent1"/>
                </a:solidFill>
                <a:prstDash val="sysDot"/>
              </a:ln>
              <a:effectLst/>
            </c:spPr>
            <c:trendlineType val="linear"/>
            <c:dispRSqr val="1"/>
            <c:dispEq val="1"/>
            <c:trendlineLbl>
              <c:layout>
                <c:manualLayout>
                  <c:x val="-6.0925871789565843E-2"/>
                  <c:y val="0.26175024822900295"/>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accent5"/>
                      </a:solidFill>
                      <a:latin typeface="+mn-lt"/>
                      <a:ea typeface="+mn-ea"/>
                      <a:cs typeface="+mn-cs"/>
                    </a:defRPr>
                  </a:pPr>
                  <a:endParaRPr lang="en-US"/>
                </a:p>
              </c:txPr>
            </c:trendlineLbl>
          </c:trendline>
          <c:xVal>
            <c:numRef>
              <c:f>'Mead-Elevation-Area'!$C$5:$C$675</c:f>
              <c:numCache>
                <c:formatCode>_(* #,##0_);_(* \(#,##0\);_(* "-"??_);_(@_)</c:formatCode>
                <c:ptCount val="671"/>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numCache>
            </c:numRef>
          </c:xVal>
          <c:yVal>
            <c:numRef>
              <c:f>'Mead-Elevation-Area'!$D$5:$D$675</c:f>
              <c:numCache>
                <c:formatCode>_(* #,##0_);_(* \(#,##0\);_(* "-"??_);_(@_)</c:formatCode>
                <c:ptCount val="671"/>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numCache>
            </c:numRef>
          </c:yVal>
          <c:smooth val="0"/>
          <c:extLst>
            <c:ext xmlns:c16="http://schemas.microsoft.com/office/drawing/2014/chart" uri="{C3380CC4-5D6E-409C-BE32-E72D297353CC}">
              <c16:uniqueId val="{00000003-E55A-408D-87D3-038FE0E466B3}"/>
            </c:ext>
          </c:extLst>
        </c:ser>
        <c:dLbls>
          <c:showLegendKey val="0"/>
          <c:showVal val="0"/>
          <c:showCatName val="0"/>
          <c:showSerName val="0"/>
          <c:showPercent val="0"/>
          <c:showBubbleSize val="0"/>
        </c:dLbls>
        <c:axId val="273032552"/>
        <c:axId val="273032160"/>
      </c:scatterChart>
      <c:valAx>
        <c:axId val="273032552"/>
        <c:scaling>
          <c:orientation val="minMax"/>
          <c:max val="2790000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Total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32160"/>
        <c:crosses val="autoZero"/>
        <c:crossBetween val="midCat"/>
        <c:majorUnit val="5000000"/>
        <c:dispUnits>
          <c:builtInUnit val="millions"/>
        </c:dispUnits>
      </c:valAx>
      <c:valAx>
        <c:axId val="273032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Surface</a:t>
                </a:r>
                <a:r>
                  <a:rPr lang="en-US" sz="2000" baseline="0"/>
                  <a:t> Area</a:t>
                </a:r>
                <a:r>
                  <a:rPr lang="en-US" sz="2000"/>
                  <a:t> (acres)</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3032552"/>
        <c:crosses val="autoZero"/>
        <c:crossBetween val="midCat"/>
      </c:valAx>
      <c:spPr>
        <a:noFill/>
        <a:ln>
          <a:solidFill>
            <a:schemeClr val="tx1"/>
          </a:solidFill>
        </a:ln>
        <a:effectLst/>
      </c:spPr>
    </c:plotArea>
    <c:legend>
      <c:legendPos val="r"/>
      <c:layout>
        <c:manualLayout>
          <c:xMode val="edge"/>
          <c:yMode val="edge"/>
          <c:x val="0.20566687021339622"/>
          <c:y val="6.2011135161884758E-2"/>
          <c:w val="0.14208723533491205"/>
          <c:h val="8.3832070614711054E-2"/>
        </c:manualLayout>
      </c:layout>
      <c:overlay val="0"/>
      <c:spPr>
        <a:solidFill>
          <a:schemeClr val="bg1"/>
        </a:solidFill>
        <a:ln w="12700">
          <a:solidFill>
            <a:schemeClr val="tx1"/>
          </a:solid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Pools!$I$10:$I$24</c:f>
              <c:numCache>
                <c:formatCode>General</c:formatCode>
                <c:ptCount val="15"/>
                <c:pt idx="0">
                  <c:v>3370</c:v>
                </c:pt>
                <c:pt idx="1">
                  <c:v>3380</c:v>
                </c:pt>
                <c:pt idx="2">
                  <c:v>3390</c:v>
                </c:pt>
                <c:pt idx="3">
                  <c:v>3400</c:v>
                </c:pt>
                <c:pt idx="4">
                  <c:v>3410</c:v>
                </c:pt>
                <c:pt idx="5">
                  <c:v>3420</c:v>
                </c:pt>
                <c:pt idx="6">
                  <c:v>3430</c:v>
                </c:pt>
                <c:pt idx="7">
                  <c:v>3440</c:v>
                </c:pt>
                <c:pt idx="8">
                  <c:v>3450</c:v>
                </c:pt>
                <c:pt idx="9">
                  <c:v>3460</c:v>
                </c:pt>
                <c:pt idx="10">
                  <c:v>3470</c:v>
                </c:pt>
                <c:pt idx="11">
                  <c:v>3480</c:v>
                </c:pt>
                <c:pt idx="12">
                  <c:v>3490</c:v>
                </c:pt>
                <c:pt idx="13">
                  <c:v>3500</c:v>
                </c:pt>
                <c:pt idx="14">
                  <c:v>3711</c:v>
                </c:pt>
              </c:numCache>
            </c:numRef>
          </c:xVal>
          <c:yVal>
            <c:numRef>
              <c:f>Pools!$J$10:$J$24</c:f>
              <c:numCache>
                <c:formatCode>General</c:formatCode>
                <c:ptCount val="15"/>
                <c:pt idx="0">
                  <c:v>0</c:v>
                </c:pt>
                <c:pt idx="1">
                  <c:v>400</c:v>
                </c:pt>
                <c:pt idx="2">
                  <c:v>800</c:v>
                </c:pt>
                <c:pt idx="3">
                  <c:v>1200</c:v>
                </c:pt>
                <c:pt idx="4">
                  <c:v>1760</c:v>
                </c:pt>
                <c:pt idx="5">
                  <c:v>2200</c:v>
                </c:pt>
                <c:pt idx="6">
                  <c:v>2560</c:v>
                </c:pt>
                <c:pt idx="7">
                  <c:v>2860</c:v>
                </c:pt>
                <c:pt idx="8">
                  <c:v>3140</c:v>
                </c:pt>
                <c:pt idx="9">
                  <c:v>3380</c:v>
                </c:pt>
                <c:pt idx="10">
                  <c:v>3520</c:v>
                </c:pt>
                <c:pt idx="11">
                  <c:v>3620</c:v>
                </c:pt>
                <c:pt idx="12">
                  <c:v>3660</c:v>
                </c:pt>
                <c:pt idx="13">
                  <c:v>3750</c:v>
                </c:pt>
                <c:pt idx="14">
                  <c:v>3750</c:v>
                </c:pt>
              </c:numCache>
            </c:numRef>
          </c:yVal>
          <c:smooth val="1"/>
          <c:extLst>
            <c:ext xmlns:c16="http://schemas.microsoft.com/office/drawing/2014/chart" uri="{C3380CC4-5D6E-409C-BE32-E72D297353CC}">
              <c16:uniqueId val="{00000000-E513-424A-B06F-2148A35B7A3B}"/>
            </c:ext>
          </c:extLst>
        </c:ser>
        <c:dLbls>
          <c:showLegendKey val="0"/>
          <c:showVal val="0"/>
          <c:showCatName val="0"/>
          <c:showSerName val="0"/>
          <c:showPercent val="0"/>
          <c:showBubbleSize val="0"/>
        </c:dLbls>
        <c:axId val="273030592"/>
        <c:axId val="273031376"/>
      </c:scatterChart>
      <c:valAx>
        <c:axId val="273030592"/>
        <c:scaling>
          <c:orientation val="minMax"/>
          <c:max val="35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31376"/>
        <c:crosses val="autoZero"/>
        <c:crossBetween val="midCat"/>
      </c:valAx>
      <c:valAx>
        <c:axId val="27303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0305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Data!$I$22:$I$40</c:f>
              <c:numCache>
                <c:formatCode>_(* #,##0_);_(* \(#,##0\);_(* "-"??_);_(@_)</c:formatCode>
                <c:ptCount val="19"/>
                <c:pt idx="0">
                  <c:v>25941458.096799999</c:v>
                </c:pt>
                <c:pt idx="1">
                  <c:v>21728468.618099999</c:v>
                </c:pt>
                <c:pt idx="2">
                  <c:v>16732705.187899999</c:v>
                </c:pt>
                <c:pt idx="3">
                  <c:v>10943548</c:v>
                </c:pt>
                <c:pt idx="4">
                  <c:v>10857008</c:v>
                </c:pt>
                <c:pt idx="5">
                  <c:v>9600987.9999899995</c:v>
                </c:pt>
                <c:pt idx="6">
                  <c:v>7682878</c:v>
                </c:pt>
                <c:pt idx="7">
                  <c:v>7326052</c:v>
                </c:pt>
                <c:pt idx="8">
                  <c:v>6977665</c:v>
                </c:pt>
                <c:pt idx="9">
                  <c:v>6637508</c:v>
                </c:pt>
                <c:pt idx="10">
                  <c:v>6305377</c:v>
                </c:pt>
                <c:pt idx="11">
                  <c:v>5981122</c:v>
                </c:pt>
                <c:pt idx="12">
                  <c:v>5664593</c:v>
                </c:pt>
                <c:pt idx="13">
                  <c:v>5054550</c:v>
                </c:pt>
                <c:pt idx="14">
                  <c:v>4475301</c:v>
                </c:pt>
                <c:pt idx="15">
                  <c:v>3405630</c:v>
                </c:pt>
                <c:pt idx="16">
                  <c:v>2447235</c:v>
                </c:pt>
                <c:pt idx="17">
                  <c:v>1588608</c:v>
                </c:pt>
                <c:pt idx="18">
                  <c:v>824331.00000200002</c:v>
                </c:pt>
              </c:numCache>
            </c:numRef>
          </c:xVal>
          <c:yVal>
            <c:numRef>
              <c:f>Data!$L$22:$L$40</c:f>
              <c:numCache>
                <c:formatCode>_(* #,##0_);_(* \(#,##0\);_(* "-"??_);_(@_)</c:formatCode>
                <c:ptCount val="19"/>
                <c:pt idx="0">
                  <c:v>931279.86979999766</c:v>
                </c:pt>
                <c:pt idx="1">
                  <c:v>817483.55289999768</c:v>
                </c:pt>
                <c:pt idx="2">
                  <c:v>664543.75599999912</c:v>
                </c:pt>
                <c:pt idx="3">
                  <c:v>513940</c:v>
                </c:pt>
                <c:pt idx="4">
                  <c:v>511830</c:v>
                </c:pt>
                <c:pt idx="5">
                  <c:v>480750</c:v>
                </c:pt>
                <c:pt idx="6">
                  <c:v>427178</c:v>
                </c:pt>
                <c:pt idx="7">
                  <c:v>417060</c:v>
                </c:pt>
                <c:pt idx="8">
                  <c:v>407225</c:v>
                </c:pt>
                <c:pt idx="9">
                  <c:v>397600</c:v>
                </c:pt>
                <c:pt idx="10">
                  <c:v>388179</c:v>
                </c:pt>
                <c:pt idx="11">
                  <c:v>378909</c:v>
                </c:pt>
                <c:pt idx="12">
                  <c:v>369695</c:v>
                </c:pt>
                <c:pt idx="13">
                  <c:v>351271</c:v>
                </c:pt>
                <c:pt idx="14">
                  <c:v>333103</c:v>
                </c:pt>
                <c:pt idx="15">
                  <c:v>298329</c:v>
                </c:pt>
                <c:pt idx="16">
                  <c:v>268100</c:v>
                </c:pt>
                <c:pt idx="17">
                  <c:v>238978</c:v>
                </c:pt>
                <c:pt idx="18">
                  <c:v>211290.00000200002</c:v>
                </c:pt>
              </c:numCache>
            </c:numRef>
          </c:yVal>
          <c:smooth val="0"/>
          <c:extLst>
            <c:ext xmlns:c16="http://schemas.microsoft.com/office/drawing/2014/chart" uri="{C3380CC4-5D6E-409C-BE32-E72D297353CC}">
              <c16:uniqueId val="{00000000-DCDF-402C-8564-0B17ACF78051}"/>
            </c:ext>
          </c:extLst>
        </c:ser>
        <c:dLbls>
          <c:showLegendKey val="0"/>
          <c:showVal val="0"/>
          <c:showCatName val="0"/>
          <c:showSerName val="0"/>
          <c:showPercent val="0"/>
          <c:showBubbleSize val="0"/>
        </c:dLbls>
        <c:axId val="276620720"/>
        <c:axId val="276621112"/>
      </c:scatterChart>
      <c:valAx>
        <c:axId val="276620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Mead Active Storage (Million acre-feet)</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1112"/>
        <c:crosses val="autoZero"/>
        <c:crossBetween val="midCat"/>
        <c:dispUnits>
          <c:builtInUnit val="millions"/>
        </c:dispUnits>
      </c:valAx>
      <c:valAx>
        <c:axId val="276621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Evaporation Volume (acre-feet per year)</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07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manualLayout>
          <c:layoutTarget val="inner"/>
          <c:xMode val="edge"/>
          <c:yMode val="edge"/>
          <c:x val="0.15746844069255664"/>
          <c:y val="3.2297940030223495E-2"/>
          <c:w val="0.68696278883315254"/>
          <c:h val="0.70173975980275194"/>
        </c:manualLayout>
      </c:layout>
      <c:scatterChart>
        <c:scatterStyle val="lineMarker"/>
        <c:varyColors val="0"/>
        <c:ser>
          <c:idx val="7"/>
          <c:order val="0"/>
          <c:tx>
            <c:strRef>
              <c:f>DroughtRouting!$U$9</c:f>
              <c:strCache>
                <c:ptCount val="1"/>
                <c:pt idx="0">
                  <c:v>9 MAF per year</c:v>
                </c:pt>
              </c:strCache>
            </c:strRef>
          </c:tx>
          <c:spPr>
            <a:ln w="50800" cap="rnd">
              <a:solidFill>
                <a:schemeClr val="accent5">
                  <a:shade val="9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DroughtRouting!$U$10:$U$37</c:f>
              <c:numCache>
                <c:formatCode>_(* #,##0_);_(* \(#,##0\);_(* "-"??_);_(@_)</c:formatCode>
                <c:ptCount val="28"/>
                <c:pt idx="0">
                  <c:v>9887087.9999700002</c:v>
                </c:pt>
                <c:pt idx="1">
                  <c:v>10082178.000019997</c:v>
                </c:pt>
                <c:pt idx="2">
                  <c:v>10243447.999990001</c:v>
                </c:pt>
                <c:pt idx="3">
                  <c:v>10406088.000019997</c:v>
                </c:pt>
                <c:pt idx="4">
                  <c:v>10570087.99997</c:v>
                </c:pt>
                <c:pt idx="5">
                  <c:v>10735448</c:v>
                </c:pt>
                <c:pt idx="6">
                  <c:v>10902198</c:v>
                </c:pt>
                <c:pt idx="7">
                  <c:v>10687348</c:v>
                </c:pt>
                <c:pt idx="8">
                  <c:v>10860378</c:v>
                </c:pt>
                <c:pt idx="9">
                  <c:v>10645178</c:v>
                </c:pt>
                <c:pt idx="10">
                  <c:v>10818648</c:v>
                </c:pt>
                <c:pt idx="11">
                  <c:v>10986098</c:v>
                </c:pt>
                <c:pt idx="12">
                  <c:v>10429608</c:v>
                </c:pt>
                <c:pt idx="13">
                  <c:v>10611298.00003</c:v>
                </c:pt>
                <c:pt idx="14">
                  <c:v>10776998</c:v>
                </c:pt>
                <c:pt idx="15">
                  <c:v>10944098</c:v>
                </c:pt>
                <c:pt idx="16">
                  <c:v>10429608</c:v>
                </c:pt>
                <c:pt idx="17">
                  <c:v>10611298.00003</c:v>
                </c:pt>
                <c:pt idx="18">
                  <c:v>10776998</c:v>
                </c:pt>
                <c:pt idx="19">
                  <c:v>10944098</c:v>
                </c:pt>
                <c:pt idx="20">
                  <c:v>10429608</c:v>
                </c:pt>
                <c:pt idx="21">
                  <c:v>10611298.00003</c:v>
                </c:pt>
                <c:pt idx="22">
                  <c:v>10776998</c:v>
                </c:pt>
                <c:pt idx="23">
                  <c:v>10944098</c:v>
                </c:pt>
                <c:pt idx="24">
                  <c:v>10429608</c:v>
                </c:pt>
                <c:pt idx="25">
                  <c:v>10611298.00003</c:v>
                </c:pt>
                <c:pt idx="26">
                  <c:v>10776998</c:v>
                </c:pt>
                <c:pt idx="27">
                  <c:v>10944098</c:v>
                </c:pt>
              </c:numCache>
            </c:numRef>
          </c:yVal>
          <c:smooth val="0"/>
          <c:extLst>
            <c:ext xmlns:c16="http://schemas.microsoft.com/office/drawing/2014/chart" uri="{C3380CC4-5D6E-409C-BE32-E72D297353CC}">
              <c16:uniqueId val="{00000000-DAEA-4445-A632-299F5A039C3A}"/>
            </c:ext>
          </c:extLst>
        </c:ser>
        <c:ser>
          <c:idx val="8"/>
          <c:order val="1"/>
          <c:tx>
            <c:strRef>
              <c:f>DroughtRouting!$T$9</c:f>
              <c:strCache>
                <c:ptCount val="1"/>
                <c:pt idx="0">
                  <c:v>8.5 MAF per year</c:v>
                </c:pt>
              </c:strCache>
            </c:strRef>
          </c:tx>
          <c:spPr>
            <a:ln w="38100" cap="rnd">
              <a:solidFill>
                <a:schemeClr val="accent5">
                  <a:shade val="86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DroughtRouting!$T$10:$T$37</c:f>
              <c:numCache>
                <c:formatCode>_(* #,##0_);_(* \(#,##0\);_(* "-"??_);_(@_)</c:formatCode>
                <c:ptCount val="28"/>
                <c:pt idx="0">
                  <c:v>9887087.9999700002</c:v>
                </c:pt>
                <c:pt idx="1">
                  <c:v>9582178.0000199974</c:v>
                </c:pt>
                <c:pt idx="2">
                  <c:v>9367737.9999800026</c:v>
                </c:pt>
                <c:pt idx="3">
                  <c:v>9171597.9999900013</c:v>
                </c:pt>
                <c:pt idx="4">
                  <c:v>8977717.9999599978</c:v>
                </c:pt>
                <c:pt idx="5">
                  <c:v>8786097.9999700002</c:v>
                </c:pt>
                <c:pt idx="6">
                  <c:v>8596748</c:v>
                </c:pt>
                <c:pt idx="7">
                  <c:v>8409657.9999900013</c:v>
                </c:pt>
                <c:pt idx="8">
                  <c:v>8224828</c:v>
                </c:pt>
                <c:pt idx="9">
                  <c:v>8042258</c:v>
                </c:pt>
                <c:pt idx="10">
                  <c:v>7861938</c:v>
                </c:pt>
                <c:pt idx="11">
                  <c:v>7683742</c:v>
                </c:pt>
                <c:pt idx="12">
                  <c:v>7542700</c:v>
                </c:pt>
                <c:pt idx="13">
                  <c:v>7653008</c:v>
                </c:pt>
                <c:pt idx="14">
                  <c:v>7757651</c:v>
                </c:pt>
                <c:pt idx="15">
                  <c:v>7613052</c:v>
                </c:pt>
                <c:pt idx="16">
                  <c:v>7722685</c:v>
                </c:pt>
                <c:pt idx="17">
                  <c:v>7577834</c:v>
                </c:pt>
                <c:pt idx="18">
                  <c:v>7687804</c:v>
                </c:pt>
                <c:pt idx="19">
                  <c:v>7542700</c:v>
                </c:pt>
                <c:pt idx="20">
                  <c:v>7653008</c:v>
                </c:pt>
                <c:pt idx="21">
                  <c:v>7757651</c:v>
                </c:pt>
                <c:pt idx="22">
                  <c:v>7613052</c:v>
                </c:pt>
                <c:pt idx="23">
                  <c:v>7722685</c:v>
                </c:pt>
                <c:pt idx="24">
                  <c:v>7577834</c:v>
                </c:pt>
                <c:pt idx="25">
                  <c:v>7687804</c:v>
                </c:pt>
                <c:pt idx="26">
                  <c:v>7542700</c:v>
                </c:pt>
                <c:pt idx="27">
                  <c:v>7653008</c:v>
                </c:pt>
              </c:numCache>
            </c:numRef>
          </c:yVal>
          <c:smooth val="0"/>
          <c:extLst>
            <c:ext xmlns:c16="http://schemas.microsoft.com/office/drawing/2014/chart" uri="{C3380CC4-5D6E-409C-BE32-E72D297353CC}">
              <c16:uniqueId val="{00000001-DAEA-4445-A632-299F5A039C3A}"/>
            </c:ext>
          </c:extLst>
        </c:ser>
        <c:ser>
          <c:idx val="9"/>
          <c:order val="2"/>
          <c:tx>
            <c:strRef>
              <c:f>DroughtRouting!$S$9</c:f>
              <c:strCache>
                <c:ptCount val="1"/>
                <c:pt idx="0">
                  <c:v>8 MAF per year</c:v>
                </c:pt>
              </c:strCache>
            </c:strRef>
          </c:tx>
          <c:spPr>
            <a:ln w="31750" cap="rnd">
              <a:solidFill>
                <a:schemeClr val="accent5">
                  <a:shade val="76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DroughtRouting!$S$10:$S$37</c:f>
              <c:numCache>
                <c:formatCode>_(* #,##0_);_(* \(#,##0\);_(* "-"??_);_(@_)</c:formatCode>
                <c:ptCount val="28"/>
                <c:pt idx="0">
                  <c:v>9887087.9999700002</c:v>
                </c:pt>
                <c:pt idx="1">
                  <c:v>9082178.0000199974</c:v>
                </c:pt>
                <c:pt idx="2">
                  <c:v>8400798</c:v>
                </c:pt>
                <c:pt idx="3">
                  <c:v>7724828</c:v>
                </c:pt>
                <c:pt idx="4">
                  <c:v>7077834</c:v>
                </c:pt>
                <c:pt idx="5">
                  <c:v>6724508</c:v>
                </c:pt>
                <c:pt idx="6">
                  <c:v>6442377</c:v>
                </c:pt>
                <c:pt idx="7">
                  <c:v>6232355</c:v>
                </c:pt>
                <c:pt idx="8">
                  <c:v>6063892</c:v>
                </c:pt>
                <c:pt idx="9">
                  <c:v>5906593</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2-DAEA-4445-A632-299F5A039C3A}"/>
            </c:ext>
          </c:extLst>
        </c:ser>
        <c:ser>
          <c:idx val="10"/>
          <c:order val="3"/>
          <c:tx>
            <c:strRef>
              <c:f>DroughtRouting!$R$9</c:f>
              <c:strCache>
                <c:ptCount val="1"/>
                <c:pt idx="0">
                  <c:v>7.5 MAF per year</c:v>
                </c:pt>
              </c:strCache>
            </c:strRef>
          </c:tx>
          <c:spPr>
            <a:ln w="25400" cap="rnd">
              <a:solidFill>
                <a:schemeClr val="accent5">
                  <a:shade val="67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DroughtRouting!$R$10:$R$37</c:f>
              <c:numCache>
                <c:formatCode>_(* #,##0_);_(* \(#,##0\);_(* "-"??_);_(@_)</c:formatCode>
                <c:ptCount val="28"/>
                <c:pt idx="0">
                  <c:v>9887087.9999700002</c:v>
                </c:pt>
                <c:pt idx="1">
                  <c:v>8582178.0000199974</c:v>
                </c:pt>
                <c:pt idx="2">
                  <c:v>7409657.9999900013</c:v>
                </c:pt>
                <c:pt idx="3">
                  <c:v>6514665</c:v>
                </c:pt>
                <c:pt idx="4">
                  <c:v>5796897</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3-DAEA-4445-A632-299F5A039C3A}"/>
            </c:ext>
          </c:extLst>
        </c:ser>
        <c:ser>
          <c:idx val="11"/>
          <c:order val="4"/>
          <c:tx>
            <c:strRef>
              <c:f>DroughtRouting!$Q$9</c:f>
              <c:strCache>
                <c:ptCount val="1"/>
                <c:pt idx="0">
                  <c:v>7 MAF per year</c:v>
                </c:pt>
              </c:strCache>
            </c:strRef>
          </c:tx>
          <c:spPr>
            <a:ln w="19050" cap="rnd">
              <a:solidFill>
                <a:schemeClr val="accent5">
                  <a:shade val="5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DroughtRouting!$Q$10:$Q$37</c:f>
              <c:numCache>
                <c:formatCode>_(* #,##0_);_(* \(#,##0\);_(* "-"??_);_(@_)</c:formatCode>
                <c:ptCount val="28"/>
                <c:pt idx="0">
                  <c:v>9887087.9999700002</c:v>
                </c:pt>
                <c:pt idx="1">
                  <c:v>8082178.0000199992</c:v>
                </c:pt>
                <c:pt idx="2">
                  <c:v>6397838</c:v>
                </c:pt>
                <c:pt idx="3">
                  <c:v>5168122</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4-DAEA-4445-A632-299F5A039C3A}"/>
            </c:ext>
          </c:extLst>
        </c:ser>
        <c:ser>
          <c:idx val="12"/>
          <c:order val="5"/>
          <c:tx>
            <c:strRef>
              <c:f>DroughtRouting!$P$9</c:f>
              <c:strCache>
                <c:ptCount val="1"/>
                <c:pt idx="0">
                  <c:v>6 MAF per year</c:v>
                </c:pt>
              </c:strCache>
            </c:strRef>
          </c:tx>
          <c:spPr>
            <a:ln w="12700" cap="rnd">
              <a:solidFill>
                <a:schemeClr val="accent5">
                  <a:shade val="4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DroughtRouting!$P$10:$P$37</c:f>
              <c:numCache>
                <c:formatCode>_(* #,##0_);_(* \(#,##0\);_(* "-"??_);_(@_)</c:formatCode>
                <c:ptCount val="28"/>
                <c:pt idx="0">
                  <c:v>9887087.9999700002</c:v>
                </c:pt>
                <c:pt idx="1">
                  <c:v>7082178.0000199992</c:v>
                </c:pt>
                <c:pt idx="2">
                  <c:v>4758163</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5-DAEA-4445-A632-299F5A039C3A}"/>
            </c:ext>
          </c:extLst>
        </c:ser>
        <c:ser>
          <c:idx val="13"/>
          <c:order val="6"/>
          <c:tx>
            <c:strRef>
              <c:f>DroughtRouting!$AC$9</c:f>
              <c:strCache>
                <c:ptCount val="1"/>
                <c:pt idx="0">
                  <c:v>Mead Elevation (ft)</c:v>
                </c:pt>
              </c:strCache>
            </c:strRef>
          </c:tx>
          <c:spPr>
            <a:ln w="19050" cap="rnd">
              <a:noFill/>
              <a:round/>
            </a:ln>
            <a:effectLst/>
          </c:spPr>
          <c:marker>
            <c:symbol val="none"/>
          </c:marker>
          <c:xVal>
            <c:numRef>
              <c:f>DroughtRouting!$AD$10:$AD$17</c:f>
              <c:numCache>
                <c:formatCode>General</c:formatCode>
                <c:ptCount val="8"/>
                <c:pt idx="0">
                  <c:v>20</c:v>
                </c:pt>
                <c:pt idx="1">
                  <c:v>20</c:v>
                </c:pt>
                <c:pt idx="2">
                  <c:v>20</c:v>
                </c:pt>
                <c:pt idx="3">
                  <c:v>20</c:v>
                </c:pt>
                <c:pt idx="4">
                  <c:v>20</c:v>
                </c:pt>
                <c:pt idx="5">
                  <c:v>20</c:v>
                </c:pt>
                <c:pt idx="6">
                  <c:v>20</c:v>
                </c:pt>
                <c:pt idx="7">
                  <c:v>20</c:v>
                </c:pt>
              </c:numCache>
            </c:numRef>
          </c:xVal>
          <c:yVal>
            <c:numRef>
              <c:f>DroughtRouting!$AA$10:$AA$17</c:f>
              <c:numCache>
                <c:formatCode>0.00E+00</c:formatCode>
                <c:ptCount val="8"/>
                <c:pt idx="0">
                  <c:v>5000000</c:v>
                </c:pt>
                <c:pt idx="1">
                  <c:v>6000000</c:v>
                </c:pt>
                <c:pt idx="2">
                  <c:v>7000000</c:v>
                </c:pt>
                <c:pt idx="3">
                  <c:v>8000000</c:v>
                </c:pt>
                <c:pt idx="4">
                  <c:v>9000000</c:v>
                </c:pt>
                <c:pt idx="5">
                  <c:v>10000000</c:v>
                </c:pt>
                <c:pt idx="6">
                  <c:v>11000000</c:v>
                </c:pt>
                <c:pt idx="7">
                  <c:v>12000000</c:v>
                </c:pt>
              </c:numCache>
            </c:numRef>
          </c:yVal>
          <c:smooth val="0"/>
          <c:extLst>
            <c:ext xmlns:c16="http://schemas.microsoft.com/office/drawing/2014/chart" uri="{C3380CC4-5D6E-409C-BE32-E72D297353CC}">
              <c16:uniqueId val="{00000006-DAEA-4445-A632-299F5A039C3A}"/>
            </c:ext>
          </c:extLst>
        </c:ser>
        <c:ser>
          <c:idx val="5"/>
          <c:order val="7"/>
          <c:tx>
            <c:strRef>
              <c:f>DroughtRouting!$U$9</c:f>
              <c:strCache>
                <c:ptCount val="1"/>
                <c:pt idx="0">
                  <c:v>9 MAF per year</c:v>
                </c:pt>
              </c:strCache>
            </c:strRef>
          </c:tx>
          <c:spPr>
            <a:ln w="50800" cap="rnd">
              <a:solidFill>
                <a:schemeClr val="accent5">
                  <a:shade val="6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DroughtRouting!$U$10:$U$37</c:f>
              <c:numCache>
                <c:formatCode>_(* #,##0_);_(* \(#,##0\);_(* "-"??_);_(@_)</c:formatCode>
                <c:ptCount val="28"/>
                <c:pt idx="0">
                  <c:v>9887087.9999700002</c:v>
                </c:pt>
                <c:pt idx="1">
                  <c:v>10082178.000019997</c:v>
                </c:pt>
                <c:pt idx="2">
                  <c:v>10243447.999990001</c:v>
                </c:pt>
                <c:pt idx="3">
                  <c:v>10406088.000019997</c:v>
                </c:pt>
                <c:pt idx="4">
                  <c:v>10570087.99997</c:v>
                </c:pt>
                <c:pt idx="5">
                  <c:v>10735448</c:v>
                </c:pt>
                <c:pt idx="6">
                  <c:v>10902198</c:v>
                </c:pt>
                <c:pt idx="7">
                  <c:v>10687348</c:v>
                </c:pt>
                <c:pt idx="8">
                  <c:v>10860378</c:v>
                </c:pt>
                <c:pt idx="9">
                  <c:v>10645178</c:v>
                </c:pt>
                <c:pt idx="10">
                  <c:v>10818648</c:v>
                </c:pt>
                <c:pt idx="11">
                  <c:v>10986098</c:v>
                </c:pt>
                <c:pt idx="12">
                  <c:v>10429608</c:v>
                </c:pt>
                <c:pt idx="13">
                  <c:v>10611298.00003</c:v>
                </c:pt>
                <c:pt idx="14">
                  <c:v>10776998</c:v>
                </c:pt>
                <c:pt idx="15">
                  <c:v>10944098</c:v>
                </c:pt>
                <c:pt idx="16">
                  <c:v>10429608</c:v>
                </c:pt>
                <c:pt idx="17">
                  <c:v>10611298.00003</c:v>
                </c:pt>
                <c:pt idx="18">
                  <c:v>10776998</c:v>
                </c:pt>
                <c:pt idx="19">
                  <c:v>10944098</c:v>
                </c:pt>
                <c:pt idx="20">
                  <c:v>10429608</c:v>
                </c:pt>
                <c:pt idx="21">
                  <c:v>10611298.00003</c:v>
                </c:pt>
                <c:pt idx="22">
                  <c:v>10776998</c:v>
                </c:pt>
                <c:pt idx="23">
                  <c:v>10944098</c:v>
                </c:pt>
                <c:pt idx="24">
                  <c:v>10429608</c:v>
                </c:pt>
                <c:pt idx="25">
                  <c:v>10611298.00003</c:v>
                </c:pt>
                <c:pt idx="26">
                  <c:v>10776998</c:v>
                </c:pt>
                <c:pt idx="27">
                  <c:v>10944098</c:v>
                </c:pt>
              </c:numCache>
            </c:numRef>
          </c:yVal>
          <c:smooth val="0"/>
          <c:extLst>
            <c:ext xmlns:c16="http://schemas.microsoft.com/office/drawing/2014/chart" uri="{C3380CC4-5D6E-409C-BE32-E72D297353CC}">
              <c16:uniqueId val="{00000007-DAEA-4445-A632-299F5A039C3A}"/>
            </c:ext>
          </c:extLst>
        </c:ser>
        <c:ser>
          <c:idx val="4"/>
          <c:order val="8"/>
          <c:tx>
            <c:strRef>
              <c:f>DroughtRouting!$T$9</c:f>
              <c:strCache>
                <c:ptCount val="1"/>
                <c:pt idx="0">
                  <c:v>8.5 MAF per year</c:v>
                </c:pt>
              </c:strCache>
            </c:strRef>
          </c:tx>
          <c:spPr>
            <a:ln w="38100" cap="rnd">
              <a:solidFill>
                <a:schemeClr val="accent5">
                  <a:shade val="82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DroughtRouting!$T$10:$T$37</c:f>
              <c:numCache>
                <c:formatCode>_(* #,##0_);_(* \(#,##0\);_(* "-"??_);_(@_)</c:formatCode>
                <c:ptCount val="28"/>
                <c:pt idx="0">
                  <c:v>9887087.9999700002</c:v>
                </c:pt>
                <c:pt idx="1">
                  <c:v>9582178.0000199974</c:v>
                </c:pt>
                <c:pt idx="2">
                  <c:v>9367737.9999800026</c:v>
                </c:pt>
                <c:pt idx="3">
                  <c:v>9171597.9999900013</c:v>
                </c:pt>
                <c:pt idx="4">
                  <c:v>8977717.9999599978</c:v>
                </c:pt>
                <c:pt idx="5">
                  <c:v>8786097.9999700002</c:v>
                </c:pt>
                <c:pt idx="6">
                  <c:v>8596748</c:v>
                </c:pt>
                <c:pt idx="7">
                  <c:v>8409657.9999900013</c:v>
                </c:pt>
                <c:pt idx="8">
                  <c:v>8224828</c:v>
                </c:pt>
                <c:pt idx="9">
                  <c:v>8042258</c:v>
                </c:pt>
                <c:pt idx="10">
                  <c:v>7861938</c:v>
                </c:pt>
                <c:pt idx="11">
                  <c:v>7683742</c:v>
                </c:pt>
                <c:pt idx="12">
                  <c:v>7542700</c:v>
                </c:pt>
                <c:pt idx="13">
                  <c:v>7653008</c:v>
                </c:pt>
                <c:pt idx="14">
                  <c:v>7757651</c:v>
                </c:pt>
                <c:pt idx="15">
                  <c:v>7613052</c:v>
                </c:pt>
                <c:pt idx="16">
                  <c:v>7722685</c:v>
                </c:pt>
                <c:pt idx="17">
                  <c:v>7577834</c:v>
                </c:pt>
                <c:pt idx="18">
                  <c:v>7687804</c:v>
                </c:pt>
                <c:pt idx="19">
                  <c:v>7542700</c:v>
                </c:pt>
                <c:pt idx="20">
                  <c:v>7653008</c:v>
                </c:pt>
                <c:pt idx="21">
                  <c:v>7757651</c:v>
                </c:pt>
                <c:pt idx="22">
                  <c:v>7613052</c:v>
                </c:pt>
                <c:pt idx="23">
                  <c:v>7722685</c:v>
                </c:pt>
                <c:pt idx="24">
                  <c:v>7577834</c:v>
                </c:pt>
                <c:pt idx="25">
                  <c:v>7687804</c:v>
                </c:pt>
                <c:pt idx="26">
                  <c:v>7542700</c:v>
                </c:pt>
                <c:pt idx="27">
                  <c:v>7653008</c:v>
                </c:pt>
              </c:numCache>
            </c:numRef>
          </c:yVal>
          <c:smooth val="0"/>
          <c:extLst>
            <c:ext xmlns:c16="http://schemas.microsoft.com/office/drawing/2014/chart" uri="{C3380CC4-5D6E-409C-BE32-E72D297353CC}">
              <c16:uniqueId val="{00000008-DAEA-4445-A632-299F5A039C3A}"/>
            </c:ext>
          </c:extLst>
        </c:ser>
        <c:ser>
          <c:idx val="3"/>
          <c:order val="9"/>
          <c:tx>
            <c:strRef>
              <c:f>DroughtRouting!$S$9</c:f>
              <c:strCache>
                <c:ptCount val="1"/>
                <c:pt idx="0">
                  <c:v>8 MAF per year</c:v>
                </c:pt>
              </c:strCache>
            </c:strRef>
          </c:tx>
          <c:spPr>
            <a:ln w="31750" cap="rnd">
              <a:solidFill>
                <a:schemeClr val="accent5"/>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DroughtRouting!$S$10:$S$37</c:f>
              <c:numCache>
                <c:formatCode>_(* #,##0_);_(* \(#,##0\);_(* "-"??_);_(@_)</c:formatCode>
                <c:ptCount val="28"/>
                <c:pt idx="0">
                  <c:v>9887087.9999700002</c:v>
                </c:pt>
                <c:pt idx="1">
                  <c:v>9082178.0000199974</c:v>
                </c:pt>
                <c:pt idx="2">
                  <c:v>8400798</c:v>
                </c:pt>
                <c:pt idx="3">
                  <c:v>7724828</c:v>
                </c:pt>
                <c:pt idx="4">
                  <c:v>7077834</c:v>
                </c:pt>
                <c:pt idx="5">
                  <c:v>6724508</c:v>
                </c:pt>
                <c:pt idx="6">
                  <c:v>6442377</c:v>
                </c:pt>
                <c:pt idx="7">
                  <c:v>6232355</c:v>
                </c:pt>
                <c:pt idx="8">
                  <c:v>6063892</c:v>
                </c:pt>
                <c:pt idx="9">
                  <c:v>5906593</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9-DAEA-4445-A632-299F5A039C3A}"/>
            </c:ext>
          </c:extLst>
        </c:ser>
        <c:ser>
          <c:idx val="2"/>
          <c:order val="10"/>
          <c:tx>
            <c:strRef>
              <c:f>DroughtRouting!$R$9</c:f>
              <c:strCache>
                <c:ptCount val="1"/>
                <c:pt idx="0">
                  <c:v>7.5 MAF per year</c:v>
                </c:pt>
              </c:strCache>
            </c:strRef>
          </c:tx>
          <c:spPr>
            <a:ln w="25400" cap="rnd">
              <a:solidFill>
                <a:schemeClr val="accent5">
                  <a:tint val="83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DroughtRouting!$R$10:$R$37</c:f>
              <c:numCache>
                <c:formatCode>_(* #,##0_);_(* \(#,##0\);_(* "-"??_);_(@_)</c:formatCode>
                <c:ptCount val="28"/>
                <c:pt idx="0">
                  <c:v>9887087.9999700002</c:v>
                </c:pt>
                <c:pt idx="1">
                  <c:v>8582178.0000199974</c:v>
                </c:pt>
                <c:pt idx="2">
                  <c:v>7409657.9999900013</c:v>
                </c:pt>
                <c:pt idx="3">
                  <c:v>6514665</c:v>
                </c:pt>
                <c:pt idx="4">
                  <c:v>5796897</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A-DAEA-4445-A632-299F5A039C3A}"/>
            </c:ext>
          </c:extLst>
        </c:ser>
        <c:ser>
          <c:idx val="1"/>
          <c:order val="11"/>
          <c:tx>
            <c:strRef>
              <c:f>DroughtRouting!$Q$9</c:f>
              <c:strCache>
                <c:ptCount val="1"/>
                <c:pt idx="0">
                  <c:v>7 MAF per year</c:v>
                </c:pt>
              </c:strCache>
            </c:strRef>
          </c:tx>
          <c:spPr>
            <a:ln w="19050" cap="rnd">
              <a:solidFill>
                <a:schemeClr val="accent5">
                  <a:tint val="65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DroughtRouting!$Q$10:$Q$37</c:f>
              <c:numCache>
                <c:formatCode>_(* #,##0_);_(* \(#,##0\);_(* "-"??_);_(@_)</c:formatCode>
                <c:ptCount val="28"/>
                <c:pt idx="0">
                  <c:v>9887087.9999700002</c:v>
                </c:pt>
                <c:pt idx="1">
                  <c:v>8082178.0000199992</c:v>
                </c:pt>
                <c:pt idx="2">
                  <c:v>6397838</c:v>
                </c:pt>
                <c:pt idx="3">
                  <c:v>5168122</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B-DAEA-4445-A632-299F5A039C3A}"/>
            </c:ext>
          </c:extLst>
        </c:ser>
        <c:ser>
          <c:idx val="0"/>
          <c:order val="12"/>
          <c:tx>
            <c:strRef>
              <c:f>DroughtRouting!$P$9</c:f>
              <c:strCache>
                <c:ptCount val="1"/>
                <c:pt idx="0">
                  <c:v>6 MAF per year</c:v>
                </c:pt>
              </c:strCache>
            </c:strRef>
          </c:tx>
          <c:spPr>
            <a:ln w="12700" cap="rnd">
              <a:solidFill>
                <a:schemeClr val="accent5">
                  <a:tint val="48000"/>
                </a:schemeClr>
              </a:solidFill>
              <a:round/>
            </a:ln>
            <a:effectLst/>
          </c:spPr>
          <c:marker>
            <c:symbol val="none"/>
          </c:marker>
          <c:xVal>
            <c:numRef>
              <c:f>DroughtRouting!$A$10:$A$37</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xVal>
          <c:yVal>
            <c:numRef>
              <c:f>DroughtRouting!$P$10:$P$37</c:f>
              <c:numCache>
                <c:formatCode>_(* #,##0_);_(* \(#,##0\);_(* "-"??_);_(@_)</c:formatCode>
                <c:ptCount val="28"/>
                <c:pt idx="0">
                  <c:v>9887087.9999700002</c:v>
                </c:pt>
                <c:pt idx="1">
                  <c:v>7082178.0000199992</c:v>
                </c:pt>
                <c:pt idx="2">
                  <c:v>4758163</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numCache>
            </c:numRef>
          </c:yVal>
          <c:smooth val="0"/>
          <c:extLst>
            <c:ext xmlns:c16="http://schemas.microsoft.com/office/drawing/2014/chart" uri="{C3380CC4-5D6E-409C-BE32-E72D297353CC}">
              <c16:uniqueId val="{0000000C-DAEA-4445-A632-299F5A039C3A}"/>
            </c:ext>
          </c:extLst>
        </c:ser>
        <c:ser>
          <c:idx val="6"/>
          <c:order val="13"/>
          <c:tx>
            <c:strRef>
              <c:f>DroughtRouting!$AC$9</c:f>
              <c:strCache>
                <c:ptCount val="1"/>
                <c:pt idx="0">
                  <c:v>Mead Elevation (ft)</c:v>
                </c:pt>
              </c:strCache>
            </c:strRef>
          </c:tx>
          <c:spPr>
            <a:ln w="19050" cap="rnd">
              <a:noFill/>
              <a:round/>
            </a:ln>
            <a:effectLst/>
          </c:spPr>
          <c:marker>
            <c:symbol val="none"/>
          </c:marker>
          <c:dLbls>
            <c:dLbl>
              <c:idx val="0"/>
              <c:tx>
                <c:rich>
                  <a:bodyPr/>
                  <a:lstStyle/>
                  <a:p>
                    <a:fld id="{562AA194-D24F-4D30-AEC7-960171B8CD0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DAEA-4445-A632-299F5A039C3A}"/>
                </c:ext>
              </c:extLst>
            </c:dLbl>
            <c:dLbl>
              <c:idx val="1"/>
              <c:tx>
                <c:rich>
                  <a:bodyPr/>
                  <a:lstStyle/>
                  <a:p>
                    <a:fld id="{DCD7CA6D-2268-45B2-BFC8-14A671DA824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DAEA-4445-A632-299F5A039C3A}"/>
                </c:ext>
              </c:extLst>
            </c:dLbl>
            <c:dLbl>
              <c:idx val="2"/>
              <c:tx>
                <c:rich>
                  <a:bodyPr/>
                  <a:lstStyle/>
                  <a:p>
                    <a:fld id="{6C4F6F11-749B-4333-9CE8-1A1AF461D20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DAEA-4445-A632-299F5A039C3A}"/>
                </c:ext>
              </c:extLst>
            </c:dLbl>
            <c:dLbl>
              <c:idx val="3"/>
              <c:tx>
                <c:rich>
                  <a:bodyPr/>
                  <a:lstStyle/>
                  <a:p>
                    <a:fld id="{CB6928C6-AECF-478E-945E-948F847EE73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DAEA-4445-A632-299F5A039C3A}"/>
                </c:ext>
              </c:extLst>
            </c:dLbl>
            <c:dLbl>
              <c:idx val="4"/>
              <c:tx>
                <c:rich>
                  <a:bodyPr/>
                  <a:lstStyle/>
                  <a:p>
                    <a:fld id="{854D9986-B018-4C0E-A6E3-487EB42591E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DAEA-4445-A632-299F5A039C3A}"/>
                </c:ext>
              </c:extLst>
            </c:dLbl>
            <c:dLbl>
              <c:idx val="5"/>
              <c:tx>
                <c:rich>
                  <a:bodyPr/>
                  <a:lstStyle/>
                  <a:p>
                    <a:fld id="{E61F12C3-AF32-4410-9F30-31A67AC8370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DAEA-4445-A632-299F5A039C3A}"/>
                </c:ext>
              </c:extLst>
            </c:dLbl>
            <c:dLbl>
              <c:idx val="6"/>
              <c:tx>
                <c:rich>
                  <a:bodyPr/>
                  <a:lstStyle/>
                  <a:p>
                    <a:fld id="{440DD94C-F433-4FFC-A933-84D40E5203B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DAEA-4445-A632-299F5A039C3A}"/>
                </c:ext>
              </c:extLst>
            </c:dLbl>
            <c:dLbl>
              <c:idx val="7"/>
              <c:tx>
                <c:rich>
                  <a:bodyPr/>
                  <a:lstStyle/>
                  <a:p>
                    <a:fld id="{CE0A91B9-3955-4B2D-9C3B-AAC8EDE9FE5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DAEA-4445-A632-299F5A039C3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DroughtRouting!$AD$10:$AD$17</c:f>
              <c:numCache>
                <c:formatCode>General</c:formatCode>
                <c:ptCount val="8"/>
                <c:pt idx="0">
                  <c:v>20</c:v>
                </c:pt>
                <c:pt idx="1">
                  <c:v>20</c:v>
                </c:pt>
                <c:pt idx="2">
                  <c:v>20</c:v>
                </c:pt>
                <c:pt idx="3">
                  <c:v>20</c:v>
                </c:pt>
                <c:pt idx="4">
                  <c:v>20</c:v>
                </c:pt>
                <c:pt idx="5">
                  <c:v>20</c:v>
                </c:pt>
                <c:pt idx="6">
                  <c:v>20</c:v>
                </c:pt>
                <c:pt idx="7">
                  <c:v>20</c:v>
                </c:pt>
              </c:numCache>
            </c:numRef>
          </c:xVal>
          <c:yVal>
            <c:numRef>
              <c:f>DroughtRouting!$AA$10:$AA$17</c:f>
              <c:numCache>
                <c:formatCode>0.00E+00</c:formatCode>
                <c:ptCount val="8"/>
                <c:pt idx="0">
                  <c:v>5000000</c:v>
                </c:pt>
                <c:pt idx="1">
                  <c:v>6000000</c:v>
                </c:pt>
                <c:pt idx="2">
                  <c:v>7000000</c:v>
                </c:pt>
                <c:pt idx="3">
                  <c:v>8000000</c:v>
                </c:pt>
                <c:pt idx="4">
                  <c:v>9000000</c:v>
                </c:pt>
                <c:pt idx="5">
                  <c:v>10000000</c:v>
                </c:pt>
                <c:pt idx="6">
                  <c:v>11000000</c:v>
                </c:pt>
                <c:pt idx="7">
                  <c:v>12000000</c:v>
                </c:pt>
              </c:numCache>
            </c:numRef>
          </c:yVal>
          <c:smooth val="0"/>
          <c:extLst>
            <c:ext xmlns:c15="http://schemas.microsoft.com/office/drawing/2012/chart" uri="{02D57815-91ED-43cb-92C2-25804820EDAC}">
              <c15:datalabelsRange>
                <c15:f>DroughtRouting!$AC$10:$AC$17</c15:f>
                <c15:dlblRangeCache>
                  <c:ptCount val="8"/>
                  <c:pt idx="0">
                    <c:v>1009</c:v>
                  </c:pt>
                  <c:pt idx="1">
                    <c:v>1025</c:v>
                  </c:pt>
                  <c:pt idx="2">
                    <c:v>1040</c:v>
                  </c:pt>
                  <c:pt idx="3">
                    <c:v>1054</c:v>
                  </c:pt>
                  <c:pt idx="4">
                    <c:v>1067</c:v>
                  </c:pt>
                  <c:pt idx="5">
                    <c:v>1079.5</c:v>
                  </c:pt>
                  <c:pt idx="6">
                    <c:v>1091.5</c:v>
                  </c:pt>
                  <c:pt idx="7">
                    <c:v>1102.5</c:v>
                  </c:pt>
                </c15:dlblRangeCache>
              </c15:datalabelsRange>
            </c:ext>
            <c:ext xmlns:c16="http://schemas.microsoft.com/office/drawing/2014/chart" uri="{C3380CC4-5D6E-409C-BE32-E72D297353CC}">
              <c16:uniqueId val="{00000015-DAEA-4445-A632-299F5A039C3A}"/>
            </c:ext>
          </c:extLst>
        </c:ser>
        <c:dLbls>
          <c:showLegendKey val="0"/>
          <c:showVal val="0"/>
          <c:showCatName val="0"/>
          <c:showSerName val="0"/>
          <c:showPercent val="0"/>
          <c:showBubbleSize val="0"/>
        </c:dLbls>
        <c:axId val="276621896"/>
        <c:axId val="276622288"/>
      </c:scatterChart>
      <c:valAx>
        <c:axId val="276621896"/>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Time from Today (Years)</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2288"/>
        <c:crosses val="autoZero"/>
        <c:crossBetween val="midCat"/>
      </c:valAx>
      <c:valAx>
        <c:axId val="276622288"/>
        <c:scaling>
          <c:orientation val="minMax"/>
          <c:max val="12000000"/>
          <c:min val="500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000"/>
                  <a:t>Mead Active Storage</a:t>
                </a:r>
              </a:p>
              <a:p>
                <a:pPr>
                  <a:defRPr sz="2000"/>
                </a:pPr>
                <a:r>
                  <a:rPr lang="en-US" sz="2000"/>
                  <a:t>(Million</a:t>
                </a:r>
                <a:r>
                  <a:rPr lang="en-US" sz="2000" baseline="0"/>
                  <a:t> acre feet)</a:t>
                </a:r>
                <a:endParaRPr lang="en-US" sz="2000"/>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76621896"/>
        <c:crossesAt val="0"/>
        <c:crossBetween val="midCat"/>
        <c:dispUnits>
          <c:builtInUnit val="millions"/>
        </c:dispUnits>
      </c:valAx>
      <c:spPr>
        <a:noFill/>
        <a:ln>
          <a:noFill/>
        </a:ln>
        <a:effectLst/>
      </c:spPr>
    </c:plotArea>
    <c:legend>
      <c:legendPos val="b"/>
      <c:layout>
        <c:manualLayout>
          <c:xMode val="edge"/>
          <c:yMode val="edge"/>
          <c:x val="0.58500470185115694"/>
          <c:y val="0.21035329674699754"/>
          <c:w val="0.23457937679320479"/>
          <c:h val="0.23409114769744696"/>
        </c:manualLayout>
      </c:layout>
      <c:overlay val="0"/>
      <c:spPr>
        <a:solidFill>
          <a:schemeClr val="bg1"/>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C1D1-473B-A3CE-CBE4D3AA4657}"/>
            </c:ext>
          </c:extLst>
        </c:ser>
        <c:dLbls>
          <c:showLegendKey val="0"/>
          <c:showVal val="0"/>
          <c:showCatName val="0"/>
          <c:showSerName val="0"/>
          <c:showPercent val="0"/>
          <c:showBubbleSize val="0"/>
        </c:dLbls>
        <c:axId val="276623464"/>
        <c:axId val="276623856"/>
      </c:scatterChart>
      <c:valAx>
        <c:axId val="276623464"/>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3856"/>
        <c:crosses val="autoZero"/>
        <c:crossBetween val="midCat"/>
      </c:valAx>
      <c:valAx>
        <c:axId val="27662385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3464"/>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2035000.0000000002</c:v>
                </c:pt>
                <c:pt idx="1">
                  <c:v>2050111.0000000002</c:v>
                </c:pt>
                <c:pt idx="2">
                  <c:v>2065270.0000000002</c:v>
                </c:pt>
                <c:pt idx="3">
                  <c:v>2080479.0000000002</c:v>
                </c:pt>
                <c:pt idx="4">
                  <c:v>2095736.0000000002</c:v>
                </c:pt>
                <c:pt idx="5">
                  <c:v>2111043</c:v>
                </c:pt>
                <c:pt idx="6">
                  <c:v>2126397.9999999003</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2859331.0000020005</c:v>
                </c:pt>
                <c:pt idx="51">
                  <c:v>2877319.9999980005</c:v>
                </c:pt>
                <c:pt idx="52">
                  <c:v>2895367.000004</c:v>
                </c:pt>
                <c:pt idx="53">
                  <c:v>2913470.9999980005</c:v>
                </c:pt>
                <c:pt idx="54">
                  <c:v>2931630.9999980005</c:v>
                </c:pt>
                <c:pt idx="55">
                  <c:v>2949849.0000010002</c:v>
                </c:pt>
                <c:pt idx="56">
                  <c:v>2968123.0000020005</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16782053.120500002</c:v>
                </c:pt>
                <c:pt idx="474">
                  <c:v>16833163.263300002</c:v>
                </c:pt>
                <c:pt idx="475">
                  <c:v>16884388.496600002</c:v>
                </c:pt>
                <c:pt idx="476">
                  <c:v>16935711.0277</c:v>
                </c:pt>
                <c:pt idx="477">
                  <c:v>16987154.560699999</c:v>
                </c:pt>
                <c:pt idx="478">
                  <c:v>17038688.792300001</c:v>
                </c:pt>
                <c:pt idx="479">
                  <c:v>17090351.329500001</c:v>
                </c:pt>
                <c:pt idx="480">
                  <c:v>17142118.973900001</c:v>
                </c:pt>
                <c:pt idx="481">
                  <c:v>17194012.9738</c:v>
                </c:pt>
                <c:pt idx="482">
                  <c:v>17246315.5726</c:v>
                </c:pt>
                <c:pt idx="483">
                  <c:v>17298817.568300001</c:v>
                </c:pt>
                <c:pt idx="484">
                  <c:v>17351471.295200001</c:v>
                </c:pt>
                <c:pt idx="485">
                  <c:v>17404288.286499999</c:v>
                </c:pt>
                <c:pt idx="486">
                  <c:v>17457233.171</c:v>
                </c:pt>
                <c:pt idx="487">
                  <c:v>17510338.099100001</c:v>
                </c:pt>
                <c:pt idx="488">
                  <c:v>17563574.404899999</c:v>
                </c:pt>
                <c:pt idx="489">
                  <c:v>17616958.2837</c:v>
                </c:pt>
                <c:pt idx="490">
                  <c:v>17670449.398700003</c:v>
                </c:pt>
                <c:pt idx="491">
                  <c:v>17724102.627</c:v>
                </c:pt>
                <c:pt idx="492">
                  <c:v>17777879.3814</c:v>
                </c:pt>
                <c:pt idx="493">
                  <c:v>17831788.639699999</c:v>
                </c:pt>
                <c:pt idx="494">
                  <c:v>17885807.860400002</c:v>
                </c:pt>
                <c:pt idx="495">
                  <c:v>17939969.400800001</c:v>
                </c:pt>
                <c:pt idx="496">
                  <c:v>17994245.869200002</c:v>
                </c:pt>
                <c:pt idx="497">
                  <c:v>18048645.587300003</c:v>
                </c:pt>
                <c:pt idx="498">
                  <c:v>18103161.431900002</c:v>
                </c:pt>
                <c:pt idx="499">
                  <c:v>18157822.008300003</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5D3C-43D5-8B90-AAA4CB54F985}"/>
            </c:ext>
          </c:extLst>
        </c:ser>
        <c:dLbls>
          <c:showLegendKey val="0"/>
          <c:showVal val="0"/>
          <c:showCatName val="0"/>
          <c:showSerName val="0"/>
          <c:showPercent val="0"/>
          <c:showBubbleSize val="0"/>
        </c:dLbls>
        <c:axId val="276624640"/>
        <c:axId val="276625032"/>
      </c:scatterChart>
      <c:valAx>
        <c:axId val="27662464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5032"/>
        <c:crosses val="autoZero"/>
        <c:crossBetween val="midCat"/>
        <c:majorUnit val="10000000"/>
      </c:valAx>
      <c:valAx>
        <c:axId val="27662503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464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ECDB-47EA-9380-8DAF6843B8DF}"/>
            </c:ext>
          </c:extLst>
        </c:ser>
        <c:dLbls>
          <c:showLegendKey val="0"/>
          <c:showVal val="0"/>
          <c:showCatName val="0"/>
          <c:showSerName val="0"/>
          <c:showPercent val="0"/>
          <c:showBubbleSize val="0"/>
        </c:dLbls>
        <c:axId val="276623072"/>
        <c:axId val="276620328"/>
      </c:scatterChart>
      <c:valAx>
        <c:axId val="276623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0328"/>
        <c:crosses val="autoZero"/>
        <c:crossBetween val="midCat"/>
      </c:valAx>
      <c:valAx>
        <c:axId val="27662032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3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7A82-4409-9E8E-8EB4E128F8DD}"/>
            </c:ext>
          </c:extLst>
        </c:ser>
        <c:dLbls>
          <c:showLegendKey val="0"/>
          <c:showVal val="0"/>
          <c:showCatName val="0"/>
          <c:showSerName val="0"/>
          <c:showPercent val="0"/>
          <c:showBubbleSize val="0"/>
        </c:dLbls>
        <c:axId val="276626208"/>
        <c:axId val="276626600"/>
      </c:scatterChart>
      <c:valAx>
        <c:axId val="276626208"/>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6600"/>
        <c:crosses val="autoZero"/>
        <c:crossBetween val="midCat"/>
        <c:majorUnit val="10000000"/>
      </c:valAx>
      <c:valAx>
        <c:axId val="276626600"/>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76626208"/>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980508793277802"/>
          <c:y val="2.3184816197193633E-2"/>
          <c:w val="0.78494414685232472"/>
          <c:h val="0.85646377737823531"/>
        </c:manualLayout>
      </c:layout>
      <c:scatterChart>
        <c:scatterStyle val="lineMarker"/>
        <c:varyColors val="0"/>
        <c:ser>
          <c:idx val="0"/>
          <c:order val="0"/>
          <c:tx>
            <c:strRef>
              <c:f>PowellElevAreaVolDiff!$F$3</c:f>
              <c:strCache>
                <c:ptCount val="1"/>
                <c:pt idx="0">
                  <c:v>9.2 feet elevation diff.</c:v>
                </c:pt>
              </c:strCache>
            </c:strRef>
          </c:tx>
          <c:xVal>
            <c:numRef>
              <c:f>PowellElevAreaVolDiff!$A$5:$A$688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PowellElevAreaVolDiff!$F$5:$F$688</c:f>
              <c:numCache>
                <c:formatCode>_(* #,##0_);_(* \(#,##0\);_(* "-"??_);_(@_)</c:formatCode>
                <c:ptCount val="68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200996.49</c:v>
                </c:pt>
                <c:pt idx="20">
                  <c:v>201851.01</c:v>
                </c:pt>
                <c:pt idx="21">
                  <c:v>202707.8</c:v>
                </c:pt>
                <c:pt idx="22">
                  <c:v>203569.11</c:v>
                </c:pt>
                <c:pt idx="23">
                  <c:v>204434.95</c:v>
                </c:pt>
                <c:pt idx="24">
                  <c:v>205305.31</c:v>
                </c:pt>
                <c:pt idx="25">
                  <c:v>206180.2</c:v>
                </c:pt>
                <c:pt idx="26">
                  <c:v>207059.61</c:v>
                </c:pt>
                <c:pt idx="27">
                  <c:v>207943.54999959999</c:v>
                </c:pt>
                <c:pt idx="28">
                  <c:v>208832.01</c:v>
                </c:pt>
                <c:pt idx="29">
                  <c:v>209725</c:v>
                </c:pt>
                <c:pt idx="30">
                  <c:v>210622.51</c:v>
                </c:pt>
                <c:pt idx="31">
                  <c:v>211524.55</c:v>
                </c:pt>
                <c:pt idx="32">
                  <c:v>212431.11</c:v>
                </c:pt>
                <c:pt idx="33">
                  <c:v>213342.2</c:v>
                </c:pt>
                <c:pt idx="34">
                  <c:v>214257.81</c:v>
                </c:pt>
                <c:pt idx="35">
                  <c:v>215177.95</c:v>
                </c:pt>
                <c:pt idx="36">
                  <c:v>216102.61</c:v>
                </c:pt>
                <c:pt idx="37">
                  <c:v>217031.8</c:v>
                </c:pt>
                <c:pt idx="38">
                  <c:v>217965.51</c:v>
                </c:pt>
                <c:pt idx="39">
                  <c:v>218903.75</c:v>
                </c:pt>
                <c:pt idx="40">
                  <c:v>219844.25</c:v>
                </c:pt>
                <c:pt idx="41">
                  <c:v>220784.75</c:v>
                </c:pt>
                <c:pt idx="42">
                  <c:v>221725.25</c:v>
                </c:pt>
                <c:pt idx="43">
                  <c:v>222665.75</c:v>
                </c:pt>
                <c:pt idx="44">
                  <c:v>223606.25</c:v>
                </c:pt>
                <c:pt idx="45">
                  <c:v>224546.75</c:v>
                </c:pt>
                <c:pt idx="46">
                  <c:v>225487.25</c:v>
                </c:pt>
                <c:pt idx="47">
                  <c:v>226427.75</c:v>
                </c:pt>
                <c:pt idx="48">
                  <c:v>227368.25</c:v>
                </c:pt>
                <c:pt idx="49">
                  <c:v>228308.75</c:v>
                </c:pt>
                <c:pt idx="50">
                  <c:v>229249.25</c:v>
                </c:pt>
                <c:pt idx="51">
                  <c:v>230189.75</c:v>
                </c:pt>
                <c:pt idx="52">
                  <c:v>231130.25</c:v>
                </c:pt>
                <c:pt idx="53">
                  <c:v>232070.75</c:v>
                </c:pt>
                <c:pt idx="54">
                  <c:v>233011.25</c:v>
                </c:pt>
                <c:pt idx="55">
                  <c:v>233951.75</c:v>
                </c:pt>
                <c:pt idx="56">
                  <c:v>234892.25</c:v>
                </c:pt>
                <c:pt idx="57">
                  <c:v>235832.75</c:v>
                </c:pt>
                <c:pt idx="58">
                  <c:v>236773.25</c:v>
                </c:pt>
                <c:pt idx="59">
                  <c:v>237713.75</c:v>
                </c:pt>
                <c:pt idx="60">
                  <c:v>238654.25</c:v>
                </c:pt>
                <c:pt idx="61">
                  <c:v>239594.89</c:v>
                </c:pt>
                <c:pt idx="62">
                  <c:v>240535.81999999995</c:v>
                </c:pt>
                <c:pt idx="63">
                  <c:v>241477.04000000004</c:v>
                </c:pt>
                <c:pt idx="64">
                  <c:v>242418.55000000005</c:v>
                </c:pt>
                <c:pt idx="65">
                  <c:v>243360.33999999997</c:v>
                </c:pt>
                <c:pt idx="66">
                  <c:v>244302.42000000004</c:v>
                </c:pt>
                <c:pt idx="67">
                  <c:v>245244.79000000004</c:v>
                </c:pt>
                <c:pt idx="68">
                  <c:v>246187.44999999995</c:v>
                </c:pt>
                <c:pt idx="69">
                  <c:v>247130.39</c:v>
                </c:pt>
                <c:pt idx="70">
                  <c:v>248073.62000400003</c:v>
                </c:pt>
                <c:pt idx="71">
                  <c:v>249017.14</c:v>
                </c:pt>
                <c:pt idx="72">
                  <c:v>249960.95000299998</c:v>
                </c:pt>
                <c:pt idx="73">
                  <c:v>250905.04000100004</c:v>
                </c:pt>
                <c:pt idx="74">
                  <c:v>251849.41999900003</c:v>
                </c:pt>
                <c:pt idx="75">
                  <c:v>252794.08999699994</c:v>
                </c:pt>
                <c:pt idx="76">
                  <c:v>253739.05000199995</c:v>
                </c:pt>
                <c:pt idx="77">
                  <c:v>254684.29000200005</c:v>
                </c:pt>
                <c:pt idx="78">
                  <c:v>255629.82000099996</c:v>
                </c:pt>
                <c:pt idx="79">
                  <c:v>256575.64</c:v>
                </c:pt>
                <c:pt idx="80">
                  <c:v>257521.60999899998</c:v>
                </c:pt>
                <c:pt idx="81">
                  <c:v>258467.57000100007</c:v>
                </c:pt>
                <c:pt idx="82">
                  <c:v>259413.53000199993</c:v>
                </c:pt>
                <c:pt idx="83">
                  <c:v>260359.49</c:v>
                </c:pt>
                <c:pt idx="84">
                  <c:v>261305.46000000008</c:v>
                </c:pt>
                <c:pt idx="85">
                  <c:v>262251.41999999993</c:v>
                </c:pt>
                <c:pt idx="86">
                  <c:v>263197.37999999989</c:v>
                </c:pt>
                <c:pt idx="87">
                  <c:v>264143.34000000008</c:v>
                </c:pt>
                <c:pt idx="88">
                  <c:v>265089.30999999994</c:v>
                </c:pt>
                <c:pt idx="89">
                  <c:v>266035.26999599987</c:v>
                </c:pt>
                <c:pt idx="90">
                  <c:v>266981.2300000001</c:v>
                </c:pt>
                <c:pt idx="91">
                  <c:v>267927.18999699992</c:v>
                </c:pt>
                <c:pt idx="92">
                  <c:v>268873.15999899991</c:v>
                </c:pt>
                <c:pt idx="93">
                  <c:v>269819.120001</c:v>
                </c:pt>
                <c:pt idx="94">
                  <c:v>270765.08000299998</c:v>
                </c:pt>
                <c:pt idx="95">
                  <c:v>271711.03999800014</c:v>
                </c:pt>
                <c:pt idx="96">
                  <c:v>272657.00999799999</c:v>
                </c:pt>
                <c:pt idx="97">
                  <c:v>273602.96999900008</c:v>
                </c:pt>
                <c:pt idx="98">
                  <c:v>274548.93000000005</c:v>
                </c:pt>
                <c:pt idx="99">
                  <c:v>275494.89000099991</c:v>
                </c:pt>
                <c:pt idx="100">
                  <c:v>276440.85999899998</c:v>
                </c:pt>
                <c:pt idx="101">
                  <c:v>277391.01999800012</c:v>
                </c:pt>
                <c:pt idx="102">
                  <c:v>278349.56000000006</c:v>
                </c:pt>
                <c:pt idx="103">
                  <c:v>279316.49</c:v>
                </c:pt>
                <c:pt idx="104">
                  <c:v>280291.80999999994</c:v>
                </c:pt>
                <c:pt idx="105">
                  <c:v>281275.52000000002</c:v>
                </c:pt>
                <c:pt idx="106">
                  <c:v>282267.60999999987</c:v>
                </c:pt>
                <c:pt idx="107">
                  <c:v>283268.09000000008</c:v>
                </c:pt>
                <c:pt idx="108">
                  <c:v>284276.9600000002</c:v>
                </c:pt>
                <c:pt idx="109">
                  <c:v>285294.21999999997</c:v>
                </c:pt>
                <c:pt idx="110">
                  <c:v>286319.8600000001</c:v>
                </c:pt>
                <c:pt idx="111">
                  <c:v>287353.89000000013</c:v>
                </c:pt>
                <c:pt idx="112">
                  <c:v>288396.31000000006</c:v>
                </c:pt>
                <c:pt idx="113">
                  <c:v>289447.12000000011</c:v>
                </c:pt>
                <c:pt idx="114">
                  <c:v>290506.30999999982</c:v>
                </c:pt>
                <c:pt idx="115">
                  <c:v>291573.8899999999</c:v>
                </c:pt>
                <c:pt idx="116">
                  <c:v>292649.85999999987</c:v>
                </c:pt>
                <c:pt idx="117">
                  <c:v>293734.21999999997</c:v>
                </c:pt>
                <c:pt idx="118">
                  <c:v>294826.9600000002</c:v>
                </c:pt>
                <c:pt idx="119">
                  <c:v>295928.09000000008</c:v>
                </c:pt>
                <c:pt idx="120">
                  <c:v>297033.40999999992</c:v>
                </c:pt>
                <c:pt idx="121">
                  <c:v>298138.74</c:v>
                </c:pt>
                <c:pt idx="122">
                  <c:v>299244.06000000006</c:v>
                </c:pt>
                <c:pt idx="123">
                  <c:v>300349.39000000013</c:v>
                </c:pt>
                <c:pt idx="124">
                  <c:v>301454.70999999996</c:v>
                </c:pt>
                <c:pt idx="125">
                  <c:v>302560.04000000004</c:v>
                </c:pt>
                <c:pt idx="126">
                  <c:v>303665.35999999987</c:v>
                </c:pt>
                <c:pt idx="127">
                  <c:v>304770.68999999994</c:v>
                </c:pt>
                <c:pt idx="128">
                  <c:v>305876.01</c:v>
                </c:pt>
                <c:pt idx="129">
                  <c:v>306981.34000000008</c:v>
                </c:pt>
                <c:pt idx="130">
                  <c:v>308086.65999999992</c:v>
                </c:pt>
                <c:pt idx="131">
                  <c:v>309191.99</c:v>
                </c:pt>
                <c:pt idx="132">
                  <c:v>310297.31000000006</c:v>
                </c:pt>
                <c:pt idx="133">
                  <c:v>311402.64000000013</c:v>
                </c:pt>
                <c:pt idx="134">
                  <c:v>312507.95999999996</c:v>
                </c:pt>
                <c:pt idx="135">
                  <c:v>313613.29000000004</c:v>
                </c:pt>
                <c:pt idx="136">
                  <c:v>314718.60999999987</c:v>
                </c:pt>
                <c:pt idx="137">
                  <c:v>315823.93999999994</c:v>
                </c:pt>
                <c:pt idx="138">
                  <c:v>316929.26</c:v>
                </c:pt>
                <c:pt idx="139">
                  <c:v>318034.59000000008</c:v>
                </c:pt>
                <c:pt idx="140">
                  <c:v>319139.90999999992</c:v>
                </c:pt>
                <c:pt idx="141">
                  <c:v>320251.5399999998</c:v>
                </c:pt>
                <c:pt idx="142">
                  <c:v>321375.76</c:v>
                </c:pt>
                <c:pt idx="143">
                  <c:v>322512.59000000008</c:v>
                </c:pt>
                <c:pt idx="144">
                  <c:v>323662.01</c:v>
                </c:pt>
                <c:pt idx="145">
                  <c:v>324824.04000000004</c:v>
                </c:pt>
                <c:pt idx="146">
                  <c:v>325998.65999999992</c:v>
                </c:pt>
                <c:pt idx="147">
                  <c:v>327185.8899999999</c:v>
                </c:pt>
                <c:pt idx="148">
                  <c:v>328385.70999999996</c:v>
                </c:pt>
                <c:pt idx="149">
                  <c:v>329598.1399999999</c:v>
                </c:pt>
                <c:pt idx="150">
                  <c:v>330823.15999999992</c:v>
                </c:pt>
                <c:pt idx="151">
                  <c:v>332060.79000000004</c:v>
                </c:pt>
                <c:pt idx="152">
                  <c:v>333311.00999999978</c:v>
                </c:pt>
                <c:pt idx="153">
                  <c:v>334573.84000000032</c:v>
                </c:pt>
                <c:pt idx="154">
                  <c:v>335849.26000000024</c:v>
                </c:pt>
                <c:pt idx="155">
                  <c:v>337137.29000000004</c:v>
                </c:pt>
                <c:pt idx="156">
                  <c:v>338437.91000000015</c:v>
                </c:pt>
                <c:pt idx="157">
                  <c:v>339751.14000000013</c:v>
                </c:pt>
                <c:pt idx="158">
                  <c:v>341076.95999999973</c:v>
                </c:pt>
                <c:pt idx="159">
                  <c:v>342415.39000000013</c:v>
                </c:pt>
                <c:pt idx="160">
                  <c:v>343760.1100000001</c:v>
                </c:pt>
                <c:pt idx="161">
                  <c:v>345104.84000000008</c:v>
                </c:pt>
                <c:pt idx="162">
                  <c:v>346449.55999999982</c:v>
                </c:pt>
                <c:pt idx="163">
                  <c:v>347794.29000000027</c:v>
                </c:pt>
                <c:pt idx="164">
                  <c:v>349139.01000000024</c:v>
                </c:pt>
                <c:pt idx="165">
                  <c:v>350483.74</c:v>
                </c:pt>
                <c:pt idx="166">
                  <c:v>351828.4600000002</c:v>
                </c:pt>
                <c:pt idx="167">
                  <c:v>353173.19000000018</c:v>
                </c:pt>
                <c:pt idx="168">
                  <c:v>354517.90999999992</c:v>
                </c:pt>
                <c:pt idx="169">
                  <c:v>355862.64000000013</c:v>
                </c:pt>
                <c:pt idx="170">
                  <c:v>357207.35999999987</c:v>
                </c:pt>
                <c:pt idx="171">
                  <c:v>358552.09000000032</c:v>
                </c:pt>
                <c:pt idx="172">
                  <c:v>359896.80999999959</c:v>
                </c:pt>
                <c:pt idx="173">
                  <c:v>361241.54000000004</c:v>
                </c:pt>
                <c:pt idx="174">
                  <c:v>362586.26000000024</c:v>
                </c:pt>
                <c:pt idx="175">
                  <c:v>363930.98999999976</c:v>
                </c:pt>
                <c:pt idx="176">
                  <c:v>365275.70999999996</c:v>
                </c:pt>
                <c:pt idx="177">
                  <c:v>366620.44000000041</c:v>
                </c:pt>
                <c:pt idx="178">
                  <c:v>367965.15999999968</c:v>
                </c:pt>
                <c:pt idx="179">
                  <c:v>369309.89000000013</c:v>
                </c:pt>
                <c:pt idx="180">
                  <c:v>370654.60999999987</c:v>
                </c:pt>
                <c:pt idx="181">
                  <c:v>372000.91000000015</c:v>
                </c:pt>
                <c:pt idx="182">
                  <c:v>373350.35999999987</c:v>
                </c:pt>
                <c:pt idx="183">
                  <c:v>374702.95999999996</c:v>
                </c:pt>
                <c:pt idx="184">
                  <c:v>376058.70999999996</c:v>
                </c:pt>
                <c:pt idx="185">
                  <c:v>377417.60999999987</c:v>
                </c:pt>
                <c:pt idx="186">
                  <c:v>378779.65999999968</c:v>
                </c:pt>
                <c:pt idx="187">
                  <c:v>380144.86000000034</c:v>
                </c:pt>
                <c:pt idx="188">
                  <c:v>381513.20999999996</c:v>
                </c:pt>
                <c:pt idx="189">
                  <c:v>382884.70999999996</c:v>
                </c:pt>
                <c:pt idx="190">
                  <c:v>384259.35999999987</c:v>
                </c:pt>
                <c:pt idx="191">
                  <c:v>385637.16000000015</c:v>
                </c:pt>
                <c:pt idx="192">
                  <c:v>387018.10999999987</c:v>
                </c:pt>
                <c:pt idx="193">
                  <c:v>388402.20999999996</c:v>
                </c:pt>
                <c:pt idx="194">
                  <c:v>389789.45999999996</c:v>
                </c:pt>
                <c:pt idx="195">
                  <c:v>391179.85999999987</c:v>
                </c:pt>
                <c:pt idx="196">
                  <c:v>392573.40999999968</c:v>
                </c:pt>
                <c:pt idx="197">
                  <c:v>393970.11000000034</c:v>
                </c:pt>
                <c:pt idx="198">
                  <c:v>395369.95999999996</c:v>
                </c:pt>
                <c:pt idx="199">
                  <c:v>396772.95999999996</c:v>
                </c:pt>
                <c:pt idx="200">
                  <c:v>398177.54000000004</c:v>
                </c:pt>
                <c:pt idx="201">
                  <c:v>399582.10999999987</c:v>
                </c:pt>
                <c:pt idx="202">
                  <c:v>400986.68999999994</c:v>
                </c:pt>
                <c:pt idx="203">
                  <c:v>402391.26000000024</c:v>
                </c:pt>
                <c:pt idx="204">
                  <c:v>403795.83999999985</c:v>
                </c:pt>
                <c:pt idx="205">
                  <c:v>405200.41000000015</c:v>
                </c:pt>
                <c:pt idx="206">
                  <c:v>406604.98999999976</c:v>
                </c:pt>
                <c:pt idx="207">
                  <c:v>408009.56000000006</c:v>
                </c:pt>
                <c:pt idx="208">
                  <c:v>409414.14000000013</c:v>
                </c:pt>
                <c:pt idx="209">
                  <c:v>410818.70999999996</c:v>
                </c:pt>
                <c:pt idx="210">
                  <c:v>412223.29000000004</c:v>
                </c:pt>
                <c:pt idx="211">
                  <c:v>413627.85999999987</c:v>
                </c:pt>
                <c:pt idx="212">
                  <c:v>415032.43999999994</c:v>
                </c:pt>
                <c:pt idx="213">
                  <c:v>416437.01000000024</c:v>
                </c:pt>
                <c:pt idx="214">
                  <c:v>417841.58999999985</c:v>
                </c:pt>
                <c:pt idx="215">
                  <c:v>419246.16000000015</c:v>
                </c:pt>
                <c:pt idx="216">
                  <c:v>420650.73999999976</c:v>
                </c:pt>
                <c:pt idx="217">
                  <c:v>422055.31000000006</c:v>
                </c:pt>
                <c:pt idx="218">
                  <c:v>423459.89000000013</c:v>
                </c:pt>
                <c:pt idx="219">
                  <c:v>424864.45999999996</c:v>
                </c:pt>
                <c:pt idx="220">
                  <c:v>426269.04000000004</c:v>
                </c:pt>
                <c:pt idx="221">
                  <c:v>427674.83999999985</c:v>
                </c:pt>
                <c:pt idx="222">
                  <c:v>429083.10999999987</c:v>
                </c:pt>
                <c:pt idx="223">
                  <c:v>430493.84000000032</c:v>
                </c:pt>
                <c:pt idx="224">
                  <c:v>431907.04000000004</c:v>
                </c:pt>
                <c:pt idx="225">
                  <c:v>433322.68999999994</c:v>
                </c:pt>
                <c:pt idx="226">
                  <c:v>434740.81000000006</c:v>
                </c:pt>
                <c:pt idx="227">
                  <c:v>436161.39000000013</c:v>
                </c:pt>
                <c:pt idx="228">
                  <c:v>437584.43999999994</c:v>
                </c:pt>
                <c:pt idx="229">
                  <c:v>439009.93999999994</c:v>
                </c:pt>
                <c:pt idx="230">
                  <c:v>440437.91000000015</c:v>
                </c:pt>
                <c:pt idx="231">
                  <c:v>441868.33999999985</c:v>
                </c:pt>
                <c:pt idx="232">
                  <c:v>443301.23999999976</c:v>
                </c:pt>
                <c:pt idx="233">
                  <c:v>444736.59000000032</c:v>
                </c:pt>
                <c:pt idx="234">
                  <c:v>446174.41000000015</c:v>
                </c:pt>
                <c:pt idx="235">
                  <c:v>447614.68999999994</c:v>
                </c:pt>
                <c:pt idx="236">
                  <c:v>449057.43999999994</c:v>
                </c:pt>
                <c:pt idx="237">
                  <c:v>450502.64000000013</c:v>
                </c:pt>
                <c:pt idx="238">
                  <c:v>451950.31000000006</c:v>
                </c:pt>
                <c:pt idx="239">
                  <c:v>453400.43999999994</c:v>
                </c:pt>
                <c:pt idx="240">
                  <c:v>454851.81000000006</c:v>
                </c:pt>
                <c:pt idx="241">
                  <c:v>456303.16999999993</c:v>
                </c:pt>
                <c:pt idx="242">
                  <c:v>457754.5299999998</c:v>
                </c:pt>
                <c:pt idx="243">
                  <c:v>459205.89000000013</c:v>
                </c:pt>
                <c:pt idx="244">
                  <c:v>460657.26000000024</c:v>
                </c:pt>
                <c:pt idx="245">
                  <c:v>462108.61999999965</c:v>
                </c:pt>
                <c:pt idx="246">
                  <c:v>463559.98</c:v>
                </c:pt>
                <c:pt idx="247">
                  <c:v>465011.34000000032</c:v>
                </c:pt>
                <c:pt idx="248">
                  <c:v>466462.71000000043</c:v>
                </c:pt>
                <c:pt idx="249">
                  <c:v>467914.0700000003</c:v>
                </c:pt>
                <c:pt idx="250">
                  <c:v>469365.43000000017</c:v>
                </c:pt>
                <c:pt idx="251">
                  <c:v>470816.7900000005</c:v>
                </c:pt>
                <c:pt idx="252">
                  <c:v>472268.16000000015</c:v>
                </c:pt>
                <c:pt idx="253">
                  <c:v>473719.52</c:v>
                </c:pt>
                <c:pt idx="254">
                  <c:v>475170.87999999989</c:v>
                </c:pt>
                <c:pt idx="255">
                  <c:v>476622.23999999976</c:v>
                </c:pt>
                <c:pt idx="256">
                  <c:v>478073.6099999994</c:v>
                </c:pt>
                <c:pt idx="257">
                  <c:v>479524.9700000002</c:v>
                </c:pt>
                <c:pt idx="258">
                  <c:v>480976.32999999961</c:v>
                </c:pt>
                <c:pt idx="259">
                  <c:v>482427.69000000041</c:v>
                </c:pt>
                <c:pt idx="260">
                  <c:v>483879.06000000006</c:v>
                </c:pt>
                <c:pt idx="261">
                  <c:v>485336.53999999957</c:v>
                </c:pt>
                <c:pt idx="262">
                  <c:v>486806.25999999978</c:v>
                </c:pt>
                <c:pt idx="263">
                  <c:v>488288.2099999995</c:v>
                </c:pt>
                <c:pt idx="264">
                  <c:v>489782.41000000015</c:v>
                </c:pt>
                <c:pt idx="265">
                  <c:v>491288.83999999939</c:v>
                </c:pt>
                <c:pt idx="266">
                  <c:v>492807.50999999978</c:v>
                </c:pt>
                <c:pt idx="267">
                  <c:v>494338.40999999922</c:v>
                </c:pt>
                <c:pt idx="268">
                  <c:v>495881.55999999959</c:v>
                </c:pt>
                <c:pt idx="269">
                  <c:v>497436.93999999948</c:v>
                </c:pt>
                <c:pt idx="270">
                  <c:v>499004.55999999959</c:v>
                </c:pt>
                <c:pt idx="271">
                  <c:v>500584.40999999922</c:v>
                </c:pt>
                <c:pt idx="272">
                  <c:v>502176.50999999978</c:v>
                </c:pt>
                <c:pt idx="273">
                  <c:v>503780.83999999985</c:v>
                </c:pt>
                <c:pt idx="274">
                  <c:v>505397.41000000015</c:v>
                </c:pt>
                <c:pt idx="275">
                  <c:v>507026.20999999996</c:v>
                </c:pt>
                <c:pt idx="276">
                  <c:v>508667.25999999978</c:v>
                </c:pt>
                <c:pt idx="277">
                  <c:v>510320.54000000004</c:v>
                </c:pt>
                <c:pt idx="278">
                  <c:v>511986.05999999959</c:v>
                </c:pt>
                <c:pt idx="279">
                  <c:v>513663.80999999959</c:v>
                </c:pt>
                <c:pt idx="280">
                  <c:v>515347.69000000041</c:v>
                </c:pt>
                <c:pt idx="281">
                  <c:v>517031.55999999959</c:v>
                </c:pt>
                <c:pt idx="282">
                  <c:v>518715.44000000041</c:v>
                </c:pt>
                <c:pt idx="283">
                  <c:v>520399.30999999959</c:v>
                </c:pt>
                <c:pt idx="284">
                  <c:v>522083.19000000041</c:v>
                </c:pt>
                <c:pt idx="285">
                  <c:v>523767.05999999959</c:v>
                </c:pt>
                <c:pt idx="286">
                  <c:v>525450.94000000041</c:v>
                </c:pt>
                <c:pt idx="287">
                  <c:v>527134.80999999959</c:v>
                </c:pt>
                <c:pt idx="288">
                  <c:v>528818.69000000041</c:v>
                </c:pt>
                <c:pt idx="289">
                  <c:v>530502.55999999959</c:v>
                </c:pt>
                <c:pt idx="290">
                  <c:v>532186.44000000041</c:v>
                </c:pt>
                <c:pt idx="291">
                  <c:v>533870.30999999959</c:v>
                </c:pt>
                <c:pt idx="292">
                  <c:v>535554.19000000041</c:v>
                </c:pt>
                <c:pt idx="293">
                  <c:v>537238.05999999959</c:v>
                </c:pt>
                <c:pt idx="294">
                  <c:v>538921.94000000041</c:v>
                </c:pt>
                <c:pt idx="295">
                  <c:v>540605.80999999959</c:v>
                </c:pt>
                <c:pt idx="296">
                  <c:v>542289.69000000041</c:v>
                </c:pt>
                <c:pt idx="297">
                  <c:v>543973.55999999959</c:v>
                </c:pt>
                <c:pt idx="298">
                  <c:v>545657.44000000041</c:v>
                </c:pt>
                <c:pt idx="299">
                  <c:v>547341.30999999959</c:v>
                </c:pt>
                <c:pt idx="300">
                  <c:v>549025.19000000041</c:v>
                </c:pt>
                <c:pt idx="301">
                  <c:v>550713.05999999959</c:v>
                </c:pt>
                <c:pt idx="302">
                  <c:v>552408.94000000041</c:v>
                </c:pt>
                <c:pt idx="303">
                  <c:v>554112.80999999959</c:v>
                </c:pt>
                <c:pt idx="304">
                  <c:v>555824.69000000041</c:v>
                </c:pt>
                <c:pt idx="305">
                  <c:v>557544.55999999959</c:v>
                </c:pt>
                <c:pt idx="306">
                  <c:v>559272.44000000041</c:v>
                </c:pt>
                <c:pt idx="307">
                  <c:v>561008.30999999959</c:v>
                </c:pt>
                <c:pt idx="308">
                  <c:v>562752.19000000041</c:v>
                </c:pt>
                <c:pt idx="309">
                  <c:v>564504.05999999959</c:v>
                </c:pt>
                <c:pt idx="310">
                  <c:v>566263.94000000041</c:v>
                </c:pt>
                <c:pt idx="311">
                  <c:v>568031.80999999959</c:v>
                </c:pt>
                <c:pt idx="312">
                  <c:v>569807.69000000041</c:v>
                </c:pt>
                <c:pt idx="313">
                  <c:v>571591.55999999959</c:v>
                </c:pt>
                <c:pt idx="314">
                  <c:v>573383.44000000041</c:v>
                </c:pt>
                <c:pt idx="315">
                  <c:v>575183.30999999959</c:v>
                </c:pt>
                <c:pt idx="316">
                  <c:v>576991.19000000041</c:v>
                </c:pt>
                <c:pt idx="317">
                  <c:v>578807.05999999959</c:v>
                </c:pt>
                <c:pt idx="318">
                  <c:v>580630.94000000041</c:v>
                </c:pt>
                <c:pt idx="319">
                  <c:v>582462.80999999959</c:v>
                </c:pt>
                <c:pt idx="320">
                  <c:v>584298.69000000041</c:v>
                </c:pt>
                <c:pt idx="321">
                  <c:v>586134.55999999959</c:v>
                </c:pt>
                <c:pt idx="322">
                  <c:v>587970.44000000041</c:v>
                </c:pt>
                <c:pt idx="323">
                  <c:v>589806.30999999959</c:v>
                </c:pt>
                <c:pt idx="324">
                  <c:v>591642.19000000041</c:v>
                </c:pt>
                <c:pt idx="325">
                  <c:v>593478.05999999959</c:v>
                </c:pt>
                <c:pt idx="326">
                  <c:v>595313.94000000041</c:v>
                </c:pt>
                <c:pt idx="327">
                  <c:v>597149.80999999959</c:v>
                </c:pt>
                <c:pt idx="328">
                  <c:v>598985.69000000041</c:v>
                </c:pt>
                <c:pt idx="329">
                  <c:v>600821.55999999959</c:v>
                </c:pt>
                <c:pt idx="330">
                  <c:v>602657.44000000041</c:v>
                </c:pt>
                <c:pt idx="331">
                  <c:v>604493.30999999959</c:v>
                </c:pt>
                <c:pt idx="332">
                  <c:v>606329.19000000041</c:v>
                </c:pt>
                <c:pt idx="333">
                  <c:v>608165.05999999959</c:v>
                </c:pt>
                <c:pt idx="334">
                  <c:v>610000.94000000041</c:v>
                </c:pt>
                <c:pt idx="335">
                  <c:v>611836.80999999959</c:v>
                </c:pt>
                <c:pt idx="336">
                  <c:v>613672.69000000041</c:v>
                </c:pt>
                <c:pt idx="337">
                  <c:v>615508.55999999959</c:v>
                </c:pt>
                <c:pt idx="338">
                  <c:v>617344.44000000041</c:v>
                </c:pt>
                <c:pt idx="339">
                  <c:v>619180.30999999959</c:v>
                </c:pt>
                <c:pt idx="340">
                  <c:v>621016.19000000041</c:v>
                </c:pt>
                <c:pt idx="341">
                  <c:v>622858.58999999985</c:v>
                </c:pt>
                <c:pt idx="342">
                  <c:v>624714.06000000052</c:v>
                </c:pt>
                <c:pt idx="343">
                  <c:v>626582.58999999985</c:v>
                </c:pt>
                <c:pt idx="344">
                  <c:v>628464.19000000041</c:v>
                </c:pt>
                <c:pt idx="345">
                  <c:v>630358.83999999985</c:v>
                </c:pt>
                <c:pt idx="346">
                  <c:v>632266.56000000052</c:v>
                </c:pt>
                <c:pt idx="347">
                  <c:v>634187.33999999985</c:v>
                </c:pt>
                <c:pt idx="348">
                  <c:v>636121.19000000041</c:v>
                </c:pt>
                <c:pt idx="349">
                  <c:v>638068.08999999985</c:v>
                </c:pt>
                <c:pt idx="350">
                  <c:v>640028.06000000052</c:v>
                </c:pt>
                <c:pt idx="351">
                  <c:v>642001.08999999985</c:v>
                </c:pt>
                <c:pt idx="352">
                  <c:v>643987.19000000041</c:v>
                </c:pt>
                <c:pt idx="353">
                  <c:v>645986.33999999985</c:v>
                </c:pt>
                <c:pt idx="354">
                  <c:v>647998.56000000052</c:v>
                </c:pt>
                <c:pt idx="355">
                  <c:v>650023.83999999985</c:v>
                </c:pt>
                <c:pt idx="356">
                  <c:v>652062.19000000041</c:v>
                </c:pt>
                <c:pt idx="357">
                  <c:v>654113.58999999985</c:v>
                </c:pt>
                <c:pt idx="358">
                  <c:v>656178.06000000052</c:v>
                </c:pt>
                <c:pt idx="359">
                  <c:v>658255.58999999985</c:v>
                </c:pt>
                <c:pt idx="360">
                  <c:v>660339.66000000015</c:v>
                </c:pt>
                <c:pt idx="361">
                  <c:v>662423.71999999974</c:v>
                </c:pt>
                <c:pt idx="362">
                  <c:v>664507.78000000026</c:v>
                </c:pt>
                <c:pt idx="363">
                  <c:v>666591.83999999985</c:v>
                </c:pt>
                <c:pt idx="364">
                  <c:v>668675.91000000015</c:v>
                </c:pt>
                <c:pt idx="365">
                  <c:v>670759.96999999974</c:v>
                </c:pt>
                <c:pt idx="366">
                  <c:v>672844.03000000026</c:v>
                </c:pt>
                <c:pt idx="367">
                  <c:v>674928.08999999985</c:v>
                </c:pt>
                <c:pt idx="368">
                  <c:v>677012.16000000015</c:v>
                </c:pt>
                <c:pt idx="369">
                  <c:v>679096.21999999974</c:v>
                </c:pt>
                <c:pt idx="370">
                  <c:v>681180.28000000026</c:v>
                </c:pt>
                <c:pt idx="371">
                  <c:v>683264.33999999985</c:v>
                </c:pt>
                <c:pt idx="372">
                  <c:v>685348.41000000015</c:v>
                </c:pt>
                <c:pt idx="373">
                  <c:v>687432.46999999974</c:v>
                </c:pt>
                <c:pt idx="374">
                  <c:v>689516.53000000026</c:v>
                </c:pt>
                <c:pt idx="375">
                  <c:v>691600.59002</c:v>
                </c:pt>
                <c:pt idx="376">
                  <c:v>693684.65998</c:v>
                </c:pt>
                <c:pt idx="377">
                  <c:v>695768.7200299995</c:v>
                </c:pt>
                <c:pt idx="378">
                  <c:v>697852.77998000011</c:v>
                </c:pt>
                <c:pt idx="379">
                  <c:v>699936.83999999985</c:v>
                </c:pt>
                <c:pt idx="380">
                  <c:v>702020.90999000054</c:v>
                </c:pt>
                <c:pt idx="381">
                  <c:v>704110.66995999962</c:v>
                </c:pt>
                <c:pt idx="382">
                  <c:v>706211.80997000076</c:v>
                </c:pt>
                <c:pt idx="383">
                  <c:v>708324.33999999985</c:v>
                </c:pt>
                <c:pt idx="384">
                  <c:v>710448.25998999923</c:v>
                </c:pt>
                <c:pt idx="385">
                  <c:v>712583.56999000069</c:v>
                </c:pt>
                <c:pt idx="386">
                  <c:v>714730.25995999947</c:v>
                </c:pt>
                <c:pt idx="387">
                  <c:v>716888.34002999961</c:v>
                </c:pt>
                <c:pt idx="388">
                  <c:v>719057.80997000076</c:v>
                </c:pt>
                <c:pt idx="389">
                  <c:v>721238.67000999954</c:v>
                </c:pt>
                <c:pt idx="390">
                  <c:v>723430.91001999937</c:v>
                </c:pt>
                <c:pt idx="391">
                  <c:v>725634.54003999941</c:v>
                </c:pt>
                <c:pt idx="392">
                  <c:v>727849.56001999974</c:v>
                </c:pt>
                <c:pt idx="393">
                  <c:v>730075.97001999896</c:v>
                </c:pt>
                <c:pt idx="394">
                  <c:v>732313.7599600004</c:v>
                </c:pt>
                <c:pt idx="395">
                  <c:v>734562.93997999933</c:v>
                </c:pt>
                <c:pt idx="396">
                  <c:v>736823.50995000079</c:v>
                </c:pt>
                <c:pt idx="397">
                  <c:v>739095.47003999911</c:v>
                </c:pt>
                <c:pt idx="398">
                  <c:v>741378.81001999974</c:v>
                </c:pt>
                <c:pt idx="399">
                  <c:v>743673.54004000034</c:v>
                </c:pt>
                <c:pt idx="400">
                  <c:v>745973.96005000081</c:v>
                </c:pt>
                <c:pt idx="401">
                  <c:v>748274.3900299985</c:v>
                </c:pt>
                <c:pt idx="402">
                  <c:v>750574.81003000028</c:v>
                </c:pt>
                <c:pt idx="403">
                  <c:v>752875.24002000131</c:v>
                </c:pt>
                <c:pt idx="404">
                  <c:v>755175.66002999991</c:v>
                </c:pt>
                <c:pt idx="405">
                  <c:v>757476.09001000039</c:v>
                </c:pt>
                <c:pt idx="406">
                  <c:v>759776.50992999971</c:v>
                </c:pt>
                <c:pt idx="407">
                  <c:v>762076.93999999948</c:v>
                </c:pt>
                <c:pt idx="408">
                  <c:v>764377.36000999995</c:v>
                </c:pt>
                <c:pt idx="409">
                  <c:v>766677.78999000043</c:v>
                </c:pt>
                <c:pt idx="410">
                  <c:v>768978.21000000089</c:v>
                </c:pt>
                <c:pt idx="411">
                  <c:v>771278.63997999951</c:v>
                </c:pt>
                <c:pt idx="412">
                  <c:v>773579.05999000184</c:v>
                </c:pt>
                <c:pt idx="413">
                  <c:v>775879.49004999921</c:v>
                </c:pt>
                <c:pt idx="414">
                  <c:v>778179.91006000154</c:v>
                </c:pt>
                <c:pt idx="415">
                  <c:v>780480.34004000016</c:v>
                </c:pt>
                <c:pt idx="416">
                  <c:v>782780.75996000133</c:v>
                </c:pt>
                <c:pt idx="417">
                  <c:v>785081.18993999995</c:v>
                </c:pt>
                <c:pt idx="418">
                  <c:v>787381.6099599991</c:v>
                </c:pt>
                <c:pt idx="419">
                  <c:v>789682.04000999965</c:v>
                </c:pt>
                <c:pt idx="420">
                  <c:v>791982.46003000066</c:v>
                </c:pt>
                <c:pt idx="421">
                  <c:v>794283.09998999909</c:v>
                </c:pt>
                <c:pt idx="422">
                  <c:v>796584.15998999961</c:v>
                </c:pt>
                <c:pt idx="423">
                  <c:v>798885.64997999929</c:v>
                </c:pt>
                <c:pt idx="424">
                  <c:v>801187.56003000028</c:v>
                </c:pt>
                <c:pt idx="425">
                  <c:v>803489.90004000068</c:v>
                </c:pt>
                <c:pt idx="426">
                  <c:v>805792.66002999991</c:v>
                </c:pt>
                <c:pt idx="427">
                  <c:v>808095.84998000041</c:v>
                </c:pt>
                <c:pt idx="428">
                  <c:v>810399.45999000035</c:v>
                </c:pt>
                <c:pt idx="429">
                  <c:v>812703.4999599997</c:v>
                </c:pt>
                <c:pt idx="430">
                  <c:v>815007.96000000089</c:v>
                </c:pt>
                <c:pt idx="431">
                  <c:v>817312.84998999909</c:v>
                </c:pt>
                <c:pt idx="432">
                  <c:v>819618.15997000039</c:v>
                </c:pt>
                <c:pt idx="433">
                  <c:v>821923.89997999929</c:v>
                </c:pt>
                <c:pt idx="434">
                  <c:v>824230.05997999944</c:v>
                </c:pt>
                <c:pt idx="435">
                  <c:v>826536.65001999959</c:v>
                </c:pt>
                <c:pt idx="436">
                  <c:v>828843.66004000045</c:v>
                </c:pt>
                <c:pt idx="437">
                  <c:v>831151.10001000017</c:v>
                </c:pt>
                <c:pt idx="438">
                  <c:v>833458.95997999981</c:v>
                </c:pt>
                <c:pt idx="439">
                  <c:v>835767.24997000024</c:v>
                </c:pt>
                <c:pt idx="440">
                  <c:v>838075.74998000078</c:v>
                </c:pt>
                <c:pt idx="441">
                  <c:v>840384.25</c:v>
                </c:pt>
                <c:pt idx="442">
                  <c:v>842692.75</c:v>
                </c:pt>
                <c:pt idx="443">
                  <c:v>845001.25</c:v>
                </c:pt>
                <c:pt idx="444">
                  <c:v>847309.75</c:v>
                </c:pt>
                <c:pt idx="445">
                  <c:v>849618.25</c:v>
                </c:pt>
                <c:pt idx="446">
                  <c:v>851926.75</c:v>
                </c:pt>
                <c:pt idx="447">
                  <c:v>854235.25</c:v>
                </c:pt>
                <c:pt idx="448">
                  <c:v>856543.75</c:v>
                </c:pt>
                <c:pt idx="449">
                  <c:v>858852.25</c:v>
                </c:pt>
                <c:pt idx="450">
                  <c:v>861160.75</c:v>
                </c:pt>
                <c:pt idx="451">
                  <c:v>863469.25</c:v>
                </c:pt>
                <c:pt idx="452">
                  <c:v>865777.75</c:v>
                </c:pt>
                <c:pt idx="453">
                  <c:v>868086.25</c:v>
                </c:pt>
                <c:pt idx="454">
                  <c:v>870394.75</c:v>
                </c:pt>
                <c:pt idx="455">
                  <c:v>872703.25</c:v>
                </c:pt>
                <c:pt idx="456">
                  <c:v>875011.75</c:v>
                </c:pt>
                <c:pt idx="457">
                  <c:v>877320.25</c:v>
                </c:pt>
                <c:pt idx="458">
                  <c:v>879628.75</c:v>
                </c:pt>
                <c:pt idx="459">
                  <c:v>881937.25</c:v>
                </c:pt>
                <c:pt idx="460">
                  <c:v>884245.75</c:v>
                </c:pt>
                <c:pt idx="461">
                  <c:v>886559.3900000006</c:v>
                </c:pt>
                <c:pt idx="462">
                  <c:v>888883.30000000075</c:v>
                </c:pt>
                <c:pt idx="463">
                  <c:v>891217.49000000022</c:v>
                </c:pt>
                <c:pt idx="464">
                  <c:v>893561.94999999925</c:v>
                </c:pt>
                <c:pt idx="465">
                  <c:v>895916.68999999948</c:v>
                </c:pt>
                <c:pt idx="466">
                  <c:v>898281.69999999925</c:v>
                </c:pt>
                <c:pt idx="467">
                  <c:v>900656.99000000022</c:v>
                </c:pt>
                <c:pt idx="468">
                  <c:v>903042.55000000075</c:v>
                </c:pt>
                <c:pt idx="469">
                  <c:v>905438.3900000006</c:v>
                </c:pt>
                <c:pt idx="470">
                  <c:v>907844.5</c:v>
                </c:pt>
                <c:pt idx="471">
                  <c:v>910260.8900000006</c:v>
                </c:pt>
                <c:pt idx="472">
                  <c:v>912687.55000000075</c:v>
                </c:pt>
                <c:pt idx="473">
                  <c:v>915124.49000000022</c:v>
                </c:pt>
                <c:pt idx="474">
                  <c:v>917571.69999999925</c:v>
                </c:pt>
                <c:pt idx="475">
                  <c:v>920029.18999999948</c:v>
                </c:pt>
                <c:pt idx="476">
                  <c:v>922496.94999999925</c:v>
                </c:pt>
                <c:pt idx="477">
                  <c:v>924974.99000000022</c:v>
                </c:pt>
                <c:pt idx="478">
                  <c:v>927463.30000000075</c:v>
                </c:pt>
                <c:pt idx="479">
                  <c:v>929961.8900000006</c:v>
                </c:pt>
                <c:pt idx="480">
                  <c:v>932465.6099999994</c:v>
                </c:pt>
                <c:pt idx="481">
                  <c:v>934969.33999999985</c:v>
                </c:pt>
                <c:pt idx="482">
                  <c:v>937473.06000000052</c:v>
                </c:pt>
                <c:pt idx="483">
                  <c:v>939976.79000000097</c:v>
                </c:pt>
                <c:pt idx="484">
                  <c:v>942480.50999999978</c:v>
                </c:pt>
                <c:pt idx="485">
                  <c:v>944984.24000000022</c:v>
                </c:pt>
                <c:pt idx="486">
                  <c:v>947487.95999999903</c:v>
                </c:pt>
                <c:pt idx="487">
                  <c:v>949991.68999999948</c:v>
                </c:pt>
                <c:pt idx="488">
                  <c:v>952495.41000000015</c:v>
                </c:pt>
                <c:pt idx="489">
                  <c:v>954999.1400000006</c:v>
                </c:pt>
                <c:pt idx="490">
                  <c:v>957502.8599999994</c:v>
                </c:pt>
                <c:pt idx="491">
                  <c:v>960006.58999999985</c:v>
                </c:pt>
                <c:pt idx="492">
                  <c:v>962510.31000000052</c:v>
                </c:pt>
                <c:pt idx="493">
                  <c:v>965014.04000000097</c:v>
                </c:pt>
                <c:pt idx="494">
                  <c:v>967517.75999999978</c:v>
                </c:pt>
                <c:pt idx="495">
                  <c:v>970021.49000000022</c:v>
                </c:pt>
                <c:pt idx="496">
                  <c:v>972525.20999999903</c:v>
                </c:pt>
                <c:pt idx="497">
                  <c:v>975028.93999999948</c:v>
                </c:pt>
                <c:pt idx="498">
                  <c:v>977532.66000000015</c:v>
                </c:pt>
                <c:pt idx="499">
                  <c:v>980036.3900000006</c:v>
                </c:pt>
                <c:pt idx="500">
                  <c:v>982540.1099999994</c:v>
                </c:pt>
                <c:pt idx="501">
                  <c:v>985053.72999999858</c:v>
                </c:pt>
                <c:pt idx="502">
                  <c:v>987587.12999999896</c:v>
                </c:pt>
                <c:pt idx="503">
                  <c:v>990140.33000000007</c:v>
                </c:pt>
                <c:pt idx="504">
                  <c:v>992713.31000000052</c:v>
                </c:pt>
                <c:pt idx="505">
                  <c:v>995306.08000000007</c:v>
                </c:pt>
                <c:pt idx="506">
                  <c:v>997918.62999999896</c:v>
                </c:pt>
                <c:pt idx="507">
                  <c:v>1000550.9799999986</c:v>
                </c:pt>
                <c:pt idx="508">
                  <c:v>1003203.1099999994</c:v>
                </c:pt>
                <c:pt idx="509">
                  <c:v>1005875.0299999993</c:v>
                </c:pt>
                <c:pt idx="510">
                  <c:v>1008566.7299999986</c:v>
                </c:pt>
                <c:pt idx="511">
                  <c:v>1011278.2299999986</c:v>
                </c:pt>
                <c:pt idx="512">
                  <c:v>1014009.5099999998</c:v>
                </c:pt>
                <c:pt idx="513">
                  <c:v>1016760.5800000001</c:v>
                </c:pt>
                <c:pt idx="514">
                  <c:v>1019531.4299999997</c:v>
                </c:pt>
                <c:pt idx="515">
                  <c:v>1022322.0800000001</c:v>
                </c:pt>
                <c:pt idx="516">
                  <c:v>1025132.5099999998</c:v>
                </c:pt>
                <c:pt idx="517">
                  <c:v>1027962.7299999986</c:v>
                </c:pt>
                <c:pt idx="518">
                  <c:v>1030812.7299999986</c:v>
                </c:pt>
                <c:pt idx="519">
                  <c:v>1033682.5299999993</c:v>
                </c:pt>
                <c:pt idx="520">
                  <c:v>1036562.2200000007</c:v>
                </c:pt>
                <c:pt idx="521">
                  <c:v>1039441.9100000001</c:v>
                </c:pt>
                <c:pt idx="522">
                  <c:v>1042321.5899999999</c:v>
                </c:pt>
                <c:pt idx="523">
                  <c:v>1045201.2799999993</c:v>
                </c:pt>
                <c:pt idx="524">
                  <c:v>1048080.9700000007</c:v>
                </c:pt>
                <c:pt idx="525">
                  <c:v>1050960.6600000001</c:v>
                </c:pt>
                <c:pt idx="526">
                  <c:v>1053840.3399999999</c:v>
                </c:pt>
                <c:pt idx="527">
                  <c:v>1056720.0299999993</c:v>
                </c:pt>
                <c:pt idx="528">
                  <c:v>1059599.7200000007</c:v>
                </c:pt>
                <c:pt idx="529">
                  <c:v>1062479.4100000001</c:v>
                </c:pt>
                <c:pt idx="530">
                  <c:v>1065359.0899999999</c:v>
                </c:pt>
                <c:pt idx="531">
                  <c:v>1068238.7799999993</c:v>
                </c:pt>
                <c:pt idx="532">
                  <c:v>1071118.4700000007</c:v>
                </c:pt>
                <c:pt idx="533">
                  <c:v>1073998.1600000001</c:v>
                </c:pt>
                <c:pt idx="534">
                  <c:v>1076877.8399999999</c:v>
                </c:pt>
                <c:pt idx="535">
                  <c:v>1079757.5299999993</c:v>
                </c:pt>
                <c:pt idx="536">
                  <c:v>1082637.2200000007</c:v>
                </c:pt>
                <c:pt idx="537">
                  <c:v>1085516.9100000001</c:v>
                </c:pt>
                <c:pt idx="538">
                  <c:v>1088396.5899999999</c:v>
                </c:pt>
                <c:pt idx="539">
                  <c:v>1091276.2799999993</c:v>
                </c:pt>
                <c:pt idx="540">
                  <c:v>1094155.9700000007</c:v>
                </c:pt>
                <c:pt idx="541">
                  <c:v>1097040.1600000001</c:v>
                </c:pt>
                <c:pt idx="542">
                  <c:v>1099933.3399999999</c:v>
                </c:pt>
                <c:pt idx="543">
                  <c:v>1102835.5299999993</c:v>
                </c:pt>
                <c:pt idx="544">
                  <c:v>1105746.7200000007</c:v>
                </c:pt>
                <c:pt idx="545">
                  <c:v>1108666.9100000001</c:v>
                </c:pt>
                <c:pt idx="546">
                  <c:v>1111596.0899999999</c:v>
                </c:pt>
                <c:pt idx="547">
                  <c:v>1114534.2799999993</c:v>
                </c:pt>
                <c:pt idx="548">
                  <c:v>1117481.4700000007</c:v>
                </c:pt>
                <c:pt idx="549">
                  <c:v>1120437.6600000001</c:v>
                </c:pt>
                <c:pt idx="550">
                  <c:v>1123402.8399999999</c:v>
                </c:pt>
                <c:pt idx="551">
                  <c:v>1126377.0299999993</c:v>
                </c:pt>
                <c:pt idx="552">
                  <c:v>1129360.2200000007</c:v>
                </c:pt>
                <c:pt idx="553">
                  <c:v>1132352.410000002</c:v>
                </c:pt>
                <c:pt idx="554">
                  <c:v>1135353.5900000017</c:v>
                </c:pt>
                <c:pt idx="555">
                  <c:v>1138363.7800000012</c:v>
                </c:pt>
                <c:pt idx="556">
                  <c:v>1141382.9700000007</c:v>
                </c:pt>
                <c:pt idx="557">
                  <c:v>1144411.160000002</c:v>
                </c:pt>
                <c:pt idx="558">
                  <c:v>1147448.3400000017</c:v>
                </c:pt>
                <c:pt idx="559">
                  <c:v>1150494.5300000012</c:v>
                </c:pt>
                <c:pt idx="560">
                  <c:v>1153545.2200000007</c:v>
                </c:pt>
                <c:pt idx="561">
                  <c:v>1156595.910000002</c:v>
                </c:pt>
                <c:pt idx="562">
                  <c:v>1159646.5900000017</c:v>
                </c:pt>
                <c:pt idx="563">
                  <c:v>1162697.2800000012</c:v>
                </c:pt>
                <c:pt idx="564">
                  <c:v>1165747.9700000007</c:v>
                </c:pt>
                <c:pt idx="565">
                  <c:v>1168798.660000002</c:v>
                </c:pt>
                <c:pt idx="566">
                  <c:v>1171849.3400000017</c:v>
                </c:pt>
                <c:pt idx="567">
                  <c:v>1174900.0300000012</c:v>
                </c:pt>
                <c:pt idx="568">
                  <c:v>1177950.7200000007</c:v>
                </c:pt>
                <c:pt idx="569">
                  <c:v>1181001.410000002</c:v>
                </c:pt>
                <c:pt idx="570">
                  <c:v>1184052.0900000017</c:v>
                </c:pt>
                <c:pt idx="571">
                  <c:v>1187102.7800000012</c:v>
                </c:pt>
                <c:pt idx="572">
                  <c:v>1190153.4699999988</c:v>
                </c:pt>
                <c:pt idx="573">
                  <c:v>1193204.1600000001</c:v>
                </c:pt>
                <c:pt idx="574">
                  <c:v>1196254.8399999999</c:v>
                </c:pt>
                <c:pt idx="575">
                  <c:v>1199305.5300000012</c:v>
                </c:pt>
                <c:pt idx="576">
                  <c:v>1202356.2199999988</c:v>
                </c:pt>
                <c:pt idx="577">
                  <c:v>1205406.9100000001</c:v>
                </c:pt>
                <c:pt idx="578">
                  <c:v>1208457.5899999999</c:v>
                </c:pt>
                <c:pt idx="579">
                  <c:v>1211508.2800000012</c:v>
                </c:pt>
                <c:pt idx="580">
                  <c:v>1214558.9699999988</c:v>
                </c:pt>
                <c:pt idx="581">
                  <c:v>1217621.5500000007</c:v>
                </c:pt>
                <c:pt idx="582">
                  <c:v>1220707.9199999981</c:v>
                </c:pt>
                <c:pt idx="583">
                  <c:v>1223818.0700000003</c:v>
                </c:pt>
                <c:pt idx="584">
                  <c:v>1226952.0199999996</c:v>
                </c:pt>
                <c:pt idx="585">
                  <c:v>1230109.75</c:v>
                </c:pt>
                <c:pt idx="586">
                  <c:v>1233291.2699999996</c:v>
                </c:pt>
                <c:pt idx="587">
                  <c:v>1236496.5700000003</c:v>
                </c:pt>
                <c:pt idx="588">
                  <c:v>1239725.6699999981</c:v>
                </c:pt>
                <c:pt idx="589">
                  <c:v>1242978.5500000007</c:v>
                </c:pt>
                <c:pt idx="590">
                  <c:v>1246255.2199999988</c:v>
                </c:pt>
                <c:pt idx="591">
                  <c:v>1249555.6700000018</c:v>
                </c:pt>
                <c:pt idx="592">
                  <c:v>1252879.9199999981</c:v>
                </c:pt>
                <c:pt idx="593">
                  <c:v>1256227.9499999993</c:v>
                </c:pt>
                <c:pt idx="594">
                  <c:v>1259599.7699999996</c:v>
                </c:pt>
                <c:pt idx="595">
                  <c:v>1262995.370000001</c:v>
                </c:pt>
                <c:pt idx="596">
                  <c:v>1266414.7699999996</c:v>
                </c:pt>
                <c:pt idx="597">
                  <c:v>1269857.9499999993</c:v>
                </c:pt>
                <c:pt idx="598">
                  <c:v>1273324.9199999981</c:v>
                </c:pt>
                <c:pt idx="599">
                  <c:v>1276815.6700000018</c:v>
                </c:pt>
                <c:pt idx="600">
                  <c:v>1280318.3299999982</c:v>
                </c:pt>
                <c:pt idx="601">
                  <c:v>1283820.9700000025</c:v>
                </c:pt>
                <c:pt idx="602">
                  <c:v>1287323.629999999</c:v>
                </c:pt>
                <c:pt idx="603">
                  <c:v>1290826.2699999996</c:v>
                </c:pt>
                <c:pt idx="604">
                  <c:v>1294328.9299999997</c:v>
                </c:pt>
                <c:pt idx="605">
                  <c:v>1297831.5700000003</c:v>
                </c:pt>
                <c:pt idx="606">
                  <c:v>1301334.2300000004</c:v>
                </c:pt>
                <c:pt idx="607">
                  <c:v>1304836.870000001</c:v>
                </c:pt>
                <c:pt idx="608">
                  <c:v>1308339.5299999975</c:v>
                </c:pt>
                <c:pt idx="609">
                  <c:v>1311842.1700000018</c:v>
                </c:pt>
                <c:pt idx="610">
                  <c:v>1315344.8299999982</c:v>
                </c:pt>
                <c:pt idx="611">
                  <c:v>1318847.4700000025</c:v>
                </c:pt>
                <c:pt idx="612">
                  <c:v>1322350.129999999</c:v>
                </c:pt>
                <c:pt idx="613">
                  <c:v>1325852.7699999996</c:v>
                </c:pt>
                <c:pt idx="614">
                  <c:v>1329355.4299999997</c:v>
                </c:pt>
                <c:pt idx="615">
                  <c:v>1332858.0700000003</c:v>
                </c:pt>
                <c:pt idx="616">
                  <c:v>1336360.7300000004</c:v>
                </c:pt>
                <c:pt idx="617">
                  <c:v>1339863.370000001</c:v>
                </c:pt>
                <c:pt idx="618">
                  <c:v>1343366.0299999975</c:v>
                </c:pt>
                <c:pt idx="619">
                  <c:v>1346868.6700000018</c:v>
                </c:pt>
                <c:pt idx="620">
                  <c:v>1350371.3299999982</c:v>
                </c:pt>
                <c:pt idx="621">
                  <c:v>1353876.4100000001</c:v>
                </c:pt>
                <c:pt idx="622">
                  <c:v>1357386.3500000015</c:v>
                </c:pt>
                <c:pt idx="623">
                  <c:v>1360901.1600000001</c:v>
                </c:pt>
                <c:pt idx="624">
                  <c:v>1364420.8299999982</c:v>
                </c:pt>
                <c:pt idx="625">
                  <c:v>1367945.3599999994</c:v>
                </c:pt>
                <c:pt idx="626">
                  <c:v>1371474.75</c:v>
                </c:pt>
                <c:pt idx="627">
                  <c:v>1375009.0100000016</c:v>
                </c:pt>
                <c:pt idx="628">
                  <c:v>1378548.129999999</c:v>
                </c:pt>
                <c:pt idx="629">
                  <c:v>1382092.1099999994</c:v>
                </c:pt>
                <c:pt idx="630">
                  <c:v>1385640.9499999993</c:v>
                </c:pt>
                <c:pt idx="631">
                  <c:v>1389194.6600000001</c:v>
                </c:pt>
                <c:pt idx="632">
                  <c:v>1392753.2300000004</c:v>
                </c:pt>
                <c:pt idx="633">
                  <c:v>1396316.6600000001</c:v>
                </c:pt>
                <c:pt idx="634">
                  <c:v>1399884.9499999993</c:v>
                </c:pt>
                <c:pt idx="635">
                  <c:v>1403458.1099999994</c:v>
                </c:pt>
                <c:pt idx="636">
                  <c:v>1407036.129999999</c:v>
                </c:pt>
                <c:pt idx="637">
                  <c:v>1410619.0100000016</c:v>
                </c:pt>
                <c:pt idx="638">
                  <c:v>1414206.75</c:v>
                </c:pt>
                <c:pt idx="639">
                  <c:v>1417799.3599999994</c:v>
                </c:pt>
                <c:pt idx="640">
                  <c:v>1421394.3900000006</c:v>
                </c:pt>
                <c:pt idx="641">
                  <c:v>1424989.4399999976</c:v>
                </c:pt>
                <c:pt idx="642">
                  <c:v>1428584.4600000009</c:v>
                </c:pt>
                <c:pt idx="643">
                  <c:v>1432179.5100000016</c:v>
                </c:pt>
                <c:pt idx="644">
                  <c:v>1435774.5399999991</c:v>
                </c:pt>
                <c:pt idx="645">
                  <c:v>1439369.5899999999</c:v>
                </c:pt>
                <c:pt idx="646">
                  <c:v>1442964.6099999994</c:v>
                </c:pt>
                <c:pt idx="647">
                  <c:v>1446559.6600000001</c:v>
                </c:pt>
                <c:pt idx="648">
                  <c:v>1450154.6900000013</c:v>
                </c:pt>
                <c:pt idx="649">
                  <c:v>1453749.7399999984</c:v>
                </c:pt>
                <c:pt idx="650">
                  <c:v>1457344.7600000016</c:v>
                </c:pt>
                <c:pt idx="651">
                  <c:v>1460939.8099999987</c:v>
                </c:pt>
                <c:pt idx="652">
                  <c:v>1464534.8399999999</c:v>
                </c:pt>
                <c:pt idx="653">
                  <c:v>1468129.8900000006</c:v>
                </c:pt>
                <c:pt idx="654">
                  <c:v>1471724.9100000001</c:v>
                </c:pt>
                <c:pt idx="655">
                  <c:v>1475319.9600000009</c:v>
                </c:pt>
                <c:pt idx="656">
                  <c:v>1478914.9899999984</c:v>
                </c:pt>
                <c:pt idx="657">
                  <c:v>1482510.0399999991</c:v>
                </c:pt>
                <c:pt idx="658">
                  <c:v>1486105.0600000024</c:v>
                </c:pt>
                <c:pt idx="659">
                  <c:v>1489700.1099999994</c:v>
                </c:pt>
                <c:pt idx="660">
                  <c:v>1493295.1400000006</c:v>
                </c:pt>
                <c:pt idx="661">
                  <c:v>1496897.3599999994</c:v>
                </c:pt>
                <c:pt idx="662">
                  <c:v>1500513.9100000001</c:v>
                </c:pt>
                <c:pt idx="663">
                  <c:v>1504144.8300000019</c:v>
                </c:pt>
                <c:pt idx="664">
                  <c:v>1507790.0899999999</c:v>
                </c:pt>
                <c:pt idx="665">
                  <c:v>1511449.7100000009</c:v>
                </c:pt>
                <c:pt idx="666">
                  <c:v>1515123.6600000001</c:v>
                </c:pt>
                <c:pt idx="667">
                  <c:v>1518811.9800000004</c:v>
                </c:pt>
                <c:pt idx="668">
                  <c:v>1522514.6400000006</c:v>
                </c:pt>
                <c:pt idx="669">
                  <c:v>1526231.6600000001</c:v>
                </c:pt>
                <c:pt idx="670">
                  <c:v>1529963.0100000016</c:v>
                </c:pt>
                <c:pt idx="671">
                  <c:v>1533708.7300000004</c:v>
                </c:pt>
                <c:pt idx="672">
                  <c:v>1537468.7899999991</c:v>
                </c:pt>
                <c:pt idx="673">
                  <c:v>1541243.2100000009</c:v>
                </c:pt>
                <c:pt idx="674">
                  <c:v>1545031.9600000009</c:v>
                </c:pt>
                <c:pt idx="675">
                  <c:v>1548835.0800000019</c:v>
                </c:pt>
                <c:pt idx="676">
                  <c:v>1552652.5399999991</c:v>
                </c:pt>
                <c:pt idx="677">
                  <c:v>1556484.3599999994</c:v>
                </c:pt>
                <c:pt idx="678">
                  <c:v>1560330.5100000016</c:v>
                </c:pt>
                <c:pt idx="679">
                  <c:v>1564191.0300000012</c:v>
                </c:pt>
                <c:pt idx="680">
                  <c:v>1568058.7199999988</c:v>
                </c:pt>
                <c:pt idx="681">
                  <c:v>1571926.4100000001</c:v>
                </c:pt>
                <c:pt idx="682">
                  <c:v>1575794.0899999999</c:v>
                </c:pt>
                <c:pt idx="683">
                  <c:v>1579661.7800000012</c:v>
                </c:pt>
              </c:numCache>
            </c:numRef>
          </c:yVal>
          <c:smooth val="0"/>
          <c:extLst>
            <c:ext xmlns:c16="http://schemas.microsoft.com/office/drawing/2014/chart" uri="{C3380CC4-5D6E-409C-BE32-E72D297353CC}">
              <c16:uniqueId val="{00000000-4926-4D02-BCBD-56D2F115F683}"/>
            </c:ext>
          </c:extLst>
        </c:ser>
        <c:ser>
          <c:idx val="1"/>
          <c:order val="1"/>
          <c:tx>
            <c:strRef>
              <c:f>PowellElevAreaVolDiff!$G$3</c:f>
              <c:strCache>
                <c:ptCount val="1"/>
                <c:pt idx="0">
                  <c:v>4.3 feet elevation diff.</c:v>
                </c:pt>
              </c:strCache>
            </c:strRef>
          </c:tx>
          <c:xVal>
            <c:numRef>
              <c:f>PowellElevAreaVolDiff!$A$5:$A$688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PowellElevAreaVolDiff!$G$5:$G$688</c:f>
              <c:numCache>
                <c:formatCode>_(* #,##0_);_(* \(#,##0\);_(* "-"??_);_(@_)</c:formatCode>
                <c:ptCount val="684"/>
                <c:pt idx="0">
                  <c:v>#N/A</c:v>
                </c:pt>
                <c:pt idx="1">
                  <c:v>#N/A</c:v>
                </c:pt>
                <c:pt idx="2">
                  <c:v>#N/A</c:v>
                </c:pt>
                <c:pt idx="3">
                  <c:v>#N/A</c:v>
                </c:pt>
                <c:pt idx="4">
                  <c:v>#N/A</c:v>
                </c:pt>
                <c:pt idx="5">
                  <c:v>#N/A</c:v>
                </c:pt>
                <c:pt idx="6">
                  <c:v>#N/A</c:v>
                </c:pt>
                <c:pt idx="7">
                  <c:v>#N/A</c:v>
                </c:pt>
                <c:pt idx="8">
                  <c:v>#N/A</c:v>
                </c:pt>
                <c:pt idx="9">
                  <c:v>93184.99</c:v>
                </c:pt>
                <c:pt idx="10">
                  <c:v>93589.759999999995</c:v>
                </c:pt>
                <c:pt idx="11">
                  <c:v>93994.540000000008</c:v>
                </c:pt>
                <c:pt idx="12">
                  <c:v>94399.31</c:v>
                </c:pt>
                <c:pt idx="13">
                  <c:v>94804.090000000011</c:v>
                </c:pt>
                <c:pt idx="14">
                  <c:v>95208.859999999986</c:v>
                </c:pt>
                <c:pt idx="15">
                  <c:v>95613.64</c:v>
                </c:pt>
                <c:pt idx="16">
                  <c:v>96018.409999999989</c:v>
                </c:pt>
                <c:pt idx="17">
                  <c:v>96423.189999600014</c:v>
                </c:pt>
                <c:pt idx="18">
                  <c:v>96827.96</c:v>
                </c:pt>
                <c:pt idx="19">
                  <c:v>97232.739999999991</c:v>
                </c:pt>
                <c:pt idx="20">
                  <c:v>97637.51</c:v>
                </c:pt>
                <c:pt idx="21">
                  <c:v>98044.55</c:v>
                </c:pt>
                <c:pt idx="22">
                  <c:v>98456.109999999986</c:v>
                </c:pt>
                <c:pt idx="23">
                  <c:v>98872.200000000012</c:v>
                </c:pt>
                <c:pt idx="24">
                  <c:v>99292.81</c:v>
                </c:pt>
                <c:pt idx="25">
                  <c:v>99717.950000000012</c:v>
                </c:pt>
                <c:pt idx="26">
                  <c:v>100147.60999999999</c:v>
                </c:pt>
                <c:pt idx="27">
                  <c:v>100581.79999999999</c:v>
                </c:pt>
                <c:pt idx="28">
                  <c:v>101020.51000000001</c:v>
                </c:pt>
                <c:pt idx="29">
                  <c:v>101463.75</c:v>
                </c:pt>
                <c:pt idx="30">
                  <c:v>101909.25</c:v>
                </c:pt>
                <c:pt idx="31">
                  <c:v>102354.75</c:v>
                </c:pt>
                <c:pt idx="32">
                  <c:v>102800.25</c:v>
                </c:pt>
                <c:pt idx="33">
                  <c:v>103245.75</c:v>
                </c:pt>
                <c:pt idx="34">
                  <c:v>103691.25</c:v>
                </c:pt>
                <c:pt idx="35">
                  <c:v>104136.75</c:v>
                </c:pt>
                <c:pt idx="36">
                  <c:v>104582.25</c:v>
                </c:pt>
                <c:pt idx="37">
                  <c:v>105027.75</c:v>
                </c:pt>
                <c:pt idx="38">
                  <c:v>105473.25</c:v>
                </c:pt>
                <c:pt idx="39">
                  <c:v>105918.75</c:v>
                </c:pt>
                <c:pt idx="40">
                  <c:v>106364.25</c:v>
                </c:pt>
                <c:pt idx="41">
                  <c:v>106809.75</c:v>
                </c:pt>
                <c:pt idx="42">
                  <c:v>107255.25</c:v>
                </c:pt>
                <c:pt idx="43">
                  <c:v>107700.75</c:v>
                </c:pt>
                <c:pt idx="44">
                  <c:v>108146.25</c:v>
                </c:pt>
                <c:pt idx="45">
                  <c:v>108591.75</c:v>
                </c:pt>
                <c:pt idx="46">
                  <c:v>109037.25</c:v>
                </c:pt>
                <c:pt idx="47">
                  <c:v>109482.75</c:v>
                </c:pt>
                <c:pt idx="48">
                  <c:v>109928.25</c:v>
                </c:pt>
                <c:pt idx="49">
                  <c:v>110373.75</c:v>
                </c:pt>
                <c:pt idx="50">
                  <c:v>110819.25</c:v>
                </c:pt>
                <c:pt idx="51">
                  <c:v>111264.75</c:v>
                </c:pt>
                <c:pt idx="52">
                  <c:v>111710.25</c:v>
                </c:pt>
                <c:pt idx="53">
                  <c:v>112155.75</c:v>
                </c:pt>
                <c:pt idx="54">
                  <c:v>112601.25</c:v>
                </c:pt>
                <c:pt idx="55">
                  <c:v>113046.75</c:v>
                </c:pt>
                <c:pt idx="56">
                  <c:v>113492.25</c:v>
                </c:pt>
                <c:pt idx="57">
                  <c:v>113937.75</c:v>
                </c:pt>
                <c:pt idx="58">
                  <c:v>114383.25</c:v>
                </c:pt>
                <c:pt idx="59">
                  <c:v>114828.75</c:v>
                </c:pt>
                <c:pt idx="60">
                  <c:v>115274.25</c:v>
                </c:pt>
                <c:pt idx="61">
                  <c:v>115719.89000000001</c:v>
                </c:pt>
                <c:pt idx="62">
                  <c:v>116165.81999999995</c:v>
                </c:pt>
                <c:pt idx="63">
                  <c:v>116612.04000000004</c:v>
                </c:pt>
                <c:pt idx="64">
                  <c:v>117058.55000000005</c:v>
                </c:pt>
                <c:pt idx="65">
                  <c:v>117505.33999999997</c:v>
                </c:pt>
                <c:pt idx="66">
                  <c:v>117952.42000000004</c:v>
                </c:pt>
                <c:pt idx="67">
                  <c:v>118399.79000000004</c:v>
                </c:pt>
                <c:pt idx="68">
                  <c:v>118847.44999999995</c:v>
                </c:pt>
                <c:pt idx="69">
                  <c:v>119295.39000000001</c:v>
                </c:pt>
                <c:pt idx="70">
                  <c:v>119743.48000400001</c:v>
                </c:pt>
                <c:pt idx="71">
                  <c:v>120191.57000000007</c:v>
                </c:pt>
                <c:pt idx="72">
                  <c:v>120639.66000299994</c:v>
                </c:pt>
                <c:pt idx="73">
                  <c:v>121087.740001</c:v>
                </c:pt>
                <c:pt idx="74">
                  <c:v>121535.82999900007</c:v>
                </c:pt>
                <c:pt idx="75">
                  <c:v>121983.9199969999</c:v>
                </c:pt>
                <c:pt idx="76">
                  <c:v>122432.01000199991</c:v>
                </c:pt>
                <c:pt idx="77">
                  <c:v>122880.0900020001</c:v>
                </c:pt>
                <c:pt idx="78">
                  <c:v>123328.18000099994</c:v>
                </c:pt>
                <c:pt idx="79">
                  <c:v>123776.26999599999</c:v>
                </c:pt>
                <c:pt idx="80">
                  <c:v>124224.35999899998</c:v>
                </c:pt>
                <c:pt idx="81">
                  <c:v>124672.43999800005</c:v>
                </c:pt>
                <c:pt idx="82">
                  <c:v>125120.53000099992</c:v>
                </c:pt>
                <c:pt idx="83">
                  <c:v>125568.620001</c:v>
                </c:pt>
                <c:pt idx="84">
                  <c:v>126016.7100030001</c:v>
                </c:pt>
                <c:pt idx="85">
                  <c:v>126464.78999800002</c:v>
                </c:pt>
                <c:pt idx="86">
                  <c:v>126912.87999799987</c:v>
                </c:pt>
                <c:pt idx="87">
                  <c:v>127360.96999900008</c:v>
                </c:pt>
                <c:pt idx="88">
                  <c:v>127809.05999999994</c:v>
                </c:pt>
                <c:pt idx="89">
                  <c:v>128257.14000099991</c:v>
                </c:pt>
                <c:pt idx="90">
                  <c:v>128705.22999900009</c:v>
                </c:pt>
                <c:pt idx="91">
                  <c:v>129153.31999799993</c:v>
                </c:pt>
                <c:pt idx="92">
                  <c:v>129601.40999999992</c:v>
                </c:pt>
                <c:pt idx="93">
                  <c:v>130049.48999999999</c:v>
                </c:pt>
                <c:pt idx="94">
                  <c:v>130497.57999999996</c:v>
                </c:pt>
                <c:pt idx="95">
                  <c:v>130945.67000000016</c:v>
                </c:pt>
                <c:pt idx="96">
                  <c:v>131393.76</c:v>
                </c:pt>
                <c:pt idx="97">
                  <c:v>131841.84000000008</c:v>
                </c:pt>
                <c:pt idx="98">
                  <c:v>132289.93000000017</c:v>
                </c:pt>
                <c:pt idx="99">
                  <c:v>132738.01999999979</c:v>
                </c:pt>
                <c:pt idx="100">
                  <c:v>133186.1100000001</c:v>
                </c:pt>
                <c:pt idx="101">
                  <c:v>133638.39000000013</c:v>
                </c:pt>
                <c:pt idx="102">
                  <c:v>134099.06000000006</c:v>
                </c:pt>
                <c:pt idx="103">
                  <c:v>134568.12000000011</c:v>
                </c:pt>
                <c:pt idx="104">
                  <c:v>135045.55999999982</c:v>
                </c:pt>
                <c:pt idx="105">
                  <c:v>135531.3899999999</c:v>
                </c:pt>
                <c:pt idx="106">
                  <c:v>136025.60999999987</c:v>
                </c:pt>
                <c:pt idx="107">
                  <c:v>136528.21999999997</c:v>
                </c:pt>
                <c:pt idx="108">
                  <c:v>137039.2100000002</c:v>
                </c:pt>
                <c:pt idx="109">
                  <c:v>137558.59000000008</c:v>
                </c:pt>
                <c:pt idx="110">
                  <c:v>138082.15999999992</c:v>
                </c:pt>
                <c:pt idx="111">
                  <c:v>138605.74</c:v>
                </c:pt>
                <c:pt idx="112">
                  <c:v>139129.31000000006</c:v>
                </c:pt>
                <c:pt idx="113">
                  <c:v>139652.89000000013</c:v>
                </c:pt>
                <c:pt idx="114">
                  <c:v>140176.45999999996</c:v>
                </c:pt>
                <c:pt idx="115">
                  <c:v>140700.04000000004</c:v>
                </c:pt>
                <c:pt idx="116">
                  <c:v>141223.60999999987</c:v>
                </c:pt>
                <c:pt idx="117">
                  <c:v>141747.18999999994</c:v>
                </c:pt>
                <c:pt idx="118">
                  <c:v>142270.76</c:v>
                </c:pt>
                <c:pt idx="119">
                  <c:v>142794.34000000008</c:v>
                </c:pt>
                <c:pt idx="120">
                  <c:v>143317.90999999992</c:v>
                </c:pt>
                <c:pt idx="121">
                  <c:v>143841.49</c:v>
                </c:pt>
                <c:pt idx="122">
                  <c:v>144365.06000000006</c:v>
                </c:pt>
                <c:pt idx="123">
                  <c:v>144888.64000000013</c:v>
                </c:pt>
                <c:pt idx="124">
                  <c:v>145412.20999999996</c:v>
                </c:pt>
                <c:pt idx="125">
                  <c:v>145935.79000000004</c:v>
                </c:pt>
                <c:pt idx="126">
                  <c:v>146459.35999999987</c:v>
                </c:pt>
                <c:pt idx="127">
                  <c:v>146982.93999999994</c:v>
                </c:pt>
                <c:pt idx="128">
                  <c:v>147506.51</c:v>
                </c:pt>
                <c:pt idx="129">
                  <c:v>148030.09000000008</c:v>
                </c:pt>
                <c:pt idx="130">
                  <c:v>148553.65999999992</c:v>
                </c:pt>
                <c:pt idx="131">
                  <c:v>149077.24</c:v>
                </c:pt>
                <c:pt idx="132">
                  <c:v>149600.81000000006</c:v>
                </c:pt>
                <c:pt idx="133">
                  <c:v>150124.39000000013</c:v>
                </c:pt>
                <c:pt idx="134">
                  <c:v>150647.95999999996</c:v>
                </c:pt>
                <c:pt idx="135">
                  <c:v>151171.54000000004</c:v>
                </c:pt>
                <c:pt idx="136">
                  <c:v>151695.10999999987</c:v>
                </c:pt>
                <c:pt idx="137">
                  <c:v>152218.68999999994</c:v>
                </c:pt>
                <c:pt idx="138">
                  <c:v>152742.26</c:v>
                </c:pt>
                <c:pt idx="139">
                  <c:v>153265.84000000008</c:v>
                </c:pt>
                <c:pt idx="140">
                  <c:v>153789.40999999992</c:v>
                </c:pt>
                <c:pt idx="141">
                  <c:v>154319.2899999998</c:v>
                </c:pt>
                <c:pt idx="142">
                  <c:v>154861.76000000001</c:v>
                </c:pt>
                <c:pt idx="143">
                  <c:v>155416.84000000008</c:v>
                </c:pt>
                <c:pt idx="144">
                  <c:v>155984.51</c:v>
                </c:pt>
                <c:pt idx="145">
                  <c:v>156564.79000000004</c:v>
                </c:pt>
                <c:pt idx="146">
                  <c:v>157157.65999999992</c:v>
                </c:pt>
                <c:pt idx="147">
                  <c:v>157763.1399999999</c:v>
                </c:pt>
                <c:pt idx="148">
                  <c:v>158381.20999999996</c:v>
                </c:pt>
                <c:pt idx="149">
                  <c:v>159011.8899999999</c:v>
                </c:pt>
                <c:pt idx="150">
                  <c:v>159648.8600000001</c:v>
                </c:pt>
                <c:pt idx="151">
                  <c:v>160285.84000000008</c:v>
                </c:pt>
                <c:pt idx="152">
                  <c:v>160922.80999999982</c:v>
                </c:pt>
                <c:pt idx="153">
                  <c:v>161559.79000000027</c:v>
                </c:pt>
                <c:pt idx="154">
                  <c:v>162196.76000000024</c:v>
                </c:pt>
                <c:pt idx="155">
                  <c:v>162833.74</c:v>
                </c:pt>
                <c:pt idx="156">
                  <c:v>163470.7100000002</c:v>
                </c:pt>
                <c:pt idx="157">
                  <c:v>164107.69000000018</c:v>
                </c:pt>
                <c:pt idx="158">
                  <c:v>164744.65999999992</c:v>
                </c:pt>
                <c:pt idx="159">
                  <c:v>165381.64000000013</c:v>
                </c:pt>
                <c:pt idx="160">
                  <c:v>166018.60999999987</c:v>
                </c:pt>
                <c:pt idx="161">
                  <c:v>166655.59000000032</c:v>
                </c:pt>
                <c:pt idx="162">
                  <c:v>167292.55999999959</c:v>
                </c:pt>
                <c:pt idx="163">
                  <c:v>167929.54000000004</c:v>
                </c:pt>
                <c:pt idx="164">
                  <c:v>168566.51000000024</c:v>
                </c:pt>
                <c:pt idx="165">
                  <c:v>169203.48999999976</c:v>
                </c:pt>
                <c:pt idx="166">
                  <c:v>169840.45999999996</c:v>
                </c:pt>
                <c:pt idx="167">
                  <c:v>170477.44000000041</c:v>
                </c:pt>
                <c:pt idx="168">
                  <c:v>171114.40999999968</c:v>
                </c:pt>
                <c:pt idx="169">
                  <c:v>171751.39000000013</c:v>
                </c:pt>
                <c:pt idx="170">
                  <c:v>172388.35999999987</c:v>
                </c:pt>
                <c:pt idx="171">
                  <c:v>173025.34000000032</c:v>
                </c:pt>
                <c:pt idx="172">
                  <c:v>173662.30999999959</c:v>
                </c:pt>
                <c:pt idx="173">
                  <c:v>174299.29000000004</c:v>
                </c:pt>
                <c:pt idx="174">
                  <c:v>174936.26000000024</c:v>
                </c:pt>
                <c:pt idx="175">
                  <c:v>175573.23999999976</c:v>
                </c:pt>
                <c:pt idx="176">
                  <c:v>176210.20999999996</c:v>
                </c:pt>
                <c:pt idx="177">
                  <c:v>176847.19000000041</c:v>
                </c:pt>
                <c:pt idx="178">
                  <c:v>177484.15999999968</c:v>
                </c:pt>
                <c:pt idx="179">
                  <c:v>178121.14000000013</c:v>
                </c:pt>
                <c:pt idx="180">
                  <c:v>178758.10999999987</c:v>
                </c:pt>
                <c:pt idx="181">
                  <c:v>179396.66000000015</c:v>
                </c:pt>
                <c:pt idx="182">
                  <c:v>180038.35999999987</c:v>
                </c:pt>
                <c:pt idx="183">
                  <c:v>180683.20999999996</c:v>
                </c:pt>
                <c:pt idx="184">
                  <c:v>181331.20999999996</c:v>
                </c:pt>
                <c:pt idx="185">
                  <c:v>181982.35999999987</c:v>
                </c:pt>
                <c:pt idx="186">
                  <c:v>182636.65999999968</c:v>
                </c:pt>
                <c:pt idx="187">
                  <c:v>183294.11000000034</c:v>
                </c:pt>
                <c:pt idx="188">
                  <c:v>183954.70999999996</c:v>
                </c:pt>
                <c:pt idx="189">
                  <c:v>184618.45999999996</c:v>
                </c:pt>
                <c:pt idx="190">
                  <c:v>185283.79000000004</c:v>
                </c:pt>
                <c:pt idx="191">
                  <c:v>185949.10999999987</c:v>
                </c:pt>
                <c:pt idx="192">
                  <c:v>186614.43999999994</c:v>
                </c:pt>
                <c:pt idx="193">
                  <c:v>187279.76000000024</c:v>
                </c:pt>
                <c:pt idx="194">
                  <c:v>187945.08999999985</c:v>
                </c:pt>
                <c:pt idx="195">
                  <c:v>188610.41000000015</c:v>
                </c:pt>
                <c:pt idx="196">
                  <c:v>189275.73999999976</c:v>
                </c:pt>
                <c:pt idx="197">
                  <c:v>189941.06000000006</c:v>
                </c:pt>
                <c:pt idx="198">
                  <c:v>190606.39000000013</c:v>
                </c:pt>
                <c:pt idx="199">
                  <c:v>191271.70999999996</c:v>
                </c:pt>
                <c:pt idx="200">
                  <c:v>191937.04000000004</c:v>
                </c:pt>
                <c:pt idx="201">
                  <c:v>192602.35999999987</c:v>
                </c:pt>
                <c:pt idx="202">
                  <c:v>193267.68999999994</c:v>
                </c:pt>
                <c:pt idx="203">
                  <c:v>193933.01000000024</c:v>
                </c:pt>
                <c:pt idx="204">
                  <c:v>194598.33999999985</c:v>
                </c:pt>
                <c:pt idx="205">
                  <c:v>195263.66000000015</c:v>
                </c:pt>
                <c:pt idx="206">
                  <c:v>195928.98999999976</c:v>
                </c:pt>
                <c:pt idx="207">
                  <c:v>196594.31000000006</c:v>
                </c:pt>
                <c:pt idx="208">
                  <c:v>197259.64000000013</c:v>
                </c:pt>
                <c:pt idx="209">
                  <c:v>197924.95999999996</c:v>
                </c:pt>
                <c:pt idx="210">
                  <c:v>198590.29000000004</c:v>
                </c:pt>
                <c:pt idx="211">
                  <c:v>199255.60999999987</c:v>
                </c:pt>
                <c:pt idx="212">
                  <c:v>199920.93999999994</c:v>
                </c:pt>
                <c:pt idx="213">
                  <c:v>200586.26000000024</c:v>
                </c:pt>
                <c:pt idx="214">
                  <c:v>201251.58999999985</c:v>
                </c:pt>
                <c:pt idx="215">
                  <c:v>201916.91000000015</c:v>
                </c:pt>
                <c:pt idx="216">
                  <c:v>202582.23999999976</c:v>
                </c:pt>
                <c:pt idx="217">
                  <c:v>203247.56000000006</c:v>
                </c:pt>
                <c:pt idx="218">
                  <c:v>203912.89000000013</c:v>
                </c:pt>
                <c:pt idx="219">
                  <c:v>204578.20999999996</c:v>
                </c:pt>
                <c:pt idx="220">
                  <c:v>205243.54000000004</c:v>
                </c:pt>
                <c:pt idx="221">
                  <c:v>205910.08999999985</c:v>
                </c:pt>
                <c:pt idx="222">
                  <c:v>206579.10999999987</c:v>
                </c:pt>
                <c:pt idx="223">
                  <c:v>207250.59000000032</c:v>
                </c:pt>
                <c:pt idx="224">
                  <c:v>207924.54000000004</c:v>
                </c:pt>
                <c:pt idx="225">
                  <c:v>208600.93999999994</c:v>
                </c:pt>
                <c:pt idx="226">
                  <c:v>209279.81000000006</c:v>
                </c:pt>
                <c:pt idx="227">
                  <c:v>209961.14000000013</c:v>
                </c:pt>
                <c:pt idx="228">
                  <c:v>210644.93999999994</c:v>
                </c:pt>
                <c:pt idx="229">
                  <c:v>211331.18999999994</c:v>
                </c:pt>
                <c:pt idx="230">
                  <c:v>212018.68000000017</c:v>
                </c:pt>
                <c:pt idx="231">
                  <c:v>212706.16999999993</c:v>
                </c:pt>
                <c:pt idx="232">
                  <c:v>213393.65999999968</c:v>
                </c:pt>
                <c:pt idx="233">
                  <c:v>214081.14000000013</c:v>
                </c:pt>
                <c:pt idx="234">
                  <c:v>214768.63000000035</c:v>
                </c:pt>
                <c:pt idx="235">
                  <c:v>215456.11999999965</c:v>
                </c:pt>
                <c:pt idx="236">
                  <c:v>216143.60999999987</c:v>
                </c:pt>
                <c:pt idx="237">
                  <c:v>216831.09000000032</c:v>
                </c:pt>
                <c:pt idx="238">
                  <c:v>217518.58000000007</c:v>
                </c:pt>
                <c:pt idx="239">
                  <c:v>218206.06999999983</c:v>
                </c:pt>
                <c:pt idx="240">
                  <c:v>218893.56000000006</c:v>
                </c:pt>
                <c:pt idx="241">
                  <c:v>219581.04000000004</c:v>
                </c:pt>
                <c:pt idx="242">
                  <c:v>220268.5299999998</c:v>
                </c:pt>
                <c:pt idx="243">
                  <c:v>220956.02000000002</c:v>
                </c:pt>
                <c:pt idx="244">
                  <c:v>221643.51000000024</c:v>
                </c:pt>
                <c:pt idx="245">
                  <c:v>222330.98999999976</c:v>
                </c:pt>
                <c:pt idx="246">
                  <c:v>223018.47999999998</c:v>
                </c:pt>
                <c:pt idx="247">
                  <c:v>223705.9700000002</c:v>
                </c:pt>
                <c:pt idx="248">
                  <c:v>224393.46000000043</c:v>
                </c:pt>
                <c:pt idx="249">
                  <c:v>225080.94000000041</c:v>
                </c:pt>
                <c:pt idx="250">
                  <c:v>225768.43000000017</c:v>
                </c:pt>
                <c:pt idx="251">
                  <c:v>226455.92000000039</c:v>
                </c:pt>
                <c:pt idx="252">
                  <c:v>227143.41000000015</c:v>
                </c:pt>
                <c:pt idx="253">
                  <c:v>227830.89000000013</c:v>
                </c:pt>
                <c:pt idx="254">
                  <c:v>228518.37999999989</c:v>
                </c:pt>
                <c:pt idx="255">
                  <c:v>229205.86999999965</c:v>
                </c:pt>
                <c:pt idx="256">
                  <c:v>229893.3599999994</c:v>
                </c:pt>
                <c:pt idx="257">
                  <c:v>230580.83999999985</c:v>
                </c:pt>
                <c:pt idx="258">
                  <c:v>231268.32999999914</c:v>
                </c:pt>
                <c:pt idx="259">
                  <c:v>231955.8200000003</c:v>
                </c:pt>
                <c:pt idx="260">
                  <c:v>232643.30999999959</c:v>
                </c:pt>
                <c:pt idx="261">
                  <c:v>233336.90999999922</c:v>
                </c:pt>
                <c:pt idx="262">
                  <c:v>234042.75999999978</c:v>
                </c:pt>
                <c:pt idx="263">
                  <c:v>234760.83999999985</c:v>
                </c:pt>
                <c:pt idx="264">
                  <c:v>235491.16000000015</c:v>
                </c:pt>
                <c:pt idx="265">
                  <c:v>236233.70999999996</c:v>
                </c:pt>
                <c:pt idx="266">
                  <c:v>236988.50999999978</c:v>
                </c:pt>
                <c:pt idx="267">
                  <c:v>237755.54000000004</c:v>
                </c:pt>
                <c:pt idx="268">
                  <c:v>238534.80999999959</c:v>
                </c:pt>
                <c:pt idx="269">
                  <c:v>239326.30999999959</c:v>
                </c:pt>
                <c:pt idx="270">
                  <c:v>240123.94000000041</c:v>
                </c:pt>
                <c:pt idx="271">
                  <c:v>240921.55999999959</c:v>
                </c:pt>
                <c:pt idx="272">
                  <c:v>241719.19000000041</c:v>
                </c:pt>
                <c:pt idx="273">
                  <c:v>242516.80999999959</c:v>
                </c:pt>
                <c:pt idx="274">
                  <c:v>243314.44000000041</c:v>
                </c:pt>
                <c:pt idx="275">
                  <c:v>244112.05999999959</c:v>
                </c:pt>
                <c:pt idx="276">
                  <c:v>244909.69000000041</c:v>
                </c:pt>
                <c:pt idx="277">
                  <c:v>245707.30999999959</c:v>
                </c:pt>
                <c:pt idx="278">
                  <c:v>246504.94000000041</c:v>
                </c:pt>
                <c:pt idx="279">
                  <c:v>247302.55999999959</c:v>
                </c:pt>
                <c:pt idx="280">
                  <c:v>248100.19000000041</c:v>
                </c:pt>
                <c:pt idx="281">
                  <c:v>248897.80999999959</c:v>
                </c:pt>
                <c:pt idx="282">
                  <c:v>249695.44000000041</c:v>
                </c:pt>
                <c:pt idx="283">
                  <c:v>250493.05999999959</c:v>
                </c:pt>
                <c:pt idx="284">
                  <c:v>251290.69000000041</c:v>
                </c:pt>
                <c:pt idx="285">
                  <c:v>252088.30999999959</c:v>
                </c:pt>
                <c:pt idx="286">
                  <c:v>252885.94000000041</c:v>
                </c:pt>
                <c:pt idx="287">
                  <c:v>253683.55999999959</c:v>
                </c:pt>
                <c:pt idx="288">
                  <c:v>254481.19000000041</c:v>
                </c:pt>
                <c:pt idx="289">
                  <c:v>255278.80999999959</c:v>
                </c:pt>
                <c:pt idx="290">
                  <c:v>256076.44000000041</c:v>
                </c:pt>
                <c:pt idx="291">
                  <c:v>256874.05999999959</c:v>
                </c:pt>
                <c:pt idx="292">
                  <c:v>257671.69000000041</c:v>
                </c:pt>
                <c:pt idx="293">
                  <c:v>258469.30999999959</c:v>
                </c:pt>
                <c:pt idx="294">
                  <c:v>259266.94000000041</c:v>
                </c:pt>
                <c:pt idx="295">
                  <c:v>260064.55999999959</c:v>
                </c:pt>
                <c:pt idx="296">
                  <c:v>260862.19000000041</c:v>
                </c:pt>
                <c:pt idx="297">
                  <c:v>261659.80999999959</c:v>
                </c:pt>
                <c:pt idx="298">
                  <c:v>262457.44000000041</c:v>
                </c:pt>
                <c:pt idx="299">
                  <c:v>263255.05999999959</c:v>
                </c:pt>
                <c:pt idx="300">
                  <c:v>264052.69000000041</c:v>
                </c:pt>
                <c:pt idx="301">
                  <c:v>264854.30999999959</c:v>
                </c:pt>
                <c:pt idx="302">
                  <c:v>265663.94000000041</c:v>
                </c:pt>
                <c:pt idx="303">
                  <c:v>266481.55999999959</c:v>
                </c:pt>
                <c:pt idx="304">
                  <c:v>267307.19000000041</c:v>
                </c:pt>
                <c:pt idx="305">
                  <c:v>268140.80999999959</c:v>
                </c:pt>
                <c:pt idx="306">
                  <c:v>268982.44000000041</c:v>
                </c:pt>
                <c:pt idx="307">
                  <c:v>269832.05999999959</c:v>
                </c:pt>
                <c:pt idx="308">
                  <c:v>270689.69000000041</c:v>
                </c:pt>
                <c:pt idx="309">
                  <c:v>271555.30999999959</c:v>
                </c:pt>
                <c:pt idx="310">
                  <c:v>272424.94000000041</c:v>
                </c:pt>
                <c:pt idx="311">
                  <c:v>273294.55999999959</c:v>
                </c:pt>
                <c:pt idx="312">
                  <c:v>274164.19000000041</c:v>
                </c:pt>
                <c:pt idx="313">
                  <c:v>275033.80999999959</c:v>
                </c:pt>
                <c:pt idx="314">
                  <c:v>275903.44000000041</c:v>
                </c:pt>
                <c:pt idx="315">
                  <c:v>276773.05999999959</c:v>
                </c:pt>
                <c:pt idx="316">
                  <c:v>277642.69000000041</c:v>
                </c:pt>
                <c:pt idx="317">
                  <c:v>278512.30999999959</c:v>
                </c:pt>
                <c:pt idx="318">
                  <c:v>279381.94000000041</c:v>
                </c:pt>
                <c:pt idx="319">
                  <c:v>280251.55999999959</c:v>
                </c:pt>
                <c:pt idx="320">
                  <c:v>281121.19000000041</c:v>
                </c:pt>
                <c:pt idx="321">
                  <c:v>281990.80999999959</c:v>
                </c:pt>
                <c:pt idx="322">
                  <c:v>282860.44000000041</c:v>
                </c:pt>
                <c:pt idx="323">
                  <c:v>283730.05999999959</c:v>
                </c:pt>
                <c:pt idx="324">
                  <c:v>284599.69000000041</c:v>
                </c:pt>
                <c:pt idx="325">
                  <c:v>285469.30999999959</c:v>
                </c:pt>
                <c:pt idx="326">
                  <c:v>286338.94000000041</c:v>
                </c:pt>
                <c:pt idx="327">
                  <c:v>287208.55999999959</c:v>
                </c:pt>
                <c:pt idx="328">
                  <c:v>288078.19000000041</c:v>
                </c:pt>
                <c:pt idx="329">
                  <c:v>288947.80999999959</c:v>
                </c:pt>
                <c:pt idx="330">
                  <c:v>289817.44000000041</c:v>
                </c:pt>
                <c:pt idx="331">
                  <c:v>290687.05999999959</c:v>
                </c:pt>
                <c:pt idx="332">
                  <c:v>291556.69000000041</c:v>
                </c:pt>
                <c:pt idx="333">
                  <c:v>292426.30999999959</c:v>
                </c:pt>
                <c:pt idx="334">
                  <c:v>293295.94000000041</c:v>
                </c:pt>
                <c:pt idx="335">
                  <c:v>294165.55999999959</c:v>
                </c:pt>
                <c:pt idx="336">
                  <c:v>295035.19000000041</c:v>
                </c:pt>
                <c:pt idx="337">
                  <c:v>295904.80999999959</c:v>
                </c:pt>
                <c:pt idx="338">
                  <c:v>296774.44000000041</c:v>
                </c:pt>
                <c:pt idx="339">
                  <c:v>297644.05999999959</c:v>
                </c:pt>
                <c:pt idx="340">
                  <c:v>298513.69000000041</c:v>
                </c:pt>
                <c:pt idx="341">
                  <c:v>299389.83999999985</c:v>
                </c:pt>
                <c:pt idx="342">
                  <c:v>300279.06000000052</c:v>
                </c:pt>
                <c:pt idx="343">
                  <c:v>301181.33999999985</c:v>
                </c:pt>
                <c:pt idx="344">
                  <c:v>302096.69000000041</c:v>
                </c:pt>
                <c:pt idx="345">
                  <c:v>303025.08999999985</c:v>
                </c:pt>
                <c:pt idx="346">
                  <c:v>303966.56000000052</c:v>
                </c:pt>
                <c:pt idx="347">
                  <c:v>304921.08999999985</c:v>
                </c:pt>
                <c:pt idx="348">
                  <c:v>305888.69000000041</c:v>
                </c:pt>
                <c:pt idx="349">
                  <c:v>306869.33999999985</c:v>
                </c:pt>
                <c:pt idx="350">
                  <c:v>307856.53000000026</c:v>
                </c:pt>
                <c:pt idx="351">
                  <c:v>308843.71999999974</c:v>
                </c:pt>
                <c:pt idx="352">
                  <c:v>309830.91000000015</c:v>
                </c:pt>
                <c:pt idx="353">
                  <c:v>310818.08999999985</c:v>
                </c:pt>
                <c:pt idx="354">
                  <c:v>311805.28000000026</c:v>
                </c:pt>
                <c:pt idx="355">
                  <c:v>312792.46999999974</c:v>
                </c:pt>
                <c:pt idx="356">
                  <c:v>313779.66000000015</c:v>
                </c:pt>
                <c:pt idx="357">
                  <c:v>314766.83999999985</c:v>
                </c:pt>
                <c:pt idx="358">
                  <c:v>315754.03000000026</c:v>
                </c:pt>
                <c:pt idx="359">
                  <c:v>316741.21999999974</c:v>
                </c:pt>
                <c:pt idx="360">
                  <c:v>317728.41000000015</c:v>
                </c:pt>
                <c:pt idx="361">
                  <c:v>318715.58999999985</c:v>
                </c:pt>
                <c:pt idx="362">
                  <c:v>319702.78000000026</c:v>
                </c:pt>
                <c:pt idx="363">
                  <c:v>320689.96999999974</c:v>
                </c:pt>
                <c:pt idx="364">
                  <c:v>321677.16000000015</c:v>
                </c:pt>
                <c:pt idx="365">
                  <c:v>322664.33999999985</c:v>
                </c:pt>
                <c:pt idx="366">
                  <c:v>323651.53000000026</c:v>
                </c:pt>
                <c:pt idx="367">
                  <c:v>324638.71999999974</c:v>
                </c:pt>
                <c:pt idx="368">
                  <c:v>325625.91000000015</c:v>
                </c:pt>
                <c:pt idx="369">
                  <c:v>326613.08999999985</c:v>
                </c:pt>
                <c:pt idx="370">
                  <c:v>327600.28000000026</c:v>
                </c:pt>
                <c:pt idx="371">
                  <c:v>328587.46999999974</c:v>
                </c:pt>
                <c:pt idx="372">
                  <c:v>329574.66000000015</c:v>
                </c:pt>
                <c:pt idx="373">
                  <c:v>330561.83999999985</c:v>
                </c:pt>
                <c:pt idx="374">
                  <c:v>331549.03000000026</c:v>
                </c:pt>
                <c:pt idx="375">
                  <c:v>332536.22001999989</c:v>
                </c:pt>
                <c:pt idx="376">
                  <c:v>333523.40998</c:v>
                </c:pt>
                <c:pt idx="377">
                  <c:v>334510.59002999961</c:v>
                </c:pt>
                <c:pt idx="378">
                  <c:v>335497.77998000011</c:v>
                </c:pt>
                <c:pt idx="379">
                  <c:v>336484.96999999974</c:v>
                </c:pt>
                <c:pt idx="380">
                  <c:v>337472.15999000054</c:v>
                </c:pt>
                <c:pt idx="381">
                  <c:v>338465.03995999973</c:v>
                </c:pt>
                <c:pt idx="382">
                  <c:v>339469.30997000076</c:v>
                </c:pt>
                <c:pt idx="383">
                  <c:v>340484.96999999974</c:v>
                </c:pt>
                <c:pt idx="384">
                  <c:v>341512.00996999908</c:v>
                </c:pt>
                <c:pt idx="385">
                  <c:v>342550.44001000095</c:v>
                </c:pt>
                <c:pt idx="386">
                  <c:v>343600.25992999971</c:v>
                </c:pt>
                <c:pt idx="387">
                  <c:v>344661.47004999965</c:v>
                </c:pt>
                <c:pt idx="388">
                  <c:v>345734.05997000076</c:v>
                </c:pt>
                <c:pt idx="389">
                  <c:v>346818.04001999926</c:v>
                </c:pt>
                <c:pt idx="390">
                  <c:v>347907.71005999949</c:v>
                </c:pt>
                <c:pt idx="391">
                  <c:v>348997.3900699988</c:v>
                </c:pt>
                <c:pt idx="392">
                  <c:v>350087.06001999974</c:v>
                </c:pt>
                <c:pt idx="393">
                  <c:v>351176.74002999999</c:v>
                </c:pt>
                <c:pt idx="394">
                  <c:v>352266.40998999961</c:v>
                </c:pt>
                <c:pt idx="395">
                  <c:v>353356.08999999985</c:v>
                </c:pt>
                <c:pt idx="396">
                  <c:v>354445.75995000079</c:v>
                </c:pt>
                <c:pt idx="397">
                  <c:v>355535.44004999846</c:v>
                </c:pt>
                <c:pt idx="398">
                  <c:v>356625.11000999995</c:v>
                </c:pt>
                <c:pt idx="399">
                  <c:v>357714.79001000151</c:v>
                </c:pt>
                <c:pt idx="400">
                  <c:v>358804.45997000113</c:v>
                </c:pt>
                <c:pt idx="401">
                  <c:v>359894.13997999951</c:v>
                </c:pt>
                <c:pt idx="402">
                  <c:v>360983.81001000106</c:v>
                </c:pt>
                <c:pt idx="403">
                  <c:v>362073.49002999999</c:v>
                </c:pt>
                <c:pt idx="404">
                  <c:v>363163.16006000154</c:v>
                </c:pt>
                <c:pt idx="405">
                  <c:v>364252.83998999931</c:v>
                </c:pt>
                <c:pt idx="406">
                  <c:v>365342.50994000025</c:v>
                </c:pt>
                <c:pt idx="407">
                  <c:v>366432.18995000049</c:v>
                </c:pt>
                <c:pt idx="408">
                  <c:v>367521.85998999886</c:v>
                </c:pt>
                <c:pt idx="409">
                  <c:v>368611.53999999911</c:v>
                </c:pt>
                <c:pt idx="410">
                  <c:v>369701.2100400012</c:v>
                </c:pt>
                <c:pt idx="411">
                  <c:v>370790.88996999897</c:v>
                </c:pt>
                <c:pt idx="412">
                  <c:v>371880.56000000052</c:v>
                </c:pt>
                <c:pt idx="413">
                  <c:v>372970.2400099989</c:v>
                </c:pt>
                <c:pt idx="414">
                  <c:v>374059.910050001</c:v>
                </c:pt>
                <c:pt idx="415">
                  <c:v>375149.59006000124</c:v>
                </c:pt>
                <c:pt idx="416">
                  <c:v>376239.26001000032</c:v>
                </c:pt>
                <c:pt idx="417">
                  <c:v>377328.93993999995</c:v>
                </c:pt>
                <c:pt idx="418">
                  <c:v>378418.60998000018</c:v>
                </c:pt>
                <c:pt idx="419">
                  <c:v>379508.28997999988</c:v>
                </c:pt>
                <c:pt idx="420">
                  <c:v>380597.96003000066</c:v>
                </c:pt>
                <c:pt idx="421">
                  <c:v>381687.85000999831</c:v>
                </c:pt>
                <c:pt idx="422">
                  <c:v>382778.15997000039</c:v>
                </c:pt>
                <c:pt idx="423">
                  <c:v>383868.89997999929</c:v>
                </c:pt>
                <c:pt idx="424">
                  <c:v>384960.05997999944</c:v>
                </c:pt>
                <c:pt idx="425">
                  <c:v>386051.65001999959</c:v>
                </c:pt>
                <c:pt idx="426">
                  <c:v>387143.66004000045</c:v>
                </c:pt>
                <c:pt idx="427">
                  <c:v>388236.10001000017</c:v>
                </c:pt>
                <c:pt idx="428">
                  <c:v>389328.95997999981</c:v>
                </c:pt>
                <c:pt idx="429">
                  <c:v>390422.24997000024</c:v>
                </c:pt>
                <c:pt idx="430">
                  <c:v>391515.74998000078</c:v>
                </c:pt>
                <c:pt idx="431">
                  <c:v>392609.25</c:v>
                </c:pt>
                <c:pt idx="432">
                  <c:v>393702.75</c:v>
                </c:pt>
                <c:pt idx="433">
                  <c:v>394796.25</c:v>
                </c:pt>
                <c:pt idx="434">
                  <c:v>395889.75</c:v>
                </c:pt>
                <c:pt idx="435">
                  <c:v>396983.25</c:v>
                </c:pt>
                <c:pt idx="436">
                  <c:v>398076.75</c:v>
                </c:pt>
                <c:pt idx="437">
                  <c:v>399170.25</c:v>
                </c:pt>
                <c:pt idx="438">
                  <c:v>400263.75</c:v>
                </c:pt>
                <c:pt idx="439">
                  <c:v>401357.25</c:v>
                </c:pt>
                <c:pt idx="440">
                  <c:v>402450.75</c:v>
                </c:pt>
                <c:pt idx="441">
                  <c:v>403544.25</c:v>
                </c:pt>
                <c:pt idx="442">
                  <c:v>404637.75</c:v>
                </c:pt>
                <c:pt idx="443">
                  <c:v>405731.25</c:v>
                </c:pt>
                <c:pt idx="444">
                  <c:v>406824.75</c:v>
                </c:pt>
                <c:pt idx="445">
                  <c:v>407918.25</c:v>
                </c:pt>
                <c:pt idx="446">
                  <c:v>409011.75</c:v>
                </c:pt>
                <c:pt idx="447">
                  <c:v>410105.25</c:v>
                </c:pt>
                <c:pt idx="448">
                  <c:v>411198.75</c:v>
                </c:pt>
                <c:pt idx="449">
                  <c:v>412292.25</c:v>
                </c:pt>
                <c:pt idx="450">
                  <c:v>413385.75</c:v>
                </c:pt>
                <c:pt idx="451">
                  <c:v>414479.25</c:v>
                </c:pt>
                <c:pt idx="452">
                  <c:v>415572.75</c:v>
                </c:pt>
                <c:pt idx="453">
                  <c:v>416666.25</c:v>
                </c:pt>
                <c:pt idx="454">
                  <c:v>417759.75</c:v>
                </c:pt>
                <c:pt idx="455">
                  <c:v>418853.25</c:v>
                </c:pt>
                <c:pt idx="456">
                  <c:v>419946.75</c:v>
                </c:pt>
                <c:pt idx="457">
                  <c:v>421040.25</c:v>
                </c:pt>
                <c:pt idx="458">
                  <c:v>422133.75</c:v>
                </c:pt>
                <c:pt idx="459">
                  <c:v>423227.25</c:v>
                </c:pt>
                <c:pt idx="460">
                  <c:v>424320.75</c:v>
                </c:pt>
                <c:pt idx="461">
                  <c:v>425419.3900000006</c:v>
                </c:pt>
                <c:pt idx="462">
                  <c:v>426528.30000000075</c:v>
                </c:pt>
                <c:pt idx="463">
                  <c:v>427647.49000000022</c:v>
                </c:pt>
                <c:pt idx="464">
                  <c:v>428776.94999999925</c:v>
                </c:pt>
                <c:pt idx="465">
                  <c:v>429916.68999999948</c:v>
                </c:pt>
                <c:pt idx="466">
                  <c:v>431066.69999999925</c:v>
                </c:pt>
                <c:pt idx="467">
                  <c:v>432226.99000000022</c:v>
                </c:pt>
                <c:pt idx="468">
                  <c:v>433397.55000000075</c:v>
                </c:pt>
                <c:pt idx="469">
                  <c:v>434578.3900000006</c:v>
                </c:pt>
                <c:pt idx="470">
                  <c:v>435764.3599999994</c:v>
                </c:pt>
                <c:pt idx="471">
                  <c:v>436950.33999999985</c:v>
                </c:pt>
                <c:pt idx="472">
                  <c:v>438136.31000000052</c:v>
                </c:pt>
                <c:pt idx="473">
                  <c:v>439322.29000000097</c:v>
                </c:pt>
                <c:pt idx="474">
                  <c:v>440508.25999999978</c:v>
                </c:pt>
                <c:pt idx="475">
                  <c:v>441694.24000000022</c:v>
                </c:pt>
                <c:pt idx="476">
                  <c:v>442880.20999999903</c:v>
                </c:pt>
                <c:pt idx="477">
                  <c:v>444066.18999999948</c:v>
                </c:pt>
                <c:pt idx="478">
                  <c:v>445252.16000000015</c:v>
                </c:pt>
                <c:pt idx="479">
                  <c:v>446438.1400000006</c:v>
                </c:pt>
                <c:pt idx="480">
                  <c:v>447624.1099999994</c:v>
                </c:pt>
                <c:pt idx="481">
                  <c:v>448810.08999999985</c:v>
                </c:pt>
                <c:pt idx="482">
                  <c:v>449996.06000000052</c:v>
                </c:pt>
                <c:pt idx="483">
                  <c:v>451182.04000000097</c:v>
                </c:pt>
                <c:pt idx="484">
                  <c:v>452368.00999999978</c:v>
                </c:pt>
                <c:pt idx="485">
                  <c:v>453553.99000000022</c:v>
                </c:pt>
                <c:pt idx="486">
                  <c:v>454739.95999999903</c:v>
                </c:pt>
                <c:pt idx="487">
                  <c:v>455925.93999999948</c:v>
                </c:pt>
                <c:pt idx="488">
                  <c:v>457111.91000000015</c:v>
                </c:pt>
                <c:pt idx="489">
                  <c:v>458297.8900000006</c:v>
                </c:pt>
                <c:pt idx="490">
                  <c:v>459483.8599999994</c:v>
                </c:pt>
                <c:pt idx="491">
                  <c:v>460669.83999999985</c:v>
                </c:pt>
                <c:pt idx="492">
                  <c:v>461855.81000000052</c:v>
                </c:pt>
                <c:pt idx="493">
                  <c:v>463041.79000000097</c:v>
                </c:pt>
                <c:pt idx="494">
                  <c:v>464227.75999999978</c:v>
                </c:pt>
                <c:pt idx="495">
                  <c:v>465413.74000000022</c:v>
                </c:pt>
                <c:pt idx="496">
                  <c:v>466599.70999999903</c:v>
                </c:pt>
                <c:pt idx="497">
                  <c:v>467785.68999999948</c:v>
                </c:pt>
                <c:pt idx="498">
                  <c:v>468971.66000000015</c:v>
                </c:pt>
                <c:pt idx="499">
                  <c:v>470157.6400000006</c:v>
                </c:pt>
                <c:pt idx="500">
                  <c:v>471343.6099999994</c:v>
                </c:pt>
                <c:pt idx="501">
                  <c:v>472539.47999999858</c:v>
                </c:pt>
                <c:pt idx="502">
                  <c:v>473755.12999999896</c:v>
                </c:pt>
                <c:pt idx="503">
                  <c:v>474990.58000000007</c:v>
                </c:pt>
                <c:pt idx="504">
                  <c:v>476245.81000000052</c:v>
                </c:pt>
                <c:pt idx="505">
                  <c:v>477520.83000000007</c:v>
                </c:pt>
                <c:pt idx="506">
                  <c:v>478815.62999999896</c:v>
                </c:pt>
                <c:pt idx="507">
                  <c:v>480130.22999999858</c:v>
                </c:pt>
                <c:pt idx="508">
                  <c:v>481464.6099999994</c:v>
                </c:pt>
                <c:pt idx="509">
                  <c:v>482818.77999999933</c:v>
                </c:pt>
                <c:pt idx="510">
                  <c:v>484182.83999999985</c:v>
                </c:pt>
                <c:pt idx="511">
                  <c:v>485546.91000000015</c:v>
                </c:pt>
                <c:pt idx="512">
                  <c:v>486910.97000000067</c:v>
                </c:pt>
                <c:pt idx="513">
                  <c:v>488275.02999999933</c:v>
                </c:pt>
                <c:pt idx="514">
                  <c:v>489639.08999999985</c:v>
                </c:pt>
                <c:pt idx="515">
                  <c:v>491003.16000000015</c:v>
                </c:pt>
                <c:pt idx="516">
                  <c:v>492367.22000000067</c:v>
                </c:pt>
                <c:pt idx="517">
                  <c:v>493731.27999999933</c:v>
                </c:pt>
                <c:pt idx="518">
                  <c:v>495095.33999999985</c:v>
                </c:pt>
                <c:pt idx="519">
                  <c:v>496459.41000000015</c:v>
                </c:pt>
                <c:pt idx="520">
                  <c:v>497823.47000000067</c:v>
                </c:pt>
                <c:pt idx="521">
                  <c:v>499187.52999999933</c:v>
                </c:pt>
                <c:pt idx="522">
                  <c:v>500551.58999999985</c:v>
                </c:pt>
                <c:pt idx="523">
                  <c:v>501915.66000000015</c:v>
                </c:pt>
                <c:pt idx="524">
                  <c:v>503279.72000000067</c:v>
                </c:pt>
                <c:pt idx="525">
                  <c:v>504643.77999999933</c:v>
                </c:pt>
                <c:pt idx="526">
                  <c:v>506007.83999999985</c:v>
                </c:pt>
                <c:pt idx="527">
                  <c:v>507371.91000000015</c:v>
                </c:pt>
                <c:pt idx="528">
                  <c:v>508735.97000000067</c:v>
                </c:pt>
                <c:pt idx="529">
                  <c:v>510100.02999999933</c:v>
                </c:pt>
                <c:pt idx="530">
                  <c:v>511464.08999999985</c:v>
                </c:pt>
                <c:pt idx="531">
                  <c:v>512828.16000000015</c:v>
                </c:pt>
                <c:pt idx="532">
                  <c:v>514192.22000000067</c:v>
                </c:pt>
                <c:pt idx="533">
                  <c:v>515556.27999999933</c:v>
                </c:pt>
                <c:pt idx="534">
                  <c:v>516920.33999999985</c:v>
                </c:pt>
                <c:pt idx="535">
                  <c:v>518284.41000000015</c:v>
                </c:pt>
                <c:pt idx="536">
                  <c:v>519648.47000000067</c:v>
                </c:pt>
                <c:pt idx="537">
                  <c:v>521012.52999999933</c:v>
                </c:pt>
                <c:pt idx="538">
                  <c:v>522376.58999999985</c:v>
                </c:pt>
                <c:pt idx="539">
                  <c:v>523740.66000000015</c:v>
                </c:pt>
                <c:pt idx="540">
                  <c:v>525104.72000000067</c:v>
                </c:pt>
                <c:pt idx="541">
                  <c:v>526473.27999999933</c:v>
                </c:pt>
                <c:pt idx="542">
                  <c:v>527850.83999999985</c:v>
                </c:pt>
                <c:pt idx="543">
                  <c:v>529237.41000000015</c:v>
                </c:pt>
                <c:pt idx="544">
                  <c:v>530632.97000000067</c:v>
                </c:pt>
                <c:pt idx="545">
                  <c:v>532037.52999999933</c:v>
                </c:pt>
                <c:pt idx="546">
                  <c:v>533451.08999999985</c:v>
                </c:pt>
                <c:pt idx="547">
                  <c:v>534873.66000000015</c:v>
                </c:pt>
                <c:pt idx="548">
                  <c:v>536305.22000000067</c:v>
                </c:pt>
                <c:pt idx="549">
                  <c:v>537745.77999999933</c:v>
                </c:pt>
                <c:pt idx="550">
                  <c:v>539190.83999999985</c:v>
                </c:pt>
                <c:pt idx="551">
                  <c:v>540635.91000000015</c:v>
                </c:pt>
                <c:pt idx="552">
                  <c:v>542080.97000000067</c:v>
                </c:pt>
                <c:pt idx="553">
                  <c:v>543526.03000000119</c:v>
                </c:pt>
                <c:pt idx="554">
                  <c:v>544971.09000000171</c:v>
                </c:pt>
                <c:pt idx="555">
                  <c:v>546416.16000000201</c:v>
                </c:pt>
                <c:pt idx="556">
                  <c:v>547861.22000000067</c:v>
                </c:pt>
                <c:pt idx="557">
                  <c:v>549306.28000000119</c:v>
                </c:pt>
                <c:pt idx="558">
                  <c:v>550751.34000000171</c:v>
                </c:pt>
                <c:pt idx="559">
                  <c:v>552196.41000000201</c:v>
                </c:pt>
                <c:pt idx="560">
                  <c:v>553641.47000000067</c:v>
                </c:pt>
                <c:pt idx="561">
                  <c:v>555086.53000000119</c:v>
                </c:pt>
                <c:pt idx="562">
                  <c:v>556531.58999999985</c:v>
                </c:pt>
                <c:pt idx="563">
                  <c:v>557976.66000000015</c:v>
                </c:pt>
                <c:pt idx="564">
                  <c:v>559421.71999999881</c:v>
                </c:pt>
                <c:pt idx="565">
                  <c:v>560866.78000000119</c:v>
                </c:pt>
                <c:pt idx="566">
                  <c:v>562311.83999999985</c:v>
                </c:pt>
                <c:pt idx="567">
                  <c:v>563756.91000000015</c:v>
                </c:pt>
                <c:pt idx="568">
                  <c:v>565201.96999999881</c:v>
                </c:pt>
                <c:pt idx="569">
                  <c:v>566647.03000000119</c:v>
                </c:pt>
                <c:pt idx="570">
                  <c:v>568092.08999999985</c:v>
                </c:pt>
                <c:pt idx="571">
                  <c:v>569537.16000000015</c:v>
                </c:pt>
                <c:pt idx="572">
                  <c:v>570982.21999999881</c:v>
                </c:pt>
                <c:pt idx="573">
                  <c:v>572427.28000000119</c:v>
                </c:pt>
                <c:pt idx="574">
                  <c:v>573872.33999999985</c:v>
                </c:pt>
                <c:pt idx="575">
                  <c:v>575317.41000000015</c:v>
                </c:pt>
                <c:pt idx="576">
                  <c:v>576762.46999999881</c:v>
                </c:pt>
                <c:pt idx="577">
                  <c:v>578207.53000000119</c:v>
                </c:pt>
                <c:pt idx="578">
                  <c:v>579652.58999999985</c:v>
                </c:pt>
                <c:pt idx="579">
                  <c:v>581097.66000000015</c:v>
                </c:pt>
                <c:pt idx="580">
                  <c:v>582542.71999999881</c:v>
                </c:pt>
                <c:pt idx="581">
                  <c:v>583999.67000000179</c:v>
                </c:pt>
                <c:pt idx="582">
                  <c:v>585480.41999999806</c:v>
                </c:pt>
                <c:pt idx="583">
                  <c:v>586984.94999999925</c:v>
                </c:pt>
                <c:pt idx="584">
                  <c:v>588513.26999999955</c:v>
                </c:pt>
                <c:pt idx="585">
                  <c:v>590065.37000000104</c:v>
                </c:pt>
                <c:pt idx="586">
                  <c:v>591641.26999999955</c:v>
                </c:pt>
                <c:pt idx="587">
                  <c:v>593240.94999999925</c:v>
                </c:pt>
                <c:pt idx="588">
                  <c:v>594864.41999999806</c:v>
                </c:pt>
                <c:pt idx="589">
                  <c:v>596511.67000000179</c:v>
                </c:pt>
                <c:pt idx="590">
                  <c:v>598170.82999999821</c:v>
                </c:pt>
                <c:pt idx="591">
                  <c:v>599829.97000000253</c:v>
                </c:pt>
                <c:pt idx="592">
                  <c:v>601489.12999999896</c:v>
                </c:pt>
                <c:pt idx="593">
                  <c:v>603148.26999999955</c:v>
                </c:pt>
                <c:pt idx="594">
                  <c:v>604807.4299999997</c:v>
                </c:pt>
                <c:pt idx="595">
                  <c:v>606466.5700000003</c:v>
                </c:pt>
                <c:pt idx="596">
                  <c:v>608125.73000000045</c:v>
                </c:pt>
                <c:pt idx="597">
                  <c:v>609784.87000000104</c:v>
                </c:pt>
                <c:pt idx="598">
                  <c:v>611444.02999999747</c:v>
                </c:pt>
                <c:pt idx="599">
                  <c:v>613103.17000000179</c:v>
                </c:pt>
                <c:pt idx="600">
                  <c:v>614762.32999999821</c:v>
                </c:pt>
                <c:pt idx="601">
                  <c:v>616421.47000000253</c:v>
                </c:pt>
                <c:pt idx="602">
                  <c:v>618080.62999999896</c:v>
                </c:pt>
                <c:pt idx="603">
                  <c:v>619739.76999999955</c:v>
                </c:pt>
                <c:pt idx="604">
                  <c:v>621398.9299999997</c:v>
                </c:pt>
                <c:pt idx="605">
                  <c:v>623058.0700000003</c:v>
                </c:pt>
                <c:pt idx="606">
                  <c:v>624717.23000000045</c:v>
                </c:pt>
                <c:pt idx="607">
                  <c:v>626376.37000000104</c:v>
                </c:pt>
                <c:pt idx="608">
                  <c:v>628035.52999999747</c:v>
                </c:pt>
                <c:pt idx="609">
                  <c:v>629694.67000000179</c:v>
                </c:pt>
                <c:pt idx="610">
                  <c:v>631353.82999999821</c:v>
                </c:pt>
                <c:pt idx="611">
                  <c:v>633012.97000000253</c:v>
                </c:pt>
                <c:pt idx="612">
                  <c:v>634672.12999999896</c:v>
                </c:pt>
                <c:pt idx="613">
                  <c:v>636331.26999999955</c:v>
                </c:pt>
                <c:pt idx="614">
                  <c:v>637990.4299999997</c:v>
                </c:pt>
                <c:pt idx="615">
                  <c:v>639649.5700000003</c:v>
                </c:pt>
                <c:pt idx="616">
                  <c:v>641308.73000000045</c:v>
                </c:pt>
                <c:pt idx="617">
                  <c:v>642967.87000000104</c:v>
                </c:pt>
                <c:pt idx="618">
                  <c:v>644627.02999999747</c:v>
                </c:pt>
                <c:pt idx="619">
                  <c:v>646286.17000000179</c:v>
                </c:pt>
                <c:pt idx="620">
                  <c:v>647945.32999999821</c:v>
                </c:pt>
                <c:pt idx="621">
                  <c:v>649606.91000000015</c:v>
                </c:pt>
                <c:pt idx="622">
                  <c:v>651273.35000000149</c:v>
                </c:pt>
                <c:pt idx="623">
                  <c:v>652944.66000000015</c:v>
                </c:pt>
                <c:pt idx="624">
                  <c:v>654620.82999999821</c:v>
                </c:pt>
                <c:pt idx="625">
                  <c:v>656301.8599999994</c:v>
                </c:pt>
                <c:pt idx="626">
                  <c:v>657987.75</c:v>
                </c:pt>
                <c:pt idx="627">
                  <c:v>659678.51000000164</c:v>
                </c:pt>
                <c:pt idx="628">
                  <c:v>661374.12999999896</c:v>
                </c:pt>
                <c:pt idx="629">
                  <c:v>663074.6099999994</c:v>
                </c:pt>
                <c:pt idx="630">
                  <c:v>664777.51000000164</c:v>
                </c:pt>
                <c:pt idx="631">
                  <c:v>666480.43999999762</c:v>
                </c:pt>
                <c:pt idx="632">
                  <c:v>668183.33999999985</c:v>
                </c:pt>
                <c:pt idx="633">
                  <c:v>669886.26000000164</c:v>
                </c:pt>
                <c:pt idx="634">
                  <c:v>671589.16000000015</c:v>
                </c:pt>
                <c:pt idx="635">
                  <c:v>673292.08999999985</c:v>
                </c:pt>
                <c:pt idx="636">
                  <c:v>674994.98999999836</c:v>
                </c:pt>
                <c:pt idx="637">
                  <c:v>676697.91000000015</c:v>
                </c:pt>
                <c:pt idx="638">
                  <c:v>678400.81000000238</c:v>
                </c:pt>
                <c:pt idx="639">
                  <c:v>680103.73999999836</c:v>
                </c:pt>
                <c:pt idx="640">
                  <c:v>681806.6400000006</c:v>
                </c:pt>
                <c:pt idx="641">
                  <c:v>683509.55999999866</c:v>
                </c:pt>
                <c:pt idx="642">
                  <c:v>685212.46000000089</c:v>
                </c:pt>
                <c:pt idx="643">
                  <c:v>686915.3900000006</c:v>
                </c:pt>
                <c:pt idx="644">
                  <c:v>688618.28999999911</c:v>
                </c:pt>
                <c:pt idx="645">
                  <c:v>690321.21000000089</c:v>
                </c:pt>
                <c:pt idx="646">
                  <c:v>692024.1099999994</c:v>
                </c:pt>
                <c:pt idx="647">
                  <c:v>693727.03999999911</c:v>
                </c:pt>
                <c:pt idx="648">
                  <c:v>695429.94000000134</c:v>
                </c:pt>
                <c:pt idx="649">
                  <c:v>697132.8599999994</c:v>
                </c:pt>
                <c:pt idx="650">
                  <c:v>698835.76000000164</c:v>
                </c:pt>
                <c:pt idx="651">
                  <c:v>700538.68999999762</c:v>
                </c:pt>
                <c:pt idx="652">
                  <c:v>702241.58999999985</c:v>
                </c:pt>
                <c:pt idx="653">
                  <c:v>703944.51000000164</c:v>
                </c:pt>
                <c:pt idx="654">
                  <c:v>705647.41000000015</c:v>
                </c:pt>
                <c:pt idx="655">
                  <c:v>707350.33999999985</c:v>
                </c:pt>
                <c:pt idx="656">
                  <c:v>709053.23999999836</c:v>
                </c:pt>
                <c:pt idx="657">
                  <c:v>710756.16000000015</c:v>
                </c:pt>
                <c:pt idx="658">
                  <c:v>712459.06000000238</c:v>
                </c:pt>
                <c:pt idx="659">
                  <c:v>714161.98999999836</c:v>
                </c:pt>
                <c:pt idx="660">
                  <c:v>715864.8900000006</c:v>
                </c:pt>
                <c:pt idx="661">
                  <c:v>717574.98000000045</c:v>
                </c:pt>
                <c:pt idx="662">
                  <c:v>719299.41000000015</c:v>
                </c:pt>
                <c:pt idx="663">
                  <c:v>721038.21000000089</c:v>
                </c:pt>
                <c:pt idx="664">
                  <c:v>722791.33999999985</c:v>
                </c:pt>
                <c:pt idx="665">
                  <c:v>724558.83000000194</c:v>
                </c:pt>
                <c:pt idx="666">
                  <c:v>726340.66000000015</c:v>
                </c:pt>
                <c:pt idx="667">
                  <c:v>728136.8599999994</c:v>
                </c:pt>
                <c:pt idx="668">
                  <c:v>729947.3900000006</c:v>
                </c:pt>
                <c:pt idx="669">
                  <c:v>731772.28000000119</c:v>
                </c:pt>
                <c:pt idx="670">
                  <c:v>733604.33999999985</c:v>
                </c:pt>
                <c:pt idx="671">
                  <c:v>735436.41000000015</c:v>
                </c:pt>
                <c:pt idx="672">
                  <c:v>737268.46999999881</c:v>
                </c:pt>
                <c:pt idx="673">
                  <c:v>739100.53000000119</c:v>
                </c:pt>
                <c:pt idx="674">
                  <c:v>740932.58999999985</c:v>
                </c:pt>
                <c:pt idx="675">
                  <c:v>742764.66000000015</c:v>
                </c:pt>
                <c:pt idx="676">
                  <c:v>744596.71999999881</c:v>
                </c:pt>
                <c:pt idx="677">
                  <c:v>746428.78000000119</c:v>
                </c:pt>
                <c:pt idx="678">
                  <c:v>748260.83999999985</c:v>
                </c:pt>
                <c:pt idx="679">
                  <c:v>750092.91000000015</c:v>
                </c:pt>
                <c:pt idx="680">
                  <c:v>751924.96999999881</c:v>
                </c:pt>
                <c:pt idx="681">
                  <c:v>753757.03000000119</c:v>
                </c:pt>
                <c:pt idx="682">
                  <c:v>755589.08999999985</c:v>
                </c:pt>
                <c:pt idx="683">
                  <c:v>757421.16000000015</c:v>
                </c:pt>
              </c:numCache>
            </c:numRef>
          </c:yVal>
          <c:smooth val="0"/>
          <c:extLst>
            <c:ext xmlns:c16="http://schemas.microsoft.com/office/drawing/2014/chart" uri="{C3380CC4-5D6E-409C-BE32-E72D297353CC}">
              <c16:uniqueId val="{00000001-4926-4D02-BCBD-56D2F115F683}"/>
            </c:ext>
          </c:extLst>
        </c:ser>
        <c:dLbls>
          <c:showLegendKey val="0"/>
          <c:showVal val="0"/>
          <c:showCatName val="0"/>
          <c:showSerName val="0"/>
          <c:showPercent val="0"/>
          <c:showBubbleSize val="0"/>
        </c:dLbls>
        <c:axId val="276623072"/>
        <c:axId val="276620328"/>
      </c:scatterChart>
      <c:valAx>
        <c:axId val="276623072"/>
        <c:scaling>
          <c:orientation val="minMax"/>
          <c:max val="3750"/>
          <c:min val="3350"/>
        </c:scaling>
        <c:delete val="0"/>
        <c:axPos val="b"/>
        <c:title>
          <c:tx>
            <c:rich>
              <a:bodyPr/>
              <a:lstStyle/>
              <a:p>
                <a:pPr>
                  <a:defRPr sz="2400" b="1" i="0" u="none" strike="noStrike" baseline="0">
                    <a:solidFill>
                      <a:srgbClr val="000000"/>
                    </a:solidFill>
                    <a:latin typeface="Calibri"/>
                    <a:ea typeface="Calibri"/>
                    <a:cs typeface="Calibri"/>
                  </a:defRPr>
                </a:pPr>
                <a:r>
                  <a:rPr lang="en-US" sz="2400"/>
                  <a:t>Elevation (ft)</a:t>
                </a:r>
              </a:p>
            </c:rich>
          </c:tx>
          <c:overlay val="0"/>
        </c:title>
        <c:numFmt formatCode="#,##0" sourceLinked="0"/>
        <c:majorTickMark val="out"/>
        <c:minorTickMark val="none"/>
        <c:tickLblPos val="nextTo"/>
        <c:txPr>
          <a:bodyPr rot="0" vert="horz"/>
          <a:lstStyle/>
          <a:p>
            <a:pPr>
              <a:defRPr sz="2400" b="0" i="0" u="none" strike="noStrike" baseline="0">
                <a:solidFill>
                  <a:srgbClr val="000000"/>
                </a:solidFill>
                <a:latin typeface="Calibri"/>
                <a:ea typeface="Calibri"/>
                <a:cs typeface="Calibri"/>
              </a:defRPr>
            </a:pPr>
            <a:endParaRPr lang="en-US"/>
          </a:p>
        </c:txPr>
        <c:crossAx val="276620328"/>
        <c:crosses val="autoZero"/>
        <c:crossBetween val="midCat"/>
      </c:valAx>
      <c:valAx>
        <c:axId val="276620328"/>
        <c:scaling>
          <c:orientation val="minMax"/>
        </c:scaling>
        <c:delete val="0"/>
        <c:axPos val="l"/>
        <c:title>
          <c:tx>
            <c:rich>
              <a:bodyPr/>
              <a:lstStyle/>
              <a:p>
                <a:pPr>
                  <a:defRPr sz="2400" b="1" i="0" u="none" strike="noStrike" baseline="0">
                    <a:solidFill>
                      <a:srgbClr val="000000"/>
                    </a:solidFill>
                    <a:latin typeface="Calibri"/>
                    <a:ea typeface="Calibri"/>
                    <a:cs typeface="Calibri"/>
                  </a:defRPr>
                </a:pPr>
                <a:r>
                  <a:rPr lang="en-US" sz="2400"/>
                  <a:t>Volume</a:t>
                </a:r>
                <a:r>
                  <a:rPr lang="en-US" sz="2400" baseline="0"/>
                  <a:t> Overestimated </a:t>
                </a:r>
                <a:r>
                  <a:rPr lang="en-US" sz="2400"/>
                  <a:t>(ac-ft)</a:t>
                </a:r>
              </a:p>
            </c:rich>
          </c:tx>
          <c:overlay val="0"/>
        </c:title>
        <c:numFmt formatCode="_(* #,##0_);_(* \(#,##0\);_(* &quot;-&quot;??_);_(@_)" sourceLinked="0"/>
        <c:majorTickMark val="out"/>
        <c:minorTickMark val="none"/>
        <c:tickLblPos val="nextTo"/>
        <c:txPr>
          <a:bodyPr rot="0" vert="horz"/>
          <a:lstStyle/>
          <a:p>
            <a:pPr>
              <a:defRPr sz="2000" b="0" i="0" u="none" strike="noStrike" baseline="0">
                <a:solidFill>
                  <a:srgbClr val="000000"/>
                </a:solidFill>
                <a:latin typeface="Calibri"/>
                <a:ea typeface="Calibri"/>
                <a:cs typeface="Calibri"/>
              </a:defRPr>
            </a:pPr>
            <a:endParaRPr lang="en-US"/>
          </a:p>
        </c:txPr>
        <c:crossAx val="276623072"/>
        <c:crosses val="autoZero"/>
        <c:crossBetween val="midCat"/>
      </c:valAx>
      <c:spPr>
        <a:ln w="12700">
          <a:solidFill>
            <a:schemeClr val="tx1"/>
          </a:solidFill>
        </a:ln>
      </c:spPr>
    </c:plotArea>
    <c:legend>
      <c:legendPos val="r"/>
      <c:layout>
        <c:manualLayout>
          <c:xMode val="edge"/>
          <c:yMode val="edge"/>
          <c:x val="0.17851841901339749"/>
          <c:y val="6.3340852073690251E-2"/>
          <c:w val="0.2556593227856549"/>
          <c:h val="9.4321308759454534E-2"/>
        </c:manualLayout>
      </c:layout>
      <c:overlay val="0"/>
      <c:spPr>
        <a:ln>
          <a:solidFill>
            <a:sysClr val="windowText" lastClr="000000"/>
          </a:solidFill>
        </a:ln>
      </c:spPr>
      <c:txPr>
        <a:bodyPr/>
        <a:lstStyle/>
        <a:p>
          <a:pPr>
            <a:defRPr sz="2400"/>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000-000000000000}">
  <sheetPr/>
  <sheetViews>
    <sheetView zoomScale="72" workbookViewId="0" zoomToFit="1"/>
  </sheetViews>
  <pageMargins left="0.7" right="0.7" top="0.75" bottom="0.75" header="0.3" footer="0.3"/>
  <pageSetup orientation="landscape" r:id="rId1"/>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zoomScale="61"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76" workbookViewId="0" zoomToFit="1"/>
  </sheetViews>
  <pageMargins left="0.7" right="0.7" top="0.75" bottom="0.75" header="0.3" footer="0.3"/>
  <pageSetup orientation="landscape" r:id="rId1"/>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F7F55C21-CBFE-4026-B1A9-E6A41ACB73C0}">
  <sheetPr/>
  <sheetViews>
    <sheetView zoomScale="63"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zoomScale="87"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sheetViews>
    <sheetView zoomScale="8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12991042" cy="9419167"/>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twoCellAnchor>
    <xdr:from>
      <xdr:col>5</xdr:col>
      <xdr:colOff>581025</xdr:colOff>
      <xdr:row>31</xdr:row>
      <xdr:rowOff>142875</xdr:rowOff>
    </xdr:from>
    <xdr:to>
      <xdr:col>16</xdr:col>
      <xdr:colOff>47625</xdr:colOff>
      <xdr:row>48</xdr:row>
      <xdr:rowOff>85725</xdr:rowOff>
    </xdr:to>
    <xdr:graphicFrame macro="">
      <xdr:nvGraphicFramePr>
        <xdr:cNvPr id="3" name="Chart 2">
          <a:extLst>
            <a:ext uri="{FF2B5EF4-FFF2-40B4-BE49-F238E27FC236}">
              <a16:creationId xmlns:a16="http://schemas.microsoft.com/office/drawing/2014/main" id="{BF111A36-959D-468E-8D34-5AB2D6CFA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absoluteAnchor>
    <xdr:pos x="0" y="0"/>
    <xdr:ext cx="8671034" cy="6295259"/>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0.18473</cdr:x>
      <cdr:y>0.09964</cdr:y>
    </cdr:from>
    <cdr:to>
      <cdr:x>0.35273</cdr:x>
      <cdr:y>0.23222</cdr:y>
    </cdr:to>
    <cdr:sp macro="" textlink="">
      <cdr:nvSpPr>
        <cdr:cNvPr id="2" name="TextBox 1"/>
        <cdr:cNvSpPr txBox="1"/>
      </cdr:nvSpPr>
      <cdr:spPr>
        <a:xfrm xmlns:a="http://schemas.openxmlformats.org/drawingml/2006/main">
          <a:off x="1600182" y="627033"/>
          <a:ext cx="1455224" cy="83432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1600" b="1"/>
            <a:t>Infeasible</a:t>
          </a:r>
        </a:p>
        <a:p xmlns:a="http://schemas.openxmlformats.org/drawingml/2006/main">
          <a:pPr algn="ctr"/>
          <a:r>
            <a:rPr lang="en-US" sz="1400" b="1">
              <a:solidFill>
                <a:srgbClr val="7030A0"/>
              </a:solidFill>
            </a:rPr>
            <a:t>(Release</a:t>
          </a:r>
          <a:r>
            <a:rPr lang="en-US" sz="1400" b="1" baseline="0">
              <a:solidFill>
                <a:srgbClr val="7030A0"/>
              </a:solidFill>
            </a:rPr>
            <a:t> &gt; available water)</a:t>
          </a:r>
          <a:endParaRPr lang="en-US" sz="1400" b="1">
            <a:solidFill>
              <a:srgbClr val="7030A0"/>
            </a:solidFill>
          </a:endParaRPr>
        </a:p>
      </cdr:txBody>
    </cdr:sp>
  </cdr:relSizeAnchor>
  <cdr:relSizeAnchor xmlns:cdr="http://schemas.openxmlformats.org/drawingml/2006/chartDrawing">
    <cdr:from>
      <cdr:x>0.76049</cdr:x>
      <cdr:y>0.57166</cdr:y>
    </cdr:from>
    <cdr:to>
      <cdr:x>0.92848</cdr:x>
      <cdr:y>0.70424</cdr:y>
    </cdr:to>
    <cdr:sp macro="" textlink="">
      <cdr:nvSpPr>
        <cdr:cNvPr id="3" name="TextBox 1"/>
        <cdr:cNvSpPr txBox="1"/>
      </cdr:nvSpPr>
      <cdr:spPr>
        <a:xfrm xmlns:a="http://schemas.openxmlformats.org/drawingml/2006/main">
          <a:off x="6587399" y="3597443"/>
          <a:ext cx="1455138" cy="83432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t>Infeasible</a:t>
          </a:r>
        </a:p>
        <a:p xmlns:a="http://schemas.openxmlformats.org/drawingml/2006/main">
          <a:pPr algn="ctr"/>
          <a:r>
            <a:rPr lang="en-US" sz="1400" b="1">
              <a:solidFill>
                <a:srgbClr val="7030A0"/>
              </a:solidFill>
            </a:rPr>
            <a:t>(Overtop dam</a:t>
          </a:r>
          <a:r>
            <a:rPr lang="en-US" sz="1400" b="1" baseline="0">
              <a:solidFill>
                <a:srgbClr val="7030A0"/>
              </a:solidFill>
            </a:rPr>
            <a:t>)</a:t>
          </a:r>
          <a:endParaRPr lang="en-US" sz="1400" b="1">
            <a:solidFill>
              <a:srgbClr val="7030A0"/>
            </a:solidFill>
          </a:endParaRPr>
        </a:p>
      </cdr:txBody>
    </cdr:sp>
  </cdr:relSizeAnchor>
  <cdr:relSizeAnchor xmlns:cdr="http://schemas.openxmlformats.org/drawingml/2006/chartDrawing">
    <cdr:from>
      <cdr:x>0.21163</cdr:x>
      <cdr:y>0.69396</cdr:y>
    </cdr:from>
    <cdr:to>
      <cdr:x>0.74639</cdr:x>
      <cdr:y>0.69508</cdr:y>
    </cdr:to>
    <cdr:cxnSp macro="">
      <cdr:nvCxnSpPr>
        <cdr:cNvPr id="6" name="Straight Arrow Connector 5">
          <a:extLst xmlns:a="http://schemas.openxmlformats.org/drawingml/2006/main">
            <a:ext uri="{FF2B5EF4-FFF2-40B4-BE49-F238E27FC236}">
              <a16:creationId xmlns:a16="http://schemas.microsoft.com/office/drawing/2014/main" id="{75FDB370-5009-4F50-84A9-1DB9B7748663}"/>
            </a:ext>
          </a:extLst>
        </cdr:cNvPr>
        <cdr:cNvCxnSpPr/>
      </cdr:nvCxnSpPr>
      <cdr:spPr>
        <a:xfrm xmlns:a="http://schemas.openxmlformats.org/drawingml/2006/main">
          <a:off x="1833113" y="4367123"/>
          <a:ext cx="4632118" cy="7034"/>
        </a:xfrm>
        <a:prstGeom xmlns:a="http://schemas.openxmlformats.org/drawingml/2006/main" prst="straightConnector1">
          <a:avLst/>
        </a:prstGeom>
        <a:ln xmlns:a="http://schemas.openxmlformats.org/drawingml/2006/main" w="25400">
          <a:solidFill>
            <a:srgbClr val="7030A0"/>
          </a:solidFill>
          <a:headEnd type="triangle"/>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0.40618</cdr:x>
      <cdr:y>0.64456</cdr:y>
    </cdr:from>
    <cdr:to>
      <cdr:x>0.59632</cdr:x>
      <cdr:y>0.73825</cdr:y>
    </cdr:to>
    <cdr:sp macro="" textlink="">
      <cdr:nvSpPr>
        <cdr:cNvPr id="4" name="TextBox 1"/>
        <cdr:cNvSpPr txBox="1"/>
      </cdr:nvSpPr>
      <cdr:spPr>
        <a:xfrm xmlns:a="http://schemas.openxmlformats.org/drawingml/2006/main">
          <a:off x="3518315" y="4056234"/>
          <a:ext cx="1647002" cy="589593"/>
        </a:xfrm>
        <a:prstGeom xmlns:a="http://schemas.openxmlformats.org/drawingml/2006/main" prst="rect">
          <a:avLst/>
        </a:prstGeom>
        <a:solidFill xmlns:a="http://schemas.openxmlformats.org/drawingml/2006/main">
          <a:schemeClr val="bg1"/>
        </a:solidFill>
        <a:ln xmlns:a="http://schemas.openxmlformats.org/drawingml/2006/main" w="12700">
          <a:solidFill>
            <a:schemeClr val="tx1"/>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a:t>Zone of Feasible Releases</a:t>
          </a:r>
          <a:endParaRPr lang="en-US" sz="1400" b="1">
            <a:solidFill>
              <a:srgbClr val="7030A0"/>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11</xdr:col>
      <xdr:colOff>657225</xdr:colOff>
      <xdr:row>8</xdr:row>
      <xdr:rowOff>85725</xdr:rowOff>
    </xdr:from>
    <xdr:to>
      <xdr:col>18</xdr:col>
      <xdr:colOff>180975</xdr:colOff>
      <xdr:row>22</xdr:row>
      <xdr:rowOff>161925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absoluteAnchor>
    <xdr:pos x="0" y="0"/>
    <xdr:ext cx="8660984" cy="6287541"/>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60230" cy="6291513"/>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0.93786</cdr:x>
      <cdr:y>0.03162</cdr:y>
    </cdr:from>
    <cdr:to>
      <cdr:x>0.9847</cdr:x>
      <cdr:y>0.79051</cdr:y>
    </cdr:to>
    <cdr:sp macro="" textlink="">
      <cdr:nvSpPr>
        <cdr:cNvPr id="2" name="TextBox 1"/>
        <cdr:cNvSpPr txBox="1"/>
      </cdr:nvSpPr>
      <cdr:spPr>
        <a:xfrm xmlns:a="http://schemas.openxmlformats.org/drawingml/2006/main">
          <a:off x="8125239" y="198784"/>
          <a:ext cx="405848" cy="4770782"/>
        </a:xfrm>
        <a:prstGeom xmlns:a="http://schemas.openxmlformats.org/drawingml/2006/main" prst="rect">
          <a:avLst/>
        </a:prstGeom>
      </cdr:spPr>
      <cdr:txBody>
        <a:bodyPr xmlns:a="http://schemas.openxmlformats.org/drawingml/2006/main" vertOverflow="clip" vert="vert270" wrap="square" rtlCol="0" anchor="ctr"/>
        <a:lstStyle xmlns:a="http://schemas.openxmlformats.org/drawingml/2006/main"/>
        <a:p xmlns:a="http://schemas.openxmlformats.org/drawingml/2006/main">
          <a:pPr algn="ctr"/>
          <a:r>
            <a:rPr lang="en-US" sz="2000"/>
            <a:t>Mead Elevation (feet)</a:t>
          </a:r>
        </a:p>
      </cdr:txBody>
    </cdr:sp>
  </cdr:relSizeAnchor>
  <cdr:relSizeAnchor xmlns:cdr="http://schemas.openxmlformats.org/drawingml/2006/chartDrawing">
    <cdr:from>
      <cdr:x>0.02692</cdr:x>
      <cdr:y>0.86889</cdr:y>
    </cdr:from>
    <cdr:to>
      <cdr:x>0.95022</cdr:x>
      <cdr:y>1</cdr:y>
    </cdr:to>
    <cdr:sp macro="" textlink="">
      <cdr:nvSpPr>
        <cdr:cNvPr id="3" name="TextBox 2"/>
        <cdr:cNvSpPr txBox="1"/>
      </cdr:nvSpPr>
      <cdr:spPr>
        <a:xfrm xmlns:a="http://schemas.openxmlformats.org/drawingml/2006/main">
          <a:off x="233265" y="5462295"/>
          <a:ext cx="7999057" cy="82420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800" b="1"/>
            <a:t>Simulation of Lake Mead storage</a:t>
          </a:r>
          <a:r>
            <a:rPr lang="en-US" sz="1800" b="1" baseline="0"/>
            <a:t> over time under proposed </a:t>
          </a:r>
          <a:r>
            <a:rPr lang="en-US" sz="1800" b="1"/>
            <a:t>drought contingency plan cutbacks for different constant, steady inflows</a:t>
          </a:r>
          <a:r>
            <a:rPr lang="en-US" sz="1800" b="1" baseline="0"/>
            <a:t> to Lake Mead.</a:t>
          </a:r>
          <a:r>
            <a:rPr lang="en-US" sz="1800" b="1"/>
            <a:t> </a:t>
          </a:r>
        </a:p>
      </cdr:txBody>
    </cdr:sp>
  </cdr:relSizeAnchor>
</c:userShapes>
</file>

<file path=xl/drawings/drawing7.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absoluteAnchor>
    <xdr:pos x="0" y="0"/>
    <xdr:ext cx="8658175" cy="6289524"/>
    <xdr:graphicFrame macro="">
      <xdr:nvGraphicFramePr>
        <xdr:cNvPr id="2" name="Chart 1">
          <a:extLst>
            <a:ext uri="{FF2B5EF4-FFF2-40B4-BE49-F238E27FC236}">
              <a16:creationId xmlns:a16="http://schemas.microsoft.com/office/drawing/2014/main" id="{61791879-450B-4FFB-84C1-85EE84AD6A4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osenberg/Work/USU/Classes/CEE6490/Spring2018/ILO5-ColoradoRiver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yTargets"/>
      <sheetName val="Evaporation"/>
      <sheetName val="Pools"/>
      <sheetName val="Mead-Elevation-Area"/>
      <sheetName val="Powell-Elevation-Area"/>
      <sheetName val="PariaInfow"/>
      <sheetName val="LittleColoradoInflow"/>
      <sheetName val="VirginInflow"/>
      <sheetName val="TotalInflow"/>
    </sheetNames>
    <sheetDataSet>
      <sheetData sheetId="0"/>
      <sheetData sheetId="1"/>
      <sheetData sheetId="2">
        <row r="4">
          <cell r="C4">
            <v>1.895</v>
          </cell>
        </row>
      </sheetData>
      <sheetData sheetId="3">
        <row r="5">
          <cell r="A5">
            <v>895</v>
          </cell>
          <cell r="B5">
            <v>0</v>
          </cell>
          <cell r="C5">
            <v>2035000.0000000002</v>
          </cell>
        </row>
        <row r="6">
          <cell r="A6">
            <v>895.5</v>
          </cell>
          <cell r="B6">
            <v>15111</v>
          </cell>
          <cell r="C6">
            <v>2050111.0000000002</v>
          </cell>
        </row>
        <row r="7">
          <cell r="A7">
            <v>896</v>
          </cell>
          <cell r="B7">
            <v>30270</v>
          </cell>
          <cell r="C7">
            <v>2065270.0000000002</v>
          </cell>
        </row>
        <row r="8">
          <cell r="A8">
            <v>896.5</v>
          </cell>
          <cell r="B8">
            <v>45479</v>
          </cell>
          <cell r="C8">
            <v>2080479.0000000002</v>
          </cell>
        </row>
        <row r="9">
          <cell r="A9">
            <v>897</v>
          </cell>
          <cell r="B9">
            <v>60736</v>
          </cell>
          <cell r="C9">
            <v>2095736.0000000002</v>
          </cell>
        </row>
        <row r="10">
          <cell r="A10">
            <v>897.5</v>
          </cell>
          <cell r="B10">
            <v>76043</v>
          </cell>
          <cell r="C10">
            <v>2111043</v>
          </cell>
        </row>
        <row r="11">
          <cell r="A11">
            <v>898</v>
          </cell>
          <cell r="B11">
            <v>91397.999999899999</v>
          </cell>
          <cell r="C11">
            <v>2126397.9999999003</v>
          </cell>
        </row>
        <row r="12">
          <cell r="A12">
            <v>898.5</v>
          </cell>
          <cell r="B12">
            <v>106803</v>
          </cell>
          <cell r="C12">
            <v>2141803</v>
          </cell>
        </row>
        <row r="13">
          <cell r="A13">
            <v>899</v>
          </cell>
          <cell r="B13">
            <v>122257</v>
          </cell>
          <cell r="C13">
            <v>2157257</v>
          </cell>
        </row>
        <row r="14">
          <cell r="A14">
            <v>899.5</v>
          </cell>
          <cell r="B14">
            <v>137759</v>
          </cell>
          <cell r="C14">
            <v>2172759</v>
          </cell>
        </row>
        <row r="15">
          <cell r="A15">
            <v>900</v>
          </cell>
          <cell r="B15">
            <v>153311</v>
          </cell>
          <cell r="C15">
            <v>2188311</v>
          </cell>
        </row>
        <row r="16">
          <cell r="A16">
            <v>900.5</v>
          </cell>
          <cell r="B16">
            <v>168917</v>
          </cell>
          <cell r="C16">
            <v>2203917</v>
          </cell>
        </row>
        <row r="17">
          <cell r="A17">
            <v>901</v>
          </cell>
          <cell r="B17">
            <v>184584</v>
          </cell>
          <cell r="C17">
            <v>2219584</v>
          </cell>
        </row>
        <row r="18">
          <cell r="A18">
            <v>901.5</v>
          </cell>
          <cell r="B18">
            <v>200311</v>
          </cell>
          <cell r="C18">
            <v>2235311</v>
          </cell>
        </row>
        <row r="19">
          <cell r="A19">
            <v>902</v>
          </cell>
          <cell r="B19">
            <v>216098</v>
          </cell>
          <cell r="C19">
            <v>2251098</v>
          </cell>
        </row>
        <row r="20">
          <cell r="A20">
            <v>902.5</v>
          </cell>
          <cell r="B20">
            <v>231946</v>
          </cell>
          <cell r="C20">
            <v>2266946</v>
          </cell>
        </row>
        <row r="21">
          <cell r="A21">
            <v>903</v>
          </cell>
          <cell r="B21">
            <v>247854</v>
          </cell>
          <cell r="C21">
            <v>2282854</v>
          </cell>
        </row>
        <row r="22">
          <cell r="A22">
            <v>903.5</v>
          </cell>
          <cell r="B22">
            <v>263822</v>
          </cell>
          <cell r="C22">
            <v>2298822</v>
          </cell>
        </row>
        <row r="23">
          <cell r="A23">
            <v>904</v>
          </cell>
          <cell r="B23">
            <v>279851</v>
          </cell>
          <cell r="C23">
            <v>2314851</v>
          </cell>
        </row>
        <row r="24">
          <cell r="A24">
            <v>904.5</v>
          </cell>
          <cell r="B24">
            <v>295939</v>
          </cell>
          <cell r="C24">
            <v>2330939</v>
          </cell>
        </row>
        <row r="25">
          <cell r="A25">
            <v>905</v>
          </cell>
          <cell r="B25">
            <v>312088</v>
          </cell>
          <cell r="C25">
            <v>2347088</v>
          </cell>
        </row>
        <row r="26">
          <cell r="A26">
            <v>905.5</v>
          </cell>
          <cell r="B26">
            <v>328298</v>
          </cell>
          <cell r="C26">
            <v>2363298</v>
          </cell>
        </row>
        <row r="27">
          <cell r="A27">
            <v>906</v>
          </cell>
          <cell r="B27">
            <v>344568</v>
          </cell>
          <cell r="C27">
            <v>2379568</v>
          </cell>
        </row>
        <row r="28">
          <cell r="A28">
            <v>906.5</v>
          </cell>
          <cell r="B28">
            <v>360898</v>
          </cell>
          <cell r="C28">
            <v>2395898</v>
          </cell>
        </row>
        <row r="29">
          <cell r="A29">
            <v>907</v>
          </cell>
          <cell r="B29">
            <v>377288</v>
          </cell>
          <cell r="C29">
            <v>2412288</v>
          </cell>
        </row>
        <row r="30">
          <cell r="A30">
            <v>907.5</v>
          </cell>
          <cell r="B30">
            <v>393739</v>
          </cell>
          <cell r="C30">
            <v>2428739</v>
          </cell>
        </row>
        <row r="31">
          <cell r="A31">
            <v>908</v>
          </cell>
          <cell r="B31">
            <v>410250</v>
          </cell>
          <cell r="C31">
            <v>2445250</v>
          </cell>
        </row>
        <row r="32">
          <cell r="A32">
            <v>908.5</v>
          </cell>
          <cell r="B32">
            <v>426821</v>
          </cell>
          <cell r="C32">
            <v>2461821</v>
          </cell>
        </row>
        <row r="33">
          <cell r="A33">
            <v>909</v>
          </cell>
          <cell r="B33">
            <v>443452</v>
          </cell>
          <cell r="C33">
            <v>2478452</v>
          </cell>
        </row>
        <row r="34">
          <cell r="A34">
            <v>909.5</v>
          </cell>
          <cell r="B34">
            <v>460144</v>
          </cell>
          <cell r="C34">
            <v>2495144</v>
          </cell>
        </row>
        <row r="35">
          <cell r="A35">
            <v>910</v>
          </cell>
          <cell r="B35">
            <v>476896</v>
          </cell>
          <cell r="C35">
            <v>2511896</v>
          </cell>
        </row>
        <row r="36">
          <cell r="A36">
            <v>910.5</v>
          </cell>
          <cell r="B36">
            <v>493708</v>
          </cell>
          <cell r="C36">
            <v>2528708</v>
          </cell>
        </row>
        <row r="37">
          <cell r="A37">
            <v>911</v>
          </cell>
          <cell r="B37">
            <v>510579</v>
          </cell>
          <cell r="C37">
            <v>2545579</v>
          </cell>
        </row>
        <row r="38">
          <cell r="A38">
            <v>911.5</v>
          </cell>
          <cell r="B38">
            <v>527509</v>
          </cell>
          <cell r="C38">
            <v>2562509</v>
          </cell>
        </row>
        <row r="39">
          <cell r="A39">
            <v>912</v>
          </cell>
          <cell r="B39">
            <v>544497</v>
          </cell>
          <cell r="C39">
            <v>2579497</v>
          </cell>
        </row>
        <row r="40">
          <cell r="A40">
            <v>912.5</v>
          </cell>
          <cell r="B40">
            <v>561545</v>
          </cell>
          <cell r="C40">
            <v>2596545</v>
          </cell>
        </row>
        <row r="41">
          <cell r="A41">
            <v>913</v>
          </cell>
          <cell r="B41">
            <v>578651</v>
          </cell>
          <cell r="C41">
            <v>2613651</v>
          </cell>
        </row>
        <row r="42">
          <cell r="A42">
            <v>913.5</v>
          </cell>
          <cell r="B42">
            <v>595817</v>
          </cell>
          <cell r="C42">
            <v>2630817</v>
          </cell>
        </row>
        <row r="43">
          <cell r="A43">
            <v>914</v>
          </cell>
          <cell r="B43">
            <v>613041</v>
          </cell>
          <cell r="C43">
            <v>2648041</v>
          </cell>
        </row>
        <row r="44">
          <cell r="A44">
            <v>914.5</v>
          </cell>
          <cell r="B44">
            <v>630324</v>
          </cell>
          <cell r="C44">
            <v>2665324</v>
          </cell>
        </row>
        <row r="45">
          <cell r="A45">
            <v>915</v>
          </cell>
          <cell r="B45">
            <v>647667</v>
          </cell>
          <cell r="C45">
            <v>2682667</v>
          </cell>
        </row>
        <row r="46">
          <cell r="A46">
            <v>915.5</v>
          </cell>
          <cell r="B46">
            <v>665068</v>
          </cell>
          <cell r="C46">
            <v>2700068</v>
          </cell>
        </row>
        <row r="47">
          <cell r="A47">
            <v>916</v>
          </cell>
          <cell r="B47">
            <v>682528</v>
          </cell>
          <cell r="C47">
            <v>2717528</v>
          </cell>
        </row>
        <row r="48">
          <cell r="A48">
            <v>916.5</v>
          </cell>
          <cell r="B48">
            <v>700047</v>
          </cell>
          <cell r="C48">
            <v>2735047</v>
          </cell>
        </row>
        <row r="49">
          <cell r="A49">
            <v>917</v>
          </cell>
          <cell r="B49">
            <v>717625</v>
          </cell>
          <cell r="C49">
            <v>2752625</v>
          </cell>
        </row>
        <row r="50">
          <cell r="A50">
            <v>917.5</v>
          </cell>
          <cell r="B50">
            <v>735262</v>
          </cell>
          <cell r="C50">
            <v>2770262</v>
          </cell>
        </row>
        <row r="51">
          <cell r="A51">
            <v>918</v>
          </cell>
          <cell r="B51">
            <v>752958</v>
          </cell>
          <cell r="C51">
            <v>2787958</v>
          </cell>
        </row>
        <row r="52">
          <cell r="A52">
            <v>918.5</v>
          </cell>
          <cell r="B52">
            <v>770713</v>
          </cell>
          <cell r="C52">
            <v>2805713</v>
          </cell>
        </row>
        <row r="53">
          <cell r="A53">
            <v>919</v>
          </cell>
          <cell r="B53">
            <v>788526</v>
          </cell>
          <cell r="C53">
            <v>2823526</v>
          </cell>
        </row>
        <row r="54">
          <cell r="A54">
            <v>919.5</v>
          </cell>
          <cell r="B54">
            <v>806399</v>
          </cell>
          <cell r="C54">
            <v>2841399</v>
          </cell>
        </row>
        <row r="55">
          <cell r="A55">
            <v>920</v>
          </cell>
          <cell r="B55">
            <v>824331.00000200002</v>
          </cell>
          <cell r="C55">
            <v>2859331.0000020005</v>
          </cell>
        </row>
        <row r="56">
          <cell r="A56">
            <v>920.5</v>
          </cell>
          <cell r="B56">
            <v>842319.99999799998</v>
          </cell>
          <cell r="C56">
            <v>2877319.9999980005</v>
          </cell>
        </row>
        <row r="57">
          <cell r="A57">
            <v>921</v>
          </cell>
          <cell r="B57">
            <v>860367.00000400003</v>
          </cell>
          <cell r="C57">
            <v>2895367.000004</v>
          </cell>
        </row>
        <row r="58">
          <cell r="A58">
            <v>921.5</v>
          </cell>
          <cell r="B58">
            <v>878470.99999799998</v>
          </cell>
          <cell r="C58">
            <v>2913470.9999980005</v>
          </cell>
        </row>
        <row r="59">
          <cell r="A59">
            <v>922</v>
          </cell>
          <cell r="B59">
            <v>896630.99999799998</v>
          </cell>
          <cell r="C59">
            <v>2931630.9999980005</v>
          </cell>
        </row>
        <row r="60">
          <cell r="A60">
            <v>922.5</v>
          </cell>
          <cell r="B60">
            <v>914849.00000100001</v>
          </cell>
          <cell r="C60">
            <v>2949849.0000010002</v>
          </cell>
        </row>
        <row r="61">
          <cell r="A61">
            <v>923</v>
          </cell>
          <cell r="B61">
            <v>933123.00000200002</v>
          </cell>
          <cell r="C61">
            <v>2968123.0000020005</v>
          </cell>
        </row>
        <row r="62">
          <cell r="A62">
            <v>923.5</v>
          </cell>
          <cell r="B62">
            <v>951454.99999699998</v>
          </cell>
          <cell r="C62">
            <v>2986454.9999970002</v>
          </cell>
        </row>
        <row r="63">
          <cell r="A63">
            <v>924</v>
          </cell>
          <cell r="B63">
            <v>969843.99999599997</v>
          </cell>
          <cell r="C63">
            <v>3004843.999996</v>
          </cell>
        </row>
        <row r="64">
          <cell r="A64">
            <v>924.5</v>
          </cell>
          <cell r="B64">
            <v>988290</v>
          </cell>
          <cell r="C64">
            <v>3023290</v>
          </cell>
        </row>
        <row r="65">
          <cell r="A65">
            <v>925</v>
          </cell>
          <cell r="B65">
            <v>1006793</v>
          </cell>
          <cell r="C65">
            <v>3041793</v>
          </cell>
        </row>
        <row r="66">
          <cell r="A66">
            <v>925.5</v>
          </cell>
          <cell r="B66">
            <v>1025353</v>
          </cell>
          <cell r="C66">
            <v>3060353</v>
          </cell>
        </row>
        <row r="67">
          <cell r="A67">
            <v>926</v>
          </cell>
          <cell r="B67">
            <v>1043970</v>
          </cell>
          <cell r="C67">
            <v>3078970</v>
          </cell>
        </row>
        <row r="68">
          <cell r="A68">
            <v>926.5</v>
          </cell>
          <cell r="B68">
            <v>1062644</v>
          </cell>
          <cell r="C68">
            <v>3097644</v>
          </cell>
        </row>
        <row r="69">
          <cell r="A69">
            <v>927</v>
          </cell>
          <cell r="B69">
            <v>1081375</v>
          </cell>
          <cell r="C69">
            <v>3116375</v>
          </cell>
        </row>
        <row r="70">
          <cell r="A70">
            <v>927.5</v>
          </cell>
          <cell r="B70">
            <v>1100163</v>
          </cell>
          <cell r="C70">
            <v>3135163</v>
          </cell>
        </row>
        <row r="71">
          <cell r="A71">
            <v>928</v>
          </cell>
          <cell r="B71">
            <v>1119008</v>
          </cell>
          <cell r="C71">
            <v>3154008</v>
          </cell>
        </row>
        <row r="72">
          <cell r="A72">
            <v>928.5</v>
          </cell>
          <cell r="B72">
            <v>1137910</v>
          </cell>
          <cell r="C72">
            <v>3172910</v>
          </cell>
        </row>
        <row r="73">
          <cell r="A73">
            <v>929</v>
          </cell>
          <cell r="B73">
            <v>1156869</v>
          </cell>
          <cell r="C73">
            <v>3191869</v>
          </cell>
        </row>
        <row r="74">
          <cell r="A74">
            <v>929.5</v>
          </cell>
          <cell r="B74">
            <v>1175885</v>
          </cell>
          <cell r="C74">
            <v>3210885</v>
          </cell>
        </row>
        <row r="75">
          <cell r="A75">
            <v>930</v>
          </cell>
          <cell r="B75">
            <v>1194958</v>
          </cell>
          <cell r="C75">
            <v>3229958</v>
          </cell>
        </row>
        <row r="76">
          <cell r="A76">
            <v>930.5</v>
          </cell>
          <cell r="B76">
            <v>1214089</v>
          </cell>
          <cell r="C76">
            <v>3249089</v>
          </cell>
        </row>
        <row r="77">
          <cell r="A77">
            <v>931</v>
          </cell>
          <cell r="B77">
            <v>1233278</v>
          </cell>
          <cell r="C77">
            <v>3268278</v>
          </cell>
        </row>
        <row r="78">
          <cell r="A78">
            <v>931.5</v>
          </cell>
          <cell r="B78">
            <v>1252525</v>
          </cell>
          <cell r="C78">
            <v>3287525</v>
          </cell>
        </row>
        <row r="79">
          <cell r="A79">
            <v>932</v>
          </cell>
          <cell r="B79">
            <v>1271830</v>
          </cell>
          <cell r="C79">
            <v>3306830</v>
          </cell>
        </row>
        <row r="80">
          <cell r="A80">
            <v>932.5</v>
          </cell>
          <cell r="B80">
            <v>1291193</v>
          </cell>
          <cell r="C80">
            <v>3326193</v>
          </cell>
        </row>
        <row r="81">
          <cell r="A81">
            <v>933</v>
          </cell>
          <cell r="B81">
            <v>1310614</v>
          </cell>
          <cell r="C81">
            <v>3345614</v>
          </cell>
        </row>
        <row r="82">
          <cell r="A82">
            <v>933.5</v>
          </cell>
          <cell r="B82">
            <v>1330093</v>
          </cell>
          <cell r="C82">
            <v>3365093</v>
          </cell>
        </row>
        <row r="83">
          <cell r="A83">
            <v>934</v>
          </cell>
          <cell r="B83">
            <v>1349630</v>
          </cell>
          <cell r="C83">
            <v>3384630</v>
          </cell>
        </row>
        <row r="84">
          <cell r="A84">
            <v>934.5</v>
          </cell>
          <cell r="B84">
            <v>1369226</v>
          </cell>
          <cell r="C84">
            <v>3404226</v>
          </cell>
        </row>
        <row r="85">
          <cell r="A85">
            <v>935</v>
          </cell>
          <cell r="B85">
            <v>1388879</v>
          </cell>
          <cell r="C85">
            <v>3423879</v>
          </cell>
        </row>
        <row r="86">
          <cell r="A86">
            <v>935.5</v>
          </cell>
          <cell r="B86">
            <v>1408591</v>
          </cell>
          <cell r="C86">
            <v>3443591</v>
          </cell>
        </row>
        <row r="87">
          <cell r="A87">
            <v>936</v>
          </cell>
          <cell r="B87">
            <v>1428360</v>
          </cell>
          <cell r="C87">
            <v>3463360</v>
          </cell>
        </row>
        <row r="88">
          <cell r="A88">
            <v>936.5</v>
          </cell>
          <cell r="B88">
            <v>1448188</v>
          </cell>
          <cell r="C88">
            <v>3483188</v>
          </cell>
        </row>
        <row r="89">
          <cell r="A89">
            <v>937</v>
          </cell>
          <cell r="B89">
            <v>1468074</v>
          </cell>
          <cell r="C89">
            <v>3503074</v>
          </cell>
        </row>
        <row r="90">
          <cell r="A90">
            <v>937.5</v>
          </cell>
          <cell r="B90">
            <v>1488018</v>
          </cell>
          <cell r="C90">
            <v>3523018</v>
          </cell>
        </row>
        <row r="91">
          <cell r="A91">
            <v>938</v>
          </cell>
          <cell r="B91">
            <v>1508019</v>
          </cell>
          <cell r="C91">
            <v>3543019</v>
          </cell>
        </row>
        <row r="92">
          <cell r="A92">
            <v>938.5</v>
          </cell>
          <cell r="B92">
            <v>1528079</v>
          </cell>
          <cell r="C92">
            <v>3563079</v>
          </cell>
        </row>
        <row r="93">
          <cell r="A93">
            <v>939</v>
          </cell>
          <cell r="B93">
            <v>1548198</v>
          </cell>
          <cell r="C93">
            <v>3583198</v>
          </cell>
        </row>
        <row r="94">
          <cell r="A94">
            <v>939.5</v>
          </cell>
          <cell r="B94">
            <v>1568374</v>
          </cell>
          <cell r="C94">
            <v>3603374</v>
          </cell>
        </row>
        <row r="95">
          <cell r="A95">
            <v>940</v>
          </cell>
          <cell r="B95">
            <v>1588608</v>
          </cell>
          <cell r="C95">
            <v>3623608</v>
          </cell>
        </row>
        <row r="96">
          <cell r="A96">
            <v>940.5</v>
          </cell>
          <cell r="B96">
            <v>1608900</v>
          </cell>
          <cell r="C96">
            <v>3643900</v>
          </cell>
        </row>
        <row r="97">
          <cell r="A97">
            <v>941</v>
          </cell>
          <cell r="B97">
            <v>1629251</v>
          </cell>
          <cell r="C97">
            <v>3664251</v>
          </cell>
        </row>
        <row r="98">
          <cell r="A98">
            <v>941.5</v>
          </cell>
          <cell r="B98">
            <v>1649661</v>
          </cell>
          <cell r="C98">
            <v>3684661</v>
          </cell>
        </row>
        <row r="99">
          <cell r="A99">
            <v>942</v>
          </cell>
          <cell r="B99">
            <v>1670130</v>
          </cell>
          <cell r="C99">
            <v>3705130</v>
          </cell>
        </row>
        <row r="100">
          <cell r="A100">
            <v>942.5</v>
          </cell>
          <cell r="B100">
            <v>1690656</v>
          </cell>
          <cell r="C100">
            <v>3725656</v>
          </cell>
        </row>
        <row r="101">
          <cell r="A101">
            <v>943</v>
          </cell>
          <cell r="B101">
            <v>1711242</v>
          </cell>
          <cell r="C101">
            <v>3746242</v>
          </cell>
        </row>
        <row r="102">
          <cell r="A102">
            <v>943.5</v>
          </cell>
          <cell r="B102">
            <v>1731886</v>
          </cell>
          <cell r="C102">
            <v>3766886</v>
          </cell>
        </row>
        <row r="103">
          <cell r="A103">
            <v>944</v>
          </cell>
          <cell r="B103">
            <v>1752588</v>
          </cell>
          <cell r="C103">
            <v>3787588</v>
          </cell>
        </row>
        <row r="104">
          <cell r="A104">
            <v>944.5</v>
          </cell>
          <cell r="B104">
            <v>1773349</v>
          </cell>
          <cell r="C104">
            <v>3808349</v>
          </cell>
        </row>
        <row r="105">
          <cell r="A105">
            <v>945</v>
          </cell>
          <cell r="B105">
            <v>1794169</v>
          </cell>
          <cell r="C105">
            <v>3829169</v>
          </cell>
        </row>
        <row r="106">
          <cell r="A106">
            <v>945.5</v>
          </cell>
          <cell r="B106">
            <v>1815047</v>
          </cell>
          <cell r="C106">
            <v>3850047</v>
          </cell>
        </row>
        <row r="107">
          <cell r="A107">
            <v>946</v>
          </cell>
          <cell r="B107">
            <v>1835984</v>
          </cell>
          <cell r="C107">
            <v>3870984</v>
          </cell>
        </row>
        <row r="108">
          <cell r="A108">
            <v>946.5</v>
          </cell>
          <cell r="B108">
            <v>1856979</v>
          </cell>
          <cell r="C108">
            <v>3891979</v>
          </cell>
        </row>
        <row r="109">
          <cell r="A109">
            <v>947</v>
          </cell>
          <cell r="B109">
            <v>1878033</v>
          </cell>
          <cell r="C109">
            <v>3913033</v>
          </cell>
        </row>
        <row r="110">
          <cell r="A110">
            <v>947.5</v>
          </cell>
          <cell r="B110">
            <v>1899145</v>
          </cell>
          <cell r="C110">
            <v>3934145</v>
          </cell>
        </row>
        <row r="111">
          <cell r="A111">
            <v>948</v>
          </cell>
          <cell r="B111">
            <v>1920316</v>
          </cell>
          <cell r="C111">
            <v>3955316</v>
          </cell>
        </row>
        <row r="112">
          <cell r="A112">
            <v>948.5</v>
          </cell>
          <cell r="B112">
            <v>1941545</v>
          </cell>
          <cell r="C112">
            <v>3976545</v>
          </cell>
        </row>
        <row r="113">
          <cell r="A113">
            <v>949</v>
          </cell>
          <cell r="B113">
            <v>1962834</v>
          </cell>
          <cell r="C113">
            <v>3997834</v>
          </cell>
        </row>
        <row r="114">
          <cell r="A114">
            <v>949.5</v>
          </cell>
          <cell r="B114">
            <v>1984180</v>
          </cell>
          <cell r="C114">
            <v>4019180</v>
          </cell>
        </row>
        <row r="115">
          <cell r="A115">
            <v>950</v>
          </cell>
          <cell r="B115">
            <v>2005585</v>
          </cell>
          <cell r="C115">
            <v>4040585</v>
          </cell>
        </row>
        <row r="116">
          <cell r="A116">
            <v>950.5</v>
          </cell>
          <cell r="B116">
            <v>2027052</v>
          </cell>
          <cell r="C116">
            <v>4062052</v>
          </cell>
        </row>
        <row r="117">
          <cell r="A117">
            <v>951</v>
          </cell>
          <cell r="B117">
            <v>2048584</v>
          </cell>
          <cell r="C117">
            <v>4083584</v>
          </cell>
        </row>
        <row r="118">
          <cell r="A118">
            <v>951.5</v>
          </cell>
          <cell r="B118">
            <v>2070180</v>
          </cell>
          <cell r="C118">
            <v>4105180</v>
          </cell>
        </row>
        <row r="119">
          <cell r="A119">
            <v>952</v>
          </cell>
          <cell r="B119">
            <v>2091842</v>
          </cell>
          <cell r="C119">
            <v>4126842</v>
          </cell>
        </row>
        <row r="120">
          <cell r="A120">
            <v>952.5</v>
          </cell>
          <cell r="B120">
            <v>2113568</v>
          </cell>
          <cell r="C120">
            <v>4148568</v>
          </cell>
        </row>
        <row r="121">
          <cell r="A121">
            <v>953</v>
          </cell>
          <cell r="B121">
            <v>2135358</v>
          </cell>
          <cell r="C121">
            <v>4170358</v>
          </cell>
        </row>
        <row r="122">
          <cell r="A122">
            <v>953.5</v>
          </cell>
          <cell r="B122">
            <v>2157214</v>
          </cell>
          <cell r="C122">
            <v>4192214</v>
          </cell>
        </row>
        <row r="123">
          <cell r="A123">
            <v>954</v>
          </cell>
          <cell r="B123">
            <v>2179135</v>
          </cell>
          <cell r="C123">
            <v>4214135</v>
          </cell>
        </row>
        <row r="124">
          <cell r="A124">
            <v>954.5</v>
          </cell>
          <cell r="B124">
            <v>2201120</v>
          </cell>
          <cell r="C124">
            <v>4236120</v>
          </cell>
        </row>
        <row r="125">
          <cell r="A125">
            <v>955</v>
          </cell>
          <cell r="B125">
            <v>2223170</v>
          </cell>
          <cell r="C125">
            <v>4258170</v>
          </cell>
        </row>
        <row r="126">
          <cell r="A126">
            <v>955.5</v>
          </cell>
          <cell r="B126">
            <v>2245285</v>
          </cell>
          <cell r="C126">
            <v>4280285</v>
          </cell>
        </row>
        <row r="127">
          <cell r="A127">
            <v>956</v>
          </cell>
          <cell r="B127">
            <v>2267464</v>
          </cell>
          <cell r="C127">
            <v>4302464</v>
          </cell>
        </row>
        <row r="128">
          <cell r="A128">
            <v>956.5</v>
          </cell>
          <cell r="B128">
            <v>2289709</v>
          </cell>
          <cell r="C128">
            <v>4324709</v>
          </cell>
        </row>
        <row r="129">
          <cell r="A129">
            <v>957</v>
          </cell>
          <cell r="B129">
            <v>2312018</v>
          </cell>
          <cell r="C129">
            <v>4347018</v>
          </cell>
        </row>
        <row r="130">
          <cell r="A130">
            <v>957.5</v>
          </cell>
          <cell r="B130">
            <v>2334392</v>
          </cell>
          <cell r="C130">
            <v>4369392</v>
          </cell>
        </row>
        <row r="131">
          <cell r="A131">
            <v>958</v>
          </cell>
          <cell r="B131">
            <v>2356831</v>
          </cell>
          <cell r="C131">
            <v>4391831</v>
          </cell>
        </row>
        <row r="132">
          <cell r="A132">
            <v>958.5</v>
          </cell>
          <cell r="B132">
            <v>2379335</v>
          </cell>
          <cell r="C132">
            <v>4414335</v>
          </cell>
        </row>
        <row r="133">
          <cell r="A133">
            <v>959</v>
          </cell>
          <cell r="B133">
            <v>2401903</v>
          </cell>
          <cell r="C133">
            <v>4436903</v>
          </cell>
        </row>
        <row r="134">
          <cell r="A134">
            <v>959.5</v>
          </cell>
          <cell r="B134">
            <v>2424536</v>
          </cell>
          <cell r="C134">
            <v>4459536</v>
          </cell>
        </row>
        <row r="135">
          <cell r="A135">
            <v>960</v>
          </cell>
          <cell r="B135">
            <v>2447235</v>
          </cell>
          <cell r="C135">
            <v>4482235</v>
          </cell>
        </row>
        <row r="136">
          <cell r="A136">
            <v>960.5</v>
          </cell>
          <cell r="B136">
            <v>2469995</v>
          </cell>
          <cell r="C136">
            <v>4504995</v>
          </cell>
        </row>
        <row r="137">
          <cell r="A137">
            <v>961</v>
          </cell>
          <cell r="B137">
            <v>2492815</v>
          </cell>
          <cell r="C137">
            <v>4527815</v>
          </cell>
        </row>
        <row r="138">
          <cell r="A138">
            <v>961.5</v>
          </cell>
          <cell r="B138">
            <v>2515695</v>
          </cell>
          <cell r="C138">
            <v>4550695</v>
          </cell>
        </row>
        <row r="139">
          <cell r="A139">
            <v>962</v>
          </cell>
          <cell r="B139">
            <v>2538634</v>
          </cell>
          <cell r="C139">
            <v>4573634</v>
          </cell>
        </row>
        <row r="140">
          <cell r="A140">
            <v>962.5</v>
          </cell>
          <cell r="B140">
            <v>2561633</v>
          </cell>
          <cell r="C140">
            <v>4596633</v>
          </cell>
        </row>
        <row r="141">
          <cell r="A141">
            <v>963</v>
          </cell>
          <cell r="B141">
            <v>2584691</v>
          </cell>
          <cell r="C141">
            <v>4619691</v>
          </cell>
        </row>
        <row r="142">
          <cell r="A142">
            <v>963.5</v>
          </cell>
          <cell r="B142">
            <v>2607809</v>
          </cell>
          <cell r="C142">
            <v>4642809</v>
          </cell>
        </row>
        <row r="143">
          <cell r="A143">
            <v>964</v>
          </cell>
          <cell r="B143">
            <v>2630987</v>
          </cell>
          <cell r="C143">
            <v>4665987</v>
          </cell>
        </row>
        <row r="144">
          <cell r="A144">
            <v>964.5</v>
          </cell>
          <cell r="B144">
            <v>2654225</v>
          </cell>
          <cell r="C144">
            <v>4689225</v>
          </cell>
        </row>
        <row r="145">
          <cell r="A145">
            <v>965</v>
          </cell>
          <cell r="B145">
            <v>2677522</v>
          </cell>
          <cell r="C145">
            <v>4712522</v>
          </cell>
        </row>
        <row r="146">
          <cell r="A146">
            <v>965.5</v>
          </cell>
          <cell r="B146">
            <v>2700878</v>
          </cell>
          <cell r="C146">
            <v>4735878</v>
          </cell>
        </row>
        <row r="147">
          <cell r="A147">
            <v>966</v>
          </cell>
          <cell r="B147">
            <v>2724295</v>
          </cell>
          <cell r="C147">
            <v>4759295</v>
          </cell>
        </row>
        <row r="148">
          <cell r="A148">
            <v>966.5</v>
          </cell>
          <cell r="B148">
            <v>2747771</v>
          </cell>
          <cell r="C148">
            <v>4782771</v>
          </cell>
        </row>
        <row r="149">
          <cell r="A149">
            <v>967</v>
          </cell>
          <cell r="B149">
            <v>2771306</v>
          </cell>
          <cell r="C149">
            <v>4806306</v>
          </cell>
        </row>
        <row r="150">
          <cell r="A150">
            <v>967.5</v>
          </cell>
          <cell r="B150">
            <v>2794901</v>
          </cell>
          <cell r="C150">
            <v>4829901</v>
          </cell>
        </row>
        <row r="151">
          <cell r="A151">
            <v>968</v>
          </cell>
          <cell r="B151">
            <v>2818556</v>
          </cell>
          <cell r="C151">
            <v>4853556</v>
          </cell>
        </row>
        <row r="152">
          <cell r="A152">
            <v>968.5</v>
          </cell>
          <cell r="B152">
            <v>2842271</v>
          </cell>
          <cell r="C152">
            <v>4877271</v>
          </cell>
        </row>
        <row r="153">
          <cell r="A153">
            <v>969</v>
          </cell>
          <cell r="B153">
            <v>2866046</v>
          </cell>
          <cell r="C153">
            <v>4901046</v>
          </cell>
        </row>
        <row r="154">
          <cell r="A154">
            <v>969.5</v>
          </cell>
          <cell r="B154">
            <v>2889878</v>
          </cell>
          <cell r="C154">
            <v>4924878</v>
          </cell>
        </row>
        <row r="155">
          <cell r="A155">
            <v>970</v>
          </cell>
          <cell r="B155">
            <v>2913772</v>
          </cell>
          <cell r="C155">
            <v>4948772</v>
          </cell>
        </row>
        <row r="156">
          <cell r="A156">
            <v>970.5</v>
          </cell>
          <cell r="B156">
            <v>2937729</v>
          </cell>
          <cell r="C156">
            <v>4972729</v>
          </cell>
        </row>
        <row r="157">
          <cell r="A157">
            <v>971</v>
          </cell>
          <cell r="B157">
            <v>2961753</v>
          </cell>
          <cell r="C157">
            <v>4996753</v>
          </cell>
        </row>
        <row r="158">
          <cell r="A158">
            <v>971.5</v>
          </cell>
          <cell r="B158">
            <v>2985843</v>
          </cell>
          <cell r="C158">
            <v>5020843</v>
          </cell>
        </row>
        <row r="159">
          <cell r="A159">
            <v>972</v>
          </cell>
          <cell r="B159">
            <v>3010001</v>
          </cell>
          <cell r="C159">
            <v>5045001</v>
          </cell>
        </row>
        <row r="160">
          <cell r="A160">
            <v>972.5</v>
          </cell>
          <cell r="B160">
            <v>3034226</v>
          </cell>
          <cell r="C160">
            <v>5069226</v>
          </cell>
        </row>
        <row r="161">
          <cell r="A161">
            <v>973</v>
          </cell>
          <cell r="B161">
            <v>3058517</v>
          </cell>
          <cell r="C161">
            <v>5093517</v>
          </cell>
        </row>
        <row r="162">
          <cell r="A162">
            <v>973.5</v>
          </cell>
          <cell r="B162">
            <v>3082876</v>
          </cell>
          <cell r="C162">
            <v>5117876</v>
          </cell>
        </row>
        <row r="163">
          <cell r="A163">
            <v>974</v>
          </cell>
          <cell r="B163">
            <v>3107301</v>
          </cell>
          <cell r="C163">
            <v>5142301</v>
          </cell>
        </row>
        <row r="164">
          <cell r="A164">
            <v>974.5</v>
          </cell>
          <cell r="B164">
            <v>3131794</v>
          </cell>
          <cell r="C164">
            <v>5166794</v>
          </cell>
        </row>
        <row r="165">
          <cell r="A165">
            <v>975</v>
          </cell>
          <cell r="B165">
            <v>3156353</v>
          </cell>
          <cell r="C165">
            <v>5191353</v>
          </cell>
        </row>
        <row r="166">
          <cell r="A166">
            <v>975.5</v>
          </cell>
          <cell r="B166">
            <v>3180979</v>
          </cell>
          <cell r="C166">
            <v>5215979</v>
          </cell>
        </row>
        <row r="167">
          <cell r="A167">
            <v>976</v>
          </cell>
          <cell r="B167">
            <v>3205673</v>
          </cell>
          <cell r="C167">
            <v>5240673</v>
          </cell>
        </row>
        <row r="168">
          <cell r="A168">
            <v>976.5</v>
          </cell>
          <cell r="B168">
            <v>3230433</v>
          </cell>
          <cell r="C168">
            <v>5265433</v>
          </cell>
        </row>
        <row r="169">
          <cell r="A169">
            <v>977</v>
          </cell>
          <cell r="B169">
            <v>3255260</v>
          </cell>
          <cell r="C169">
            <v>5290260</v>
          </cell>
        </row>
        <row r="170">
          <cell r="A170">
            <v>977.5</v>
          </cell>
          <cell r="B170">
            <v>3280154</v>
          </cell>
          <cell r="C170">
            <v>5315154</v>
          </cell>
        </row>
        <row r="171">
          <cell r="A171">
            <v>978</v>
          </cell>
          <cell r="B171">
            <v>3305115</v>
          </cell>
          <cell r="C171">
            <v>5340115</v>
          </cell>
        </row>
        <row r="172">
          <cell r="A172">
            <v>978.5</v>
          </cell>
          <cell r="B172">
            <v>3330143</v>
          </cell>
          <cell r="C172">
            <v>5365143</v>
          </cell>
        </row>
        <row r="173">
          <cell r="A173">
            <v>979</v>
          </cell>
          <cell r="B173">
            <v>3355238</v>
          </cell>
          <cell r="C173">
            <v>5390238</v>
          </cell>
        </row>
        <row r="174">
          <cell r="A174">
            <v>979.5</v>
          </cell>
          <cell r="B174">
            <v>3380401</v>
          </cell>
          <cell r="C174">
            <v>5415401</v>
          </cell>
        </row>
        <row r="175">
          <cell r="A175">
            <v>980</v>
          </cell>
          <cell r="B175">
            <v>3405630</v>
          </cell>
          <cell r="C175">
            <v>5440630</v>
          </cell>
        </row>
        <row r="176">
          <cell r="A176">
            <v>980.5</v>
          </cell>
          <cell r="B176">
            <v>3430929</v>
          </cell>
          <cell r="C176">
            <v>5465929</v>
          </cell>
        </row>
        <row r="177">
          <cell r="A177">
            <v>981</v>
          </cell>
          <cell r="B177">
            <v>3456303</v>
          </cell>
          <cell r="C177">
            <v>5491303</v>
          </cell>
        </row>
        <row r="178">
          <cell r="A178">
            <v>981.5</v>
          </cell>
          <cell r="B178">
            <v>3481753</v>
          </cell>
          <cell r="C178">
            <v>5516753</v>
          </cell>
        </row>
        <row r="179">
          <cell r="A179">
            <v>982</v>
          </cell>
          <cell r="B179">
            <v>3507278</v>
          </cell>
          <cell r="C179">
            <v>5542278</v>
          </cell>
        </row>
        <row r="180">
          <cell r="A180">
            <v>982.5</v>
          </cell>
          <cell r="B180">
            <v>3532877</v>
          </cell>
          <cell r="C180">
            <v>5567877</v>
          </cell>
        </row>
        <row r="181">
          <cell r="A181">
            <v>983</v>
          </cell>
          <cell r="B181">
            <v>3558550</v>
          </cell>
          <cell r="C181">
            <v>5593550</v>
          </cell>
        </row>
        <row r="182">
          <cell r="A182">
            <v>983.5</v>
          </cell>
          <cell r="B182">
            <v>3584299</v>
          </cell>
          <cell r="C182">
            <v>5619299</v>
          </cell>
        </row>
        <row r="183">
          <cell r="A183">
            <v>984</v>
          </cell>
          <cell r="B183">
            <v>3610123</v>
          </cell>
          <cell r="C183">
            <v>5645123</v>
          </cell>
        </row>
        <row r="184">
          <cell r="A184">
            <v>984.5</v>
          </cell>
          <cell r="B184">
            <v>3636021</v>
          </cell>
          <cell r="C184">
            <v>5671021</v>
          </cell>
        </row>
        <row r="185">
          <cell r="A185">
            <v>985</v>
          </cell>
          <cell r="B185">
            <v>3661994</v>
          </cell>
          <cell r="C185">
            <v>5696994</v>
          </cell>
        </row>
        <row r="186">
          <cell r="A186">
            <v>985.5</v>
          </cell>
          <cell r="B186">
            <v>3688042</v>
          </cell>
          <cell r="C186">
            <v>5723042</v>
          </cell>
        </row>
        <row r="187">
          <cell r="A187">
            <v>986</v>
          </cell>
          <cell r="B187">
            <v>3714165</v>
          </cell>
          <cell r="C187">
            <v>5749165</v>
          </cell>
        </row>
        <row r="188">
          <cell r="A188">
            <v>986.5</v>
          </cell>
          <cell r="B188">
            <v>3740363</v>
          </cell>
          <cell r="C188">
            <v>5775363</v>
          </cell>
        </row>
        <row r="189">
          <cell r="A189">
            <v>987</v>
          </cell>
          <cell r="B189">
            <v>3766635</v>
          </cell>
          <cell r="C189">
            <v>5801635</v>
          </cell>
        </row>
        <row r="190">
          <cell r="A190">
            <v>987.5</v>
          </cell>
          <cell r="B190">
            <v>3792982</v>
          </cell>
          <cell r="C190">
            <v>5827982</v>
          </cell>
        </row>
        <row r="191">
          <cell r="A191">
            <v>988</v>
          </cell>
          <cell r="B191">
            <v>3819405</v>
          </cell>
          <cell r="C191">
            <v>5854405</v>
          </cell>
        </row>
        <row r="192">
          <cell r="A192">
            <v>988.5</v>
          </cell>
          <cell r="B192">
            <v>3845902</v>
          </cell>
          <cell r="C192">
            <v>5880902</v>
          </cell>
        </row>
        <row r="193">
          <cell r="A193">
            <v>989</v>
          </cell>
          <cell r="B193">
            <v>3872474</v>
          </cell>
          <cell r="C193">
            <v>5907474</v>
          </cell>
        </row>
        <row r="194">
          <cell r="A194">
            <v>989.5</v>
          </cell>
          <cell r="B194">
            <v>3899120</v>
          </cell>
          <cell r="C194">
            <v>5934120</v>
          </cell>
        </row>
        <row r="195">
          <cell r="A195">
            <v>990</v>
          </cell>
          <cell r="B195">
            <v>3925842</v>
          </cell>
          <cell r="C195">
            <v>5960842</v>
          </cell>
        </row>
        <row r="196">
          <cell r="A196">
            <v>990.5</v>
          </cell>
          <cell r="B196">
            <v>3952636</v>
          </cell>
          <cell r="C196">
            <v>5987636</v>
          </cell>
        </row>
        <row r="197">
          <cell r="A197">
            <v>991</v>
          </cell>
          <cell r="B197">
            <v>3979502</v>
          </cell>
          <cell r="C197">
            <v>6014502</v>
          </cell>
        </row>
        <row r="198">
          <cell r="A198">
            <v>991.5</v>
          </cell>
          <cell r="B198">
            <v>4006440</v>
          </cell>
          <cell r="C198">
            <v>6041440</v>
          </cell>
        </row>
        <row r="199">
          <cell r="A199">
            <v>992</v>
          </cell>
          <cell r="B199">
            <v>4033448</v>
          </cell>
          <cell r="C199">
            <v>6068448</v>
          </cell>
        </row>
        <row r="200">
          <cell r="A200">
            <v>992.5</v>
          </cell>
          <cell r="B200">
            <v>4060528</v>
          </cell>
          <cell r="C200">
            <v>6095528</v>
          </cell>
        </row>
        <row r="201">
          <cell r="A201">
            <v>993</v>
          </cell>
          <cell r="B201">
            <v>4087680</v>
          </cell>
          <cell r="C201">
            <v>6122680</v>
          </cell>
        </row>
        <row r="202">
          <cell r="A202">
            <v>993.5</v>
          </cell>
          <cell r="B202">
            <v>4114903</v>
          </cell>
          <cell r="C202">
            <v>6149903</v>
          </cell>
        </row>
        <row r="203">
          <cell r="A203">
            <v>994</v>
          </cell>
          <cell r="B203">
            <v>4142198</v>
          </cell>
          <cell r="C203">
            <v>6177198</v>
          </cell>
        </row>
        <row r="204">
          <cell r="A204">
            <v>994.5</v>
          </cell>
          <cell r="B204">
            <v>4169563</v>
          </cell>
          <cell r="C204">
            <v>6204563</v>
          </cell>
        </row>
        <row r="205">
          <cell r="A205">
            <v>995</v>
          </cell>
          <cell r="B205">
            <v>4197001</v>
          </cell>
          <cell r="C205">
            <v>6232001</v>
          </cell>
        </row>
        <row r="206">
          <cell r="A206">
            <v>995.5</v>
          </cell>
          <cell r="B206">
            <v>4224510</v>
          </cell>
          <cell r="C206">
            <v>6259510</v>
          </cell>
        </row>
        <row r="207">
          <cell r="A207">
            <v>996</v>
          </cell>
          <cell r="B207">
            <v>4252089</v>
          </cell>
          <cell r="C207">
            <v>6287089</v>
          </cell>
        </row>
        <row r="208">
          <cell r="A208">
            <v>996.5</v>
          </cell>
          <cell r="B208">
            <v>4279741</v>
          </cell>
          <cell r="C208">
            <v>6314741</v>
          </cell>
        </row>
        <row r="209">
          <cell r="A209">
            <v>997</v>
          </cell>
          <cell r="B209">
            <v>4307464</v>
          </cell>
          <cell r="C209">
            <v>6342464</v>
          </cell>
        </row>
        <row r="210">
          <cell r="A210">
            <v>997.5</v>
          </cell>
          <cell r="B210">
            <v>4335258</v>
          </cell>
          <cell r="C210">
            <v>6370258</v>
          </cell>
        </row>
        <row r="211">
          <cell r="A211">
            <v>998</v>
          </cell>
          <cell r="B211">
            <v>4363125</v>
          </cell>
          <cell r="C211">
            <v>6398125</v>
          </cell>
        </row>
        <row r="212">
          <cell r="A212">
            <v>998.5</v>
          </cell>
          <cell r="B212">
            <v>4391061</v>
          </cell>
          <cell r="C212">
            <v>6426061</v>
          </cell>
        </row>
        <row r="213">
          <cell r="A213">
            <v>999</v>
          </cell>
          <cell r="B213">
            <v>4419070</v>
          </cell>
          <cell r="C213">
            <v>6454070</v>
          </cell>
        </row>
        <row r="214">
          <cell r="A214">
            <v>999.5</v>
          </cell>
          <cell r="B214">
            <v>4447150</v>
          </cell>
          <cell r="C214">
            <v>6482150</v>
          </cell>
        </row>
        <row r="215">
          <cell r="A215">
            <v>1000</v>
          </cell>
          <cell r="B215">
            <v>4475301</v>
          </cell>
          <cell r="C215">
            <v>6510301</v>
          </cell>
        </row>
        <row r="216">
          <cell r="A216">
            <v>1000.5</v>
          </cell>
          <cell r="B216">
            <v>4503527</v>
          </cell>
          <cell r="C216">
            <v>6538527</v>
          </cell>
        </row>
        <row r="217">
          <cell r="A217">
            <v>1001</v>
          </cell>
          <cell r="B217">
            <v>4531830</v>
          </cell>
          <cell r="C217">
            <v>6566830</v>
          </cell>
        </row>
        <row r="218">
          <cell r="A218">
            <v>1001.5</v>
          </cell>
          <cell r="B218">
            <v>4560212</v>
          </cell>
          <cell r="C218">
            <v>6595212</v>
          </cell>
        </row>
        <row r="219">
          <cell r="A219">
            <v>1002</v>
          </cell>
          <cell r="B219">
            <v>4588670</v>
          </cell>
          <cell r="C219">
            <v>6623670</v>
          </cell>
        </row>
        <row r="220">
          <cell r="A220">
            <v>1002.5</v>
          </cell>
          <cell r="B220">
            <v>4617206</v>
          </cell>
          <cell r="C220">
            <v>6652206</v>
          </cell>
        </row>
        <row r="221">
          <cell r="A221">
            <v>1003</v>
          </cell>
          <cell r="B221">
            <v>4645820</v>
          </cell>
          <cell r="C221">
            <v>6680820</v>
          </cell>
        </row>
        <row r="222">
          <cell r="A222">
            <v>1003.5</v>
          </cell>
          <cell r="B222">
            <v>4674511</v>
          </cell>
          <cell r="C222">
            <v>6709511</v>
          </cell>
        </row>
        <row r="223">
          <cell r="A223">
            <v>1004</v>
          </cell>
          <cell r="B223">
            <v>4703279</v>
          </cell>
          <cell r="C223">
            <v>6738279</v>
          </cell>
        </row>
        <row r="224">
          <cell r="A224">
            <v>1004.5</v>
          </cell>
          <cell r="B224">
            <v>4732126</v>
          </cell>
          <cell r="C224">
            <v>6767126</v>
          </cell>
        </row>
        <row r="225">
          <cell r="A225">
            <v>1005</v>
          </cell>
          <cell r="B225">
            <v>4761049</v>
          </cell>
          <cell r="C225">
            <v>6796049</v>
          </cell>
        </row>
        <row r="226">
          <cell r="A226">
            <v>1005.5</v>
          </cell>
          <cell r="B226">
            <v>4790050</v>
          </cell>
          <cell r="C226">
            <v>6825050</v>
          </cell>
        </row>
        <row r="227">
          <cell r="A227">
            <v>1006</v>
          </cell>
          <cell r="B227">
            <v>4819129</v>
          </cell>
          <cell r="C227">
            <v>6854129</v>
          </cell>
        </row>
        <row r="228">
          <cell r="A228">
            <v>1006.5</v>
          </cell>
          <cell r="B228">
            <v>4848286</v>
          </cell>
          <cell r="C228">
            <v>6883286</v>
          </cell>
        </row>
        <row r="229">
          <cell r="A229">
            <v>1007</v>
          </cell>
          <cell r="B229">
            <v>4877519</v>
          </cell>
          <cell r="C229">
            <v>6912519</v>
          </cell>
        </row>
        <row r="230">
          <cell r="A230">
            <v>1007.5</v>
          </cell>
          <cell r="B230">
            <v>4906831</v>
          </cell>
          <cell r="C230">
            <v>6941831</v>
          </cell>
        </row>
        <row r="231">
          <cell r="A231">
            <v>1008</v>
          </cell>
          <cell r="B231">
            <v>4936219</v>
          </cell>
          <cell r="C231">
            <v>6971219</v>
          </cell>
        </row>
        <row r="232">
          <cell r="A232">
            <v>1008.5</v>
          </cell>
          <cell r="B232">
            <v>4965686</v>
          </cell>
          <cell r="C232">
            <v>7000686</v>
          </cell>
        </row>
        <row r="233">
          <cell r="A233">
            <v>1009</v>
          </cell>
          <cell r="B233">
            <v>4995230</v>
          </cell>
          <cell r="C233">
            <v>7030230</v>
          </cell>
        </row>
        <row r="234">
          <cell r="A234">
            <v>1009.5</v>
          </cell>
          <cell r="B234">
            <v>5024851</v>
          </cell>
          <cell r="C234">
            <v>7059851</v>
          </cell>
        </row>
        <row r="235">
          <cell r="A235">
            <v>1010</v>
          </cell>
          <cell r="B235">
            <v>5054550</v>
          </cell>
          <cell r="C235">
            <v>7089550</v>
          </cell>
        </row>
        <row r="236">
          <cell r="A236">
            <v>1010.5</v>
          </cell>
          <cell r="B236">
            <v>5084326</v>
          </cell>
          <cell r="C236">
            <v>7119326</v>
          </cell>
        </row>
        <row r="237">
          <cell r="A237">
            <v>1011</v>
          </cell>
          <cell r="B237">
            <v>5114179</v>
          </cell>
          <cell r="C237">
            <v>7149179</v>
          </cell>
        </row>
        <row r="238">
          <cell r="A238">
            <v>1011.5</v>
          </cell>
          <cell r="B238">
            <v>5144107</v>
          </cell>
          <cell r="C238">
            <v>7179107</v>
          </cell>
        </row>
        <row r="239">
          <cell r="A239">
            <v>1012</v>
          </cell>
          <cell r="B239">
            <v>5174113</v>
          </cell>
          <cell r="C239">
            <v>7209113</v>
          </cell>
        </row>
        <row r="240">
          <cell r="A240">
            <v>1012.5</v>
          </cell>
          <cell r="B240">
            <v>5204194</v>
          </cell>
          <cell r="C240">
            <v>7239194</v>
          </cell>
        </row>
        <row r="241">
          <cell r="A241">
            <v>1013</v>
          </cell>
          <cell r="B241">
            <v>5234353</v>
          </cell>
          <cell r="C241">
            <v>7269353</v>
          </cell>
        </row>
        <row r="242">
          <cell r="A242">
            <v>1013.5</v>
          </cell>
          <cell r="B242">
            <v>5264587</v>
          </cell>
          <cell r="C242">
            <v>7299587</v>
          </cell>
        </row>
        <row r="243">
          <cell r="A243">
            <v>1014</v>
          </cell>
          <cell r="B243">
            <v>5294898</v>
          </cell>
          <cell r="C243">
            <v>7329898</v>
          </cell>
        </row>
        <row r="244">
          <cell r="A244">
            <v>1014.5</v>
          </cell>
          <cell r="B244">
            <v>5325286</v>
          </cell>
          <cell r="C244">
            <v>7360286</v>
          </cell>
        </row>
        <row r="245">
          <cell r="A245">
            <v>1015</v>
          </cell>
          <cell r="B245">
            <v>5355750</v>
          </cell>
          <cell r="C245">
            <v>7390750</v>
          </cell>
        </row>
        <row r="246">
          <cell r="A246">
            <v>1015.5</v>
          </cell>
          <cell r="B246">
            <v>5386290</v>
          </cell>
          <cell r="C246">
            <v>7421290</v>
          </cell>
        </row>
        <row r="247">
          <cell r="A247">
            <v>1016</v>
          </cell>
          <cell r="B247">
            <v>5416907</v>
          </cell>
          <cell r="C247">
            <v>7451907</v>
          </cell>
        </row>
        <row r="248">
          <cell r="A248">
            <v>1016.5</v>
          </cell>
          <cell r="B248">
            <v>5447600</v>
          </cell>
          <cell r="C248">
            <v>7482600</v>
          </cell>
        </row>
        <row r="249">
          <cell r="A249">
            <v>1017</v>
          </cell>
          <cell r="B249">
            <v>5478370</v>
          </cell>
          <cell r="C249">
            <v>7513370</v>
          </cell>
        </row>
        <row r="250">
          <cell r="A250">
            <v>1017.5</v>
          </cell>
          <cell r="B250">
            <v>5509216</v>
          </cell>
          <cell r="C250">
            <v>7544216</v>
          </cell>
        </row>
        <row r="251">
          <cell r="A251">
            <v>1018</v>
          </cell>
          <cell r="B251">
            <v>5540139</v>
          </cell>
          <cell r="C251">
            <v>7575139</v>
          </cell>
        </row>
        <row r="252">
          <cell r="A252">
            <v>1018.5</v>
          </cell>
          <cell r="B252">
            <v>5571138</v>
          </cell>
          <cell r="C252">
            <v>7606138</v>
          </cell>
        </row>
        <row r="253">
          <cell r="A253">
            <v>1019</v>
          </cell>
          <cell r="B253">
            <v>5602213</v>
          </cell>
          <cell r="C253">
            <v>7637213</v>
          </cell>
        </row>
        <row r="254">
          <cell r="A254">
            <v>1019.5</v>
          </cell>
          <cell r="B254">
            <v>5633365</v>
          </cell>
          <cell r="C254">
            <v>7668365</v>
          </cell>
        </row>
        <row r="255">
          <cell r="A255">
            <v>1020</v>
          </cell>
          <cell r="B255">
            <v>5664593</v>
          </cell>
          <cell r="C255">
            <v>7699593</v>
          </cell>
        </row>
        <row r="256">
          <cell r="A256">
            <v>1020.5</v>
          </cell>
          <cell r="B256">
            <v>5695898</v>
          </cell>
          <cell r="C256">
            <v>7730898</v>
          </cell>
        </row>
        <row r="257">
          <cell r="A257">
            <v>1021</v>
          </cell>
          <cell r="B257">
            <v>5727281</v>
          </cell>
          <cell r="C257">
            <v>7762281</v>
          </cell>
        </row>
        <row r="258">
          <cell r="A258">
            <v>1021.5</v>
          </cell>
          <cell r="B258">
            <v>5758741</v>
          </cell>
          <cell r="C258">
            <v>7793741</v>
          </cell>
        </row>
        <row r="259">
          <cell r="A259">
            <v>1022</v>
          </cell>
          <cell r="B259">
            <v>5790278</v>
          </cell>
          <cell r="C259">
            <v>7825278</v>
          </cell>
        </row>
        <row r="260">
          <cell r="A260">
            <v>1022.5</v>
          </cell>
          <cell r="B260">
            <v>5821892</v>
          </cell>
          <cell r="C260">
            <v>7856892</v>
          </cell>
        </row>
        <row r="261">
          <cell r="A261">
            <v>1023</v>
          </cell>
          <cell r="B261">
            <v>5853583</v>
          </cell>
          <cell r="C261">
            <v>7888583</v>
          </cell>
        </row>
        <row r="262">
          <cell r="A262">
            <v>1023.5</v>
          </cell>
          <cell r="B262">
            <v>5885352</v>
          </cell>
          <cell r="C262">
            <v>7920352</v>
          </cell>
        </row>
        <row r="263">
          <cell r="A263">
            <v>1024</v>
          </cell>
          <cell r="B263">
            <v>5917198</v>
          </cell>
          <cell r="C263">
            <v>7952198</v>
          </cell>
        </row>
        <row r="264">
          <cell r="A264">
            <v>1024.5</v>
          </cell>
          <cell r="B264">
            <v>5949121</v>
          </cell>
          <cell r="C264">
            <v>7984121</v>
          </cell>
        </row>
        <row r="265">
          <cell r="A265">
            <v>1025</v>
          </cell>
          <cell r="B265">
            <v>5981122</v>
          </cell>
          <cell r="C265">
            <v>8016122</v>
          </cell>
        </row>
        <row r="266">
          <cell r="A266">
            <v>1025.5</v>
          </cell>
          <cell r="B266">
            <v>6013200</v>
          </cell>
          <cell r="C266">
            <v>8048200</v>
          </cell>
        </row>
        <row r="267">
          <cell r="A267">
            <v>1026</v>
          </cell>
          <cell r="B267">
            <v>6045355</v>
          </cell>
          <cell r="C267">
            <v>8080355</v>
          </cell>
        </row>
        <row r="268">
          <cell r="A268">
            <v>1026.5</v>
          </cell>
          <cell r="B268">
            <v>6077587</v>
          </cell>
          <cell r="C268">
            <v>8112587</v>
          </cell>
        </row>
        <row r="269">
          <cell r="A269">
            <v>1027</v>
          </cell>
          <cell r="B269">
            <v>6109897</v>
          </cell>
          <cell r="C269">
            <v>8144897</v>
          </cell>
        </row>
        <row r="270">
          <cell r="A270">
            <v>1027.5</v>
          </cell>
          <cell r="B270">
            <v>6142284</v>
          </cell>
          <cell r="C270">
            <v>8177284</v>
          </cell>
        </row>
        <row r="271">
          <cell r="A271">
            <v>1028</v>
          </cell>
          <cell r="B271">
            <v>6174748</v>
          </cell>
          <cell r="C271">
            <v>8209748</v>
          </cell>
        </row>
        <row r="272">
          <cell r="A272">
            <v>1028.5</v>
          </cell>
          <cell r="B272">
            <v>6207289</v>
          </cell>
          <cell r="C272">
            <v>8242289</v>
          </cell>
        </row>
        <row r="273">
          <cell r="A273">
            <v>1029</v>
          </cell>
          <cell r="B273">
            <v>6239908</v>
          </cell>
          <cell r="C273">
            <v>8274908</v>
          </cell>
        </row>
        <row r="274">
          <cell r="A274">
            <v>1029.5</v>
          </cell>
          <cell r="B274">
            <v>6272604</v>
          </cell>
          <cell r="C274">
            <v>8307604</v>
          </cell>
        </row>
        <row r="275">
          <cell r="A275">
            <v>1030</v>
          </cell>
          <cell r="B275">
            <v>6305377</v>
          </cell>
          <cell r="C275">
            <v>8340377</v>
          </cell>
        </row>
        <row r="276">
          <cell r="A276">
            <v>1030.5</v>
          </cell>
          <cell r="B276">
            <v>6338229</v>
          </cell>
          <cell r="C276">
            <v>8373229</v>
          </cell>
        </row>
        <row r="277">
          <cell r="A277">
            <v>1031</v>
          </cell>
          <cell r="B277">
            <v>6371161</v>
          </cell>
          <cell r="C277">
            <v>8406161</v>
          </cell>
        </row>
        <row r="278">
          <cell r="A278">
            <v>1031.5</v>
          </cell>
          <cell r="B278">
            <v>6404174</v>
          </cell>
          <cell r="C278">
            <v>8439174</v>
          </cell>
        </row>
        <row r="279">
          <cell r="A279">
            <v>1032</v>
          </cell>
          <cell r="B279">
            <v>6437266</v>
          </cell>
          <cell r="C279">
            <v>8472266</v>
          </cell>
        </row>
        <row r="280">
          <cell r="A280">
            <v>1032.5</v>
          </cell>
          <cell r="B280">
            <v>6470439</v>
          </cell>
          <cell r="C280">
            <v>8505439</v>
          </cell>
        </row>
        <row r="281">
          <cell r="A281">
            <v>1033</v>
          </cell>
          <cell r="B281">
            <v>6503693</v>
          </cell>
          <cell r="C281">
            <v>8538693</v>
          </cell>
        </row>
        <row r="282">
          <cell r="A282">
            <v>1033.5</v>
          </cell>
          <cell r="B282">
            <v>6537026</v>
          </cell>
          <cell r="C282">
            <v>8572026</v>
          </cell>
        </row>
        <row r="283">
          <cell r="A283">
            <v>1034</v>
          </cell>
          <cell r="B283">
            <v>6570440</v>
          </cell>
          <cell r="C283">
            <v>8605440</v>
          </cell>
        </row>
        <row r="284">
          <cell r="A284">
            <v>1034.5</v>
          </cell>
          <cell r="B284">
            <v>6603934</v>
          </cell>
          <cell r="C284">
            <v>8638934</v>
          </cell>
        </row>
        <row r="285">
          <cell r="A285">
            <v>1035</v>
          </cell>
          <cell r="B285">
            <v>6637508</v>
          </cell>
          <cell r="C285">
            <v>8672508</v>
          </cell>
        </row>
        <row r="286">
          <cell r="A286">
            <v>1035.5</v>
          </cell>
          <cell r="B286">
            <v>6671163</v>
          </cell>
          <cell r="C286">
            <v>8706163</v>
          </cell>
        </row>
        <row r="287">
          <cell r="A287">
            <v>1036</v>
          </cell>
          <cell r="B287">
            <v>6704897</v>
          </cell>
          <cell r="C287">
            <v>8739897</v>
          </cell>
        </row>
        <row r="288">
          <cell r="A288">
            <v>1036.5</v>
          </cell>
          <cell r="B288">
            <v>6738713</v>
          </cell>
          <cell r="C288">
            <v>8773713</v>
          </cell>
        </row>
        <row r="289">
          <cell r="A289">
            <v>1037</v>
          </cell>
          <cell r="B289">
            <v>6772608</v>
          </cell>
          <cell r="C289">
            <v>8807608</v>
          </cell>
        </row>
        <row r="290">
          <cell r="A290">
            <v>1037.5</v>
          </cell>
          <cell r="B290">
            <v>6806583</v>
          </cell>
          <cell r="C290">
            <v>8841583</v>
          </cell>
        </row>
        <row r="291">
          <cell r="A291">
            <v>1038</v>
          </cell>
          <cell r="B291">
            <v>6840639</v>
          </cell>
          <cell r="C291">
            <v>8875639</v>
          </cell>
        </row>
        <row r="292">
          <cell r="A292">
            <v>1038.5</v>
          </cell>
          <cell r="B292">
            <v>6874775</v>
          </cell>
          <cell r="C292">
            <v>8909775</v>
          </cell>
        </row>
        <row r="293">
          <cell r="A293">
            <v>1039</v>
          </cell>
          <cell r="B293">
            <v>6908992</v>
          </cell>
          <cell r="C293">
            <v>8943992</v>
          </cell>
        </row>
        <row r="294">
          <cell r="A294">
            <v>1039.5</v>
          </cell>
          <cell r="B294">
            <v>6943288</v>
          </cell>
          <cell r="C294">
            <v>8978288</v>
          </cell>
        </row>
        <row r="295">
          <cell r="A295">
            <v>1040</v>
          </cell>
          <cell r="B295">
            <v>6977665</v>
          </cell>
          <cell r="C295">
            <v>9012665</v>
          </cell>
        </row>
        <row r="296">
          <cell r="A296">
            <v>1040.5</v>
          </cell>
          <cell r="B296">
            <v>7012124</v>
          </cell>
          <cell r="C296">
            <v>9047124</v>
          </cell>
        </row>
        <row r="297">
          <cell r="A297">
            <v>1041</v>
          </cell>
          <cell r="B297">
            <v>7046668</v>
          </cell>
          <cell r="C297">
            <v>9081668</v>
          </cell>
        </row>
        <row r="298">
          <cell r="A298">
            <v>1041.5</v>
          </cell>
          <cell r="B298">
            <v>7081296</v>
          </cell>
          <cell r="C298">
            <v>9116296</v>
          </cell>
        </row>
        <row r="299">
          <cell r="A299">
            <v>1042</v>
          </cell>
          <cell r="B299">
            <v>7116008</v>
          </cell>
          <cell r="C299">
            <v>9151008</v>
          </cell>
        </row>
        <row r="300">
          <cell r="A300">
            <v>1042.5</v>
          </cell>
          <cell r="B300">
            <v>7150804</v>
          </cell>
          <cell r="C300">
            <v>9185804</v>
          </cell>
        </row>
        <row r="301">
          <cell r="A301">
            <v>1043</v>
          </cell>
          <cell r="B301">
            <v>7185685</v>
          </cell>
          <cell r="C301">
            <v>9220685</v>
          </cell>
        </row>
        <row r="302">
          <cell r="A302">
            <v>1043.5</v>
          </cell>
          <cell r="B302">
            <v>7220651</v>
          </cell>
          <cell r="C302">
            <v>9255651</v>
          </cell>
        </row>
        <row r="303">
          <cell r="A303">
            <v>1044</v>
          </cell>
          <cell r="B303">
            <v>7255700</v>
          </cell>
          <cell r="C303">
            <v>9290700</v>
          </cell>
        </row>
        <row r="304">
          <cell r="A304">
            <v>1044.5</v>
          </cell>
          <cell r="B304">
            <v>7290834</v>
          </cell>
          <cell r="C304">
            <v>9325834</v>
          </cell>
        </row>
        <row r="305">
          <cell r="A305">
            <v>1045</v>
          </cell>
          <cell r="B305">
            <v>7326052</v>
          </cell>
          <cell r="C305">
            <v>9361052</v>
          </cell>
        </row>
        <row r="306">
          <cell r="A306">
            <v>1045.5</v>
          </cell>
          <cell r="B306">
            <v>7361355</v>
          </cell>
          <cell r="C306">
            <v>9396355</v>
          </cell>
        </row>
        <row r="307">
          <cell r="A307">
            <v>1046</v>
          </cell>
          <cell r="B307">
            <v>7396742</v>
          </cell>
          <cell r="C307">
            <v>9431742</v>
          </cell>
        </row>
        <row r="308">
          <cell r="A308">
            <v>1046.5</v>
          </cell>
          <cell r="B308">
            <v>7432213</v>
          </cell>
          <cell r="C308">
            <v>9467213</v>
          </cell>
        </row>
        <row r="309">
          <cell r="A309">
            <v>1047</v>
          </cell>
          <cell r="B309">
            <v>7467768</v>
          </cell>
          <cell r="C309">
            <v>9502768</v>
          </cell>
        </row>
        <row r="310">
          <cell r="A310">
            <v>1047.5</v>
          </cell>
          <cell r="B310">
            <v>7503408</v>
          </cell>
          <cell r="C310">
            <v>9538408</v>
          </cell>
        </row>
        <row r="311">
          <cell r="A311">
            <v>1048</v>
          </cell>
          <cell r="B311">
            <v>7539138</v>
          </cell>
          <cell r="C311">
            <v>9574138</v>
          </cell>
        </row>
        <row r="312">
          <cell r="A312">
            <v>1048.5</v>
          </cell>
          <cell r="B312">
            <v>7574938</v>
          </cell>
          <cell r="C312">
            <v>9609938</v>
          </cell>
        </row>
        <row r="313">
          <cell r="A313">
            <v>1049</v>
          </cell>
          <cell r="B313">
            <v>7610838</v>
          </cell>
          <cell r="C313">
            <v>9645838</v>
          </cell>
        </row>
        <row r="314">
          <cell r="A314">
            <v>1049.5</v>
          </cell>
          <cell r="B314">
            <v>7646818</v>
          </cell>
          <cell r="C314">
            <v>9681818</v>
          </cell>
        </row>
        <row r="315">
          <cell r="A315">
            <v>1050</v>
          </cell>
          <cell r="B315">
            <v>7682878</v>
          </cell>
          <cell r="C315">
            <v>9717878</v>
          </cell>
        </row>
        <row r="316">
          <cell r="A316">
            <v>1050.5</v>
          </cell>
          <cell r="B316">
            <v>7719018</v>
          </cell>
          <cell r="C316">
            <v>9754018</v>
          </cell>
        </row>
        <row r="317">
          <cell r="A317">
            <v>1051</v>
          </cell>
          <cell r="B317">
            <v>7755258</v>
          </cell>
          <cell r="C317">
            <v>9790258</v>
          </cell>
        </row>
        <row r="318">
          <cell r="A318">
            <v>1051.5</v>
          </cell>
          <cell r="B318">
            <v>7791588</v>
          </cell>
          <cell r="C318">
            <v>9826588</v>
          </cell>
        </row>
        <row r="319">
          <cell r="A319">
            <v>1052</v>
          </cell>
          <cell r="B319">
            <v>7828018</v>
          </cell>
          <cell r="C319">
            <v>9863018</v>
          </cell>
        </row>
        <row r="320">
          <cell r="A320">
            <v>1052.5</v>
          </cell>
          <cell r="B320">
            <v>7864528</v>
          </cell>
          <cell r="C320">
            <v>9899528</v>
          </cell>
        </row>
        <row r="321">
          <cell r="A321">
            <v>1053</v>
          </cell>
          <cell r="B321">
            <v>7901128</v>
          </cell>
          <cell r="C321">
            <v>9936128</v>
          </cell>
        </row>
        <row r="322">
          <cell r="A322">
            <v>1053.5</v>
          </cell>
          <cell r="B322">
            <v>7937828</v>
          </cell>
          <cell r="C322">
            <v>9972828</v>
          </cell>
        </row>
        <row r="323">
          <cell r="A323">
            <v>1054</v>
          </cell>
          <cell r="B323">
            <v>7974608</v>
          </cell>
          <cell r="C323">
            <v>10009608</v>
          </cell>
        </row>
        <row r="324">
          <cell r="A324">
            <v>1054.5</v>
          </cell>
          <cell r="B324">
            <v>8011488</v>
          </cell>
          <cell r="C324">
            <v>10046488</v>
          </cell>
        </row>
        <row r="325">
          <cell r="A325">
            <v>1055</v>
          </cell>
          <cell r="B325">
            <v>8048458</v>
          </cell>
          <cell r="C325">
            <v>10083458</v>
          </cell>
        </row>
        <row r="326">
          <cell r="A326">
            <v>1055.5</v>
          </cell>
          <cell r="B326">
            <v>8085508</v>
          </cell>
          <cell r="C326">
            <v>10120508</v>
          </cell>
        </row>
        <row r="327">
          <cell r="A327">
            <v>1056</v>
          </cell>
          <cell r="B327">
            <v>8122657.9999900004</v>
          </cell>
          <cell r="C327">
            <v>10157657.999990001</v>
          </cell>
        </row>
        <row r="328">
          <cell r="A328">
            <v>1056.5</v>
          </cell>
          <cell r="B328">
            <v>8159897.9999700002</v>
          </cell>
          <cell r="C328">
            <v>10194897.99997</v>
          </cell>
        </row>
        <row r="329">
          <cell r="A329">
            <v>1057</v>
          </cell>
          <cell r="B329">
            <v>8197217.9999900004</v>
          </cell>
          <cell r="C329">
            <v>10232217.999990001</v>
          </cell>
        </row>
        <row r="330">
          <cell r="A330">
            <v>1057.5</v>
          </cell>
          <cell r="B330">
            <v>8234638.0000200002</v>
          </cell>
          <cell r="C330">
            <v>10269638.000020001</v>
          </cell>
        </row>
        <row r="331">
          <cell r="A331">
            <v>1058</v>
          </cell>
          <cell r="B331">
            <v>8272148</v>
          </cell>
          <cell r="C331">
            <v>10307148</v>
          </cell>
        </row>
        <row r="332">
          <cell r="A332">
            <v>1058.5</v>
          </cell>
          <cell r="B332">
            <v>8309748</v>
          </cell>
          <cell r="C332">
            <v>10344748</v>
          </cell>
        </row>
        <row r="333">
          <cell r="A333">
            <v>1059</v>
          </cell>
          <cell r="B333">
            <v>8347438.0000400003</v>
          </cell>
          <cell r="C333">
            <v>10382438.00004</v>
          </cell>
        </row>
        <row r="334">
          <cell r="A334">
            <v>1059.5</v>
          </cell>
          <cell r="B334">
            <v>8385218.0000200002</v>
          </cell>
          <cell r="C334">
            <v>10420218.000020001</v>
          </cell>
        </row>
        <row r="335">
          <cell r="A335">
            <v>1060</v>
          </cell>
          <cell r="B335">
            <v>8423088.0000299998</v>
          </cell>
          <cell r="C335">
            <v>10458088.00003</v>
          </cell>
        </row>
        <row r="336">
          <cell r="A336">
            <v>1060.5</v>
          </cell>
          <cell r="B336">
            <v>8461047.9999899995</v>
          </cell>
          <cell r="C336">
            <v>10496047.999989999</v>
          </cell>
        </row>
        <row r="337">
          <cell r="A337">
            <v>1061</v>
          </cell>
          <cell r="B337">
            <v>8499097.9999700002</v>
          </cell>
          <cell r="C337">
            <v>10534097.99997</v>
          </cell>
        </row>
        <row r="338">
          <cell r="A338">
            <v>1061.5</v>
          </cell>
          <cell r="B338">
            <v>8537247.9999700002</v>
          </cell>
          <cell r="C338">
            <v>10572247.99997</v>
          </cell>
        </row>
        <row r="339">
          <cell r="A339">
            <v>1062</v>
          </cell>
          <cell r="B339">
            <v>8575478.0000100005</v>
          </cell>
          <cell r="C339">
            <v>10610478.000010001</v>
          </cell>
        </row>
        <row r="340">
          <cell r="A340">
            <v>1062.5</v>
          </cell>
          <cell r="B340">
            <v>8613798</v>
          </cell>
          <cell r="C340">
            <v>10648798</v>
          </cell>
        </row>
        <row r="341">
          <cell r="A341">
            <v>1063</v>
          </cell>
          <cell r="B341">
            <v>8652218</v>
          </cell>
          <cell r="C341">
            <v>10687218</v>
          </cell>
        </row>
        <row r="342">
          <cell r="A342">
            <v>1063.5</v>
          </cell>
          <cell r="B342">
            <v>8690717.9999599997</v>
          </cell>
          <cell r="C342">
            <v>10725717.99996</v>
          </cell>
        </row>
        <row r="343">
          <cell r="A343">
            <v>1064</v>
          </cell>
          <cell r="B343">
            <v>8729308.0000299998</v>
          </cell>
          <cell r="C343">
            <v>10764308.00003</v>
          </cell>
        </row>
        <row r="344">
          <cell r="A344">
            <v>1064.5</v>
          </cell>
          <cell r="B344">
            <v>8767998.0000400003</v>
          </cell>
          <cell r="C344">
            <v>10802998.00004</v>
          </cell>
        </row>
        <row r="345">
          <cell r="A345">
            <v>1065</v>
          </cell>
          <cell r="B345">
            <v>8806768</v>
          </cell>
          <cell r="C345">
            <v>10841768</v>
          </cell>
        </row>
        <row r="346">
          <cell r="A346">
            <v>1065.5</v>
          </cell>
          <cell r="B346">
            <v>8845637.9999800008</v>
          </cell>
          <cell r="C346">
            <v>10880637.999980001</v>
          </cell>
        </row>
        <row r="347">
          <cell r="A347">
            <v>1066</v>
          </cell>
          <cell r="B347">
            <v>8884597.9999899995</v>
          </cell>
          <cell r="C347">
            <v>10919597.999989999</v>
          </cell>
        </row>
        <row r="348">
          <cell r="A348">
            <v>1066.5</v>
          </cell>
          <cell r="B348">
            <v>8923637.9999599997</v>
          </cell>
          <cell r="C348">
            <v>10958637.99996</v>
          </cell>
        </row>
        <row r="349">
          <cell r="A349">
            <v>1067</v>
          </cell>
          <cell r="B349">
            <v>8962778.0000199992</v>
          </cell>
          <cell r="C349">
            <v>10997778.000019999</v>
          </cell>
        </row>
        <row r="350">
          <cell r="A350">
            <v>1067.5</v>
          </cell>
          <cell r="B350">
            <v>9002008.0000299998</v>
          </cell>
          <cell r="C350">
            <v>11037008.00003</v>
          </cell>
        </row>
        <row r="351">
          <cell r="A351">
            <v>1068</v>
          </cell>
          <cell r="B351">
            <v>9041327.9999899995</v>
          </cell>
          <cell r="C351">
            <v>11076327.999989999</v>
          </cell>
        </row>
        <row r="352">
          <cell r="A352">
            <v>1068.5</v>
          </cell>
          <cell r="B352">
            <v>9080737.9999800008</v>
          </cell>
          <cell r="C352">
            <v>11115737.999980001</v>
          </cell>
        </row>
        <row r="353">
          <cell r="A353">
            <v>1069</v>
          </cell>
          <cell r="B353">
            <v>9120237.9999899995</v>
          </cell>
          <cell r="C353">
            <v>11155237.999989999</v>
          </cell>
        </row>
        <row r="354">
          <cell r="A354">
            <v>1069.5</v>
          </cell>
          <cell r="B354">
            <v>9159828.0000299998</v>
          </cell>
          <cell r="C354">
            <v>11194828.00003</v>
          </cell>
        </row>
        <row r="355">
          <cell r="A355">
            <v>1070</v>
          </cell>
          <cell r="B355">
            <v>9199508.0000199992</v>
          </cell>
          <cell r="C355">
            <v>11234508.000019999</v>
          </cell>
        </row>
        <row r="356">
          <cell r="A356">
            <v>1070.5</v>
          </cell>
          <cell r="B356">
            <v>9239267.9999700002</v>
          </cell>
          <cell r="C356">
            <v>11274267.99997</v>
          </cell>
        </row>
        <row r="357">
          <cell r="A357">
            <v>1071</v>
          </cell>
          <cell r="B357">
            <v>9279118.0000299998</v>
          </cell>
          <cell r="C357">
            <v>11314118.00003</v>
          </cell>
        </row>
        <row r="358">
          <cell r="A358">
            <v>1071.5</v>
          </cell>
          <cell r="B358">
            <v>9319047.9999700002</v>
          </cell>
          <cell r="C358">
            <v>11354047.99997</v>
          </cell>
        </row>
        <row r="359">
          <cell r="A359">
            <v>1072</v>
          </cell>
          <cell r="B359">
            <v>9359068.0000199992</v>
          </cell>
          <cell r="C359">
            <v>11394068.000019999</v>
          </cell>
        </row>
        <row r="360">
          <cell r="A360">
            <v>1072.5</v>
          </cell>
          <cell r="B360">
            <v>9399178.0000199992</v>
          </cell>
          <cell r="C360">
            <v>11434178.000019999</v>
          </cell>
        </row>
        <row r="361">
          <cell r="A361">
            <v>1073</v>
          </cell>
          <cell r="B361">
            <v>9439367.9999800008</v>
          </cell>
          <cell r="C361">
            <v>11474367.999980001</v>
          </cell>
        </row>
        <row r="362">
          <cell r="A362">
            <v>1073.5</v>
          </cell>
          <cell r="B362">
            <v>9479647.9999599997</v>
          </cell>
          <cell r="C362">
            <v>11514647.99996</v>
          </cell>
        </row>
        <row r="363">
          <cell r="A363">
            <v>1074</v>
          </cell>
          <cell r="B363">
            <v>9520007.9999899995</v>
          </cell>
          <cell r="C363">
            <v>11555007.999989999</v>
          </cell>
        </row>
        <row r="364">
          <cell r="A364">
            <v>1074.5</v>
          </cell>
          <cell r="B364">
            <v>9560447.9999899995</v>
          </cell>
          <cell r="C364">
            <v>11595447.999989999</v>
          </cell>
        </row>
        <row r="365">
          <cell r="A365">
            <v>1075</v>
          </cell>
          <cell r="B365">
            <v>9600987.9999899995</v>
          </cell>
          <cell r="C365">
            <v>11635987.999989999</v>
          </cell>
        </row>
        <row r="366">
          <cell r="A366">
            <v>1075.5</v>
          </cell>
          <cell r="B366">
            <v>9641597.9999700002</v>
          </cell>
          <cell r="C366">
            <v>11676597.99997</v>
          </cell>
        </row>
        <row r="367">
          <cell r="A367">
            <v>1076</v>
          </cell>
          <cell r="B367">
            <v>9682297.9999800008</v>
          </cell>
          <cell r="C367">
            <v>11717297.999980001</v>
          </cell>
        </row>
        <row r="368">
          <cell r="A368">
            <v>1076.5</v>
          </cell>
          <cell r="B368">
            <v>9723088.0000199992</v>
          </cell>
          <cell r="C368">
            <v>11758088.000019999</v>
          </cell>
        </row>
        <row r="369">
          <cell r="A369">
            <v>1077</v>
          </cell>
          <cell r="B369">
            <v>9763958.0000199992</v>
          </cell>
          <cell r="C369">
            <v>11798958.000019999</v>
          </cell>
        </row>
        <row r="370">
          <cell r="A370">
            <v>1077.5</v>
          </cell>
          <cell r="B370">
            <v>9804917.9999700002</v>
          </cell>
          <cell r="C370">
            <v>11839917.99997</v>
          </cell>
        </row>
        <row r="371">
          <cell r="A371">
            <v>1078</v>
          </cell>
          <cell r="B371">
            <v>9845958.0000400003</v>
          </cell>
          <cell r="C371">
            <v>11880958.00004</v>
          </cell>
        </row>
        <row r="372">
          <cell r="A372">
            <v>1078.5</v>
          </cell>
          <cell r="B372">
            <v>9887087.9999700002</v>
          </cell>
          <cell r="C372">
            <v>11922087.99997</v>
          </cell>
        </row>
        <row r="373">
          <cell r="A373">
            <v>1079</v>
          </cell>
          <cell r="B373">
            <v>9928298.0000299998</v>
          </cell>
          <cell r="C373">
            <v>11963298.00003</v>
          </cell>
        </row>
        <row r="374">
          <cell r="A374">
            <v>1079.5</v>
          </cell>
          <cell r="B374">
            <v>9969598.0000400003</v>
          </cell>
          <cell r="C374">
            <v>12004598.00004</v>
          </cell>
        </row>
        <row r="375">
          <cell r="A375">
            <v>1080</v>
          </cell>
          <cell r="B375">
            <v>10010978</v>
          </cell>
          <cell r="C375">
            <v>12045978</v>
          </cell>
        </row>
        <row r="376">
          <cell r="A376">
            <v>1080.5</v>
          </cell>
          <cell r="B376">
            <v>10052448</v>
          </cell>
          <cell r="C376">
            <v>12087448</v>
          </cell>
        </row>
        <row r="377">
          <cell r="A377">
            <v>1081</v>
          </cell>
          <cell r="B377">
            <v>10093998</v>
          </cell>
          <cell r="C377">
            <v>12128998</v>
          </cell>
        </row>
        <row r="378">
          <cell r="A378">
            <v>1081.5</v>
          </cell>
          <cell r="B378">
            <v>10135648</v>
          </cell>
          <cell r="C378">
            <v>12170648</v>
          </cell>
        </row>
        <row r="379">
          <cell r="A379">
            <v>1082</v>
          </cell>
          <cell r="B379">
            <v>10177378</v>
          </cell>
          <cell r="C379">
            <v>12212378</v>
          </cell>
        </row>
        <row r="380">
          <cell r="A380">
            <v>1082.5</v>
          </cell>
          <cell r="B380">
            <v>10219198</v>
          </cell>
          <cell r="C380">
            <v>12254198</v>
          </cell>
        </row>
        <row r="381">
          <cell r="A381">
            <v>1083</v>
          </cell>
          <cell r="B381">
            <v>10261098</v>
          </cell>
          <cell r="C381">
            <v>12296098</v>
          </cell>
        </row>
        <row r="382">
          <cell r="A382">
            <v>1083.5</v>
          </cell>
          <cell r="B382">
            <v>10303098</v>
          </cell>
          <cell r="C382">
            <v>12338098</v>
          </cell>
        </row>
        <row r="383">
          <cell r="A383">
            <v>1084</v>
          </cell>
          <cell r="B383">
            <v>10345178</v>
          </cell>
          <cell r="C383">
            <v>12380178</v>
          </cell>
        </row>
        <row r="384">
          <cell r="A384">
            <v>1084.5</v>
          </cell>
          <cell r="B384">
            <v>10387348</v>
          </cell>
          <cell r="C384">
            <v>12422348</v>
          </cell>
        </row>
        <row r="385">
          <cell r="A385">
            <v>1085</v>
          </cell>
          <cell r="B385">
            <v>10429608</v>
          </cell>
          <cell r="C385">
            <v>12464608</v>
          </cell>
        </row>
        <row r="386">
          <cell r="A386">
            <v>1085.5</v>
          </cell>
          <cell r="B386">
            <v>10471948</v>
          </cell>
          <cell r="C386">
            <v>12506948</v>
          </cell>
        </row>
        <row r="387">
          <cell r="A387">
            <v>1086</v>
          </cell>
          <cell r="B387">
            <v>10514388</v>
          </cell>
          <cell r="C387">
            <v>12549388</v>
          </cell>
        </row>
        <row r="388">
          <cell r="A388">
            <v>1086.5</v>
          </cell>
          <cell r="B388">
            <v>10556908</v>
          </cell>
          <cell r="C388">
            <v>12591908</v>
          </cell>
        </row>
        <row r="389">
          <cell r="A389">
            <v>1087</v>
          </cell>
          <cell r="B389">
            <v>10599518</v>
          </cell>
          <cell r="C389">
            <v>12634518</v>
          </cell>
        </row>
        <row r="390">
          <cell r="A390">
            <v>1087.5</v>
          </cell>
          <cell r="B390">
            <v>10642218</v>
          </cell>
          <cell r="C390">
            <v>12677218</v>
          </cell>
        </row>
        <row r="391">
          <cell r="A391">
            <v>1088</v>
          </cell>
          <cell r="B391">
            <v>10684998</v>
          </cell>
          <cell r="C391">
            <v>12719998</v>
          </cell>
        </row>
        <row r="392">
          <cell r="A392">
            <v>1088.5</v>
          </cell>
          <cell r="B392">
            <v>10727868</v>
          </cell>
          <cell r="C392">
            <v>12762868</v>
          </cell>
        </row>
        <row r="393">
          <cell r="A393">
            <v>1089</v>
          </cell>
          <cell r="B393">
            <v>10770828</v>
          </cell>
          <cell r="C393">
            <v>12805828</v>
          </cell>
        </row>
        <row r="394">
          <cell r="A394">
            <v>1089.5</v>
          </cell>
          <cell r="B394">
            <v>10813878</v>
          </cell>
          <cell r="C394">
            <v>12848878</v>
          </cell>
        </row>
        <row r="395">
          <cell r="A395">
            <v>1090</v>
          </cell>
          <cell r="B395">
            <v>10857008</v>
          </cell>
          <cell r="C395">
            <v>12892008</v>
          </cell>
        </row>
        <row r="396">
          <cell r="A396">
            <v>1090.5</v>
          </cell>
          <cell r="B396">
            <v>10900238</v>
          </cell>
          <cell r="C396">
            <v>12935238</v>
          </cell>
        </row>
        <row r="397">
          <cell r="A397">
            <v>1091</v>
          </cell>
          <cell r="B397">
            <v>10943548</v>
          </cell>
          <cell r="C397">
            <v>12978548</v>
          </cell>
        </row>
        <row r="398">
          <cell r="A398">
            <v>1091.5</v>
          </cell>
          <cell r="B398">
            <v>10986938</v>
          </cell>
          <cell r="C398">
            <v>13021938</v>
          </cell>
        </row>
        <row r="399">
          <cell r="A399">
            <v>1092</v>
          </cell>
          <cell r="B399">
            <v>11030418</v>
          </cell>
          <cell r="C399">
            <v>13065418</v>
          </cell>
        </row>
        <row r="400">
          <cell r="A400">
            <v>1092.5</v>
          </cell>
          <cell r="B400">
            <v>11073988</v>
          </cell>
          <cell r="C400">
            <v>13108988</v>
          </cell>
        </row>
        <row r="401">
          <cell r="A401">
            <v>1093</v>
          </cell>
          <cell r="B401">
            <v>11117638</v>
          </cell>
          <cell r="C401">
            <v>13152638</v>
          </cell>
        </row>
        <row r="402">
          <cell r="A402">
            <v>1093.5</v>
          </cell>
          <cell r="B402">
            <v>11161378</v>
          </cell>
          <cell r="C402">
            <v>13196378</v>
          </cell>
        </row>
        <row r="403">
          <cell r="A403">
            <v>1094</v>
          </cell>
          <cell r="B403">
            <v>11205208</v>
          </cell>
          <cell r="C403">
            <v>13240208</v>
          </cell>
        </row>
        <row r="404">
          <cell r="A404">
            <v>1094.5</v>
          </cell>
          <cell r="B404">
            <v>11249118</v>
          </cell>
          <cell r="C404">
            <v>13284118</v>
          </cell>
        </row>
        <row r="405">
          <cell r="A405">
            <v>1095</v>
          </cell>
          <cell r="B405">
            <v>11293118</v>
          </cell>
          <cell r="C405">
            <v>13328118</v>
          </cell>
        </row>
        <row r="406">
          <cell r="A406">
            <v>1095.5</v>
          </cell>
          <cell r="B406">
            <v>11336955.1197</v>
          </cell>
          <cell r="C406">
            <v>13371955.1197</v>
          </cell>
        </row>
        <row r="407">
          <cell r="A407">
            <v>1096</v>
          </cell>
          <cell r="B407">
            <v>11380872.807499999</v>
          </cell>
          <cell r="C407">
            <v>13415872.807499999</v>
          </cell>
        </row>
        <row r="408">
          <cell r="A408">
            <v>1096.5</v>
          </cell>
          <cell r="B408">
            <v>11424872.4439</v>
          </cell>
          <cell r="C408">
            <v>13459872.4439</v>
          </cell>
        </row>
        <row r="409">
          <cell r="A409">
            <v>1097</v>
          </cell>
          <cell r="B409">
            <v>11468946.247500001</v>
          </cell>
          <cell r="C409">
            <v>13503946.247500001</v>
          </cell>
        </row>
        <row r="410">
          <cell r="A410">
            <v>1097.5</v>
          </cell>
          <cell r="B410">
            <v>11513107.081700001</v>
          </cell>
          <cell r="C410">
            <v>13548107.081700001</v>
          </cell>
        </row>
        <row r="411">
          <cell r="A411">
            <v>1098</v>
          </cell>
          <cell r="B411">
            <v>11557346.991699999</v>
          </cell>
          <cell r="C411">
            <v>13592346.991699999</v>
          </cell>
        </row>
        <row r="412">
          <cell r="A412">
            <v>1098.5</v>
          </cell>
          <cell r="B412">
            <v>11601673.657600001</v>
          </cell>
          <cell r="C412">
            <v>13636673.657600001</v>
          </cell>
        </row>
        <row r="413">
          <cell r="A413">
            <v>1099</v>
          </cell>
          <cell r="B413">
            <v>11646067.2685</v>
          </cell>
          <cell r="C413">
            <v>13681067.2685</v>
          </cell>
        </row>
        <row r="414">
          <cell r="A414">
            <v>1099.5</v>
          </cell>
          <cell r="B414">
            <v>11690576.885399999</v>
          </cell>
          <cell r="C414">
            <v>13725576.885399999</v>
          </cell>
        </row>
        <row r="415">
          <cell r="A415">
            <v>1100</v>
          </cell>
          <cell r="B415">
            <v>11735176.051100001</v>
          </cell>
          <cell r="C415">
            <v>13770176.051100001</v>
          </cell>
        </row>
        <row r="416">
          <cell r="A416">
            <v>1100.5</v>
          </cell>
          <cell r="B416">
            <v>11779866.8136</v>
          </cell>
          <cell r="C416">
            <v>13814866.8136</v>
          </cell>
        </row>
        <row r="417">
          <cell r="A417">
            <v>1101</v>
          </cell>
          <cell r="B417">
            <v>11824637.101500001</v>
          </cell>
          <cell r="C417">
            <v>13859637.101500001</v>
          </cell>
        </row>
        <row r="418">
          <cell r="A418">
            <v>1101.5</v>
          </cell>
          <cell r="B418">
            <v>11869502.2729</v>
          </cell>
          <cell r="C418">
            <v>13904502.2729</v>
          </cell>
        </row>
        <row r="419">
          <cell r="A419">
            <v>1102</v>
          </cell>
          <cell r="B419">
            <v>11914439.127599999</v>
          </cell>
          <cell r="C419">
            <v>13949439.127599999</v>
          </cell>
        </row>
        <row r="420">
          <cell r="A420">
            <v>1102.5</v>
          </cell>
          <cell r="B420">
            <v>11959478.534499999</v>
          </cell>
          <cell r="C420">
            <v>13994478.534499999</v>
          </cell>
        </row>
        <row r="421">
          <cell r="A421">
            <v>1103</v>
          </cell>
          <cell r="B421">
            <v>12004602.443299999</v>
          </cell>
          <cell r="C421">
            <v>14039602.443299999</v>
          </cell>
        </row>
        <row r="422">
          <cell r="A422">
            <v>1103.5</v>
          </cell>
          <cell r="B422">
            <v>12049826.630100001</v>
          </cell>
          <cell r="C422">
            <v>14084826.630100001</v>
          </cell>
        </row>
        <row r="423">
          <cell r="A423">
            <v>1104</v>
          </cell>
          <cell r="B423">
            <v>12095140.259</v>
          </cell>
          <cell r="C423">
            <v>14130140.259</v>
          </cell>
        </row>
        <row r="424">
          <cell r="A424">
            <v>1104.5</v>
          </cell>
          <cell r="B424">
            <v>12140560.319599999</v>
          </cell>
          <cell r="C424">
            <v>14175560.319599999</v>
          </cell>
        </row>
        <row r="425">
          <cell r="A425">
            <v>1105</v>
          </cell>
          <cell r="B425">
            <v>12186069.168</v>
          </cell>
          <cell r="C425">
            <v>14221069.168</v>
          </cell>
        </row>
        <row r="426">
          <cell r="A426">
            <v>1105.5</v>
          </cell>
          <cell r="B426">
            <v>12231691.055400001</v>
          </cell>
          <cell r="C426">
            <v>14266691.055400001</v>
          </cell>
        </row>
        <row r="427">
          <cell r="A427">
            <v>1106</v>
          </cell>
          <cell r="B427">
            <v>12277410.0627</v>
          </cell>
          <cell r="C427">
            <v>14312410.0627</v>
          </cell>
        </row>
        <row r="428">
          <cell r="A428">
            <v>1106.5</v>
          </cell>
          <cell r="B428">
            <v>12323247.800799999</v>
          </cell>
          <cell r="C428">
            <v>14358247.800799999</v>
          </cell>
        </row>
        <row r="429">
          <cell r="A429">
            <v>1107</v>
          </cell>
          <cell r="B429">
            <v>12369192.2433</v>
          </cell>
          <cell r="C429">
            <v>14404192.2433</v>
          </cell>
        </row>
        <row r="430">
          <cell r="A430">
            <v>1107.5</v>
          </cell>
          <cell r="B430">
            <v>12415245.856000001</v>
          </cell>
          <cell r="C430">
            <v>14450245.856000001</v>
          </cell>
        </row>
        <row r="431">
          <cell r="A431">
            <v>1108</v>
          </cell>
          <cell r="B431">
            <v>12461401.661499999</v>
          </cell>
          <cell r="C431">
            <v>14496401.661499999</v>
          </cell>
        </row>
        <row r="432">
          <cell r="A432">
            <v>1108.5</v>
          </cell>
          <cell r="B432">
            <v>12507673.6086</v>
          </cell>
          <cell r="C432">
            <v>14542673.6086</v>
          </cell>
        </row>
        <row r="433">
          <cell r="A433">
            <v>1109</v>
          </cell>
          <cell r="B433">
            <v>12554079.816299999</v>
          </cell>
          <cell r="C433">
            <v>14589079.816299999</v>
          </cell>
        </row>
        <row r="434">
          <cell r="A434">
            <v>1109.5</v>
          </cell>
          <cell r="B434">
            <v>12600613.938300001</v>
          </cell>
          <cell r="C434">
            <v>14635613.938300001</v>
          </cell>
        </row>
        <row r="435">
          <cell r="A435">
            <v>1110</v>
          </cell>
          <cell r="B435">
            <v>12647247.2783</v>
          </cell>
          <cell r="C435">
            <v>14682247.2783</v>
          </cell>
        </row>
        <row r="436">
          <cell r="A436">
            <v>1110.5</v>
          </cell>
          <cell r="B436">
            <v>12694010.344699999</v>
          </cell>
          <cell r="C436">
            <v>14729010.344699999</v>
          </cell>
        </row>
        <row r="437">
          <cell r="A437">
            <v>1111</v>
          </cell>
          <cell r="B437">
            <v>12740876.285800001</v>
          </cell>
          <cell r="C437">
            <v>14775876.285800001</v>
          </cell>
        </row>
        <row r="438">
          <cell r="A438">
            <v>1111.5</v>
          </cell>
          <cell r="B438">
            <v>12787856.3157</v>
          </cell>
          <cell r="C438">
            <v>14822856.3157</v>
          </cell>
        </row>
        <row r="439">
          <cell r="A439">
            <v>1112</v>
          </cell>
          <cell r="B439">
            <v>12834932.789000001</v>
          </cell>
          <cell r="C439">
            <v>14869932.789000001</v>
          </cell>
        </row>
        <row r="440">
          <cell r="A440">
            <v>1112.5</v>
          </cell>
          <cell r="B440">
            <v>12882121.668400001</v>
          </cell>
          <cell r="C440">
            <v>14917121.668400001</v>
          </cell>
        </row>
        <row r="441">
          <cell r="A441">
            <v>1113</v>
          </cell>
          <cell r="B441">
            <v>12929400.759400001</v>
          </cell>
          <cell r="C441">
            <v>14964400.759400001</v>
          </cell>
        </row>
        <row r="442">
          <cell r="A442">
            <v>1113.5</v>
          </cell>
          <cell r="B442">
            <v>12976786.5714</v>
          </cell>
          <cell r="C442">
            <v>15011786.5714</v>
          </cell>
        </row>
        <row r="443">
          <cell r="A443">
            <v>1114</v>
          </cell>
          <cell r="B443">
            <v>13024254.897399999</v>
          </cell>
          <cell r="C443">
            <v>15059254.897399999</v>
          </cell>
        </row>
        <row r="444">
          <cell r="A444">
            <v>1114.5</v>
          </cell>
          <cell r="B444">
            <v>13071819.6612</v>
          </cell>
          <cell r="C444">
            <v>15106819.6612</v>
          </cell>
        </row>
        <row r="445">
          <cell r="A445">
            <v>1115</v>
          </cell>
          <cell r="B445">
            <v>13119488.208699999</v>
          </cell>
          <cell r="C445">
            <v>15154488.208699999</v>
          </cell>
        </row>
        <row r="446">
          <cell r="A446">
            <v>1115.5</v>
          </cell>
          <cell r="B446">
            <v>13167265.487299999</v>
          </cell>
          <cell r="C446">
            <v>15202265.487299999</v>
          </cell>
        </row>
        <row r="447">
          <cell r="A447">
            <v>1116</v>
          </cell>
          <cell r="B447">
            <v>13215135.3925</v>
          </cell>
          <cell r="C447">
            <v>15250135.3925</v>
          </cell>
        </row>
        <row r="448">
          <cell r="A448">
            <v>1116.5</v>
          </cell>
          <cell r="B448">
            <v>13263113.8442</v>
          </cell>
          <cell r="C448">
            <v>15298113.8442</v>
          </cell>
        </row>
        <row r="449">
          <cell r="A449">
            <v>1117</v>
          </cell>
          <cell r="B449">
            <v>13311186.671800001</v>
          </cell>
          <cell r="C449">
            <v>15346186.671800001</v>
          </cell>
        </row>
        <row r="450">
          <cell r="A450">
            <v>1117.5</v>
          </cell>
          <cell r="B450">
            <v>13359355.630100001</v>
          </cell>
          <cell r="C450">
            <v>15394355.630100001</v>
          </cell>
        </row>
        <row r="451">
          <cell r="A451">
            <v>1118</v>
          </cell>
          <cell r="B451">
            <v>13407594.2182</v>
          </cell>
          <cell r="C451">
            <v>15442594.2182</v>
          </cell>
        </row>
        <row r="452">
          <cell r="A452">
            <v>1118.5</v>
          </cell>
          <cell r="B452">
            <v>13455931.7601</v>
          </cell>
          <cell r="C452">
            <v>15490931.7601</v>
          </cell>
        </row>
        <row r="453">
          <cell r="A453">
            <v>1119</v>
          </cell>
          <cell r="B453">
            <v>13504347.202199999</v>
          </cell>
          <cell r="C453">
            <v>15539347.202199999</v>
          </cell>
        </row>
        <row r="454">
          <cell r="A454">
            <v>1119.5</v>
          </cell>
          <cell r="B454">
            <v>13552852.0615</v>
          </cell>
          <cell r="C454">
            <v>15587852.0615</v>
          </cell>
        </row>
        <row r="455">
          <cell r="A455">
            <v>1120</v>
          </cell>
          <cell r="B455">
            <v>13601435.3455</v>
          </cell>
          <cell r="C455">
            <v>15636435.3455</v>
          </cell>
        </row>
        <row r="456">
          <cell r="A456">
            <v>1120.5</v>
          </cell>
          <cell r="B456">
            <v>13650107.556600001</v>
          </cell>
          <cell r="C456">
            <v>15685107.556600001</v>
          </cell>
        </row>
        <row r="457">
          <cell r="A457">
            <v>1121</v>
          </cell>
          <cell r="B457">
            <v>13698851.756100001</v>
          </cell>
          <cell r="C457">
            <v>15733851.756100001</v>
          </cell>
        </row>
        <row r="458">
          <cell r="A458">
            <v>1121.5</v>
          </cell>
          <cell r="B458">
            <v>13747698.8181</v>
          </cell>
          <cell r="C458">
            <v>15782698.8181</v>
          </cell>
        </row>
        <row r="459">
          <cell r="A459">
            <v>1122</v>
          </cell>
          <cell r="B459">
            <v>13796635.7687</v>
          </cell>
          <cell r="C459">
            <v>15831635.7687</v>
          </cell>
        </row>
        <row r="460">
          <cell r="A460">
            <v>1122.5</v>
          </cell>
          <cell r="B460">
            <v>13845676.006899999</v>
          </cell>
          <cell r="C460">
            <v>15880676.006899999</v>
          </cell>
        </row>
        <row r="461">
          <cell r="A461">
            <v>1123</v>
          </cell>
          <cell r="B461">
            <v>13894813.1592</v>
          </cell>
          <cell r="C461">
            <v>15929813.1592</v>
          </cell>
        </row>
        <row r="462">
          <cell r="A462">
            <v>1123.5</v>
          </cell>
          <cell r="B462">
            <v>13944059.6885</v>
          </cell>
          <cell r="C462">
            <v>15979059.6885</v>
          </cell>
        </row>
        <row r="463">
          <cell r="A463">
            <v>1124</v>
          </cell>
          <cell r="B463">
            <v>13993404.4922</v>
          </cell>
          <cell r="C463">
            <v>16028404.4922</v>
          </cell>
        </row>
        <row r="464">
          <cell r="A464">
            <v>1124.5</v>
          </cell>
          <cell r="B464">
            <v>14042853.475</v>
          </cell>
          <cell r="C464">
            <v>16077853.475</v>
          </cell>
        </row>
        <row r="465">
          <cell r="A465">
            <v>1125</v>
          </cell>
          <cell r="B465">
            <v>14092429.2477</v>
          </cell>
          <cell r="C465">
            <v>16127429.2477</v>
          </cell>
        </row>
        <row r="466">
          <cell r="A466">
            <v>1125.5</v>
          </cell>
          <cell r="B466">
            <v>14142122.008400001</v>
          </cell>
          <cell r="C466">
            <v>16177122.008400001</v>
          </cell>
        </row>
        <row r="467">
          <cell r="A467">
            <v>1126</v>
          </cell>
          <cell r="B467">
            <v>14191920.524700001</v>
          </cell>
          <cell r="C467">
            <v>16226920.524700001</v>
          </cell>
        </row>
        <row r="468">
          <cell r="A468">
            <v>1126.5</v>
          </cell>
          <cell r="B468">
            <v>14241840.7448</v>
          </cell>
          <cell r="C468">
            <v>16276840.7448</v>
          </cell>
        </row>
        <row r="469">
          <cell r="A469">
            <v>1127</v>
          </cell>
          <cell r="B469">
            <v>14291876.409399999</v>
          </cell>
          <cell r="C469">
            <v>16326876.409399999</v>
          </cell>
        </row>
        <row r="470">
          <cell r="A470">
            <v>1127.5</v>
          </cell>
          <cell r="B470">
            <v>14342013.776000001</v>
          </cell>
          <cell r="C470">
            <v>16377013.776000001</v>
          </cell>
        </row>
        <row r="471">
          <cell r="A471">
            <v>1128</v>
          </cell>
          <cell r="B471">
            <v>14392260.851199999</v>
          </cell>
          <cell r="C471">
            <v>16427260.851199999</v>
          </cell>
        </row>
        <row r="472">
          <cell r="A472">
            <v>1128.5</v>
          </cell>
          <cell r="B472">
            <v>14442623.555199999</v>
          </cell>
          <cell r="C472">
            <v>16477623.555199999</v>
          </cell>
        </row>
        <row r="473">
          <cell r="A473">
            <v>1129</v>
          </cell>
          <cell r="B473">
            <v>14493095.249700001</v>
          </cell>
          <cell r="C473">
            <v>16528095.249700001</v>
          </cell>
        </row>
        <row r="474">
          <cell r="A474">
            <v>1129.5</v>
          </cell>
          <cell r="B474">
            <v>14543676.0746</v>
          </cell>
          <cell r="C474">
            <v>16578676.0746</v>
          </cell>
        </row>
        <row r="475">
          <cell r="A475">
            <v>1130</v>
          </cell>
          <cell r="B475">
            <v>14594353.5141</v>
          </cell>
          <cell r="C475">
            <v>16629353.5141</v>
          </cell>
        </row>
        <row r="476">
          <cell r="A476">
            <v>1130.5</v>
          </cell>
          <cell r="B476">
            <v>14645137.2698</v>
          </cell>
          <cell r="C476">
            <v>16680137.2698</v>
          </cell>
        </row>
        <row r="477">
          <cell r="A477">
            <v>1131</v>
          </cell>
          <cell r="B477">
            <v>14696039.588</v>
          </cell>
          <cell r="C477">
            <v>16731039.588</v>
          </cell>
        </row>
        <row r="478">
          <cell r="A478">
            <v>1131.5</v>
          </cell>
          <cell r="B478">
            <v>14747053.1205</v>
          </cell>
          <cell r="C478">
            <v>16782053.120500002</v>
          </cell>
        </row>
        <row r="479">
          <cell r="A479">
            <v>1132</v>
          </cell>
          <cell r="B479">
            <v>14798163.2633</v>
          </cell>
          <cell r="C479">
            <v>16833163.263300002</v>
          </cell>
        </row>
        <row r="480">
          <cell r="A480">
            <v>1132.5</v>
          </cell>
          <cell r="B480">
            <v>14849388.4966</v>
          </cell>
          <cell r="C480">
            <v>16884388.496600002</v>
          </cell>
        </row>
        <row r="481">
          <cell r="A481">
            <v>1133</v>
          </cell>
          <cell r="B481">
            <v>14900711.0277</v>
          </cell>
          <cell r="C481">
            <v>16935711.0277</v>
          </cell>
        </row>
        <row r="482">
          <cell r="A482">
            <v>1133.5</v>
          </cell>
          <cell r="B482">
            <v>14952154.560699999</v>
          </cell>
          <cell r="C482">
            <v>16987154.560699999</v>
          </cell>
        </row>
        <row r="483">
          <cell r="A483">
            <v>1134</v>
          </cell>
          <cell r="B483">
            <v>15003688.792300001</v>
          </cell>
          <cell r="C483">
            <v>17038688.792300001</v>
          </cell>
        </row>
        <row r="484">
          <cell r="A484">
            <v>1134.5</v>
          </cell>
          <cell r="B484">
            <v>15055351.329500001</v>
          </cell>
          <cell r="C484">
            <v>17090351.329500001</v>
          </cell>
        </row>
        <row r="485">
          <cell r="A485">
            <v>1135</v>
          </cell>
          <cell r="B485">
            <v>15107118.9739</v>
          </cell>
          <cell r="C485">
            <v>17142118.973900001</v>
          </cell>
        </row>
        <row r="486">
          <cell r="A486">
            <v>1135.5</v>
          </cell>
          <cell r="B486">
            <v>15159012.9738</v>
          </cell>
          <cell r="C486">
            <v>17194012.9738</v>
          </cell>
        </row>
        <row r="487">
          <cell r="A487">
            <v>1136</v>
          </cell>
          <cell r="B487">
            <v>15211315.5726</v>
          </cell>
          <cell r="C487">
            <v>17246315.5726</v>
          </cell>
        </row>
        <row r="488">
          <cell r="A488">
            <v>1136.5</v>
          </cell>
          <cell r="B488">
            <v>15263817.568299999</v>
          </cell>
          <cell r="C488">
            <v>17298817.568300001</v>
          </cell>
        </row>
        <row r="489">
          <cell r="A489">
            <v>1137</v>
          </cell>
          <cell r="B489">
            <v>15316471.2952</v>
          </cell>
          <cell r="C489">
            <v>17351471.295200001</v>
          </cell>
        </row>
        <row r="490">
          <cell r="A490">
            <v>1137.5</v>
          </cell>
          <cell r="B490">
            <v>15369288.286499999</v>
          </cell>
          <cell r="C490">
            <v>17404288.286499999</v>
          </cell>
        </row>
        <row r="491">
          <cell r="A491">
            <v>1138</v>
          </cell>
          <cell r="B491">
            <v>15422233.171</v>
          </cell>
          <cell r="C491">
            <v>17457233.171</v>
          </cell>
        </row>
        <row r="492">
          <cell r="A492">
            <v>1138.5</v>
          </cell>
          <cell r="B492">
            <v>15475338.099099999</v>
          </cell>
          <cell r="C492">
            <v>17510338.099100001</v>
          </cell>
        </row>
        <row r="493">
          <cell r="A493">
            <v>1139</v>
          </cell>
          <cell r="B493">
            <v>15528574.404899999</v>
          </cell>
          <cell r="C493">
            <v>17563574.404899999</v>
          </cell>
        </row>
        <row r="494">
          <cell r="A494">
            <v>1139.5</v>
          </cell>
          <cell r="B494">
            <v>15581958.2837</v>
          </cell>
          <cell r="C494">
            <v>17616958.2837</v>
          </cell>
        </row>
        <row r="495">
          <cell r="A495">
            <v>1140</v>
          </cell>
          <cell r="B495">
            <v>15635449.398700001</v>
          </cell>
          <cell r="C495">
            <v>17670449.398700003</v>
          </cell>
        </row>
        <row r="496">
          <cell r="A496">
            <v>1140.5</v>
          </cell>
          <cell r="B496">
            <v>15689102.627</v>
          </cell>
          <cell r="C496">
            <v>17724102.627</v>
          </cell>
        </row>
        <row r="497">
          <cell r="A497">
            <v>1141</v>
          </cell>
          <cell r="B497">
            <v>15742879.3814</v>
          </cell>
          <cell r="C497">
            <v>17777879.3814</v>
          </cell>
        </row>
        <row r="498">
          <cell r="A498">
            <v>1141.5</v>
          </cell>
          <cell r="B498">
            <v>15796788.639699999</v>
          </cell>
          <cell r="C498">
            <v>17831788.639699999</v>
          </cell>
        </row>
        <row r="499">
          <cell r="A499">
            <v>1142</v>
          </cell>
          <cell r="B499">
            <v>15850807.860400001</v>
          </cell>
          <cell r="C499">
            <v>17885807.860400002</v>
          </cell>
        </row>
        <row r="500">
          <cell r="A500">
            <v>1142.5</v>
          </cell>
          <cell r="B500">
            <v>15904969.400800001</v>
          </cell>
          <cell r="C500">
            <v>17939969.400800001</v>
          </cell>
        </row>
        <row r="501">
          <cell r="A501">
            <v>1143</v>
          </cell>
          <cell r="B501">
            <v>15959245.869200001</v>
          </cell>
          <cell r="C501">
            <v>17994245.869200002</v>
          </cell>
        </row>
        <row r="502">
          <cell r="A502">
            <v>1143.5</v>
          </cell>
          <cell r="B502">
            <v>16013645.587300001</v>
          </cell>
          <cell r="C502">
            <v>18048645.587300003</v>
          </cell>
        </row>
        <row r="503">
          <cell r="A503">
            <v>1144</v>
          </cell>
          <cell r="B503">
            <v>16068161.4319</v>
          </cell>
          <cell r="C503">
            <v>18103161.431900002</v>
          </cell>
        </row>
        <row r="504">
          <cell r="A504">
            <v>1144.5</v>
          </cell>
          <cell r="B504">
            <v>16122822.008300001</v>
          </cell>
          <cell r="C504">
            <v>18157822.008300003</v>
          </cell>
        </row>
        <row r="505">
          <cell r="A505">
            <v>1145</v>
          </cell>
          <cell r="B505">
            <v>16177600.8697</v>
          </cell>
          <cell r="C505">
            <v>18212600.8697</v>
          </cell>
        </row>
        <row r="506">
          <cell r="A506">
            <v>1145.5</v>
          </cell>
          <cell r="B506">
            <v>16232520.5802</v>
          </cell>
          <cell r="C506">
            <v>18267520.580200002</v>
          </cell>
        </row>
        <row r="507">
          <cell r="A507">
            <v>1146</v>
          </cell>
          <cell r="B507">
            <v>16287557.66</v>
          </cell>
          <cell r="C507">
            <v>18322557.66</v>
          </cell>
        </row>
        <row r="508">
          <cell r="A508">
            <v>1146.5</v>
          </cell>
          <cell r="B508">
            <v>16342736.1664</v>
          </cell>
          <cell r="C508">
            <v>18377736.1664</v>
          </cell>
        </row>
        <row r="509">
          <cell r="A509">
            <v>1147</v>
          </cell>
          <cell r="B509">
            <v>16398050.2093</v>
          </cell>
          <cell r="C509">
            <v>18433050.2093</v>
          </cell>
        </row>
        <row r="510">
          <cell r="A510">
            <v>1147.5</v>
          </cell>
          <cell r="B510">
            <v>16453505.4476</v>
          </cell>
          <cell r="C510">
            <v>18488505.4476</v>
          </cell>
        </row>
        <row r="511">
          <cell r="A511">
            <v>1148</v>
          </cell>
          <cell r="B511">
            <v>16509077.2315</v>
          </cell>
          <cell r="C511">
            <v>18544077.2315</v>
          </cell>
        </row>
        <row r="512">
          <cell r="A512">
            <v>1148.5</v>
          </cell>
          <cell r="B512">
            <v>16564795.915999999</v>
          </cell>
          <cell r="C512">
            <v>18599795.916000001</v>
          </cell>
        </row>
        <row r="513">
          <cell r="A513">
            <v>1149</v>
          </cell>
          <cell r="B513">
            <v>16620634.951099999</v>
          </cell>
          <cell r="C513">
            <v>18655634.951099999</v>
          </cell>
        </row>
        <row r="514">
          <cell r="A514">
            <v>1149.5</v>
          </cell>
          <cell r="B514">
            <v>16676615.5473</v>
          </cell>
          <cell r="C514">
            <v>18711615.5473</v>
          </cell>
        </row>
        <row r="515">
          <cell r="A515">
            <v>1150</v>
          </cell>
          <cell r="B515">
            <v>16732705.187899999</v>
          </cell>
          <cell r="C515">
            <v>18767705.187899999</v>
          </cell>
        </row>
        <row r="516">
          <cell r="A516">
            <v>1150.5</v>
          </cell>
          <cell r="B516">
            <v>16788954.337099999</v>
          </cell>
          <cell r="C516">
            <v>18823954.337099999</v>
          </cell>
        </row>
        <row r="517">
          <cell r="A517">
            <v>1151</v>
          </cell>
          <cell r="B517">
            <v>16845331.890900001</v>
          </cell>
          <cell r="C517">
            <v>18880331.890900001</v>
          </cell>
        </row>
        <row r="518">
          <cell r="A518">
            <v>1151.5</v>
          </cell>
          <cell r="B518">
            <v>16901855.936000001</v>
          </cell>
          <cell r="C518">
            <v>18936855.936000001</v>
          </cell>
        </row>
        <row r="519">
          <cell r="A519">
            <v>1152</v>
          </cell>
          <cell r="B519">
            <v>16958547.835000001</v>
          </cell>
          <cell r="C519">
            <v>18993547.835000001</v>
          </cell>
        </row>
        <row r="520">
          <cell r="A520">
            <v>1152.5</v>
          </cell>
          <cell r="B520">
            <v>17015394.7454</v>
          </cell>
          <cell r="C520">
            <v>19050394.7454</v>
          </cell>
        </row>
        <row r="521">
          <cell r="A521">
            <v>1153</v>
          </cell>
          <cell r="B521">
            <v>17072358.413199998</v>
          </cell>
          <cell r="C521">
            <v>19107358.413199998</v>
          </cell>
        </row>
        <row r="522">
          <cell r="A522">
            <v>1153.5</v>
          </cell>
          <cell r="B522">
            <v>17129472.741700001</v>
          </cell>
          <cell r="C522">
            <v>19164472.741700001</v>
          </cell>
        </row>
        <row r="523">
          <cell r="A523">
            <v>1154</v>
          </cell>
          <cell r="B523">
            <v>17186706.5317</v>
          </cell>
          <cell r="C523">
            <v>19221706.5317</v>
          </cell>
        </row>
        <row r="524">
          <cell r="A524">
            <v>1154.5</v>
          </cell>
          <cell r="B524">
            <v>17244078.8737</v>
          </cell>
          <cell r="C524">
            <v>19279078.8737</v>
          </cell>
        </row>
        <row r="525">
          <cell r="A525">
            <v>1155</v>
          </cell>
          <cell r="B525">
            <v>17301581.601100001</v>
          </cell>
          <cell r="C525">
            <v>19336581.601100001</v>
          </cell>
        </row>
        <row r="526">
          <cell r="A526">
            <v>1155.5</v>
          </cell>
          <cell r="B526">
            <v>17359218.671500001</v>
          </cell>
          <cell r="C526">
            <v>19394218.671500001</v>
          </cell>
        </row>
        <row r="527">
          <cell r="A527">
            <v>1156</v>
          </cell>
          <cell r="B527">
            <v>17416961.400400002</v>
          </cell>
          <cell r="C527">
            <v>19451961.400400002</v>
          </cell>
        </row>
        <row r="528">
          <cell r="A528">
            <v>1156.5</v>
          </cell>
          <cell r="B528">
            <v>17474858.093600001</v>
          </cell>
          <cell r="C528">
            <v>19509858.093600001</v>
          </cell>
        </row>
        <row r="529">
          <cell r="A529">
            <v>1157</v>
          </cell>
          <cell r="B529">
            <v>17532876.9881</v>
          </cell>
          <cell r="C529">
            <v>19567876.9881</v>
          </cell>
        </row>
        <row r="530">
          <cell r="A530">
            <v>1157.5</v>
          </cell>
          <cell r="B530">
            <v>17591045.054099999</v>
          </cell>
          <cell r="C530">
            <v>19626045.054099999</v>
          </cell>
        </row>
        <row r="531">
          <cell r="A531">
            <v>1158</v>
          </cell>
          <cell r="B531">
            <v>17649368.798999999</v>
          </cell>
          <cell r="C531">
            <v>19684368.798999999</v>
          </cell>
        </row>
        <row r="532">
          <cell r="A532">
            <v>1158.5</v>
          </cell>
          <cell r="B532">
            <v>17707859.773699999</v>
          </cell>
          <cell r="C532">
            <v>19742859.773699999</v>
          </cell>
        </row>
        <row r="533">
          <cell r="A533">
            <v>1159</v>
          </cell>
          <cell r="B533">
            <v>17766478.315499999</v>
          </cell>
          <cell r="C533">
            <v>19801478.315499999</v>
          </cell>
        </row>
        <row r="534">
          <cell r="A534">
            <v>1159.5</v>
          </cell>
          <cell r="B534">
            <v>17825242.887699999</v>
          </cell>
          <cell r="C534">
            <v>19860242.887699999</v>
          </cell>
        </row>
        <row r="535">
          <cell r="A535">
            <v>1160</v>
          </cell>
          <cell r="B535">
            <v>17884154.129500002</v>
          </cell>
          <cell r="C535">
            <v>19919154.129500002</v>
          </cell>
        </row>
        <row r="536">
          <cell r="A536">
            <v>1160.5</v>
          </cell>
          <cell r="B536">
            <v>17943222.914500002</v>
          </cell>
          <cell r="C536">
            <v>19978222.914500002</v>
          </cell>
        </row>
        <row r="537">
          <cell r="A537">
            <v>1161</v>
          </cell>
          <cell r="B537">
            <v>18002431.845800001</v>
          </cell>
          <cell r="C537">
            <v>20037431.845800001</v>
          </cell>
        </row>
        <row r="538">
          <cell r="A538">
            <v>1161.5</v>
          </cell>
          <cell r="B538">
            <v>18061799.8462</v>
          </cell>
          <cell r="C538">
            <v>20096799.8462</v>
          </cell>
        </row>
        <row r="539">
          <cell r="A539">
            <v>1162</v>
          </cell>
          <cell r="B539">
            <v>18121306.956900001</v>
          </cell>
          <cell r="C539">
            <v>20156306.956900001</v>
          </cell>
        </row>
        <row r="540">
          <cell r="A540">
            <v>1162.5</v>
          </cell>
          <cell r="B540">
            <v>18180962.6822</v>
          </cell>
          <cell r="C540">
            <v>20215962.6822</v>
          </cell>
        </row>
        <row r="541">
          <cell r="A541">
            <v>1163</v>
          </cell>
          <cell r="B541">
            <v>18240770.931000002</v>
          </cell>
          <cell r="C541">
            <v>20275770.931000002</v>
          </cell>
        </row>
        <row r="542">
          <cell r="A542">
            <v>1163.5</v>
          </cell>
          <cell r="B542">
            <v>18300740.141600002</v>
          </cell>
          <cell r="C542">
            <v>20335740.141600002</v>
          </cell>
        </row>
        <row r="543">
          <cell r="A543">
            <v>1164</v>
          </cell>
          <cell r="B543">
            <v>18360848.994399998</v>
          </cell>
          <cell r="C543">
            <v>20395848.994399998</v>
          </cell>
        </row>
        <row r="544">
          <cell r="A544">
            <v>1164.5</v>
          </cell>
          <cell r="B544">
            <v>18421137.7005</v>
          </cell>
          <cell r="C544">
            <v>20456137.7005</v>
          </cell>
        </row>
        <row r="545">
          <cell r="A545">
            <v>1165</v>
          </cell>
          <cell r="B545">
            <v>18481577.945099998</v>
          </cell>
          <cell r="C545">
            <v>20516577.945099998</v>
          </cell>
        </row>
        <row r="546">
          <cell r="A546">
            <v>1165.5</v>
          </cell>
          <cell r="B546">
            <v>18542191.956799999</v>
          </cell>
          <cell r="C546">
            <v>20577191.956799999</v>
          </cell>
        </row>
        <row r="547">
          <cell r="A547">
            <v>1166</v>
          </cell>
          <cell r="B547">
            <v>18602971.719900001</v>
          </cell>
          <cell r="C547">
            <v>20637971.719900001</v>
          </cell>
        </row>
        <row r="548">
          <cell r="A548">
            <v>1166.5</v>
          </cell>
          <cell r="B548">
            <v>18663947.105799999</v>
          </cell>
          <cell r="C548">
            <v>20698947.105799999</v>
          </cell>
        </row>
        <row r="549">
          <cell r="A549">
            <v>1167</v>
          </cell>
          <cell r="B549">
            <v>18725078.323600002</v>
          </cell>
          <cell r="C549">
            <v>20760078.323600002</v>
          </cell>
        </row>
        <row r="550">
          <cell r="A550">
            <v>1167.5</v>
          </cell>
          <cell r="B550">
            <v>18786395.090300001</v>
          </cell>
          <cell r="C550">
            <v>20821395.090300001</v>
          </cell>
        </row>
        <row r="551">
          <cell r="A551">
            <v>1168</v>
          </cell>
          <cell r="B551">
            <v>18847874.487199999</v>
          </cell>
          <cell r="C551">
            <v>20882874.487199999</v>
          </cell>
        </row>
        <row r="552">
          <cell r="A552">
            <v>1168.5</v>
          </cell>
          <cell r="B552">
            <v>18909540.416200001</v>
          </cell>
          <cell r="C552">
            <v>20944540.416200001</v>
          </cell>
        </row>
        <row r="553">
          <cell r="A553">
            <v>1169</v>
          </cell>
          <cell r="B553">
            <v>18971359.9056</v>
          </cell>
          <cell r="C553">
            <v>21006359.9056</v>
          </cell>
        </row>
        <row r="554">
          <cell r="A554">
            <v>1169.5</v>
          </cell>
          <cell r="B554">
            <v>19033395.601599999</v>
          </cell>
          <cell r="C554">
            <v>21068395.601599999</v>
          </cell>
        </row>
        <row r="555">
          <cell r="A555">
            <v>1170</v>
          </cell>
          <cell r="B555">
            <v>19095622.029899999</v>
          </cell>
          <cell r="C555">
            <v>21130622.029899999</v>
          </cell>
        </row>
        <row r="556">
          <cell r="A556">
            <v>1170.5</v>
          </cell>
          <cell r="B556">
            <v>19158042.7236</v>
          </cell>
          <cell r="C556">
            <v>21193042.7236</v>
          </cell>
        </row>
        <row r="557">
          <cell r="A557">
            <v>1171</v>
          </cell>
          <cell r="B557">
            <v>19220628.809900001</v>
          </cell>
          <cell r="C557">
            <v>21255628.809900001</v>
          </cell>
        </row>
        <row r="558">
          <cell r="A558">
            <v>1171.5</v>
          </cell>
          <cell r="B558">
            <v>19283415.179699998</v>
          </cell>
          <cell r="C558">
            <v>21318415.179699998</v>
          </cell>
        </row>
        <row r="559">
          <cell r="A559">
            <v>1172</v>
          </cell>
          <cell r="B559">
            <v>19346370.1734</v>
          </cell>
          <cell r="C559">
            <v>21381370.1734</v>
          </cell>
        </row>
        <row r="560">
          <cell r="A560">
            <v>1172.5</v>
          </cell>
          <cell r="B560">
            <v>19409537.088100001</v>
          </cell>
          <cell r="C560">
            <v>21444537.088100001</v>
          </cell>
        </row>
        <row r="561">
          <cell r="A561">
            <v>1173</v>
          </cell>
          <cell r="B561">
            <v>19472881.442699999</v>
          </cell>
          <cell r="C561">
            <v>21507881.442699999</v>
          </cell>
        </row>
        <row r="562">
          <cell r="A562">
            <v>1173.5</v>
          </cell>
          <cell r="B562">
            <v>19536423.464000002</v>
          </cell>
          <cell r="C562">
            <v>21571423.464000002</v>
          </cell>
        </row>
        <row r="563">
          <cell r="A563">
            <v>1174</v>
          </cell>
          <cell r="B563">
            <v>19600143.501499999</v>
          </cell>
          <cell r="C563">
            <v>21635143.501499999</v>
          </cell>
        </row>
        <row r="564">
          <cell r="A564">
            <v>1174.5</v>
          </cell>
          <cell r="B564">
            <v>19664064.9881</v>
          </cell>
          <cell r="C564">
            <v>21699064.9881</v>
          </cell>
        </row>
        <row r="565">
          <cell r="A565">
            <v>1175</v>
          </cell>
          <cell r="B565">
            <v>19728171.063000001</v>
          </cell>
          <cell r="C565">
            <v>21763171.063000001</v>
          </cell>
        </row>
        <row r="566">
          <cell r="A566">
            <v>1175.5</v>
          </cell>
          <cell r="B566">
            <v>19792458.720100001</v>
          </cell>
          <cell r="C566">
            <v>21827458.720100001</v>
          </cell>
        </row>
        <row r="567">
          <cell r="A567">
            <v>1176</v>
          </cell>
          <cell r="B567">
            <v>19856928.153200001</v>
          </cell>
          <cell r="C567">
            <v>21891928.153200001</v>
          </cell>
        </row>
        <row r="568">
          <cell r="A568">
            <v>1176.5</v>
          </cell>
          <cell r="B568">
            <v>19921586.787099998</v>
          </cell>
          <cell r="C568">
            <v>21956586.787099998</v>
          </cell>
        </row>
        <row r="569">
          <cell r="A569">
            <v>1177</v>
          </cell>
          <cell r="B569">
            <v>19986408.4531</v>
          </cell>
          <cell r="C569">
            <v>22021408.4531</v>
          </cell>
        </row>
        <row r="570">
          <cell r="A570">
            <v>1177.5</v>
          </cell>
          <cell r="B570">
            <v>20051404.169799998</v>
          </cell>
          <cell r="C570">
            <v>22086404.169799998</v>
          </cell>
        </row>
        <row r="571">
          <cell r="A571">
            <v>1178</v>
          </cell>
          <cell r="B571">
            <v>20116552.044399999</v>
          </cell>
          <cell r="C571">
            <v>22151552.044399999</v>
          </cell>
        </row>
        <row r="572">
          <cell r="A572">
            <v>1178.5</v>
          </cell>
          <cell r="B572">
            <v>20181862.099199999</v>
          </cell>
          <cell r="C572">
            <v>22216862.099199999</v>
          </cell>
        </row>
        <row r="573">
          <cell r="A573">
            <v>1179</v>
          </cell>
          <cell r="B573">
            <v>20247345.6039</v>
          </cell>
          <cell r="C573">
            <v>22282345.6039</v>
          </cell>
        </row>
        <row r="574">
          <cell r="A574">
            <v>1179.5</v>
          </cell>
          <cell r="B574">
            <v>20313002.2443</v>
          </cell>
          <cell r="C574">
            <v>22348002.2443</v>
          </cell>
        </row>
        <row r="575">
          <cell r="A575">
            <v>1180</v>
          </cell>
          <cell r="B575">
            <v>20378809.302000001</v>
          </cell>
          <cell r="C575">
            <v>22413809.302000001</v>
          </cell>
        </row>
        <row r="576">
          <cell r="A576">
            <v>1180.5</v>
          </cell>
          <cell r="B576">
            <v>20444779.695900001</v>
          </cell>
          <cell r="C576">
            <v>22479779.695900001</v>
          </cell>
        </row>
        <row r="577">
          <cell r="A577">
            <v>1181</v>
          </cell>
          <cell r="B577">
            <v>20510893.336100001</v>
          </cell>
          <cell r="C577">
            <v>22545893.336100001</v>
          </cell>
        </row>
        <row r="578">
          <cell r="A578">
            <v>1181.5</v>
          </cell>
          <cell r="B578">
            <v>20577156.063000001</v>
          </cell>
          <cell r="C578">
            <v>22612156.063000001</v>
          </cell>
        </row>
        <row r="579">
          <cell r="A579">
            <v>1182</v>
          </cell>
          <cell r="B579">
            <v>20643603.706599999</v>
          </cell>
          <cell r="C579">
            <v>22678603.706599999</v>
          </cell>
        </row>
        <row r="580">
          <cell r="A580">
            <v>1182.5</v>
          </cell>
          <cell r="B580">
            <v>20710222.403999999</v>
          </cell>
          <cell r="C580">
            <v>22745222.403999999</v>
          </cell>
        </row>
        <row r="581">
          <cell r="A581">
            <v>1183</v>
          </cell>
          <cell r="B581">
            <v>20776987.057700001</v>
          </cell>
          <cell r="C581">
            <v>22811987.057700001</v>
          </cell>
        </row>
        <row r="582">
          <cell r="A582">
            <v>1183.5</v>
          </cell>
          <cell r="B582">
            <v>20843911.985599998</v>
          </cell>
          <cell r="C582">
            <v>22878911.985599998</v>
          </cell>
        </row>
        <row r="583">
          <cell r="A583">
            <v>1184</v>
          </cell>
          <cell r="B583">
            <v>20910985.065200001</v>
          </cell>
          <cell r="C583">
            <v>22945985.065200001</v>
          </cell>
        </row>
        <row r="584">
          <cell r="A584">
            <v>1184.5</v>
          </cell>
          <cell r="B584">
            <v>20978218.539700001</v>
          </cell>
          <cell r="C584">
            <v>23013218.539700001</v>
          </cell>
        </row>
        <row r="585">
          <cell r="A585">
            <v>1185</v>
          </cell>
          <cell r="B585">
            <v>21045591.480099998</v>
          </cell>
          <cell r="C585">
            <v>23080591.480099998</v>
          </cell>
        </row>
        <row r="586">
          <cell r="A586">
            <v>1185.5</v>
          </cell>
          <cell r="B586">
            <v>21113142.578400001</v>
          </cell>
          <cell r="C586">
            <v>23148142.578400001</v>
          </cell>
        </row>
        <row r="587">
          <cell r="A587">
            <v>1186</v>
          </cell>
          <cell r="B587">
            <v>21180851.024500001</v>
          </cell>
          <cell r="C587">
            <v>23215851.024500001</v>
          </cell>
        </row>
        <row r="588">
          <cell r="A588">
            <v>1186.5</v>
          </cell>
          <cell r="B588">
            <v>21248730.337099999</v>
          </cell>
          <cell r="C588">
            <v>23283730.337099999</v>
          </cell>
        </row>
        <row r="589">
          <cell r="A589">
            <v>1187</v>
          </cell>
          <cell r="B589">
            <v>21316767.159000002</v>
          </cell>
          <cell r="C589">
            <v>23351767.159000002</v>
          </cell>
        </row>
        <row r="590">
          <cell r="A590">
            <v>1187.5</v>
          </cell>
          <cell r="B590">
            <v>21384972.4652</v>
          </cell>
          <cell r="C590">
            <v>23419972.4652</v>
          </cell>
        </row>
        <row r="591">
          <cell r="A591">
            <v>1188</v>
          </cell>
          <cell r="B591">
            <v>21453331.086800002</v>
          </cell>
          <cell r="C591">
            <v>23488331.086800002</v>
          </cell>
        </row>
        <row r="592">
          <cell r="A592">
            <v>1188.5</v>
          </cell>
          <cell r="B592">
            <v>21521871.173099998</v>
          </cell>
          <cell r="C592">
            <v>23556871.173099998</v>
          </cell>
        </row>
        <row r="593">
          <cell r="A593">
            <v>1189</v>
          </cell>
          <cell r="B593">
            <v>21590568.3706</v>
          </cell>
          <cell r="C593">
            <v>23625568.3706</v>
          </cell>
        </row>
        <row r="594">
          <cell r="A594">
            <v>1189.5</v>
          </cell>
          <cell r="B594">
            <v>21659432.8059</v>
          </cell>
          <cell r="C594">
            <v>23694432.8059</v>
          </cell>
        </row>
        <row r="595">
          <cell r="A595">
            <v>1190</v>
          </cell>
          <cell r="B595">
            <v>21728468.618099999</v>
          </cell>
          <cell r="C595">
            <v>23763468.618099999</v>
          </cell>
        </row>
        <row r="596">
          <cell r="A596">
            <v>1190.5</v>
          </cell>
          <cell r="B596">
            <v>21797669.268300001</v>
          </cell>
          <cell r="C596">
            <v>23832669.268300001</v>
          </cell>
        </row>
        <row r="597">
          <cell r="A597">
            <v>1191</v>
          </cell>
          <cell r="B597">
            <v>21867021.7597</v>
          </cell>
          <cell r="C597">
            <v>23902021.7597</v>
          </cell>
        </row>
        <row r="598">
          <cell r="A598">
            <v>1191.5</v>
          </cell>
          <cell r="B598">
            <v>21936522.5242</v>
          </cell>
          <cell r="C598">
            <v>23971522.5242</v>
          </cell>
        </row>
        <row r="599">
          <cell r="A599">
            <v>1192</v>
          </cell>
          <cell r="B599">
            <v>22006193.914700001</v>
          </cell>
          <cell r="C599">
            <v>24041193.914700001</v>
          </cell>
        </row>
        <row r="600">
          <cell r="A600">
            <v>1192.5</v>
          </cell>
          <cell r="B600">
            <v>22076036.441199999</v>
          </cell>
          <cell r="C600">
            <v>24111036.441199999</v>
          </cell>
        </row>
        <row r="601">
          <cell r="A601">
            <v>1193</v>
          </cell>
          <cell r="B601">
            <v>22146040.282200001</v>
          </cell>
          <cell r="C601">
            <v>24181040.282200001</v>
          </cell>
        </row>
        <row r="602">
          <cell r="A602">
            <v>1193.5</v>
          </cell>
          <cell r="B602">
            <v>22216214.886500001</v>
          </cell>
          <cell r="C602">
            <v>24251214.886500001</v>
          </cell>
        </row>
        <row r="603">
          <cell r="A603">
            <v>1194</v>
          </cell>
          <cell r="B603">
            <v>22286551.899700001</v>
          </cell>
          <cell r="C603">
            <v>24321551.899700001</v>
          </cell>
        </row>
        <row r="604">
          <cell r="A604">
            <v>1194.5</v>
          </cell>
          <cell r="B604">
            <v>22357051.8761</v>
          </cell>
          <cell r="C604">
            <v>24392051.8761</v>
          </cell>
        </row>
        <row r="605">
          <cell r="A605">
            <v>1195</v>
          </cell>
          <cell r="B605">
            <v>22427735.826299999</v>
          </cell>
          <cell r="C605">
            <v>24462735.826299999</v>
          </cell>
        </row>
        <row r="606">
          <cell r="A606">
            <v>1195.5</v>
          </cell>
          <cell r="B606">
            <v>22498597.8607</v>
          </cell>
          <cell r="C606">
            <v>24533597.8607</v>
          </cell>
        </row>
        <row r="607">
          <cell r="A607">
            <v>1196</v>
          </cell>
          <cell r="B607">
            <v>22569624.080400001</v>
          </cell>
          <cell r="C607">
            <v>24604624.080400001</v>
          </cell>
        </row>
        <row r="608">
          <cell r="A608">
            <v>1196.5</v>
          </cell>
          <cell r="B608">
            <v>22640816.464000002</v>
          </cell>
          <cell r="C608">
            <v>24675816.464000002</v>
          </cell>
        </row>
        <row r="609">
          <cell r="A609">
            <v>1197</v>
          </cell>
          <cell r="B609">
            <v>22712165.759799998</v>
          </cell>
          <cell r="C609">
            <v>24747165.759799998</v>
          </cell>
        </row>
        <row r="610">
          <cell r="A610">
            <v>1197.5</v>
          </cell>
          <cell r="B610">
            <v>22783668.333299998</v>
          </cell>
          <cell r="C610">
            <v>24818668.333299998</v>
          </cell>
        </row>
        <row r="611">
          <cell r="A611">
            <v>1198</v>
          </cell>
          <cell r="B611">
            <v>22855346.373500001</v>
          </cell>
          <cell r="C611">
            <v>24890346.373500001</v>
          </cell>
        </row>
        <row r="612">
          <cell r="A612">
            <v>1198.5</v>
          </cell>
          <cell r="B612">
            <v>22927195.683400001</v>
          </cell>
          <cell r="C612">
            <v>24962195.683400001</v>
          </cell>
        </row>
        <row r="613">
          <cell r="A613">
            <v>1199</v>
          </cell>
          <cell r="B613">
            <v>22999205.030299999</v>
          </cell>
          <cell r="C613">
            <v>25034205.030299999</v>
          </cell>
        </row>
        <row r="614">
          <cell r="A614">
            <v>1199.5</v>
          </cell>
          <cell r="B614">
            <v>23071381.2962</v>
          </cell>
          <cell r="C614">
            <v>25106381.2962</v>
          </cell>
        </row>
        <row r="615">
          <cell r="A615">
            <v>1200</v>
          </cell>
          <cell r="B615">
            <v>23143713.5704</v>
          </cell>
          <cell r="C615">
            <v>25178713.5704</v>
          </cell>
        </row>
        <row r="616">
          <cell r="A616">
            <v>1200.5</v>
          </cell>
          <cell r="B616">
            <v>23216210.3752</v>
          </cell>
          <cell r="C616">
            <v>25251210.3752</v>
          </cell>
        </row>
        <row r="617">
          <cell r="A617">
            <v>1201</v>
          </cell>
          <cell r="B617">
            <v>23288848.8968</v>
          </cell>
          <cell r="C617">
            <v>25323848.8968</v>
          </cell>
        </row>
        <row r="618">
          <cell r="A618">
            <v>1201.5</v>
          </cell>
          <cell r="B618">
            <v>23361678.5308</v>
          </cell>
          <cell r="C618">
            <v>25396678.5308</v>
          </cell>
        </row>
        <row r="619">
          <cell r="A619">
            <v>1202</v>
          </cell>
          <cell r="B619">
            <v>23434687.9553</v>
          </cell>
          <cell r="C619">
            <v>25469687.9553</v>
          </cell>
        </row>
        <row r="620">
          <cell r="A620">
            <v>1202.5</v>
          </cell>
          <cell r="B620">
            <v>23507875.030699998</v>
          </cell>
          <cell r="C620">
            <v>25542875.030699998</v>
          </cell>
        </row>
        <row r="621">
          <cell r="A621">
            <v>1203</v>
          </cell>
          <cell r="B621">
            <v>23581326.434599999</v>
          </cell>
          <cell r="C621">
            <v>25616326.434599999</v>
          </cell>
        </row>
        <row r="622">
          <cell r="A622">
            <v>1203.5</v>
          </cell>
          <cell r="B622">
            <v>23654986.152100001</v>
          </cell>
          <cell r="C622">
            <v>25689986.152100001</v>
          </cell>
        </row>
        <row r="623">
          <cell r="A623">
            <v>1204</v>
          </cell>
          <cell r="B623">
            <v>23728794.510699999</v>
          </cell>
          <cell r="C623">
            <v>25763794.510699999</v>
          </cell>
        </row>
        <row r="624">
          <cell r="A624">
            <v>1204.5</v>
          </cell>
          <cell r="B624">
            <v>23802788.094300002</v>
          </cell>
          <cell r="C624">
            <v>25837788.094300002</v>
          </cell>
        </row>
        <row r="625">
          <cell r="A625">
            <v>1205</v>
          </cell>
          <cell r="B625">
            <v>23876949.508499999</v>
          </cell>
          <cell r="C625">
            <v>25911949.508499999</v>
          </cell>
        </row>
        <row r="626">
          <cell r="A626">
            <v>1205.5</v>
          </cell>
          <cell r="B626">
            <v>23951313.9736</v>
          </cell>
          <cell r="C626">
            <v>25986313.9736</v>
          </cell>
        </row>
        <row r="627">
          <cell r="A627">
            <v>1206</v>
          </cell>
          <cell r="B627">
            <v>24025868.873</v>
          </cell>
          <cell r="C627">
            <v>26060868.873</v>
          </cell>
        </row>
        <row r="628">
          <cell r="A628">
            <v>1206.5</v>
          </cell>
          <cell r="B628">
            <v>24100601.711599998</v>
          </cell>
          <cell r="C628">
            <v>26135601.711599998</v>
          </cell>
        </row>
        <row r="629">
          <cell r="A629">
            <v>1207</v>
          </cell>
          <cell r="B629">
            <v>24175487.388900001</v>
          </cell>
          <cell r="C629">
            <v>26210487.388900001</v>
          </cell>
        </row>
        <row r="630">
          <cell r="A630">
            <v>1207.5</v>
          </cell>
          <cell r="B630">
            <v>24250561.023800001</v>
          </cell>
          <cell r="C630">
            <v>26285561.023800001</v>
          </cell>
        </row>
        <row r="631">
          <cell r="A631">
            <v>1208</v>
          </cell>
          <cell r="B631">
            <v>24325795.0973</v>
          </cell>
          <cell r="C631">
            <v>26360795.0973</v>
          </cell>
        </row>
        <row r="632">
          <cell r="A632">
            <v>1208.5</v>
          </cell>
          <cell r="B632">
            <v>24401198.677999999</v>
          </cell>
          <cell r="C632">
            <v>26436198.677999999</v>
          </cell>
        </row>
        <row r="633">
          <cell r="A633">
            <v>1209</v>
          </cell>
          <cell r="B633">
            <v>24476760.188999999</v>
          </cell>
          <cell r="C633">
            <v>26511760.188999999</v>
          </cell>
        </row>
        <row r="634">
          <cell r="A634">
            <v>1209.5</v>
          </cell>
          <cell r="B634">
            <v>24552489.7267</v>
          </cell>
          <cell r="C634">
            <v>26587489.7267</v>
          </cell>
        </row>
        <row r="635">
          <cell r="A635">
            <v>1210</v>
          </cell>
          <cell r="B635">
            <v>24628375.120900001</v>
          </cell>
          <cell r="C635">
            <v>26663375.120900001</v>
          </cell>
        </row>
        <row r="636">
          <cell r="A636">
            <v>1210.5</v>
          </cell>
          <cell r="B636">
            <v>24704411.035300002</v>
          </cell>
          <cell r="C636">
            <v>26739411.035300002</v>
          </cell>
        </row>
        <row r="637">
          <cell r="A637">
            <v>1211</v>
          </cell>
          <cell r="B637">
            <v>24780617.3303</v>
          </cell>
          <cell r="C637">
            <v>26815617.3303</v>
          </cell>
        </row>
        <row r="638">
          <cell r="A638">
            <v>1211.5</v>
          </cell>
          <cell r="B638">
            <v>24856985.701299999</v>
          </cell>
          <cell r="C638">
            <v>26891985.701299999</v>
          </cell>
        </row>
        <row r="639">
          <cell r="A639">
            <v>1212</v>
          </cell>
          <cell r="B639">
            <v>24933504.313099999</v>
          </cell>
          <cell r="C639">
            <v>26968504.313099999</v>
          </cell>
        </row>
        <row r="640">
          <cell r="A640">
            <v>1212.5</v>
          </cell>
          <cell r="B640">
            <v>25010178.227000002</v>
          </cell>
          <cell r="C640">
            <v>27045178.227000002</v>
          </cell>
        </row>
        <row r="641">
          <cell r="A641">
            <v>1213</v>
          </cell>
          <cell r="B641">
            <v>25086998.123799998</v>
          </cell>
          <cell r="C641">
            <v>27121998.123799998</v>
          </cell>
        </row>
        <row r="642">
          <cell r="A642">
            <v>1213.5</v>
          </cell>
          <cell r="B642">
            <v>25163954.092500001</v>
          </cell>
          <cell r="C642">
            <v>27198954.092500001</v>
          </cell>
        </row>
        <row r="643">
          <cell r="A643">
            <v>1214</v>
          </cell>
          <cell r="B643">
            <v>25241070.289900001</v>
          </cell>
          <cell r="C643">
            <v>27276070.289900001</v>
          </cell>
        </row>
        <row r="644">
          <cell r="A644">
            <v>1214.5</v>
          </cell>
          <cell r="B644">
            <v>25318337.044500001</v>
          </cell>
          <cell r="C644">
            <v>27353337.044500001</v>
          </cell>
        </row>
        <row r="645">
          <cell r="A645">
            <v>1215</v>
          </cell>
          <cell r="B645">
            <v>25395747.1699</v>
          </cell>
          <cell r="C645">
            <v>27430747.1699</v>
          </cell>
        </row>
        <row r="646">
          <cell r="A646">
            <v>1215.5</v>
          </cell>
          <cell r="B646">
            <v>25473302.182500001</v>
          </cell>
          <cell r="C646">
            <v>27508302.182500001</v>
          </cell>
        </row>
        <row r="647">
          <cell r="A647">
            <v>1216</v>
          </cell>
          <cell r="B647">
            <v>25550991.9003</v>
          </cell>
          <cell r="C647">
            <v>27585991.9003</v>
          </cell>
        </row>
        <row r="648">
          <cell r="A648">
            <v>1216.5</v>
          </cell>
          <cell r="B648">
            <v>25628819.463599999</v>
          </cell>
          <cell r="C648">
            <v>27663819.463599999</v>
          </cell>
        </row>
        <row r="649">
          <cell r="A649">
            <v>1217</v>
          </cell>
          <cell r="B649">
            <v>25706763.5984</v>
          </cell>
          <cell r="C649">
            <v>27741763.5984</v>
          </cell>
        </row>
        <row r="650">
          <cell r="A650">
            <v>1217.5</v>
          </cell>
          <cell r="B650">
            <v>25784860.274900001</v>
          </cell>
          <cell r="C650">
            <v>27819860.274900001</v>
          </cell>
        </row>
        <row r="651">
          <cell r="A651">
            <v>1218</v>
          </cell>
          <cell r="B651">
            <v>25863089.953400001</v>
          </cell>
          <cell r="C651">
            <v>27898089.953400001</v>
          </cell>
        </row>
        <row r="652">
          <cell r="A652">
            <v>1218.5</v>
          </cell>
          <cell r="B652">
            <v>25941458.096799999</v>
          </cell>
          <cell r="C652">
            <v>27976458.096799999</v>
          </cell>
        </row>
        <row r="653">
          <cell r="A653">
            <v>1219</v>
          </cell>
          <cell r="B653">
            <v>26019960.1525</v>
          </cell>
          <cell r="C653">
            <v>28054960.1525</v>
          </cell>
        </row>
        <row r="654">
          <cell r="A654">
            <v>1219.5</v>
          </cell>
          <cell r="B654">
            <v>26098601.137400001</v>
          </cell>
          <cell r="C654">
            <v>28133601.137400001</v>
          </cell>
        </row>
        <row r="655">
          <cell r="A655">
            <v>1220</v>
          </cell>
          <cell r="B655">
            <v>26177361.3303</v>
          </cell>
          <cell r="C655">
            <v>28212361.3303</v>
          </cell>
        </row>
        <row r="656">
          <cell r="A656">
            <v>1220.5</v>
          </cell>
          <cell r="B656">
            <v>26256279.734900001</v>
          </cell>
          <cell r="C656">
            <v>28291279.734900001</v>
          </cell>
        </row>
        <row r="657">
          <cell r="A657">
            <v>1221</v>
          </cell>
          <cell r="B657">
            <v>26335338.448899999</v>
          </cell>
          <cell r="C657">
            <v>28370338.448899999</v>
          </cell>
        </row>
        <row r="658">
          <cell r="A658">
            <v>1221.5</v>
          </cell>
          <cell r="B658">
            <v>26414542.661400001</v>
          </cell>
          <cell r="C658">
            <v>28449542.661400001</v>
          </cell>
        </row>
        <row r="659">
          <cell r="A659">
            <v>1222</v>
          </cell>
          <cell r="B659">
            <v>26493891.876200002</v>
          </cell>
          <cell r="C659">
            <v>28528891.876200002</v>
          </cell>
        </row>
        <row r="660">
          <cell r="A660">
            <v>1222.5</v>
          </cell>
          <cell r="B660">
            <v>26573396.6897</v>
          </cell>
          <cell r="C660">
            <v>28608396.6897</v>
          </cell>
        </row>
        <row r="661">
          <cell r="A661">
            <v>1223</v>
          </cell>
          <cell r="B661">
            <v>26653037.7258</v>
          </cell>
          <cell r="C661">
            <v>28688037.7258</v>
          </cell>
        </row>
        <row r="662">
          <cell r="A662">
            <v>1223.5</v>
          </cell>
          <cell r="B662">
            <v>26732851.6098</v>
          </cell>
          <cell r="C662">
            <v>28767851.6098</v>
          </cell>
        </row>
        <row r="663">
          <cell r="A663">
            <v>1224</v>
          </cell>
          <cell r="B663">
            <v>26812815.841800001</v>
          </cell>
          <cell r="C663">
            <v>28847815.841800001</v>
          </cell>
        </row>
        <row r="664">
          <cell r="A664">
            <v>1224.5</v>
          </cell>
          <cell r="B664">
            <v>26892930.1094</v>
          </cell>
          <cell r="C664">
            <v>28927930.1094</v>
          </cell>
        </row>
        <row r="665">
          <cell r="A665">
            <v>1225</v>
          </cell>
          <cell r="B665">
            <v>26973186.650800001</v>
          </cell>
          <cell r="C665">
            <v>29008186.650800001</v>
          </cell>
        </row>
        <row r="666">
          <cell r="A666">
            <v>1225.5</v>
          </cell>
          <cell r="B666">
            <v>27053585.979600001</v>
          </cell>
          <cell r="C666">
            <v>29088585.979600001</v>
          </cell>
        </row>
        <row r="667">
          <cell r="A667">
            <v>1226</v>
          </cell>
          <cell r="B667">
            <v>27134123.5506</v>
          </cell>
          <cell r="C667">
            <v>29169123.5506</v>
          </cell>
        </row>
        <row r="668">
          <cell r="A668">
            <v>1226.5</v>
          </cell>
          <cell r="B668">
            <v>27214787.504500002</v>
          </cell>
          <cell r="C668">
            <v>29249787.504500002</v>
          </cell>
        </row>
        <row r="669">
          <cell r="A669">
            <v>1227</v>
          </cell>
          <cell r="B669">
            <v>27295605.9036</v>
          </cell>
          <cell r="C669">
            <v>29330605.9036</v>
          </cell>
        </row>
        <row r="670">
          <cell r="A670">
            <v>1227.5</v>
          </cell>
          <cell r="B670">
            <v>27376565.713599999</v>
          </cell>
          <cell r="C670">
            <v>29411565.713599999</v>
          </cell>
        </row>
        <row r="671">
          <cell r="A671">
            <v>1228</v>
          </cell>
          <cell r="B671">
            <v>27457664.4102</v>
          </cell>
          <cell r="C671">
            <v>29492664.4102</v>
          </cell>
        </row>
        <row r="672">
          <cell r="A672">
            <v>1228.5</v>
          </cell>
          <cell r="B672">
            <v>27538908.649500001</v>
          </cell>
          <cell r="C672">
            <v>29573908.649500001</v>
          </cell>
        </row>
        <row r="673">
          <cell r="A673">
            <v>1229</v>
          </cell>
          <cell r="B673">
            <v>27620294.123799998</v>
          </cell>
          <cell r="C673">
            <v>29655294.123799998</v>
          </cell>
        </row>
        <row r="674">
          <cell r="A674">
            <v>1229.5</v>
          </cell>
          <cell r="B674">
            <v>27701810.300500002</v>
          </cell>
          <cell r="C674">
            <v>29736810.300500002</v>
          </cell>
        </row>
        <row r="675">
          <cell r="A675">
            <v>1230</v>
          </cell>
          <cell r="B675">
            <v>27783488.287099998</v>
          </cell>
          <cell r="C675">
            <v>29818488.287099998</v>
          </cell>
        </row>
        <row r="676">
          <cell r="A676">
            <v>1250</v>
          </cell>
          <cell r="B676">
            <v>30809525</v>
          </cell>
          <cell r="C676">
            <v>32844525</v>
          </cell>
        </row>
      </sheetData>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hyperlink" Target="mailto:david.rosenberg@usu.ed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usbr.gov/lc/region/programs/strategies/RecordofDecision.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Z58"/>
  <sheetViews>
    <sheetView topLeftCell="A40" workbookViewId="0">
      <selection activeCell="E49" sqref="E49"/>
    </sheetView>
  </sheetViews>
  <sheetFormatPr defaultRowHeight="14.5" x14ac:dyDescent="0.35"/>
  <cols>
    <col min="1" max="1" width="35.26953125" customWidth="1"/>
    <col min="2" max="2" width="11.26953125" customWidth="1"/>
    <col min="3" max="3" width="13.1796875" customWidth="1"/>
    <col min="4" max="4" width="12.7265625" customWidth="1"/>
    <col min="5" max="5" width="13" customWidth="1"/>
    <col min="6" max="6" width="14.453125" bestFit="1" customWidth="1"/>
    <col min="7" max="8" width="14.453125" customWidth="1"/>
    <col min="9" max="9" width="14.26953125" bestFit="1" customWidth="1"/>
    <col min="10" max="11" width="13.1796875" customWidth="1"/>
    <col min="12" max="12" width="12.7265625" customWidth="1"/>
    <col min="13" max="14" width="13.26953125" bestFit="1" customWidth="1"/>
    <col min="15" max="15" width="11.1796875" customWidth="1"/>
    <col min="16" max="16" width="13.54296875" bestFit="1" customWidth="1"/>
    <col min="17" max="17" width="9.54296875" bestFit="1" customWidth="1"/>
  </cols>
  <sheetData>
    <row r="2" spans="1:26" x14ac:dyDescent="0.35">
      <c r="B2" s="76" t="s">
        <v>166</v>
      </c>
      <c r="C2" s="76"/>
      <c r="D2" s="76" t="s">
        <v>167</v>
      </c>
      <c r="E2" s="76"/>
    </row>
    <row r="3" spans="1:26" ht="60" x14ac:dyDescent="0.35">
      <c r="A3" s="56" t="s">
        <v>36</v>
      </c>
      <c r="B3" s="57" t="s">
        <v>65</v>
      </c>
      <c r="C3" s="57" t="s">
        <v>168</v>
      </c>
      <c r="D3" s="57" t="s">
        <v>65</v>
      </c>
      <c r="E3" s="57" t="s">
        <v>168</v>
      </c>
      <c r="F3" s="58" t="s">
        <v>169</v>
      </c>
      <c r="G3" s="58"/>
      <c r="H3" s="58"/>
    </row>
    <row r="4" spans="1:26" ht="15.5" x14ac:dyDescent="0.35">
      <c r="A4" s="59" t="s">
        <v>170</v>
      </c>
      <c r="B4" s="60">
        <v>3370</v>
      </c>
      <c r="C4" s="61">
        <v>1.895</v>
      </c>
      <c r="D4" s="60">
        <f>'[1]Mead-Elevation-Area'!A5</f>
        <v>895</v>
      </c>
      <c r="E4" s="61">
        <v>2.0350000000000001</v>
      </c>
      <c r="F4" s="3">
        <f>E4-$E$4</f>
        <v>0</v>
      </c>
      <c r="G4" s="3"/>
      <c r="H4" s="3"/>
      <c r="T4" t="s">
        <v>217</v>
      </c>
    </row>
    <row r="5" spans="1:26" ht="15.5" x14ac:dyDescent="0.35">
      <c r="A5" s="59" t="s">
        <v>171</v>
      </c>
      <c r="B5" s="60">
        <v>3490</v>
      </c>
      <c r="C5" s="61">
        <v>5.8920000000000003</v>
      </c>
      <c r="D5" s="60">
        <v>1083</v>
      </c>
      <c r="E5" s="62">
        <f>VLOOKUP(D5,'[1]Mead-Elevation-Area'!A$5:C$676,3)</f>
        <v>12296098</v>
      </c>
      <c r="F5" s="3">
        <f>E5-$E$4*1000000</f>
        <v>10261098</v>
      </c>
      <c r="G5" s="3"/>
      <c r="H5" s="3"/>
      <c r="T5" t="s">
        <v>205</v>
      </c>
      <c r="U5" t="s">
        <v>206</v>
      </c>
      <c r="V5" t="s">
        <v>207</v>
      </c>
      <c r="W5" t="s">
        <v>208</v>
      </c>
      <c r="X5" t="s">
        <v>206</v>
      </c>
    </row>
    <row r="6" spans="1:26" ht="29.25" customHeight="1" x14ac:dyDescent="0.35">
      <c r="A6" s="59" t="s">
        <v>172</v>
      </c>
      <c r="B6" s="60">
        <v>3648</v>
      </c>
      <c r="C6" s="61">
        <v>18.863</v>
      </c>
      <c r="D6" s="60">
        <v>1218.5</v>
      </c>
      <c r="E6" s="62">
        <f>VLOOKUP(D6,'[1]Mead-Elevation-Area'!A$5:C$676,3)</f>
        <v>27976458.096799999</v>
      </c>
      <c r="F6" s="3">
        <f t="shared" ref="F6:F7" si="0">E6-$E$4*1000000</f>
        <v>25941458.096799999</v>
      </c>
      <c r="G6" s="3"/>
      <c r="H6" s="3"/>
      <c r="T6" t="s">
        <v>205</v>
      </c>
      <c r="U6" t="s">
        <v>209</v>
      </c>
      <c r="V6" t="s">
        <v>210</v>
      </c>
      <c r="W6" t="s">
        <v>156</v>
      </c>
      <c r="X6" t="s">
        <v>211</v>
      </c>
      <c r="Y6" t="s">
        <v>212</v>
      </c>
    </row>
    <row r="7" spans="1:26" ht="15.5" x14ac:dyDescent="0.35">
      <c r="A7" s="63" t="s">
        <v>62</v>
      </c>
      <c r="B7" s="64">
        <v>3700</v>
      </c>
      <c r="C7" s="65">
        <v>26.216999999999999</v>
      </c>
      <c r="D7" s="64">
        <v>1218.5</v>
      </c>
      <c r="E7" s="66">
        <f>VLOOKUP(D7,'[1]Mead-Elevation-Area'!A$5:C$676,3)</f>
        <v>27976458.096799999</v>
      </c>
      <c r="F7" s="3">
        <f t="shared" si="0"/>
        <v>25941458.096799999</v>
      </c>
      <c r="G7" s="3"/>
      <c r="H7" s="3"/>
      <c r="T7" t="s">
        <v>205</v>
      </c>
      <c r="U7" t="s">
        <v>209</v>
      </c>
      <c r="V7" t="s">
        <v>213</v>
      </c>
      <c r="W7" t="s">
        <v>214</v>
      </c>
      <c r="X7" t="s">
        <v>215</v>
      </c>
      <c r="Y7" t="s">
        <v>211</v>
      </c>
      <c r="Z7" t="s">
        <v>216</v>
      </c>
    </row>
    <row r="8" spans="1:26" x14ac:dyDescent="0.35">
      <c r="T8">
        <v>3648</v>
      </c>
      <c r="U8">
        <v>0</v>
      </c>
    </row>
    <row r="9" spans="1:26" x14ac:dyDescent="0.35">
      <c r="I9" t="s">
        <v>203</v>
      </c>
      <c r="J9" t="s">
        <v>204</v>
      </c>
      <c r="T9">
        <v>3649.5</v>
      </c>
      <c r="U9">
        <v>56076.69</v>
      </c>
    </row>
    <row r="10" spans="1:26" x14ac:dyDescent="0.35">
      <c r="I10">
        <v>3370</v>
      </c>
      <c r="J10">
        <v>0</v>
      </c>
      <c r="T10">
        <v>3650</v>
      </c>
      <c r="U10">
        <v>86574.55</v>
      </c>
    </row>
    <row r="11" spans="1:26" x14ac:dyDescent="0.35">
      <c r="I11">
        <v>3380</v>
      </c>
      <c r="J11">
        <v>400</v>
      </c>
      <c r="T11">
        <v>3651</v>
      </c>
      <c r="U11">
        <v>160113.72</v>
      </c>
    </row>
    <row r="12" spans="1:26" x14ac:dyDescent="0.35">
      <c r="B12" t="s">
        <v>166</v>
      </c>
      <c r="I12">
        <v>3390</v>
      </c>
      <c r="J12">
        <v>800</v>
      </c>
      <c r="T12">
        <v>3652</v>
      </c>
      <c r="U12">
        <v>248163.97</v>
      </c>
    </row>
    <row r="13" spans="1:26" x14ac:dyDescent="0.35">
      <c r="A13" t="s">
        <v>180</v>
      </c>
      <c r="C13">
        <v>1.895</v>
      </c>
      <c r="I13">
        <v>3400</v>
      </c>
      <c r="J13">
        <v>1200</v>
      </c>
      <c r="T13">
        <v>3653</v>
      </c>
      <c r="U13">
        <v>348757.69</v>
      </c>
    </row>
    <row r="14" spans="1:26" x14ac:dyDescent="0.35">
      <c r="A14" t="s">
        <v>179</v>
      </c>
      <c r="B14">
        <v>3489.99</v>
      </c>
      <c r="I14">
        <v>3410</v>
      </c>
      <c r="J14">
        <v>1760</v>
      </c>
      <c r="T14">
        <v>3654</v>
      </c>
      <c r="U14">
        <v>460665.12</v>
      </c>
    </row>
    <row r="15" spans="1:26" x14ac:dyDescent="0.35">
      <c r="I15">
        <v>3420</v>
      </c>
      <c r="J15">
        <v>2200</v>
      </c>
      <c r="T15">
        <v>3655</v>
      </c>
      <c r="U15">
        <v>583394.38</v>
      </c>
    </row>
    <row r="16" spans="1:26" x14ac:dyDescent="0.35">
      <c r="I16">
        <v>3430</v>
      </c>
      <c r="J16">
        <v>2560</v>
      </c>
      <c r="T16">
        <v>3660</v>
      </c>
      <c r="U16">
        <v>1333789.0900000001</v>
      </c>
    </row>
    <row r="17" spans="1:25" x14ac:dyDescent="0.35">
      <c r="I17">
        <v>3440</v>
      </c>
      <c r="J17">
        <v>2860</v>
      </c>
      <c r="T17">
        <v>3665</v>
      </c>
      <c r="U17">
        <v>2275779.17</v>
      </c>
    </row>
    <row r="18" spans="1:25" x14ac:dyDescent="0.35">
      <c r="I18">
        <v>3450</v>
      </c>
      <c r="J18">
        <v>3140</v>
      </c>
      <c r="T18">
        <v>3670</v>
      </c>
      <c r="U18">
        <v>3377391.07</v>
      </c>
    </row>
    <row r="19" spans="1:25" x14ac:dyDescent="0.35">
      <c r="I19">
        <v>3460</v>
      </c>
      <c r="J19">
        <v>3380</v>
      </c>
      <c r="T19">
        <v>3675</v>
      </c>
      <c r="U19">
        <v>4620670.41</v>
      </c>
    </row>
    <row r="20" spans="1:25" x14ac:dyDescent="0.35">
      <c r="I20">
        <v>3470</v>
      </c>
      <c r="J20">
        <v>3520</v>
      </c>
      <c r="T20">
        <v>3680</v>
      </c>
      <c r="U20">
        <v>5996271.0700000003</v>
      </c>
    </row>
    <row r="21" spans="1:25" x14ac:dyDescent="0.35">
      <c r="A21" t="s">
        <v>181</v>
      </c>
      <c r="D21">
        <v>1.5</v>
      </c>
      <c r="I21">
        <v>3480</v>
      </c>
      <c r="J21">
        <v>3620</v>
      </c>
      <c r="T21">
        <v>3685</v>
      </c>
      <c r="U21">
        <v>7500749.75</v>
      </c>
    </row>
    <row r="22" spans="1:25" x14ac:dyDescent="0.35">
      <c r="A22" t="s">
        <v>62</v>
      </c>
      <c r="I22">
        <v>3490</v>
      </c>
      <c r="J22">
        <v>3660</v>
      </c>
      <c r="T22">
        <v>3690</v>
      </c>
      <c r="U22">
        <v>9131892.8900000006</v>
      </c>
    </row>
    <row r="23" spans="1:25" x14ac:dyDescent="0.35">
      <c r="I23">
        <v>3500</v>
      </c>
      <c r="J23">
        <v>3750</v>
      </c>
      <c r="T23">
        <v>3695</v>
      </c>
      <c r="U23">
        <v>10885765.289999999</v>
      </c>
    </row>
    <row r="24" spans="1:25" x14ac:dyDescent="0.35">
      <c r="I24">
        <v>3711</v>
      </c>
      <c r="J24">
        <v>3750</v>
      </c>
      <c r="T24">
        <v>3700</v>
      </c>
      <c r="U24">
        <v>12750807.27</v>
      </c>
    </row>
    <row r="25" spans="1:25" x14ac:dyDescent="0.35">
      <c r="T25">
        <v>3705</v>
      </c>
      <c r="U25">
        <v>14263156.359999999</v>
      </c>
    </row>
    <row r="26" spans="1:25" x14ac:dyDescent="0.35">
      <c r="T26">
        <v>3710</v>
      </c>
      <c r="U26">
        <v>15071841.32</v>
      </c>
    </row>
    <row r="27" spans="1:25" x14ac:dyDescent="0.35">
      <c r="T27">
        <v>3711</v>
      </c>
      <c r="U27">
        <v>15226790.08</v>
      </c>
    </row>
    <row r="29" spans="1:25" x14ac:dyDescent="0.35">
      <c r="O29">
        <f>SUM(O33:O40)</f>
        <v>7141600</v>
      </c>
    </row>
    <row r="30" spans="1:25" x14ac:dyDescent="0.35">
      <c r="E30" t="s">
        <v>182</v>
      </c>
    </row>
    <row r="31" spans="1:25" ht="46.5" x14ac:dyDescent="0.35">
      <c r="D31" t="s">
        <v>199</v>
      </c>
      <c r="E31" t="s">
        <v>62</v>
      </c>
      <c r="F31" t="s">
        <v>193</v>
      </c>
      <c r="G31" s="59" t="s">
        <v>201</v>
      </c>
      <c r="H31" s="59" t="s">
        <v>202</v>
      </c>
      <c r="I31" t="s">
        <v>200</v>
      </c>
      <c r="J31" t="s">
        <v>218</v>
      </c>
      <c r="K31" t="s">
        <v>221</v>
      </c>
      <c r="L31" t="s">
        <v>222</v>
      </c>
      <c r="M31" t="s">
        <v>197</v>
      </c>
      <c r="N31" t="s">
        <v>198</v>
      </c>
      <c r="O31" t="s">
        <v>223</v>
      </c>
      <c r="R31" t="s">
        <v>225</v>
      </c>
      <c r="T31" t="s">
        <v>200</v>
      </c>
      <c r="U31" t="s">
        <v>194</v>
      </c>
      <c r="V31" t="s">
        <v>219</v>
      </c>
      <c r="W31" t="s">
        <v>220</v>
      </c>
      <c r="X31" t="s">
        <v>195</v>
      </c>
      <c r="Y31" t="s">
        <v>196</v>
      </c>
    </row>
    <row r="32" spans="1:25" x14ac:dyDescent="0.35">
      <c r="D32" t="s">
        <v>183</v>
      </c>
      <c r="F32" s="3">
        <v>344830.000000395</v>
      </c>
      <c r="G32" s="3"/>
      <c r="H32" s="3"/>
      <c r="M32" s="3">
        <v>93000.000000065294</v>
      </c>
      <c r="N32" s="3">
        <v>562.99999999979298</v>
      </c>
      <c r="U32" s="3">
        <v>6499.99999999999</v>
      </c>
      <c r="W32" s="3">
        <v>6462.99999999999</v>
      </c>
      <c r="X32" s="3">
        <v>500</v>
      </c>
      <c r="Y32" s="3">
        <v>18699.999999985801</v>
      </c>
    </row>
    <row r="33" spans="3:25" x14ac:dyDescent="0.35">
      <c r="D33" t="s">
        <v>184</v>
      </c>
      <c r="F33" s="3">
        <v>3749199.99999743</v>
      </c>
      <c r="G33" s="3"/>
      <c r="H33" s="3"/>
      <c r="M33" s="3">
        <v>233499.999999719</v>
      </c>
      <c r="N33" s="3">
        <v>39699.9999999703</v>
      </c>
      <c r="O33">
        <v>1507200</v>
      </c>
      <c r="P33" t="s">
        <v>224</v>
      </c>
      <c r="U33" s="3">
        <v>5945.99999999999</v>
      </c>
      <c r="W33" s="3">
        <v>5870.99999999999</v>
      </c>
      <c r="X33" s="3">
        <v>800</v>
      </c>
      <c r="Y33" s="3">
        <v>28599.999999992899</v>
      </c>
    </row>
    <row r="34" spans="3:25" x14ac:dyDescent="0.35">
      <c r="D34" t="s">
        <v>185</v>
      </c>
      <c r="F34" s="3">
        <v>255329.99999999299</v>
      </c>
      <c r="G34" s="3"/>
      <c r="H34" s="3"/>
      <c r="M34" s="3">
        <v>0</v>
      </c>
      <c r="N34" s="3">
        <v>0</v>
      </c>
      <c r="U34" s="3">
        <v>5729.99999999999</v>
      </c>
      <c r="W34" s="3">
        <v>5569.99999999999</v>
      </c>
      <c r="X34" s="3">
        <v>100</v>
      </c>
      <c r="Y34" s="3">
        <v>5000</v>
      </c>
    </row>
    <row r="35" spans="3:25" x14ac:dyDescent="0.35">
      <c r="D35" t="s">
        <v>186</v>
      </c>
      <c r="F35" s="3">
        <v>106230.000000264</v>
      </c>
      <c r="G35" s="3"/>
      <c r="H35" s="3"/>
      <c r="M35" s="3">
        <v>0</v>
      </c>
      <c r="N35" s="3">
        <v>0</v>
      </c>
      <c r="U35" s="3">
        <v>9328.9999999999909</v>
      </c>
      <c r="W35" s="3">
        <v>9184.9999999999909</v>
      </c>
      <c r="X35" s="3">
        <v>50</v>
      </c>
      <c r="Y35" s="3">
        <v>5000</v>
      </c>
    </row>
    <row r="36" spans="3:25" x14ac:dyDescent="0.35">
      <c r="D36" t="s">
        <v>187</v>
      </c>
      <c r="F36" s="3">
        <v>829519.99999803805</v>
      </c>
      <c r="G36" s="3"/>
      <c r="H36" s="3"/>
      <c r="M36" s="3">
        <v>82000.000000083703</v>
      </c>
      <c r="N36" s="3">
        <v>111199.999999769</v>
      </c>
      <c r="O36">
        <v>748500</v>
      </c>
      <c r="U36" s="3">
        <v>7437.99999999999</v>
      </c>
      <c r="W36" s="3">
        <v>7392.99999999999</v>
      </c>
      <c r="X36" s="3">
        <v>0</v>
      </c>
      <c r="Y36" s="3">
        <v>32770.000000005602</v>
      </c>
    </row>
    <row r="37" spans="3:25" x14ac:dyDescent="0.35">
      <c r="D37" t="s">
        <v>188</v>
      </c>
      <c r="F37" s="3">
        <v>117020.000000153</v>
      </c>
      <c r="G37" s="3"/>
      <c r="H37" s="3"/>
      <c r="M37" s="3">
        <v>74899.999999992404</v>
      </c>
      <c r="N37" s="3">
        <v>164.999999999723</v>
      </c>
      <c r="U37" s="3">
        <v>7099.99999999999</v>
      </c>
      <c r="W37" s="3">
        <v>7099.99999999999</v>
      </c>
      <c r="X37" s="3">
        <v>0</v>
      </c>
      <c r="Y37" s="3">
        <v>40999.9999999293</v>
      </c>
    </row>
    <row r="38" spans="3:25" x14ac:dyDescent="0.35">
      <c r="D38" t="s">
        <v>189</v>
      </c>
      <c r="F38" s="3">
        <v>17853.799999995099</v>
      </c>
      <c r="G38" s="3"/>
      <c r="H38" s="3"/>
      <c r="M38" s="3">
        <v>12000.0000000241</v>
      </c>
      <c r="N38" s="3">
        <v>7700.0000000033097</v>
      </c>
      <c r="U38" s="3">
        <v>6699.99999999999</v>
      </c>
      <c r="W38" s="3">
        <v>6699.99999999999</v>
      </c>
      <c r="X38" s="3">
        <v>300</v>
      </c>
      <c r="Y38" s="3">
        <v>15000</v>
      </c>
    </row>
    <row r="39" spans="3:25" x14ac:dyDescent="0.35">
      <c r="D39" t="s">
        <v>190</v>
      </c>
      <c r="F39" s="3">
        <v>1641600.00000161</v>
      </c>
      <c r="G39" s="3"/>
      <c r="H39" s="3"/>
      <c r="M39" s="3">
        <v>659900.000000317</v>
      </c>
      <c r="N39" s="3">
        <v>7599.9999999990596</v>
      </c>
      <c r="O39">
        <v>1035900</v>
      </c>
      <c r="U39" s="3">
        <v>6009.1599999999899</v>
      </c>
      <c r="W39" s="3">
        <v>5989.99999999999</v>
      </c>
      <c r="X39" s="3">
        <v>300</v>
      </c>
      <c r="Y39" s="3">
        <v>5900.0000000070604</v>
      </c>
    </row>
    <row r="40" spans="3:25" ht="15.5" x14ac:dyDescent="0.35">
      <c r="D40" t="s">
        <v>166</v>
      </c>
      <c r="E40" s="3">
        <f>VLOOKUP(R40,'Mead-Elevation-Area'!$A$5:$C$676,2)</f>
        <v>30809525</v>
      </c>
      <c r="F40" s="3">
        <v>24321999.999975</v>
      </c>
      <c r="G40" s="62">
        <v>24322000</v>
      </c>
      <c r="H40" s="3">
        <v>22322000</v>
      </c>
      <c r="I40" s="3">
        <f>VLOOKUP(T40,'Powell-Elevation-Area'!$A$5:$C$689,2)</f>
        <v>22752367.5</v>
      </c>
      <c r="J40" s="3">
        <f>VLOOKUP(U40,'Powell-Elevation-Area'!$A$5:$C$689,2)</f>
        <v>9066728.5400300007</v>
      </c>
      <c r="K40" s="73">
        <f>VLOOKUP(V40,'Powell-Elevation-Area'!$A$5:$C$689,2)</f>
        <v>3972535.44</v>
      </c>
      <c r="L40" s="3">
        <f>VLOOKUP(W40,'Powell-Elevation-Area'!$A$5:$C$689,2)</f>
        <v>5019408.8099999996</v>
      </c>
      <c r="M40" s="3">
        <v>0</v>
      </c>
      <c r="N40" s="3">
        <v>1894999.9999979299</v>
      </c>
      <c r="O40">
        <v>3850000</v>
      </c>
      <c r="R40">
        <v>3715</v>
      </c>
      <c r="S40" s="3">
        <v>3700</v>
      </c>
      <c r="T40">
        <v>3690</v>
      </c>
      <c r="U40" s="3">
        <v>3569.99999999999</v>
      </c>
      <c r="V40">
        <v>3489.99</v>
      </c>
      <c r="W40" s="3">
        <v>3509.99999999999</v>
      </c>
      <c r="X40" s="3">
        <v>6520.8300000172503</v>
      </c>
      <c r="Y40" s="3">
        <v>33099.999999992899</v>
      </c>
    </row>
    <row r="41" spans="3:25" x14ac:dyDescent="0.35">
      <c r="D41" t="s">
        <v>167</v>
      </c>
      <c r="E41" s="3">
        <f>VLOOKUP(R41,'Mead-Elevation-Area'!$A$5:$C$676,2)</f>
        <v>27783488.287099998</v>
      </c>
      <c r="F41" s="3">
        <v>27383237.000032999</v>
      </c>
      <c r="G41" s="3">
        <v>25883000</v>
      </c>
      <c r="H41" s="3">
        <v>25883000</v>
      </c>
      <c r="I41" s="3">
        <v>0</v>
      </c>
      <c r="J41" s="3">
        <f>VLOOKUP(U41,'Mead-Elevation-Area'!$A$5:$C$676,2)</f>
        <v>26892930.1094</v>
      </c>
      <c r="K41" s="3">
        <f>VLOOKUP(V41,'Mead-Elevation-Area'!$A$5:$C$676,2)</f>
        <v>10261098</v>
      </c>
      <c r="L41" s="3">
        <f>VLOOKUP(W41,'Mead-Elevation-Area'!$A$5:$C$676,2)</f>
        <v>7646818</v>
      </c>
      <c r="M41" s="3">
        <v>0</v>
      </c>
      <c r="N41" s="3">
        <v>2035000.0000006401</v>
      </c>
      <c r="O41">
        <v>0</v>
      </c>
      <c r="R41">
        <v>1232</v>
      </c>
      <c r="S41">
        <v>1229</v>
      </c>
      <c r="U41" s="3">
        <v>1224.99999999999</v>
      </c>
      <c r="V41" s="3">
        <v>1083</v>
      </c>
      <c r="W41" s="3">
        <v>1049.99999999999</v>
      </c>
      <c r="X41" s="3">
        <v>3000</v>
      </c>
      <c r="Y41" s="3">
        <v>80000</v>
      </c>
    </row>
    <row r="42" spans="3:25" x14ac:dyDescent="0.35">
      <c r="D42" t="s">
        <v>191</v>
      </c>
      <c r="F42" s="3">
        <v>1809799.9999971499</v>
      </c>
      <c r="G42" s="3"/>
      <c r="H42" s="3"/>
      <c r="M42" s="3">
        <v>0</v>
      </c>
      <c r="N42" s="3">
        <v>8530.0000000159198</v>
      </c>
      <c r="U42" s="3">
        <v>644.99999999999898</v>
      </c>
      <c r="W42" s="3">
        <v>569.99999999999898</v>
      </c>
      <c r="X42" s="3">
        <v>2000</v>
      </c>
      <c r="Y42" s="3">
        <v>73599.999999957596</v>
      </c>
    </row>
    <row r="43" spans="3:25" x14ac:dyDescent="0.35">
      <c r="D43" t="s">
        <v>192</v>
      </c>
      <c r="F43" s="3">
        <v>619400.00000005297</v>
      </c>
      <c r="G43" s="3"/>
      <c r="H43" s="3"/>
      <c r="M43" s="3">
        <v>0</v>
      </c>
      <c r="N43" s="3">
        <v>28600.000000033098</v>
      </c>
      <c r="U43" s="3">
        <v>444.99999999999898</v>
      </c>
      <c r="W43" s="3">
        <v>404.99999999999898</v>
      </c>
      <c r="X43" s="3">
        <v>2000</v>
      </c>
      <c r="Y43" s="3">
        <v>44599.999999886997</v>
      </c>
    </row>
    <row r="45" spans="3:25" x14ac:dyDescent="0.35">
      <c r="C45" t="s">
        <v>226</v>
      </c>
      <c r="G45" s="10"/>
    </row>
    <row r="46" spans="3:25" x14ac:dyDescent="0.35">
      <c r="C46" t="s">
        <v>123</v>
      </c>
      <c r="D46" t="s">
        <v>167</v>
      </c>
      <c r="E46" t="s">
        <v>166</v>
      </c>
    </row>
    <row r="47" spans="3:25" x14ac:dyDescent="0.35">
      <c r="C47" s="74">
        <v>43678</v>
      </c>
      <c r="D47">
        <v>1.5</v>
      </c>
      <c r="E47">
        <v>0</v>
      </c>
      <c r="G47" s="10"/>
      <c r="H47" s="10"/>
    </row>
    <row r="48" spans="3:25" x14ac:dyDescent="0.35">
      <c r="C48" s="74">
        <v>43709</v>
      </c>
      <c r="D48">
        <v>2.27</v>
      </c>
      <c r="E48">
        <v>0</v>
      </c>
      <c r="I48">
        <v>1219.6099999999999</v>
      </c>
      <c r="J48" s="3">
        <f>VLOOKUP(I48,'Mead-Elevation-Area'!$A$5:$C$676,2)</f>
        <v>26098601.137400001</v>
      </c>
    </row>
    <row r="49" spans="3:10" x14ac:dyDescent="0.35">
      <c r="C49" s="74">
        <v>43739</v>
      </c>
      <c r="D49">
        <v>3.04</v>
      </c>
      <c r="E49">
        <v>1</v>
      </c>
      <c r="I49">
        <v>1229</v>
      </c>
      <c r="J49" s="3">
        <f>VLOOKUP(I49,'Mead-Elevation-Area'!$A$5:$C$676,2)</f>
        <v>27620294.123799998</v>
      </c>
    </row>
    <row r="50" spans="3:10" x14ac:dyDescent="0.35">
      <c r="C50" s="74">
        <v>43770</v>
      </c>
      <c r="D50">
        <v>3.81</v>
      </c>
      <c r="E50">
        <v>2</v>
      </c>
      <c r="I50">
        <v>1232</v>
      </c>
      <c r="J50" s="3">
        <f>VLOOKUP(I50,'Mead-Elevation-Area'!$A$5:$C$676,2)</f>
        <v>27783488.287099998</v>
      </c>
    </row>
    <row r="51" spans="3:10" x14ac:dyDescent="0.35">
      <c r="C51" s="74">
        <v>43466</v>
      </c>
      <c r="D51">
        <v>5.35</v>
      </c>
      <c r="E51">
        <v>2</v>
      </c>
    </row>
    <row r="52" spans="3:10" x14ac:dyDescent="0.35">
      <c r="C52" s="74">
        <v>43497</v>
      </c>
      <c r="D52" s="75">
        <f>-($D$51-$D$47)/7*(MONTH(C52)-1)+$D$51</f>
        <v>4.8</v>
      </c>
      <c r="E52">
        <v>0</v>
      </c>
    </row>
    <row r="53" spans="3:10" x14ac:dyDescent="0.35">
      <c r="C53" s="74">
        <v>43525</v>
      </c>
      <c r="D53" s="75">
        <f t="shared" ref="D53:D57" si="1">-($D$51-$D$47)/7*(MONTH(C53)-1)+$D$51</f>
        <v>4.25</v>
      </c>
      <c r="E53">
        <v>0</v>
      </c>
    </row>
    <row r="54" spans="3:10" x14ac:dyDescent="0.35">
      <c r="C54" s="74">
        <v>43556</v>
      </c>
      <c r="D54" s="75">
        <f t="shared" si="1"/>
        <v>3.6999999999999997</v>
      </c>
      <c r="E54">
        <v>0</v>
      </c>
    </row>
    <row r="55" spans="3:10" x14ac:dyDescent="0.35">
      <c r="C55" s="74">
        <v>43586</v>
      </c>
      <c r="D55" s="75">
        <f t="shared" si="1"/>
        <v>3.15</v>
      </c>
      <c r="E55">
        <v>0</v>
      </c>
    </row>
    <row r="56" spans="3:10" x14ac:dyDescent="0.35">
      <c r="C56" s="74">
        <v>43617</v>
      </c>
      <c r="D56" s="75">
        <f t="shared" si="1"/>
        <v>2.6</v>
      </c>
      <c r="E56">
        <v>0</v>
      </c>
    </row>
    <row r="57" spans="3:10" x14ac:dyDescent="0.35">
      <c r="C57" s="74">
        <v>43647</v>
      </c>
      <c r="D57" s="75">
        <f t="shared" si="1"/>
        <v>2.0499999999999998</v>
      </c>
      <c r="E57">
        <v>0</v>
      </c>
    </row>
    <row r="58" spans="3:10" x14ac:dyDescent="0.35">
      <c r="C58" s="74">
        <v>43800</v>
      </c>
      <c r="D58" s="75">
        <f>D50+(D51-D50)/2*(1)</f>
        <v>4.58</v>
      </c>
      <c r="E58" s="75">
        <f>E50+(E51-E50)/2*(1)</f>
        <v>2</v>
      </c>
    </row>
  </sheetData>
  <mergeCells count="2">
    <mergeCell ref="B2:C2"/>
    <mergeCell ref="D2:E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N52"/>
  <sheetViews>
    <sheetView topLeftCell="A21" zoomScale="130" zoomScaleNormal="130" workbookViewId="0">
      <selection activeCell="V40" sqref="V40:W41"/>
    </sheetView>
  </sheetViews>
  <sheetFormatPr defaultRowHeight="14.5" x14ac:dyDescent="0.35"/>
  <cols>
    <col min="1" max="1" width="17.1796875" customWidth="1"/>
    <col min="2" max="2" width="14.7265625" style="3" customWidth="1"/>
    <col min="3" max="3" width="18.453125" customWidth="1"/>
    <col min="4" max="4" width="23.54296875" customWidth="1"/>
    <col min="5" max="5" width="39.26953125" customWidth="1"/>
    <col min="7" max="7" width="27.54296875" customWidth="1"/>
    <col min="8" max="8" width="10.453125" customWidth="1"/>
    <col min="9" max="9" width="15.54296875" customWidth="1"/>
    <col min="10" max="10" width="11.453125" customWidth="1"/>
    <col min="11" max="11" width="12.81640625" customWidth="1"/>
    <col min="12" max="12" width="11.54296875" customWidth="1"/>
    <col min="13" max="13" width="15.54296875" customWidth="1"/>
    <col min="14" max="14" width="13.453125" customWidth="1"/>
    <col min="15" max="15" width="13.26953125" customWidth="1"/>
    <col min="16" max="16" width="12.453125" customWidth="1"/>
    <col min="17" max="17" width="13" customWidth="1"/>
    <col min="18" max="18" width="12.453125" customWidth="1"/>
    <col min="19" max="19" width="11" customWidth="1"/>
    <col min="20" max="20" width="10.81640625" customWidth="1"/>
    <col min="21" max="21" width="11.54296875" customWidth="1"/>
    <col min="22" max="22" width="13.26953125" customWidth="1"/>
    <col min="23" max="24" width="11.54296875" customWidth="1"/>
    <col min="25" max="25" width="12.54296875" customWidth="1"/>
    <col min="27" max="27" width="11.26953125" customWidth="1"/>
    <col min="28" max="28" width="12.26953125" customWidth="1"/>
    <col min="29" max="29" width="14.7265625" customWidth="1"/>
    <col min="30" max="31" width="12.1796875" customWidth="1"/>
    <col min="32" max="32" width="11.81640625" customWidth="1"/>
    <col min="33" max="33" width="13.1796875" customWidth="1"/>
    <col min="34" max="34" width="12.81640625" customWidth="1"/>
    <col min="35" max="35" width="13.453125" customWidth="1"/>
    <col min="36" max="36" width="12.54296875" customWidth="1"/>
    <col min="37" max="37" width="13.26953125" customWidth="1"/>
    <col min="38" max="38" width="14.26953125" bestFit="1" customWidth="1"/>
    <col min="39" max="39" width="13" customWidth="1"/>
    <col min="40" max="40" width="11.81640625" customWidth="1"/>
  </cols>
  <sheetData>
    <row r="2" spans="1:34" x14ac:dyDescent="0.35">
      <c r="A2" s="34" t="s">
        <v>107</v>
      </c>
      <c r="AB2" s="37"/>
      <c r="AC2" s="37"/>
      <c r="AD2" s="37"/>
      <c r="AE2" s="37"/>
      <c r="AF2" s="37"/>
    </row>
    <row r="3" spans="1:34" x14ac:dyDescent="0.35">
      <c r="A3" t="s">
        <v>108</v>
      </c>
      <c r="C3" s="1"/>
      <c r="P3" t="s">
        <v>123</v>
      </c>
      <c r="Q3" t="s">
        <v>59</v>
      </c>
      <c r="R3" t="s">
        <v>178</v>
      </c>
      <c r="AB3" s="37"/>
      <c r="AC3" s="37"/>
      <c r="AD3" s="37"/>
      <c r="AE3" s="37"/>
      <c r="AF3" s="37"/>
    </row>
    <row r="4" spans="1:34" x14ac:dyDescent="0.35">
      <c r="A4" t="s">
        <v>109</v>
      </c>
      <c r="C4" s="1"/>
      <c r="P4" t="s">
        <v>124</v>
      </c>
      <c r="Q4">
        <v>0.3</v>
      </c>
      <c r="R4">
        <v>0.36</v>
      </c>
      <c r="AB4" s="37"/>
      <c r="AC4" s="37"/>
      <c r="AD4" s="37"/>
      <c r="AE4" s="37"/>
      <c r="AF4" s="38"/>
    </row>
    <row r="5" spans="1:34" x14ac:dyDescent="0.35">
      <c r="A5" s="35" t="s">
        <v>110</v>
      </c>
      <c r="C5" s="1"/>
      <c r="J5" s="82" t="s">
        <v>115</v>
      </c>
      <c r="K5" s="83"/>
      <c r="L5" s="84"/>
      <c r="M5" s="40" t="s">
        <v>116</v>
      </c>
      <c r="P5" t="s">
        <v>125</v>
      </c>
      <c r="Q5">
        <v>0.28000000000000003</v>
      </c>
      <c r="R5">
        <v>0.33</v>
      </c>
      <c r="AB5" s="37"/>
      <c r="AC5" s="37"/>
      <c r="AD5" s="37"/>
      <c r="AE5" s="37"/>
      <c r="AF5" s="38"/>
    </row>
    <row r="6" spans="1:34" x14ac:dyDescent="0.35">
      <c r="A6" s="35"/>
      <c r="C6" s="1"/>
      <c r="J6" s="8"/>
      <c r="K6" s="8"/>
      <c r="L6" s="39" t="s">
        <v>88</v>
      </c>
      <c r="M6" s="26">
        <v>7</v>
      </c>
      <c r="P6" t="s">
        <v>126</v>
      </c>
      <c r="Q6">
        <v>0.28999999999999998</v>
      </c>
      <c r="R6">
        <v>0.37</v>
      </c>
      <c r="AB6" s="37"/>
      <c r="AC6" s="37"/>
      <c r="AD6" s="37"/>
      <c r="AE6" s="37"/>
      <c r="AF6" s="38"/>
    </row>
    <row r="7" spans="1:34" x14ac:dyDescent="0.35">
      <c r="A7" s="36" t="s">
        <v>111</v>
      </c>
      <c r="C7" s="1"/>
      <c r="J7" s="8"/>
      <c r="K7" s="8"/>
      <c r="L7" s="39" t="s">
        <v>89</v>
      </c>
      <c r="M7" s="26">
        <v>0.34</v>
      </c>
      <c r="P7" t="s">
        <v>127</v>
      </c>
      <c r="Q7">
        <v>0.4</v>
      </c>
      <c r="R7">
        <v>0.46</v>
      </c>
      <c r="AB7" s="37"/>
      <c r="AC7" s="37"/>
      <c r="AD7" s="37"/>
      <c r="AE7" s="37"/>
      <c r="AF7" s="38"/>
    </row>
    <row r="8" spans="1:34" ht="44.25" customHeight="1" x14ac:dyDescent="0.35">
      <c r="A8" s="81" t="s">
        <v>52</v>
      </c>
      <c r="B8" s="81"/>
      <c r="C8" s="81"/>
      <c r="D8" s="81"/>
      <c r="E8" s="81"/>
      <c r="J8" s="8"/>
      <c r="K8" s="8"/>
      <c r="L8" s="39" t="s">
        <v>117</v>
      </c>
      <c r="M8" s="26">
        <f>M6+M7</f>
        <v>7.34</v>
      </c>
      <c r="P8" t="s">
        <v>128</v>
      </c>
      <c r="Q8">
        <v>0.53</v>
      </c>
      <c r="R8">
        <v>0.53</v>
      </c>
      <c r="AB8" s="37"/>
      <c r="AC8" s="37"/>
      <c r="AD8" s="37"/>
      <c r="AE8" s="37"/>
      <c r="AF8" s="37"/>
    </row>
    <row r="9" spans="1:34" ht="33.75" customHeight="1" x14ac:dyDescent="0.35">
      <c r="A9" s="81" t="s">
        <v>53</v>
      </c>
      <c r="B9" s="81"/>
      <c r="C9" s="81"/>
      <c r="D9" s="81"/>
      <c r="E9" s="81"/>
      <c r="J9" s="8"/>
      <c r="K9" s="8"/>
      <c r="L9" s="39" t="s">
        <v>71</v>
      </c>
      <c r="M9" s="26">
        <v>5.98</v>
      </c>
      <c r="P9" t="s">
        <v>129</v>
      </c>
      <c r="Q9">
        <v>0.63</v>
      </c>
      <c r="R9">
        <v>0.64</v>
      </c>
      <c r="AB9" s="37"/>
      <c r="AC9" s="37"/>
      <c r="AD9" s="37"/>
      <c r="AE9" s="37"/>
      <c r="AF9" s="37"/>
    </row>
    <row r="10" spans="1:34" ht="32.25" customHeight="1" x14ac:dyDescent="0.35">
      <c r="A10" s="81" t="s">
        <v>112</v>
      </c>
      <c r="B10" s="81"/>
      <c r="C10" s="81"/>
      <c r="D10" s="81"/>
      <c r="E10" s="81"/>
      <c r="J10" s="8"/>
      <c r="K10" s="8"/>
      <c r="L10" s="39" t="s">
        <v>118</v>
      </c>
      <c r="M10" s="26">
        <v>7.5</v>
      </c>
      <c r="P10" t="s">
        <v>130</v>
      </c>
      <c r="Q10">
        <v>0.6</v>
      </c>
      <c r="R10">
        <v>0.8</v>
      </c>
    </row>
    <row r="11" spans="1:34" x14ac:dyDescent="0.35">
      <c r="A11" t="s">
        <v>114</v>
      </c>
      <c r="C11" s="1"/>
      <c r="J11" s="8"/>
      <c r="K11" s="8"/>
      <c r="L11" s="39" t="s">
        <v>119</v>
      </c>
      <c r="M11" s="26">
        <v>1.5</v>
      </c>
      <c r="P11" t="s">
        <v>131</v>
      </c>
      <c r="Q11">
        <v>0.67</v>
      </c>
      <c r="R11">
        <v>0.85</v>
      </c>
    </row>
    <row r="12" spans="1:34" x14ac:dyDescent="0.35">
      <c r="C12" s="1"/>
      <c r="J12" s="8"/>
      <c r="K12" s="8"/>
      <c r="L12" s="39" t="s">
        <v>120</v>
      </c>
      <c r="M12" s="26">
        <f>SUM(M10:M11)</f>
        <v>9</v>
      </c>
      <c r="P12" t="s">
        <v>132</v>
      </c>
      <c r="Q12">
        <v>0.64</v>
      </c>
      <c r="R12">
        <v>0.7</v>
      </c>
    </row>
    <row r="13" spans="1:34" x14ac:dyDescent="0.35">
      <c r="C13" s="1"/>
      <c r="P13" t="s">
        <v>133</v>
      </c>
      <c r="Q13">
        <v>0.64</v>
      </c>
      <c r="R13">
        <v>0.51</v>
      </c>
    </row>
    <row r="14" spans="1:34" x14ac:dyDescent="0.35">
      <c r="C14" s="1"/>
      <c r="P14" t="s">
        <v>134</v>
      </c>
      <c r="Q14">
        <v>0.55000000000000004</v>
      </c>
      <c r="R14">
        <v>0.51</v>
      </c>
    </row>
    <row r="15" spans="1:34" x14ac:dyDescent="0.35">
      <c r="C15" s="1"/>
      <c r="P15" t="s">
        <v>135</v>
      </c>
      <c r="Q15">
        <v>0.45</v>
      </c>
      <c r="R15">
        <v>0.44</v>
      </c>
      <c r="AG15" s="15"/>
      <c r="AH15" s="15"/>
    </row>
    <row r="16" spans="1:34" x14ac:dyDescent="0.35">
      <c r="C16" s="1"/>
      <c r="Q16" s="72">
        <f>SUM(Q4:Q15)</f>
        <v>5.9799999999999995</v>
      </c>
      <c r="R16" s="72">
        <f>SUM(R4:R15)</f>
        <v>6.5</v>
      </c>
      <c r="AG16" s="15"/>
      <c r="AH16" s="15"/>
    </row>
    <row r="17" spans="1:40" x14ac:dyDescent="0.35">
      <c r="C17" s="1"/>
      <c r="L17" s="27"/>
      <c r="M17" s="25"/>
      <c r="Q17" s="10"/>
      <c r="R17" s="10"/>
      <c r="AG17" s="25"/>
      <c r="AH17" s="25"/>
    </row>
    <row r="18" spans="1:40" x14ac:dyDescent="0.35">
      <c r="A18" s="87" t="s">
        <v>0</v>
      </c>
      <c r="B18" s="87"/>
      <c r="C18" s="87"/>
      <c r="D18" s="87"/>
      <c r="E18" s="87"/>
      <c r="G18" s="18" t="s">
        <v>113</v>
      </c>
      <c r="O18" s="10"/>
      <c r="AG18" s="15"/>
      <c r="AH18" s="15"/>
    </row>
    <row r="19" spans="1:40" x14ac:dyDescent="0.35">
      <c r="A19" s="87" t="s">
        <v>75</v>
      </c>
      <c r="B19" s="87"/>
      <c r="C19" s="87"/>
      <c r="D19" s="87"/>
      <c r="E19" s="87"/>
      <c r="G19" t="s">
        <v>77</v>
      </c>
    </row>
    <row r="20" spans="1:40" x14ac:dyDescent="0.35">
      <c r="G20" s="92" t="s">
        <v>85</v>
      </c>
      <c r="H20" s="93"/>
      <c r="I20" s="93"/>
      <c r="J20" s="93"/>
      <c r="K20" s="93"/>
      <c r="L20" s="93"/>
      <c r="M20" s="94"/>
      <c r="N20" s="86" t="s">
        <v>79</v>
      </c>
      <c r="O20" s="88"/>
      <c r="P20" s="88"/>
      <c r="Q20" s="88"/>
      <c r="R20" s="88"/>
      <c r="S20" s="88"/>
      <c r="T20" s="88"/>
      <c r="U20" s="88"/>
      <c r="V20" s="88"/>
      <c r="W20" s="88"/>
      <c r="X20" s="88"/>
      <c r="Y20" s="88"/>
      <c r="AA20" s="89" t="s">
        <v>82</v>
      </c>
      <c r="AB20" s="90"/>
      <c r="AC20" s="90"/>
      <c r="AD20" s="91"/>
      <c r="AE20" s="86" t="s">
        <v>80</v>
      </c>
      <c r="AF20" s="86"/>
      <c r="AG20" s="86"/>
      <c r="AH20" s="86"/>
      <c r="AI20" s="86" t="s">
        <v>81</v>
      </c>
      <c r="AJ20" s="86"/>
      <c r="AL20" s="85" t="s">
        <v>121</v>
      </c>
      <c r="AM20" s="85"/>
      <c r="AN20" s="85"/>
    </row>
    <row r="21" spans="1:40" ht="58" x14ac:dyDescent="0.35">
      <c r="A21" s="2" t="s">
        <v>36</v>
      </c>
      <c r="B21" s="4" t="s">
        <v>33</v>
      </c>
      <c r="C21" s="2" t="s">
        <v>34</v>
      </c>
      <c r="D21" s="2" t="s">
        <v>1</v>
      </c>
      <c r="E21" s="2" t="s">
        <v>76</v>
      </c>
      <c r="G21" s="11" t="s">
        <v>36</v>
      </c>
      <c r="H21" s="11" t="s">
        <v>47</v>
      </c>
      <c r="I21" s="11" t="s">
        <v>33</v>
      </c>
      <c r="J21" s="11" t="s">
        <v>72</v>
      </c>
      <c r="K21" s="11" t="s">
        <v>70</v>
      </c>
      <c r="L21" s="11" t="s">
        <v>78</v>
      </c>
      <c r="M21" s="11" t="s">
        <v>54</v>
      </c>
      <c r="N21" s="11" t="s">
        <v>73</v>
      </c>
      <c r="O21" s="11" t="s">
        <v>74</v>
      </c>
      <c r="P21" s="11" t="s">
        <v>41</v>
      </c>
      <c r="Q21" s="11" t="s">
        <v>42</v>
      </c>
      <c r="R21" s="11" t="s">
        <v>43</v>
      </c>
      <c r="S21" s="11" t="s">
        <v>44</v>
      </c>
      <c r="T21" s="11" t="s">
        <v>45</v>
      </c>
      <c r="U21" s="11" t="s">
        <v>46</v>
      </c>
      <c r="V21" s="11" t="s">
        <v>148</v>
      </c>
      <c r="W21" s="11" t="s">
        <v>148</v>
      </c>
      <c r="X21" s="11" t="s">
        <v>148</v>
      </c>
      <c r="Y21" s="11" t="s">
        <v>58</v>
      </c>
      <c r="AA21" s="11" t="s">
        <v>49</v>
      </c>
      <c r="AB21" s="11" t="s">
        <v>50</v>
      </c>
      <c r="AC21" s="11" t="s">
        <v>83</v>
      </c>
      <c r="AD21" s="11" t="s">
        <v>84</v>
      </c>
      <c r="AE21" s="11" t="s">
        <v>1</v>
      </c>
      <c r="AF21" s="11" t="s">
        <v>51</v>
      </c>
      <c r="AG21" s="11" t="s">
        <v>60</v>
      </c>
      <c r="AH21" s="11" t="s">
        <v>61</v>
      </c>
      <c r="AI21" s="11" t="str">
        <f>AE21</f>
        <v>2007 Interim Guidelines</v>
      </c>
      <c r="AJ21" s="11" t="str">
        <f>AF21</f>
        <v>Proposed Drought Contingency Plan</v>
      </c>
      <c r="AL21" s="11" t="s">
        <v>55</v>
      </c>
      <c r="AM21" s="11" t="s">
        <v>56</v>
      </c>
      <c r="AN21" s="11" t="s">
        <v>57</v>
      </c>
    </row>
    <row r="22" spans="1:40" ht="29" x14ac:dyDescent="0.35">
      <c r="A22" s="5" t="s">
        <v>39</v>
      </c>
      <c r="B22" s="6">
        <v>25941458</v>
      </c>
      <c r="C22" s="5" t="s">
        <v>40</v>
      </c>
      <c r="D22" s="5" t="s">
        <v>3</v>
      </c>
      <c r="E22" s="5"/>
      <c r="G22" s="8" t="s">
        <v>62</v>
      </c>
      <c r="H22" s="17">
        <v>1218.5</v>
      </c>
      <c r="I22" s="12">
        <f>VLOOKUP(H22,'Mead-Elevation-Area'!$A$5:$B$676,2)</f>
        <v>25941458.096799999</v>
      </c>
      <c r="J22" s="24">
        <f t="shared" ref="J22:J32" si="0">I22/$I$22</f>
        <v>1</v>
      </c>
      <c r="K22" s="17">
        <f>H22-$M$9</f>
        <v>1212.52</v>
      </c>
      <c r="L22" s="9">
        <f>I22-VLOOKUP(K22,'Mead-Elevation-Area'!$A$5:$B$676,2,TRUE)</f>
        <v>931279.86979999766</v>
      </c>
      <c r="M22" s="9">
        <f t="shared" ref="M22:M40" si="1">I22+$M$8*1000000-L22</f>
        <v>32350178.227000002</v>
      </c>
      <c r="N22" s="9"/>
      <c r="O22" s="9"/>
      <c r="P22" s="9"/>
      <c r="Q22" s="9"/>
      <c r="R22" s="9"/>
      <c r="S22" s="9"/>
      <c r="T22" s="9"/>
      <c r="U22" s="9"/>
      <c r="V22" s="9"/>
      <c r="W22" s="9"/>
      <c r="X22" s="9"/>
      <c r="Y22" s="9"/>
      <c r="AA22" s="12">
        <f>SUM(O22:R22)</f>
        <v>0</v>
      </c>
      <c r="AB22" s="12">
        <f>SUM(O22,S22:Y22)</f>
        <v>0</v>
      </c>
      <c r="AC22" s="9">
        <f>(400+125+100)*1000</f>
        <v>625000</v>
      </c>
      <c r="AD22" s="9">
        <f>(1.5+0.3+0.3)*1000000</f>
        <v>2100000</v>
      </c>
      <c r="AE22" s="12">
        <f t="shared" ref="AE22:AH26" si="2">$M$12*1000000-AA22</f>
        <v>9000000</v>
      </c>
      <c r="AF22" s="12">
        <f t="shared" si="2"/>
        <v>9000000</v>
      </c>
      <c r="AG22" s="12">
        <f t="shared" si="2"/>
        <v>8375000</v>
      </c>
      <c r="AH22" s="12">
        <f t="shared" si="2"/>
        <v>6900000</v>
      </c>
      <c r="AI22" s="12">
        <f>$M22-AE22</f>
        <v>23350178.227000002</v>
      </c>
      <c r="AJ22" s="12">
        <f>$M22-AF22</f>
        <v>23350178.227000002</v>
      </c>
      <c r="AL22" s="9">
        <v>0</v>
      </c>
      <c r="AM22" s="9">
        <f>AL22</f>
        <v>0</v>
      </c>
      <c r="AN22" s="8"/>
    </row>
    <row r="23" spans="1:40" x14ac:dyDescent="0.35">
      <c r="A23" s="5"/>
      <c r="B23" s="6"/>
      <c r="C23" s="5"/>
      <c r="D23" s="5"/>
      <c r="E23" s="5"/>
      <c r="G23" s="8"/>
      <c r="H23" s="17">
        <v>1190</v>
      </c>
      <c r="I23" s="12">
        <f>VLOOKUP(H23,'Mead-Elevation-Area'!$A$5:$B$676,2)</f>
        <v>21728468.618099999</v>
      </c>
      <c r="J23" s="24">
        <f t="shared" si="0"/>
        <v>0.83759627300133555</v>
      </c>
      <c r="K23" s="17">
        <f t="shared" ref="K23:K24" si="3">H23-$M$9</f>
        <v>1184.02</v>
      </c>
      <c r="L23" s="9">
        <f>I23-VLOOKUP(K23,'Mead-Elevation-Area'!$A$5:$B$676,2,TRUE)</f>
        <v>817483.55289999768</v>
      </c>
      <c r="M23" s="9">
        <f t="shared" ref="M23:M24" si="4">I23+$M$8*1000000-L23</f>
        <v>28250985.065200001</v>
      </c>
      <c r="N23" s="9"/>
      <c r="O23" s="9"/>
      <c r="P23" s="9"/>
      <c r="Q23" s="9"/>
      <c r="R23" s="9"/>
      <c r="S23" s="9"/>
      <c r="T23" s="9"/>
      <c r="U23" s="9"/>
      <c r="V23" s="9"/>
      <c r="W23" s="9"/>
      <c r="X23" s="9"/>
      <c r="Y23" s="9"/>
      <c r="AA23" s="12">
        <f t="shared" ref="AA23:AA24" si="5">SUM(O23:R23)</f>
        <v>0</v>
      </c>
      <c r="AB23" s="12">
        <f t="shared" ref="AB23:AB24" si="6">SUM(O23,S23:Y23)</f>
        <v>0</v>
      </c>
      <c r="AC23" s="9">
        <f t="shared" ref="AC23:AC24" si="7">(400+125+100)*1000</f>
        <v>625000</v>
      </c>
      <c r="AD23" s="9">
        <f t="shared" ref="AD23:AD24" si="8">(1.5+0.3+0.3)*1000000</f>
        <v>2100000</v>
      </c>
      <c r="AE23" s="12">
        <f t="shared" ref="AE23:AE24" si="9">$M$12*1000000-AA23</f>
        <v>9000000</v>
      </c>
      <c r="AF23" s="12">
        <f t="shared" ref="AF23:AF24" si="10">$M$12*1000000-AB23</f>
        <v>9000000</v>
      </c>
      <c r="AG23" s="12">
        <f t="shared" ref="AG23:AG24" si="11">$M$12*1000000-AC23</f>
        <v>8375000</v>
      </c>
      <c r="AH23" s="12">
        <f t="shared" ref="AH23:AH24" si="12">$M$12*1000000-AD23</f>
        <v>6900000</v>
      </c>
      <c r="AI23" s="12">
        <f t="shared" ref="AI23:AI24" si="13">$M23-AE23</f>
        <v>19250985.065200001</v>
      </c>
      <c r="AJ23" s="12">
        <f t="shared" ref="AJ23:AJ24" si="14">$M23-AF23</f>
        <v>19250985.065200001</v>
      </c>
      <c r="AL23" s="9">
        <v>15000000</v>
      </c>
      <c r="AM23" s="9">
        <f>AL23</f>
        <v>15000000</v>
      </c>
      <c r="AN23" s="8"/>
    </row>
    <row r="24" spans="1:40" ht="15" customHeight="1" x14ac:dyDescent="0.35">
      <c r="A24" s="80" t="s">
        <v>38</v>
      </c>
      <c r="B24" s="78">
        <v>10261098</v>
      </c>
      <c r="C24" s="77" t="s">
        <v>2</v>
      </c>
      <c r="D24" s="77" t="s">
        <v>3</v>
      </c>
      <c r="E24" s="7" t="s">
        <v>4</v>
      </c>
      <c r="G24" s="8"/>
      <c r="H24" s="17">
        <v>1150</v>
      </c>
      <c r="I24" s="12">
        <f>VLOOKUP(H24,'Mead-Elevation-Area'!$A$5:$B$676,2)</f>
        <v>16732705.187899999</v>
      </c>
      <c r="J24" s="24">
        <f t="shared" si="0"/>
        <v>0.64501791400707953</v>
      </c>
      <c r="K24" s="17">
        <f t="shared" si="3"/>
        <v>1144.02</v>
      </c>
      <c r="L24" s="9">
        <f>I24-VLOOKUP(K24,'Mead-Elevation-Area'!$A$5:$B$676,2,TRUE)</f>
        <v>664543.75599999912</v>
      </c>
      <c r="M24" s="9">
        <f t="shared" si="4"/>
        <v>23408161.431900002</v>
      </c>
      <c r="N24" s="9"/>
      <c r="O24" s="9"/>
      <c r="P24" s="9"/>
      <c r="Q24" s="9"/>
      <c r="R24" s="9"/>
      <c r="S24" s="9"/>
      <c r="T24" s="9"/>
      <c r="U24" s="9"/>
      <c r="V24" s="9"/>
      <c r="W24" s="9"/>
      <c r="X24" s="9"/>
      <c r="Y24" s="9"/>
      <c r="AA24" s="12">
        <f t="shared" si="5"/>
        <v>0</v>
      </c>
      <c r="AB24" s="12">
        <f t="shared" si="6"/>
        <v>0</v>
      </c>
      <c r="AC24" s="9">
        <f t="shared" si="7"/>
        <v>625000</v>
      </c>
      <c r="AD24" s="9">
        <f t="shared" si="8"/>
        <v>2100000</v>
      </c>
      <c r="AE24" s="12">
        <f t="shared" si="9"/>
        <v>9000000</v>
      </c>
      <c r="AF24" s="12">
        <f t="shared" si="10"/>
        <v>9000000</v>
      </c>
      <c r="AG24" s="12">
        <f t="shared" si="11"/>
        <v>8375000</v>
      </c>
      <c r="AH24" s="12">
        <f t="shared" si="12"/>
        <v>6900000</v>
      </c>
      <c r="AI24" s="12">
        <f t="shared" si="13"/>
        <v>14408161.431900002</v>
      </c>
      <c r="AJ24" s="12">
        <f t="shared" si="14"/>
        <v>14408161.431900002</v>
      </c>
      <c r="AL24" s="12">
        <f>$B$22</f>
        <v>25941458</v>
      </c>
      <c r="AM24" s="8"/>
      <c r="AN24" s="8">
        <v>0</v>
      </c>
    </row>
    <row r="25" spans="1:40" x14ac:dyDescent="0.35">
      <c r="A25" s="80"/>
      <c r="B25" s="78"/>
      <c r="C25" s="77"/>
      <c r="D25" s="77"/>
      <c r="E25" s="7" t="s">
        <v>5</v>
      </c>
      <c r="G25" s="8"/>
      <c r="H25" s="9">
        <v>1091</v>
      </c>
      <c r="I25" s="12">
        <f>VLOOKUP(H25,'Mead-Elevation-Area'!$A$5:$B$676,2)</f>
        <v>10943548</v>
      </c>
      <c r="J25" s="24">
        <f t="shared" si="0"/>
        <v>0.4218555471772012</v>
      </c>
      <c r="K25" s="17">
        <f t="shared" ref="K25:K42" si="15">H25-$M$9</f>
        <v>1085.02</v>
      </c>
      <c r="L25" s="9">
        <f>I25-VLOOKUP(K25,'Mead-Elevation-Area'!$A$5:$B$676,2,TRUE)</f>
        <v>513940</v>
      </c>
      <c r="M25" s="9">
        <f t="shared" si="1"/>
        <v>17769608</v>
      </c>
      <c r="N25" s="9"/>
      <c r="O25" s="9"/>
      <c r="P25" s="9"/>
      <c r="Q25" s="9"/>
      <c r="R25" s="9"/>
      <c r="S25" s="9"/>
      <c r="T25" s="9"/>
      <c r="U25" s="9"/>
      <c r="V25" s="9"/>
      <c r="W25" s="9"/>
      <c r="X25" s="9"/>
      <c r="Y25" s="9"/>
      <c r="AA25" s="12">
        <f>SUM(O25:R25,Y25)</f>
        <v>0</v>
      </c>
      <c r="AB25" s="12">
        <f>SUM(O25,S25:U25,Y25)</f>
        <v>0</v>
      </c>
      <c r="AC25" s="9">
        <f t="shared" ref="AC25:AC26" si="16">(400+125+100)*1000</f>
        <v>625000</v>
      </c>
      <c r="AD25" s="9">
        <f t="shared" ref="AD25:AD26" si="17">(1.5+0.3+0.3)*1000000</f>
        <v>2100000</v>
      </c>
      <c r="AE25" s="12">
        <f t="shared" si="2"/>
        <v>9000000</v>
      </c>
      <c r="AF25" s="12">
        <f t="shared" si="2"/>
        <v>9000000</v>
      </c>
      <c r="AG25" s="12">
        <f t="shared" si="2"/>
        <v>8375000</v>
      </c>
      <c r="AH25" s="12">
        <f t="shared" si="2"/>
        <v>6900000</v>
      </c>
      <c r="AI25" s="12">
        <f t="shared" ref="AI25:AI32" si="18">$M25-AE25</f>
        <v>8769608</v>
      </c>
      <c r="AJ25" s="12">
        <f t="shared" ref="AJ25:AJ33" si="19">$M25-AF25</f>
        <v>8769608</v>
      </c>
      <c r="AK25" s="10"/>
      <c r="AL25" s="12">
        <f>AL24+AN25</f>
        <v>45941458</v>
      </c>
      <c r="AM25" s="8"/>
      <c r="AN25" s="41">
        <v>20000000</v>
      </c>
    </row>
    <row r="26" spans="1:40" x14ac:dyDescent="0.35">
      <c r="A26" s="80"/>
      <c r="B26" s="78"/>
      <c r="C26" s="77"/>
      <c r="D26" s="77"/>
      <c r="E26" s="7" t="s">
        <v>6</v>
      </c>
      <c r="G26" s="8" t="s">
        <v>48</v>
      </c>
      <c r="H26" s="9">
        <v>1090</v>
      </c>
      <c r="I26" s="12">
        <f>VLOOKUP(H26,'Mead-Elevation-Area'!$A$5:$B$676,2)</f>
        <v>10857008</v>
      </c>
      <c r="J26" s="24">
        <f t="shared" si="0"/>
        <v>0.41851957432335934</v>
      </c>
      <c r="K26" s="17">
        <f t="shared" si="15"/>
        <v>1084.02</v>
      </c>
      <c r="L26" s="9">
        <f>I26-VLOOKUP(K26,'Mead-Elevation-Area'!$A$5:$B$676,2,TRUE)</f>
        <v>511830</v>
      </c>
      <c r="M26" s="9">
        <f t="shared" si="1"/>
        <v>17685178</v>
      </c>
      <c r="N26" s="9"/>
      <c r="O26" s="9"/>
      <c r="P26" s="9"/>
      <c r="Q26" s="9"/>
      <c r="R26" s="9"/>
      <c r="S26" s="9">
        <v>192000</v>
      </c>
      <c r="T26" s="9">
        <v>8000</v>
      </c>
      <c r="U26" s="9"/>
      <c r="V26" s="9">
        <f>P26+192000</f>
        <v>192000</v>
      </c>
      <c r="W26" s="9">
        <f>Q26+8000</f>
        <v>8000</v>
      </c>
      <c r="X26" s="9"/>
      <c r="Y26" s="9">
        <v>100000</v>
      </c>
      <c r="AA26" s="12">
        <f>SUM(O26:R26,Y26)</f>
        <v>100000</v>
      </c>
      <c r="AB26" s="12">
        <f>SUM(O26,S26:U26,Y26)</f>
        <v>300000</v>
      </c>
      <c r="AC26" s="9">
        <f t="shared" si="16"/>
        <v>625000</v>
      </c>
      <c r="AD26" s="9">
        <f t="shared" si="17"/>
        <v>2100000</v>
      </c>
      <c r="AE26" s="12">
        <f t="shared" si="2"/>
        <v>8900000</v>
      </c>
      <c r="AF26" s="12">
        <f t="shared" si="2"/>
        <v>8700000</v>
      </c>
      <c r="AG26" s="12">
        <f t="shared" si="2"/>
        <v>8375000</v>
      </c>
      <c r="AH26" s="12">
        <f t="shared" si="2"/>
        <v>6900000</v>
      </c>
      <c r="AI26" s="12">
        <f t="shared" si="18"/>
        <v>8785178</v>
      </c>
      <c r="AJ26" s="12">
        <f t="shared" si="19"/>
        <v>8985178</v>
      </c>
      <c r="AK26" s="10"/>
    </row>
    <row r="27" spans="1:40" x14ac:dyDescent="0.35">
      <c r="A27" s="79"/>
      <c r="B27" s="78">
        <v>9600987.9999899995</v>
      </c>
      <c r="C27" s="77" t="s">
        <v>7</v>
      </c>
      <c r="D27" s="7" t="s">
        <v>8</v>
      </c>
      <c r="E27" s="7" t="s">
        <v>10</v>
      </c>
      <c r="G27" s="8"/>
      <c r="H27" s="9">
        <v>1075</v>
      </c>
      <c r="I27" s="12">
        <f>VLOOKUP(H27,'Mead-Elevation-Area'!$A$5:$B$676,2)</f>
        <v>9600987.9999899995</v>
      </c>
      <c r="J27" s="24">
        <f t="shared" si="0"/>
        <v>0.37010209542440203</v>
      </c>
      <c r="K27" s="17">
        <f t="shared" si="15"/>
        <v>1069.02</v>
      </c>
      <c r="L27" s="9">
        <f>I27-VLOOKUP(K27,'Mead-Elevation-Area'!$A$5:$B$676,2,TRUE)</f>
        <v>480750</v>
      </c>
      <c r="M27" s="9">
        <f t="shared" si="1"/>
        <v>16460237.999990001</v>
      </c>
      <c r="N27" s="9">
        <v>50000</v>
      </c>
      <c r="O27" s="9">
        <v>50000</v>
      </c>
      <c r="P27" s="9">
        <v>320000</v>
      </c>
      <c r="Q27" s="9">
        <v>13000</v>
      </c>
      <c r="R27" s="9"/>
      <c r="S27" s="9">
        <v>512000</v>
      </c>
      <c r="T27" s="9">
        <v>21000</v>
      </c>
      <c r="U27" s="9"/>
      <c r="V27" s="9">
        <f t="shared" ref="V27:V28" si="20">P27+192000</f>
        <v>512000</v>
      </c>
      <c r="W27" s="9">
        <f t="shared" ref="W27:W28" si="21">Q27+8000</f>
        <v>21000</v>
      </c>
      <c r="X27" s="9"/>
      <c r="Y27" s="9">
        <v>100000</v>
      </c>
      <c r="AA27" s="12">
        <f t="shared" ref="AA27:AA41" si="22">SUM(O27:R27,Y27)</f>
        <v>483000</v>
      </c>
      <c r="AB27" s="12">
        <f t="shared" ref="AB27:AB40" si="23">SUM(O27,S27:U27,Y27)</f>
        <v>683000</v>
      </c>
      <c r="AC27" s="12"/>
      <c r="AD27" s="12"/>
      <c r="AE27" s="12">
        <f t="shared" ref="AE27:AF33" si="24">$M$12*1000000-AA27</f>
        <v>8517000</v>
      </c>
      <c r="AF27" s="12">
        <f t="shared" si="24"/>
        <v>8317000</v>
      </c>
      <c r="AG27" s="12"/>
      <c r="AH27" s="12"/>
      <c r="AI27" s="12">
        <f t="shared" si="18"/>
        <v>7943237.9999900013</v>
      </c>
      <c r="AJ27" s="12">
        <f t="shared" si="19"/>
        <v>8143237.9999900013</v>
      </c>
      <c r="AK27" s="10"/>
    </row>
    <row r="28" spans="1:40" x14ac:dyDescent="0.35">
      <c r="A28" s="79"/>
      <c r="B28" s="78"/>
      <c r="C28" s="77"/>
      <c r="D28" s="7" t="s">
        <v>9</v>
      </c>
      <c r="E28" s="7" t="s">
        <v>11</v>
      </c>
      <c r="G28" s="8" t="s">
        <v>150</v>
      </c>
      <c r="H28" s="9">
        <v>1050</v>
      </c>
      <c r="I28" s="12">
        <f>VLOOKUP(H28,'Mead-Elevation-Area'!$A$5:$B$676,2)</f>
        <v>7682878</v>
      </c>
      <c r="J28" s="24">
        <f t="shared" si="0"/>
        <v>0.29616214984259959</v>
      </c>
      <c r="K28" s="17">
        <f t="shared" si="15"/>
        <v>1044.02</v>
      </c>
      <c r="L28" s="9">
        <f>I28-VLOOKUP(K28,'Mead-Elevation-Area'!$A$5:$B$676,2,TRUE)</f>
        <v>427178</v>
      </c>
      <c r="M28" s="9">
        <f t="shared" si="1"/>
        <v>14595700</v>
      </c>
      <c r="N28" s="9">
        <v>70000</v>
      </c>
      <c r="O28" s="9">
        <v>70000</v>
      </c>
      <c r="P28" s="9">
        <v>400000</v>
      </c>
      <c r="Q28" s="9">
        <v>17000</v>
      </c>
      <c r="R28" s="9"/>
      <c r="S28" s="9">
        <v>592000</v>
      </c>
      <c r="T28" s="9">
        <v>25000</v>
      </c>
      <c r="U28" s="9"/>
      <c r="V28" s="9">
        <f t="shared" si="20"/>
        <v>592000</v>
      </c>
      <c r="W28" s="9">
        <f t="shared" si="21"/>
        <v>25000</v>
      </c>
      <c r="X28" s="9"/>
      <c r="Y28" s="9">
        <v>100000</v>
      </c>
      <c r="AA28" s="12">
        <f t="shared" si="22"/>
        <v>587000</v>
      </c>
      <c r="AB28" s="12">
        <f t="shared" si="23"/>
        <v>787000</v>
      </c>
      <c r="AC28" s="12"/>
      <c r="AD28" s="12"/>
      <c r="AE28" s="12">
        <f t="shared" si="24"/>
        <v>8413000</v>
      </c>
      <c r="AF28" s="12">
        <f t="shared" si="24"/>
        <v>8213000</v>
      </c>
      <c r="AG28" s="12"/>
      <c r="AH28" s="12"/>
      <c r="AI28" s="12">
        <f t="shared" si="18"/>
        <v>6182700</v>
      </c>
      <c r="AJ28" s="12">
        <f t="shared" si="19"/>
        <v>6382700</v>
      </c>
      <c r="AK28" s="10"/>
    </row>
    <row r="29" spans="1:40" x14ac:dyDescent="0.35">
      <c r="A29" s="79"/>
      <c r="B29" s="78"/>
      <c r="C29" s="77"/>
      <c r="D29" s="7" t="s">
        <v>6</v>
      </c>
      <c r="E29" s="7" t="s">
        <v>6</v>
      </c>
      <c r="G29" s="8" t="s">
        <v>149</v>
      </c>
      <c r="H29" s="9">
        <v>1045</v>
      </c>
      <c r="I29" s="12">
        <f>VLOOKUP(H29,'Mead-Elevation-Area'!$A$5:$B$676,2)</f>
        <v>7326052</v>
      </c>
      <c r="J29" s="24">
        <f t="shared" si="0"/>
        <v>0.28240710189315466</v>
      </c>
      <c r="K29" s="17">
        <f t="shared" si="15"/>
        <v>1039.02</v>
      </c>
      <c r="L29" s="9">
        <f>I29-VLOOKUP(K29,'Mead-Elevation-Area'!$A$5:$B$676,2,TRUE)</f>
        <v>417060</v>
      </c>
      <c r="M29" s="9">
        <f t="shared" si="1"/>
        <v>14248992</v>
      </c>
      <c r="N29" s="9">
        <v>70000</v>
      </c>
      <c r="O29" s="9">
        <v>70000</v>
      </c>
      <c r="P29" s="9">
        <v>400000</v>
      </c>
      <c r="Q29" s="9">
        <v>17000</v>
      </c>
      <c r="R29" s="9"/>
      <c r="S29" s="9">
        <v>640000</v>
      </c>
      <c r="T29" s="9">
        <v>27000</v>
      </c>
      <c r="U29" s="9">
        <v>200000</v>
      </c>
      <c r="V29" s="9">
        <f>P29+240000</f>
        <v>640000</v>
      </c>
      <c r="W29" s="9">
        <f>Q29+10000</f>
        <v>27000</v>
      </c>
      <c r="X29" s="9">
        <f>R29+200000</f>
        <v>200000</v>
      </c>
      <c r="Y29" s="9">
        <v>100000</v>
      </c>
      <c r="AA29" s="12">
        <f t="shared" si="22"/>
        <v>587000</v>
      </c>
      <c r="AB29" s="12">
        <f t="shared" si="23"/>
        <v>1037000</v>
      </c>
      <c r="AC29" s="12"/>
      <c r="AD29" s="12"/>
      <c r="AE29" s="12">
        <f t="shared" si="24"/>
        <v>8413000</v>
      </c>
      <c r="AF29" s="12">
        <f t="shared" si="24"/>
        <v>7963000</v>
      </c>
      <c r="AG29" s="12"/>
      <c r="AH29" s="12"/>
      <c r="AI29" s="12">
        <f t="shared" si="18"/>
        <v>5835992</v>
      </c>
      <c r="AJ29" s="12">
        <f t="shared" si="19"/>
        <v>6285992</v>
      </c>
      <c r="AK29" s="10"/>
    </row>
    <row r="30" spans="1:40" x14ac:dyDescent="0.35">
      <c r="A30" s="79"/>
      <c r="B30" s="78">
        <v>7682878</v>
      </c>
      <c r="C30" s="77" t="s">
        <v>12</v>
      </c>
      <c r="D30" s="7" t="s">
        <v>13</v>
      </c>
      <c r="E30" s="7" t="s">
        <v>15</v>
      </c>
      <c r="G30" s="8"/>
      <c r="H30" s="9">
        <v>1040</v>
      </c>
      <c r="I30" s="12">
        <f>VLOOKUP(H30,'Mead-Elevation-Area'!$A$5:$B$676,2)</f>
        <v>6977665</v>
      </c>
      <c r="J30" s="24">
        <f t="shared" si="0"/>
        <v>0.26897736333721073</v>
      </c>
      <c r="K30" s="17">
        <f t="shared" si="15"/>
        <v>1034.02</v>
      </c>
      <c r="L30" s="9">
        <f>I30-VLOOKUP(K30,'Mead-Elevation-Area'!$A$5:$B$676,2,TRUE)</f>
        <v>407225</v>
      </c>
      <c r="M30" s="9">
        <f t="shared" si="1"/>
        <v>13910440</v>
      </c>
      <c r="N30" s="9">
        <v>70000</v>
      </c>
      <c r="O30" s="9">
        <v>70000</v>
      </c>
      <c r="P30" s="9">
        <v>400000</v>
      </c>
      <c r="Q30" s="9">
        <v>17000</v>
      </c>
      <c r="R30" s="9"/>
      <c r="S30" s="9">
        <v>640000</v>
      </c>
      <c r="T30" s="9">
        <v>27000</v>
      </c>
      <c r="U30" s="9">
        <v>250000</v>
      </c>
      <c r="V30" s="9">
        <f t="shared" ref="V30:V33" si="25">P30+240000</f>
        <v>640000</v>
      </c>
      <c r="W30" s="9">
        <f t="shared" ref="W30:W33" si="26">Q30+10000</f>
        <v>27000</v>
      </c>
      <c r="X30" s="9">
        <f>R30+250000</f>
        <v>250000</v>
      </c>
      <c r="Y30" s="9">
        <v>100000</v>
      </c>
      <c r="AA30" s="12">
        <f t="shared" si="22"/>
        <v>587000</v>
      </c>
      <c r="AB30" s="12">
        <f t="shared" si="23"/>
        <v>1087000</v>
      </c>
      <c r="AC30" s="12"/>
      <c r="AD30" s="12"/>
      <c r="AE30" s="12">
        <f t="shared" si="24"/>
        <v>8413000</v>
      </c>
      <c r="AF30" s="12">
        <f t="shared" si="24"/>
        <v>7913000</v>
      </c>
      <c r="AG30" s="12"/>
      <c r="AH30" s="12"/>
      <c r="AI30" s="12">
        <f t="shared" si="18"/>
        <v>5497440</v>
      </c>
      <c r="AJ30" s="12">
        <f t="shared" si="19"/>
        <v>5997440</v>
      </c>
      <c r="AK30" s="10"/>
    </row>
    <row r="31" spans="1:40" x14ac:dyDescent="0.35">
      <c r="A31" s="79"/>
      <c r="B31" s="78"/>
      <c r="C31" s="77"/>
      <c r="D31" s="7" t="s">
        <v>14</v>
      </c>
      <c r="E31" s="7" t="s">
        <v>16</v>
      </c>
      <c r="G31" s="8"/>
      <c r="H31" s="9">
        <v>1035</v>
      </c>
      <c r="I31" s="12">
        <f>VLOOKUP(H31,'Mead-Elevation-Area'!$A$5:$B$676,2)</f>
        <v>6637508</v>
      </c>
      <c r="J31" s="24">
        <f t="shared" si="0"/>
        <v>0.25586487757289045</v>
      </c>
      <c r="K31" s="17">
        <f t="shared" si="15"/>
        <v>1029.02</v>
      </c>
      <c r="L31" s="9">
        <f>I31-VLOOKUP(K31,'Mead-Elevation-Area'!$A$5:$B$676,2,TRUE)</f>
        <v>397600</v>
      </c>
      <c r="M31" s="9">
        <f t="shared" si="1"/>
        <v>13579908</v>
      </c>
      <c r="N31" s="9">
        <v>70000</v>
      </c>
      <c r="O31" s="9">
        <v>70000</v>
      </c>
      <c r="P31" s="9">
        <v>400000</v>
      </c>
      <c r="Q31" s="9">
        <v>17000</v>
      </c>
      <c r="R31" s="9"/>
      <c r="S31" s="9">
        <v>640000</v>
      </c>
      <c r="T31" s="9">
        <v>27000</v>
      </c>
      <c r="U31" s="9">
        <v>300000</v>
      </c>
      <c r="V31" s="9">
        <f t="shared" si="25"/>
        <v>640000</v>
      </c>
      <c r="W31" s="9">
        <f t="shared" si="26"/>
        <v>27000</v>
      </c>
      <c r="X31" s="9">
        <f>R31+300000</f>
        <v>300000</v>
      </c>
      <c r="Y31" s="9">
        <v>100000</v>
      </c>
      <c r="AA31" s="12">
        <f t="shared" si="22"/>
        <v>587000</v>
      </c>
      <c r="AB31" s="12">
        <f t="shared" si="23"/>
        <v>1137000</v>
      </c>
      <c r="AC31" s="12"/>
      <c r="AD31" s="12"/>
      <c r="AE31" s="12">
        <f t="shared" si="24"/>
        <v>8413000</v>
      </c>
      <c r="AF31" s="12">
        <f t="shared" si="24"/>
        <v>7863000</v>
      </c>
      <c r="AG31" s="12"/>
      <c r="AH31" s="12"/>
      <c r="AI31" s="12">
        <f t="shared" si="18"/>
        <v>5166908</v>
      </c>
      <c r="AJ31" s="12">
        <f t="shared" si="19"/>
        <v>5716908</v>
      </c>
      <c r="AK31" s="10"/>
    </row>
    <row r="32" spans="1:40" x14ac:dyDescent="0.35">
      <c r="A32" s="79"/>
      <c r="B32" s="78"/>
      <c r="C32" s="77"/>
      <c r="D32" s="14"/>
      <c r="E32" s="14"/>
      <c r="G32" s="8"/>
      <c r="H32" s="9">
        <v>1030</v>
      </c>
      <c r="I32" s="12">
        <f>VLOOKUP(H32,'Mead-Elevation-Area'!$A$5:$B$676,2)</f>
        <v>6305377</v>
      </c>
      <c r="J32" s="24">
        <f t="shared" si="0"/>
        <v>0.24306178073998846</v>
      </c>
      <c r="K32" s="17">
        <f t="shared" si="15"/>
        <v>1024.02</v>
      </c>
      <c r="L32" s="9">
        <f>I32-VLOOKUP(K32,'Mead-Elevation-Area'!$A$5:$B$676,2,TRUE)</f>
        <v>388179</v>
      </c>
      <c r="M32" s="9">
        <f t="shared" si="1"/>
        <v>13257198</v>
      </c>
      <c r="N32" s="9">
        <v>70000</v>
      </c>
      <c r="O32" s="9">
        <v>70000</v>
      </c>
      <c r="P32" s="9">
        <v>400000</v>
      </c>
      <c r="Q32" s="9">
        <v>17000</v>
      </c>
      <c r="R32" s="9"/>
      <c r="S32" s="9">
        <v>640000</v>
      </c>
      <c r="T32" s="9">
        <v>27000</v>
      </c>
      <c r="U32" s="9">
        <v>350000</v>
      </c>
      <c r="V32" s="9">
        <f t="shared" si="25"/>
        <v>640000</v>
      </c>
      <c r="W32" s="9">
        <f t="shared" si="26"/>
        <v>27000</v>
      </c>
      <c r="X32" s="9">
        <f>R32+350000</f>
        <v>350000</v>
      </c>
      <c r="Y32" s="9">
        <v>100000</v>
      </c>
      <c r="AA32" s="12">
        <f t="shared" si="22"/>
        <v>587000</v>
      </c>
      <c r="AB32" s="12">
        <f t="shared" si="23"/>
        <v>1187000</v>
      </c>
      <c r="AC32" s="12"/>
      <c r="AD32" s="12"/>
      <c r="AE32" s="12">
        <f t="shared" si="24"/>
        <v>8413000</v>
      </c>
      <c r="AF32" s="12">
        <f t="shared" si="24"/>
        <v>7813000</v>
      </c>
      <c r="AG32" s="12"/>
      <c r="AH32" s="12"/>
      <c r="AI32" s="12">
        <f t="shared" si="18"/>
        <v>4844198</v>
      </c>
      <c r="AJ32" s="12">
        <f t="shared" si="19"/>
        <v>5444198</v>
      </c>
      <c r="AK32" s="10"/>
    </row>
    <row r="33" spans="1:37" x14ac:dyDescent="0.35">
      <c r="A33" s="79"/>
      <c r="B33" s="78"/>
      <c r="C33" s="77"/>
      <c r="D33" s="7" t="s">
        <v>6</v>
      </c>
      <c r="E33" s="7" t="s">
        <v>6</v>
      </c>
      <c r="G33" s="8"/>
      <c r="H33" s="9">
        <v>1025</v>
      </c>
      <c r="I33" s="12">
        <f>VLOOKUP(H33,'Mead-Elevation-Area'!$A$5:$B$676,2)</f>
        <v>5981122</v>
      </c>
      <c r="J33" s="24">
        <f>I33/$I$22</f>
        <v>0.23056229058835362</v>
      </c>
      <c r="K33" s="17">
        <f t="shared" si="15"/>
        <v>1019.02</v>
      </c>
      <c r="L33" s="9">
        <f>I33-VLOOKUP(K33,'Mead-Elevation-Area'!$A$5:$B$676,2,TRUE)</f>
        <v>378909</v>
      </c>
      <c r="M33" s="9">
        <f t="shared" si="1"/>
        <v>12942213</v>
      </c>
      <c r="N33" s="9">
        <v>125000</v>
      </c>
      <c r="O33" s="9">
        <v>125000</v>
      </c>
      <c r="P33" s="9">
        <v>480000</v>
      </c>
      <c r="Q33" s="9">
        <v>20000</v>
      </c>
      <c r="R33" s="9"/>
      <c r="S33" s="9">
        <v>720000</v>
      </c>
      <c r="T33" s="9">
        <v>30000</v>
      </c>
      <c r="U33" s="9">
        <v>350000</v>
      </c>
      <c r="V33" s="9">
        <f t="shared" si="25"/>
        <v>720000</v>
      </c>
      <c r="W33" s="9">
        <f t="shared" si="26"/>
        <v>30000</v>
      </c>
      <c r="X33" s="9">
        <f>R33+350000</f>
        <v>350000</v>
      </c>
      <c r="Y33" s="9">
        <v>100000</v>
      </c>
      <c r="AA33" s="12">
        <f>SUM(O33:R33,Y33)</f>
        <v>725000</v>
      </c>
      <c r="AB33" s="12">
        <f>SUM(O33,S33:U33,Y33)</f>
        <v>1325000</v>
      </c>
      <c r="AC33" s="12"/>
      <c r="AD33" s="12"/>
      <c r="AE33" s="12">
        <f t="shared" si="24"/>
        <v>8275000</v>
      </c>
      <c r="AF33" s="12">
        <f t="shared" si="24"/>
        <v>7675000</v>
      </c>
      <c r="AG33" s="12"/>
      <c r="AH33" s="12"/>
      <c r="AI33" s="12">
        <f>$M33-AE33</f>
        <v>4667213</v>
      </c>
      <c r="AJ33" s="12">
        <f t="shared" si="19"/>
        <v>5267213</v>
      </c>
      <c r="AK33" s="10"/>
    </row>
    <row r="34" spans="1:37" x14ac:dyDescent="0.35">
      <c r="A34" s="79"/>
      <c r="B34" s="78">
        <v>7326052</v>
      </c>
      <c r="C34" s="77" t="s">
        <v>17</v>
      </c>
      <c r="D34" s="77" t="s">
        <v>18</v>
      </c>
      <c r="E34" s="7" t="s">
        <v>19</v>
      </c>
      <c r="G34" s="8"/>
      <c r="H34" s="9">
        <v>1020</v>
      </c>
      <c r="I34" s="12">
        <f>VLOOKUP(H34,'Mead-Elevation-Area'!$A$5:$B$676,2)</f>
        <v>5664593</v>
      </c>
      <c r="J34" s="24">
        <f>I34/$I$22</f>
        <v>0.21836062486783478</v>
      </c>
      <c r="K34" s="17">
        <f t="shared" si="15"/>
        <v>1014.02</v>
      </c>
      <c r="L34" s="9">
        <f>I34-VLOOKUP(K34,'Mead-Elevation-Area'!$A$5:$B$676,2,TRUE)</f>
        <v>369695</v>
      </c>
      <c r="M34" s="9">
        <f t="shared" ref="M34" si="27">I34+$M$8*1000000-L34</f>
        <v>12634898</v>
      </c>
      <c r="N34" s="9">
        <v>125000</v>
      </c>
      <c r="O34" s="9">
        <v>125000</v>
      </c>
      <c r="P34" s="9">
        <v>480000</v>
      </c>
      <c r="Q34" s="9">
        <v>20000</v>
      </c>
      <c r="R34" s="9"/>
      <c r="S34" s="9">
        <v>720000</v>
      </c>
      <c r="T34" s="9">
        <v>30000</v>
      </c>
      <c r="U34" s="9">
        <v>350000</v>
      </c>
      <c r="V34" s="9">
        <f t="shared" ref="V34:V39" si="28">P34+240000</f>
        <v>720000</v>
      </c>
      <c r="W34" s="9">
        <f t="shared" ref="W34:W39" si="29">Q34+10000</f>
        <v>30000</v>
      </c>
      <c r="X34" s="9">
        <f t="shared" ref="X34:X39" si="30">R34+350000</f>
        <v>350000</v>
      </c>
      <c r="Y34" s="9">
        <v>100000</v>
      </c>
      <c r="AA34" s="12">
        <f t="shared" si="22"/>
        <v>725000</v>
      </c>
      <c r="AB34" s="12">
        <f t="shared" si="23"/>
        <v>1325000</v>
      </c>
      <c r="AC34" s="12"/>
      <c r="AD34" s="12"/>
      <c r="AE34" s="12">
        <f t="shared" ref="AE34:AE41" si="31">$M$12*1000000-AA34</f>
        <v>8275000</v>
      </c>
      <c r="AF34" s="12">
        <f t="shared" ref="AF34:AF41" si="32">$M$12*1000000-AB34</f>
        <v>7675000</v>
      </c>
      <c r="AG34" s="12"/>
      <c r="AH34" s="12"/>
      <c r="AI34" s="12">
        <f t="shared" ref="AI34:AI41" si="33">$M34-AE34</f>
        <v>4359898</v>
      </c>
      <c r="AJ34" s="12">
        <f t="shared" ref="AJ34:AJ41" si="34">$M34-AF34</f>
        <v>4959898</v>
      </c>
    </row>
    <row r="35" spans="1:37" x14ac:dyDescent="0.35">
      <c r="A35" s="79"/>
      <c r="B35" s="78"/>
      <c r="C35" s="77"/>
      <c r="D35" s="77"/>
      <c r="E35" s="7" t="s">
        <v>20</v>
      </c>
      <c r="G35" s="8"/>
      <c r="H35" s="9">
        <v>1010</v>
      </c>
      <c r="I35" s="12">
        <f>VLOOKUP(H35,'Mead-Elevation-Area'!$A$5:$B$676,2)</f>
        <v>5054550</v>
      </c>
      <c r="J35" s="24">
        <f t="shared" ref="J35:J39" si="35">I35/$I$22</f>
        <v>0.19484448334164772</v>
      </c>
      <c r="K35" s="17">
        <f t="shared" ref="K35:K39" si="36">H35-$M$9</f>
        <v>1004.02</v>
      </c>
      <c r="L35" s="9">
        <f>I35-VLOOKUP(K35,'Mead-Elevation-Area'!$A$5:$B$676,2,TRUE)</f>
        <v>351271</v>
      </c>
      <c r="M35" s="9">
        <f t="shared" ref="M35:M39" si="37">I35+$M$8*1000000-L35</f>
        <v>12043279</v>
      </c>
      <c r="N35" s="9">
        <v>125000</v>
      </c>
      <c r="O35" s="9">
        <v>125000</v>
      </c>
      <c r="P35" s="9">
        <v>480000</v>
      </c>
      <c r="Q35" s="9">
        <v>20000</v>
      </c>
      <c r="R35" s="9"/>
      <c r="S35" s="9">
        <v>720000</v>
      </c>
      <c r="T35" s="9">
        <v>30000</v>
      </c>
      <c r="U35" s="9">
        <v>350000</v>
      </c>
      <c r="V35" s="9">
        <f t="shared" si="28"/>
        <v>720000</v>
      </c>
      <c r="W35" s="9">
        <f t="shared" si="29"/>
        <v>30000</v>
      </c>
      <c r="X35" s="9">
        <f t="shared" si="30"/>
        <v>350000</v>
      </c>
      <c r="Y35" s="9">
        <v>100000</v>
      </c>
      <c r="AA35" s="12">
        <f t="shared" si="22"/>
        <v>725000</v>
      </c>
      <c r="AB35" s="12">
        <f t="shared" si="23"/>
        <v>1325000</v>
      </c>
      <c r="AC35" s="12"/>
      <c r="AD35" s="12"/>
      <c r="AE35" s="12">
        <f t="shared" si="31"/>
        <v>8275000</v>
      </c>
      <c r="AF35" s="12">
        <f t="shared" si="32"/>
        <v>7675000</v>
      </c>
      <c r="AG35" s="12"/>
      <c r="AH35" s="12"/>
      <c r="AI35" s="12">
        <f t="shared" si="33"/>
        <v>3768279</v>
      </c>
      <c r="AJ35" s="12">
        <f t="shared" si="34"/>
        <v>4368279</v>
      </c>
    </row>
    <row r="36" spans="1:37" x14ac:dyDescent="0.35">
      <c r="A36" s="79"/>
      <c r="B36" s="78"/>
      <c r="C36" s="77"/>
      <c r="D36" s="77"/>
      <c r="E36" s="7" t="s">
        <v>21</v>
      </c>
      <c r="G36" s="8" t="s">
        <v>152</v>
      </c>
      <c r="H36" s="9">
        <v>1000</v>
      </c>
      <c r="I36" s="12">
        <f>VLOOKUP(H36,'Mead-Elevation-Area'!$A$5:$B$676,2)</f>
        <v>4475301</v>
      </c>
      <c r="J36" s="24">
        <f t="shared" si="35"/>
        <v>0.17251539922314735</v>
      </c>
      <c r="K36" s="17">
        <f t="shared" si="36"/>
        <v>994.02</v>
      </c>
      <c r="L36" s="9">
        <f>I36-VLOOKUP(K36,'Mead-Elevation-Area'!$A$5:$B$676,2,TRUE)</f>
        <v>333103</v>
      </c>
      <c r="M36" s="9">
        <f t="shared" si="37"/>
        <v>11482198</v>
      </c>
      <c r="N36" s="9">
        <v>125000</v>
      </c>
      <c r="O36" s="9">
        <v>125000</v>
      </c>
      <c r="P36" s="9">
        <v>480000</v>
      </c>
      <c r="Q36" s="9">
        <v>20000</v>
      </c>
      <c r="R36" s="9"/>
      <c r="S36" s="9">
        <v>720000</v>
      </c>
      <c r="T36" s="9">
        <v>30000</v>
      </c>
      <c r="U36" s="9">
        <v>350000</v>
      </c>
      <c r="V36" s="9">
        <f t="shared" si="28"/>
        <v>720000</v>
      </c>
      <c r="W36" s="9">
        <f t="shared" si="29"/>
        <v>30000</v>
      </c>
      <c r="X36" s="9">
        <f t="shared" si="30"/>
        <v>350000</v>
      </c>
      <c r="Y36" s="9">
        <v>100000</v>
      </c>
      <c r="AA36" s="12">
        <f t="shared" si="22"/>
        <v>725000</v>
      </c>
      <c r="AB36" s="12">
        <f t="shared" si="23"/>
        <v>1325000</v>
      </c>
      <c r="AC36" s="12"/>
      <c r="AD36" s="12"/>
      <c r="AE36" s="12">
        <f t="shared" si="31"/>
        <v>8275000</v>
      </c>
      <c r="AF36" s="12">
        <f t="shared" si="32"/>
        <v>7675000</v>
      </c>
      <c r="AG36" s="12"/>
      <c r="AH36" s="12"/>
      <c r="AI36" s="12">
        <f t="shared" si="33"/>
        <v>3207198</v>
      </c>
      <c r="AJ36" s="12">
        <f t="shared" si="34"/>
        <v>3807198</v>
      </c>
    </row>
    <row r="37" spans="1:37" x14ac:dyDescent="0.35">
      <c r="A37" s="79"/>
      <c r="B37" s="78">
        <v>6977665</v>
      </c>
      <c r="C37" s="77" t="s">
        <v>22</v>
      </c>
      <c r="D37" s="77" t="s">
        <v>18</v>
      </c>
      <c r="E37" s="7" t="s">
        <v>19</v>
      </c>
      <c r="G37" s="8"/>
      <c r="H37" s="9">
        <v>980</v>
      </c>
      <c r="I37" s="12">
        <f>VLOOKUP(H37,'Mead-Elevation-Area'!$A$5:$B$676,2)</f>
        <v>3405630</v>
      </c>
      <c r="J37" s="24">
        <f t="shared" si="35"/>
        <v>0.13128136388062553</v>
      </c>
      <c r="K37" s="17">
        <f t="shared" si="36"/>
        <v>974.02</v>
      </c>
      <c r="L37" s="9">
        <f>I37-VLOOKUP(K37,'Mead-Elevation-Area'!$A$5:$B$676,2,TRUE)</f>
        <v>298329</v>
      </c>
      <c r="M37" s="9">
        <f t="shared" si="37"/>
        <v>10447301</v>
      </c>
      <c r="N37" s="9">
        <v>125000</v>
      </c>
      <c r="O37" s="9">
        <v>125000</v>
      </c>
      <c r="P37" s="9">
        <v>480000</v>
      </c>
      <c r="Q37" s="9">
        <v>20000</v>
      </c>
      <c r="R37" s="9"/>
      <c r="S37" s="9">
        <v>720000</v>
      </c>
      <c r="T37" s="9">
        <v>30000</v>
      </c>
      <c r="U37" s="9">
        <v>350000</v>
      </c>
      <c r="V37" s="9">
        <f t="shared" si="28"/>
        <v>720000</v>
      </c>
      <c r="W37" s="9">
        <f t="shared" si="29"/>
        <v>30000</v>
      </c>
      <c r="X37" s="9">
        <f t="shared" si="30"/>
        <v>350000</v>
      </c>
      <c r="Y37" s="9">
        <v>100000</v>
      </c>
      <c r="AA37" s="12">
        <f t="shared" si="22"/>
        <v>725000</v>
      </c>
      <c r="AB37" s="12">
        <f t="shared" si="23"/>
        <v>1325000</v>
      </c>
      <c r="AC37" s="12"/>
      <c r="AD37" s="12"/>
      <c r="AE37" s="12">
        <f t="shared" si="31"/>
        <v>8275000</v>
      </c>
      <c r="AF37" s="12">
        <f t="shared" si="32"/>
        <v>7675000</v>
      </c>
      <c r="AG37" s="12"/>
      <c r="AH37" s="12"/>
      <c r="AI37" s="12">
        <f t="shared" si="33"/>
        <v>2172301</v>
      </c>
      <c r="AJ37" s="12">
        <f t="shared" si="34"/>
        <v>2772301</v>
      </c>
    </row>
    <row r="38" spans="1:37" x14ac:dyDescent="0.35">
      <c r="A38" s="79"/>
      <c r="B38" s="78"/>
      <c r="C38" s="77"/>
      <c r="D38" s="77"/>
      <c r="E38" s="7" t="s">
        <v>20</v>
      </c>
      <c r="G38" s="8"/>
      <c r="H38" s="9">
        <v>960</v>
      </c>
      <c r="I38" s="12">
        <f>VLOOKUP(H38,'Mead-Elevation-Area'!$A$5:$B$676,2)</f>
        <v>2447235</v>
      </c>
      <c r="J38" s="24">
        <f t="shared" si="35"/>
        <v>9.4336832990196406E-2</v>
      </c>
      <c r="K38" s="17">
        <f t="shared" si="36"/>
        <v>954.02</v>
      </c>
      <c r="L38" s="9">
        <f>I38-VLOOKUP(K38,'Mead-Elevation-Area'!$A$5:$B$676,2,TRUE)</f>
        <v>268100</v>
      </c>
      <c r="M38" s="9">
        <f t="shared" si="37"/>
        <v>9519135</v>
      </c>
      <c r="N38" s="9">
        <v>125000</v>
      </c>
      <c r="O38" s="9">
        <v>125000</v>
      </c>
      <c r="P38" s="9">
        <v>480000</v>
      </c>
      <c r="Q38" s="9">
        <v>20000</v>
      </c>
      <c r="R38" s="9"/>
      <c r="S38" s="9">
        <v>720000</v>
      </c>
      <c r="T38" s="9">
        <v>30000</v>
      </c>
      <c r="U38" s="9">
        <v>350000</v>
      </c>
      <c r="V38" s="9">
        <f t="shared" si="28"/>
        <v>720000</v>
      </c>
      <c r="W38" s="9">
        <f t="shared" si="29"/>
        <v>30000</v>
      </c>
      <c r="X38" s="9">
        <f t="shared" si="30"/>
        <v>350000</v>
      </c>
      <c r="Y38" s="9">
        <v>100000</v>
      </c>
      <c r="AA38" s="12">
        <f t="shared" si="22"/>
        <v>725000</v>
      </c>
      <c r="AB38" s="12">
        <f t="shared" si="23"/>
        <v>1325000</v>
      </c>
      <c r="AC38" s="12"/>
      <c r="AD38" s="12"/>
      <c r="AE38" s="12">
        <f t="shared" si="31"/>
        <v>8275000</v>
      </c>
      <c r="AF38" s="12">
        <f t="shared" si="32"/>
        <v>7675000</v>
      </c>
      <c r="AG38" s="12"/>
      <c r="AH38" s="12"/>
      <c r="AI38" s="12">
        <f t="shared" si="33"/>
        <v>1244135</v>
      </c>
      <c r="AJ38" s="12">
        <f t="shared" si="34"/>
        <v>1844135</v>
      </c>
    </row>
    <row r="39" spans="1:37" x14ac:dyDescent="0.35">
      <c r="A39" s="79"/>
      <c r="B39" s="78"/>
      <c r="C39" s="77"/>
      <c r="D39" s="77"/>
      <c r="E39" s="7" t="s">
        <v>23</v>
      </c>
      <c r="G39" s="8"/>
      <c r="H39" s="9">
        <v>940</v>
      </c>
      <c r="I39" s="12">
        <f>VLOOKUP(H39,'Mead-Elevation-Area'!$A$5:$B$676,2)</f>
        <v>1588608</v>
      </c>
      <c r="J39" s="24">
        <f t="shared" si="35"/>
        <v>6.1238192320267545E-2</v>
      </c>
      <c r="K39" s="17">
        <f t="shared" si="36"/>
        <v>934.02</v>
      </c>
      <c r="L39" s="9">
        <f>I39-VLOOKUP(K39,'Mead-Elevation-Area'!$A$5:$B$676,2,TRUE)</f>
        <v>238978</v>
      </c>
      <c r="M39" s="9">
        <f t="shared" si="37"/>
        <v>8689630</v>
      </c>
      <c r="N39" s="9">
        <v>125000</v>
      </c>
      <c r="O39" s="9">
        <v>125000</v>
      </c>
      <c r="P39" s="9">
        <v>480000</v>
      </c>
      <c r="Q39" s="9">
        <v>20000</v>
      </c>
      <c r="R39" s="9"/>
      <c r="S39" s="9">
        <v>720000</v>
      </c>
      <c r="T39" s="9">
        <v>30000</v>
      </c>
      <c r="U39" s="9">
        <v>350000</v>
      </c>
      <c r="V39" s="9">
        <f t="shared" si="28"/>
        <v>720000</v>
      </c>
      <c r="W39" s="9">
        <f t="shared" si="29"/>
        <v>30000</v>
      </c>
      <c r="X39" s="9">
        <f t="shared" si="30"/>
        <v>350000</v>
      </c>
      <c r="Y39" s="9">
        <v>100000</v>
      </c>
      <c r="AA39" s="12">
        <f t="shared" si="22"/>
        <v>725000</v>
      </c>
      <c r="AB39" s="12">
        <f t="shared" si="23"/>
        <v>1325000</v>
      </c>
      <c r="AC39" s="12"/>
      <c r="AD39" s="12"/>
      <c r="AE39" s="12">
        <f t="shared" si="31"/>
        <v>8275000</v>
      </c>
      <c r="AF39" s="12">
        <f t="shared" si="32"/>
        <v>7675000</v>
      </c>
      <c r="AG39" s="12"/>
      <c r="AH39" s="12"/>
      <c r="AI39" s="12">
        <f t="shared" si="33"/>
        <v>414630</v>
      </c>
      <c r="AJ39" s="12">
        <f t="shared" si="34"/>
        <v>1014630</v>
      </c>
    </row>
    <row r="40" spans="1:37" x14ac:dyDescent="0.35">
      <c r="A40" s="79"/>
      <c r="B40" s="78">
        <v>6637508</v>
      </c>
      <c r="C40" s="77" t="s">
        <v>24</v>
      </c>
      <c r="D40" s="77" t="s">
        <v>18</v>
      </c>
      <c r="E40" s="7" t="s">
        <v>19</v>
      </c>
      <c r="G40" s="8"/>
      <c r="H40" s="9">
        <v>920</v>
      </c>
      <c r="I40" s="12">
        <f>VLOOKUP(H40,'Mead-Elevation-Area'!$A$5:$B$676,2)</f>
        <v>824331.00000200002</v>
      </c>
      <c r="J40" s="24">
        <f>I40/$I$22</f>
        <v>3.1776586995458253E-2</v>
      </c>
      <c r="K40" s="17">
        <f t="shared" si="15"/>
        <v>914.02</v>
      </c>
      <c r="L40" s="9">
        <f>I40-VLOOKUP(K40,'Mead-Elevation-Area'!$A$5:$B$676,2,TRUE)</f>
        <v>211290.00000200002</v>
      </c>
      <c r="M40" s="9">
        <f t="shared" si="1"/>
        <v>7953041</v>
      </c>
      <c r="N40" s="9">
        <v>125000</v>
      </c>
      <c r="O40" s="9">
        <v>125000</v>
      </c>
      <c r="P40" s="9">
        <v>480000</v>
      </c>
      <c r="Q40" s="9">
        <v>20000</v>
      </c>
      <c r="R40" s="9"/>
      <c r="S40" s="9">
        <v>720000</v>
      </c>
      <c r="T40" s="9">
        <v>30000</v>
      </c>
      <c r="U40" s="9">
        <v>350000</v>
      </c>
      <c r="V40" s="9">
        <f t="shared" ref="V40" si="38">P40+240000</f>
        <v>720000</v>
      </c>
      <c r="W40" s="9">
        <f t="shared" ref="W40" si="39">Q40+10000</f>
        <v>30000</v>
      </c>
      <c r="X40" s="9">
        <f t="shared" ref="X40" si="40">R40+350000</f>
        <v>350000</v>
      </c>
      <c r="Y40" s="9">
        <v>100000</v>
      </c>
      <c r="AA40" s="12">
        <f t="shared" si="22"/>
        <v>725000</v>
      </c>
      <c r="AB40" s="12">
        <f t="shared" si="23"/>
        <v>1325000</v>
      </c>
      <c r="AC40" s="12"/>
      <c r="AD40" s="12"/>
      <c r="AE40" s="12">
        <f t="shared" si="31"/>
        <v>8275000</v>
      </c>
      <c r="AF40" s="12">
        <f t="shared" si="32"/>
        <v>7675000</v>
      </c>
      <c r="AG40" s="12"/>
      <c r="AH40" s="12"/>
      <c r="AI40" s="12">
        <f t="shared" si="33"/>
        <v>-321959</v>
      </c>
      <c r="AJ40" s="12">
        <f t="shared" si="34"/>
        <v>278041</v>
      </c>
    </row>
    <row r="41" spans="1:37" x14ac:dyDescent="0.35">
      <c r="A41" s="79"/>
      <c r="B41" s="78"/>
      <c r="C41" s="77"/>
      <c r="D41" s="77"/>
      <c r="E41" s="7" t="s">
        <v>20</v>
      </c>
      <c r="G41" s="8" t="s">
        <v>153</v>
      </c>
      <c r="H41" s="9">
        <v>895</v>
      </c>
      <c r="I41" s="23">
        <f>VLOOKUP(H41,'Mead-Elevation-Area'!$A$5:$B$676,2)</f>
        <v>0</v>
      </c>
      <c r="J41" s="24">
        <f>I41/$I$22</f>
        <v>0</v>
      </c>
      <c r="K41" s="17">
        <f t="shared" si="15"/>
        <v>889.02</v>
      </c>
      <c r="L41" s="9" t="e">
        <f>I41-VLOOKUP(K41,'Mead-Elevation-Area'!$A$5:$B$676,2,TRUE)</f>
        <v>#N/A</v>
      </c>
      <c r="M41" s="9"/>
      <c r="N41" s="9">
        <v>125000</v>
      </c>
      <c r="O41" s="9">
        <v>125000</v>
      </c>
      <c r="P41" s="9">
        <v>480000</v>
      </c>
      <c r="Q41" s="9">
        <v>20000</v>
      </c>
      <c r="R41" s="9"/>
      <c r="S41" s="9">
        <v>720000</v>
      </c>
      <c r="T41" s="9">
        <v>30000</v>
      </c>
      <c r="U41" s="9">
        <v>350000</v>
      </c>
      <c r="V41" s="9">
        <f t="shared" ref="V41" si="41">P41+240000</f>
        <v>720000</v>
      </c>
      <c r="W41" s="9">
        <f t="shared" ref="W41" si="42">Q41+10000</f>
        <v>30000</v>
      </c>
      <c r="X41" s="9">
        <f t="shared" ref="X41" si="43">R41+350000</f>
        <v>350000</v>
      </c>
      <c r="Y41" s="9">
        <v>100000</v>
      </c>
      <c r="AA41" s="12">
        <f t="shared" si="22"/>
        <v>725000</v>
      </c>
      <c r="AB41" s="12">
        <f>SUM(O41,S41:U41,Y41)</f>
        <v>1325000</v>
      </c>
      <c r="AC41" s="10"/>
      <c r="AD41" s="10"/>
      <c r="AE41" s="12">
        <f t="shared" si="31"/>
        <v>8275000</v>
      </c>
      <c r="AF41" s="12">
        <f t="shared" si="32"/>
        <v>7675000</v>
      </c>
      <c r="AG41" s="10"/>
      <c r="AH41" s="10"/>
      <c r="AI41" s="12">
        <f t="shared" si="33"/>
        <v>-8275000</v>
      </c>
      <c r="AJ41" s="12">
        <f t="shared" si="34"/>
        <v>-7675000</v>
      </c>
    </row>
    <row r="42" spans="1:37" x14ac:dyDescent="0.35">
      <c r="A42" s="79"/>
      <c r="B42" s="78"/>
      <c r="C42" s="77"/>
      <c r="D42" s="77"/>
      <c r="E42" s="7" t="s">
        <v>25</v>
      </c>
      <c r="G42" t="s">
        <v>151</v>
      </c>
      <c r="H42" s="51">
        <v>860</v>
      </c>
      <c r="K42" s="52">
        <f t="shared" si="15"/>
        <v>854.02</v>
      </c>
    </row>
    <row r="43" spans="1:37" x14ac:dyDescent="0.35">
      <c r="A43" s="79"/>
      <c r="B43" s="78">
        <v>6305377</v>
      </c>
      <c r="C43" s="77" t="s">
        <v>26</v>
      </c>
      <c r="D43" s="77" t="s">
        <v>18</v>
      </c>
      <c r="E43" s="7" t="s">
        <v>19</v>
      </c>
      <c r="AH43" s="27" t="s">
        <v>122</v>
      </c>
      <c r="AI43">
        <v>2.77</v>
      </c>
      <c r="AJ43">
        <v>2.16</v>
      </c>
    </row>
    <row r="44" spans="1:37" x14ac:dyDescent="0.35">
      <c r="A44" s="79"/>
      <c r="B44" s="78"/>
      <c r="C44" s="77"/>
      <c r="D44" s="77"/>
      <c r="E44" s="7" t="s">
        <v>20</v>
      </c>
    </row>
    <row r="45" spans="1:37" x14ac:dyDescent="0.35">
      <c r="A45" s="79"/>
      <c r="B45" s="78"/>
      <c r="C45" s="77"/>
      <c r="D45" s="77"/>
      <c r="E45" s="7" t="s">
        <v>27</v>
      </c>
      <c r="R45" s="10"/>
    </row>
    <row r="46" spans="1:37" x14ac:dyDescent="0.35">
      <c r="A46" s="79"/>
      <c r="B46" s="78">
        <v>5981122</v>
      </c>
      <c r="C46" s="77" t="s">
        <v>28</v>
      </c>
      <c r="D46" s="7" t="s">
        <v>29</v>
      </c>
      <c r="E46" s="7" t="s">
        <v>31</v>
      </c>
    </row>
    <row r="47" spans="1:37" x14ac:dyDescent="0.35">
      <c r="A47" s="79"/>
      <c r="B47" s="78"/>
      <c r="C47" s="77"/>
      <c r="D47" s="7" t="s">
        <v>30</v>
      </c>
      <c r="E47" s="7" t="s">
        <v>32</v>
      </c>
    </row>
    <row r="48" spans="1:37" x14ac:dyDescent="0.35">
      <c r="A48" s="79"/>
      <c r="B48" s="78"/>
      <c r="C48" s="77"/>
      <c r="D48" s="7" t="s">
        <v>6</v>
      </c>
      <c r="E48" s="7" t="s">
        <v>27</v>
      </c>
      <c r="U48" s="13"/>
      <c r="V48" s="13"/>
      <c r="W48" s="13"/>
      <c r="X48" s="13"/>
      <c r="Y48" s="13"/>
      <c r="Z48" s="13"/>
    </row>
    <row r="49" spans="1:26" x14ac:dyDescent="0.35">
      <c r="A49" s="8" t="s">
        <v>37</v>
      </c>
      <c r="B49" s="9">
        <v>0</v>
      </c>
      <c r="C49" s="8" t="s">
        <v>35</v>
      </c>
      <c r="D49" s="8"/>
      <c r="E49" s="8"/>
      <c r="U49" s="10"/>
      <c r="V49" s="10"/>
      <c r="W49" s="10"/>
      <c r="X49" s="10"/>
      <c r="Y49" s="10"/>
      <c r="Z49" s="13"/>
    </row>
    <row r="52" spans="1:26" x14ac:dyDescent="0.35">
      <c r="G52" t="s">
        <v>59</v>
      </c>
    </row>
  </sheetData>
  <mergeCells count="41">
    <mergeCell ref="A8:E8"/>
    <mergeCell ref="A9:E9"/>
    <mergeCell ref="A10:E10"/>
    <mergeCell ref="J5:L5"/>
    <mergeCell ref="AL20:AN20"/>
    <mergeCell ref="AE20:AH20"/>
    <mergeCell ref="A19:E19"/>
    <mergeCell ref="N20:Y20"/>
    <mergeCell ref="AI20:AJ20"/>
    <mergeCell ref="AA20:AD20"/>
    <mergeCell ref="G20:M20"/>
    <mergeCell ref="A18:E18"/>
    <mergeCell ref="A43:A45"/>
    <mergeCell ref="A46:A48"/>
    <mergeCell ref="A24:A26"/>
    <mergeCell ref="A27:A29"/>
    <mergeCell ref="A30:A33"/>
    <mergeCell ref="A34:A36"/>
    <mergeCell ref="A37:A39"/>
    <mergeCell ref="A40:A42"/>
    <mergeCell ref="C46:C48"/>
    <mergeCell ref="B24:B26"/>
    <mergeCell ref="B27:B29"/>
    <mergeCell ref="B30:B33"/>
    <mergeCell ref="B34:B36"/>
    <mergeCell ref="B37:B39"/>
    <mergeCell ref="B40:B42"/>
    <mergeCell ref="B43:B45"/>
    <mergeCell ref="B46:B48"/>
    <mergeCell ref="C37:C39"/>
    <mergeCell ref="C24:C26"/>
    <mergeCell ref="D37:D39"/>
    <mergeCell ref="C40:C42"/>
    <mergeCell ref="D40:D42"/>
    <mergeCell ref="C43:C45"/>
    <mergeCell ref="D43:D45"/>
    <mergeCell ref="D24:D26"/>
    <mergeCell ref="C27:C29"/>
    <mergeCell ref="C30:C33"/>
    <mergeCell ref="C34:C36"/>
    <mergeCell ref="D34:D36"/>
  </mergeCells>
  <hyperlinks>
    <hyperlink ref="A5" r:id="rId1" xr:uid="{00000000-0004-0000-02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37"/>
  <sheetViews>
    <sheetView workbookViewId="0">
      <selection activeCell="Y20" sqref="Y20"/>
    </sheetView>
  </sheetViews>
  <sheetFormatPr defaultRowHeight="14.5" x14ac:dyDescent="0.35"/>
  <cols>
    <col min="1" max="1" width="9.1796875" style="16"/>
    <col min="2" max="2" width="13.26953125" bestFit="1" customWidth="1"/>
    <col min="3" max="3" width="13.54296875" customWidth="1"/>
    <col min="5" max="7" width="12.54296875" customWidth="1"/>
    <col min="8" max="8" width="13" customWidth="1"/>
    <col min="9" max="9" width="13.26953125" customWidth="1"/>
    <col min="12" max="12" width="13.81640625" customWidth="1"/>
    <col min="13" max="13" width="15.453125" customWidth="1"/>
    <col min="14" max="14" width="13.26953125" bestFit="1" customWidth="1"/>
    <col min="15" max="15" width="9.26953125" style="25" customWidth="1"/>
    <col min="16" max="21" width="13.26953125" customWidth="1"/>
    <col min="25" max="25" width="13.453125" customWidth="1"/>
  </cols>
  <sheetData>
    <row r="1" spans="1:30" x14ac:dyDescent="0.35">
      <c r="A1" s="30" t="s">
        <v>94</v>
      </c>
    </row>
    <row r="2" spans="1:30" x14ac:dyDescent="0.35">
      <c r="A2" s="25"/>
    </row>
    <row r="3" spans="1:30" x14ac:dyDescent="0.35">
      <c r="A3" s="29" t="s">
        <v>136</v>
      </c>
      <c r="F3" t="s">
        <v>137</v>
      </c>
    </row>
    <row r="4" spans="1:30" x14ac:dyDescent="0.35">
      <c r="B4" s="42">
        <v>1078.77</v>
      </c>
      <c r="C4" t="s">
        <v>93</v>
      </c>
      <c r="F4" s="43">
        <v>7.5</v>
      </c>
      <c r="X4">
        <f ca="1">SUMPRODUCT(A10:A37,J10:J37)</f>
        <v>5</v>
      </c>
    </row>
    <row r="5" spans="1:30" x14ac:dyDescent="0.35">
      <c r="A5" s="29" t="s">
        <v>139</v>
      </c>
      <c r="B5" s="44"/>
      <c r="F5" s="33"/>
    </row>
    <row r="6" spans="1:30" x14ac:dyDescent="0.35">
      <c r="A6" s="25"/>
      <c r="B6" s="48">
        <f>Data!$I$33</f>
        <v>5981122</v>
      </c>
      <c r="C6" s="3">
        <f ca="1">OFFSET('Mead-Elevation-Area'!$A$4,VLOOKUP(B6,'Mead-Elevation-Area'!$B$5:$E$676,4),0)</f>
        <v>1025</v>
      </c>
      <c r="F6" s="33"/>
    </row>
    <row r="7" spans="1:30" x14ac:dyDescent="0.35">
      <c r="A7" s="25"/>
      <c r="B7" s="47"/>
      <c r="C7" s="3"/>
      <c r="F7" s="33"/>
    </row>
    <row r="8" spans="1:30" x14ac:dyDescent="0.35">
      <c r="A8" s="30" t="s">
        <v>145</v>
      </c>
      <c r="L8" s="18" t="s">
        <v>142</v>
      </c>
      <c r="O8" s="18" t="s">
        <v>143</v>
      </c>
      <c r="AA8" s="18" t="s">
        <v>144</v>
      </c>
    </row>
    <row r="9" spans="1:30" ht="54.75" customHeight="1" x14ac:dyDescent="0.35">
      <c r="A9" s="11" t="s">
        <v>86</v>
      </c>
      <c r="B9" s="11" t="s">
        <v>47</v>
      </c>
      <c r="C9" s="11" t="s">
        <v>33</v>
      </c>
      <c r="D9" s="11" t="s">
        <v>70</v>
      </c>
      <c r="E9" s="11" t="s">
        <v>78</v>
      </c>
      <c r="F9" s="11" t="s">
        <v>87</v>
      </c>
      <c r="G9" s="11" t="s">
        <v>54</v>
      </c>
      <c r="H9" s="11" t="s">
        <v>90</v>
      </c>
      <c r="I9" s="11" t="s">
        <v>91</v>
      </c>
      <c r="J9" s="28" t="s">
        <v>138</v>
      </c>
      <c r="L9" s="45" t="s">
        <v>92</v>
      </c>
      <c r="M9" s="45" t="s">
        <v>141</v>
      </c>
      <c r="O9" s="46" t="s">
        <v>86</v>
      </c>
      <c r="P9" s="45" t="s">
        <v>101</v>
      </c>
      <c r="Q9" s="45" t="s">
        <v>102</v>
      </c>
      <c r="R9" s="45" t="s">
        <v>103</v>
      </c>
      <c r="S9" s="45" t="s">
        <v>104</v>
      </c>
      <c r="T9" s="45" t="s">
        <v>105</v>
      </c>
      <c r="U9" s="45" t="s">
        <v>106</v>
      </c>
      <c r="W9" s="31" t="s">
        <v>95</v>
      </c>
      <c r="X9" s="31" t="s">
        <v>146</v>
      </c>
      <c r="Y9" s="32" t="s">
        <v>96</v>
      </c>
      <c r="AA9" s="31" t="s">
        <v>100</v>
      </c>
      <c r="AB9" s="31" t="s">
        <v>147</v>
      </c>
      <c r="AC9" s="31" t="s">
        <v>47</v>
      </c>
      <c r="AD9" s="49" t="s">
        <v>86</v>
      </c>
    </row>
    <row r="10" spans="1:30" x14ac:dyDescent="0.35">
      <c r="A10" s="26">
        <v>1</v>
      </c>
      <c r="B10" s="17">
        <f>B4</f>
        <v>1078.77</v>
      </c>
      <c r="C10" s="12">
        <f>VLOOKUP(B10,'Mead-Elevation-Area'!$A$5:$B$676,2)</f>
        <v>9887087.9999700002</v>
      </c>
      <c r="D10" s="17">
        <f>B10-Data!$M$9</f>
        <v>1072.79</v>
      </c>
      <c r="E10" s="9">
        <f>C10-VLOOKUP(D10,'Mead-Elevation-Area'!$A$5:$B$676,2,TRUE)</f>
        <v>487909.99995000102</v>
      </c>
      <c r="F10" s="9">
        <f>IF(ISERROR(E10),NA(),$F$4*1000000)</f>
        <v>7500000</v>
      </c>
      <c r="G10" s="9">
        <f>C10+F10-E10</f>
        <v>16899178.000019997</v>
      </c>
      <c r="H10" s="9">
        <f t="shared" ref="H10:H37" si="0">MIN(G10,VLOOKUP(C10,$L$10:$M$22,2))</f>
        <v>8317000</v>
      </c>
      <c r="I10" s="12">
        <f>G10-H10</f>
        <v>8582178.0000199974</v>
      </c>
      <c r="J10" s="26">
        <f>IF(AND(ISNUMBER(C10),ISERROR(C11)),1,0)</f>
        <v>0</v>
      </c>
      <c r="L10" s="8">
        <v>0</v>
      </c>
      <c r="M10" s="8">
        <v>0</v>
      </c>
      <c r="O10" s="26">
        <f>A10</f>
        <v>1</v>
      </c>
      <c r="P10" s="9">
        <v>9887087.9999700002</v>
      </c>
      <c r="Q10" s="9">
        <v>9887087.9999700002</v>
      </c>
      <c r="R10" s="9">
        <v>9887087.9999700002</v>
      </c>
      <c r="S10" s="9">
        <v>9887087.9999700002</v>
      </c>
      <c r="T10" s="9">
        <v>9887087.9999700002</v>
      </c>
      <c r="U10" s="9">
        <v>9887087.9999700002</v>
      </c>
      <c r="W10" s="26">
        <v>6</v>
      </c>
      <c r="X10" s="26">
        <v>3</v>
      </c>
      <c r="Y10" s="8"/>
      <c r="AA10" s="50">
        <v>5000000</v>
      </c>
      <c r="AB10" s="8">
        <f>VLOOKUP(AA10,'Mead-Elevation-Area'!$B$5:$E$676,4)</f>
        <v>229</v>
      </c>
      <c r="AC10" s="8">
        <f ca="1">OFFSET('Mead-Elevation-Area'!$A$4,AB10,0)</f>
        <v>1009</v>
      </c>
      <c r="AD10" s="8">
        <v>20</v>
      </c>
    </row>
    <row r="11" spans="1:30" x14ac:dyDescent="0.35">
      <c r="A11" s="26">
        <v>2</v>
      </c>
      <c r="B11" s="17">
        <f ca="1">OFFSET('Mead-Elevation-Area'!$A$4,VLOOKUP(C11,'Mead-Elevation-Area'!$B$5:$E$676,4),0)</f>
        <v>1062</v>
      </c>
      <c r="C11" s="12">
        <f>IF(AND(I10&lt;$B$6,C10&lt;$B$6),NA(),I10)</f>
        <v>8582178.0000199974</v>
      </c>
      <c r="D11" s="17">
        <f ca="1">B11-Data!$M$9</f>
        <v>1056.02</v>
      </c>
      <c r="E11" s="9">
        <f ca="1">C11-VLOOKUP(D11,'Mead-Elevation-Area'!$A$5:$B$676,2,TRUE)</f>
        <v>459520.00002999697</v>
      </c>
      <c r="F11" s="9">
        <f t="shared" ref="F11:F37" ca="1" si="1">IF(ISERROR(E11),NA(),$F$4*1000000)</f>
        <v>7500000</v>
      </c>
      <c r="G11" s="9">
        <f t="shared" ref="G11:G12" ca="1" si="2">C11+F11-E11</f>
        <v>15622657.999990001</v>
      </c>
      <c r="H11" s="9">
        <f t="shared" ca="1" si="0"/>
        <v>8213000</v>
      </c>
      <c r="I11" s="12">
        <f t="shared" ref="I11:I12" ca="1" si="3">G11-H11</f>
        <v>7409657.9999900013</v>
      </c>
      <c r="J11" s="26">
        <f t="shared" ref="J11:J23" ca="1" si="4">IF(AND(ISNUMBER(C11),ISERROR(C12)),1,0)</f>
        <v>0</v>
      </c>
      <c r="L11" s="41">
        <v>2000000</v>
      </c>
      <c r="M11" s="41">
        <v>2000000</v>
      </c>
      <c r="N11" t="s">
        <v>140</v>
      </c>
      <c r="O11" s="26">
        <f t="shared" ref="O11:O37" si="5">A11</f>
        <v>2</v>
      </c>
      <c r="P11" s="9">
        <v>7082178.0000199992</v>
      </c>
      <c r="Q11" s="9">
        <v>8082178.0000199992</v>
      </c>
      <c r="R11" s="9">
        <v>8582178.0000199974</v>
      </c>
      <c r="S11" s="9">
        <v>9082178.0000199974</v>
      </c>
      <c r="T11" s="9">
        <v>9582178.0000199974</v>
      </c>
      <c r="U11" s="9">
        <v>10082178.000019997</v>
      </c>
      <c r="W11" s="26">
        <v>7</v>
      </c>
      <c r="X11" s="26">
        <v>4</v>
      </c>
      <c r="Y11" s="8"/>
      <c r="AA11" s="50">
        <v>6000000</v>
      </c>
      <c r="AB11" s="8">
        <f>VLOOKUP(AA11,'Mead-Elevation-Area'!$B$5:$E$676,4)</f>
        <v>261</v>
      </c>
      <c r="AC11" s="8">
        <f ca="1">OFFSET('Mead-Elevation-Area'!$A$4,AB11,0)</f>
        <v>1025</v>
      </c>
      <c r="AD11" s="8">
        <v>20</v>
      </c>
    </row>
    <row r="12" spans="1:30" x14ac:dyDescent="0.35">
      <c r="A12" s="26">
        <v>3</v>
      </c>
      <c r="B12" s="17">
        <f ca="1">OFFSET('Mead-Elevation-Area'!$A$4,VLOOKUP(C12,'Mead-Elevation-Area'!$B$5:$E$676,4),0)</f>
        <v>1046</v>
      </c>
      <c r="C12" s="12">
        <f t="shared" ref="C12:C37" ca="1" si="6">IF(AND(I11&lt;$B$6,C11&lt;$B$6),NA(),I11)</f>
        <v>7409657.9999900013</v>
      </c>
      <c r="D12" s="17">
        <f ca="1">B12-Data!$M$9</f>
        <v>1040.02</v>
      </c>
      <c r="E12" s="9">
        <f ca="1">C12-VLOOKUP(D12,'Mead-Elevation-Area'!$A$5:$B$676,2,TRUE)</f>
        <v>431992.99999000132</v>
      </c>
      <c r="F12" s="9">
        <f t="shared" ca="1" si="1"/>
        <v>7500000</v>
      </c>
      <c r="G12" s="9">
        <f t="shared" ca="1" si="2"/>
        <v>14477665</v>
      </c>
      <c r="H12" s="9">
        <f t="shared" ca="1" si="0"/>
        <v>7963000</v>
      </c>
      <c r="I12" s="12">
        <f t="shared" ca="1" si="3"/>
        <v>6514665</v>
      </c>
      <c r="J12" s="26">
        <f t="shared" ca="1" si="4"/>
        <v>0</v>
      </c>
      <c r="L12" s="9">
        <v>4475301</v>
      </c>
      <c r="M12" s="9">
        <f>M13</f>
        <v>7758000</v>
      </c>
      <c r="O12" s="26">
        <f t="shared" si="5"/>
        <v>3</v>
      </c>
      <c r="P12" s="9">
        <v>4758163</v>
      </c>
      <c r="Q12" s="9">
        <v>6397838</v>
      </c>
      <c r="R12" s="9">
        <v>7409657.9999900013</v>
      </c>
      <c r="S12" s="9">
        <v>8400798</v>
      </c>
      <c r="T12" s="9">
        <v>9367737.9999800026</v>
      </c>
      <c r="U12" s="9">
        <v>10243447.999990001</v>
      </c>
      <c r="W12" s="26">
        <v>7.5</v>
      </c>
      <c r="X12" s="26">
        <v>5</v>
      </c>
      <c r="Y12" s="8"/>
      <c r="AA12" s="50">
        <v>7000000</v>
      </c>
      <c r="AB12" s="8">
        <f>VLOOKUP(AA12,'Mead-Elevation-Area'!$B$5:$E$676,4)</f>
        <v>291</v>
      </c>
      <c r="AC12" s="8">
        <f ca="1">OFFSET('Mead-Elevation-Area'!$A$4,AB12,0)</f>
        <v>1040</v>
      </c>
      <c r="AD12" s="8">
        <v>20</v>
      </c>
    </row>
    <row r="13" spans="1:30" x14ac:dyDescent="0.35">
      <c r="A13" s="26">
        <v>4</v>
      </c>
      <c r="B13" s="17">
        <f ca="1">OFFSET('Mead-Elevation-Area'!$A$4,VLOOKUP(C13,'Mead-Elevation-Area'!$B$5:$E$676,4),0)</f>
        <v>1033</v>
      </c>
      <c r="C13" s="12">
        <f t="shared" ca="1" si="6"/>
        <v>6514665</v>
      </c>
      <c r="D13" s="17">
        <f ca="1">B13-Data!$M$9</f>
        <v>1027.02</v>
      </c>
      <c r="E13" s="9">
        <f ca="1">C13-VLOOKUP(D13,'Mead-Elevation-Area'!$A$5:$B$676,2,TRUE)</f>
        <v>404768</v>
      </c>
      <c r="F13" s="9">
        <f t="shared" ca="1" si="1"/>
        <v>7500000</v>
      </c>
      <c r="G13" s="9">
        <f t="shared" ref="G13:G18" ca="1" si="7">C13+F13-E13</f>
        <v>13609897</v>
      </c>
      <c r="H13" s="9">
        <f t="shared" ca="1" si="0"/>
        <v>7813000</v>
      </c>
      <c r="I13" s="12">
        <f t="shared" ref="I13:I18" ca="1" si="8">G13-H13</f>
        <v>5796897</v>
      </c>
      <c r="J13" s="26">
        <f t="shared" ca="1" si="4"/>
        <v>0</v>
      </c>
      <c r="L13" s="9">
        <v>5981122</v>
      </c>
      <c r="M13" s="9">
        <v>7758000</v>
      </c>
      <c r="O13" s="26">
        <f t="shared" si="5"/>
        <v>4</v>
      </c>
      <c r="P13" s="9" t="e">
        <v>#N/A</v>
      </c>
      <c r="Q13" s="9">
        <v>5168122</v>
      </c>
      <c r="R13" s="9">
        <v>6514665</v>
      </c>
      <c r="S13" s="9">
        <v>7724828</v>
      </c>
      <c r="T13" s="9">
        <v>9171597.9999900013</v>
      </c>
      <c r="U13" s="9">
        <v>10406088.000019997</v>
      </c>
      <c r="W13" s="26">
        <v>8</v>
      </c>
      <c r="X13" s="26">
        <v>10</v>
      </c>
      <c r="Y13" s="8"/>
      <c r="AA13" s="50">
        <v>8000000</v>
      </c>
      <c r="AB13" s="8">
        <f>VLOOKUP(AA13,'Mead-Elevation-Area'!$B$5:$E$676,4)</f>
        <v>319</v>
      </c>
      <c r="AC13" s="8">
        <f ca="1">OFFSET('Mead-Elevation-Area'!$A$4,AB13,0)</f>
        <v>1054</v>
      </c>
      <c r="AD13" s="8">
        <v>20</v>
      </c>
    </row>
    <row r="14" spans="1:30" x14ac:dyDescent="0.35">
      <c r="A14" s="26">
        <v>5</v>
      </c>
      <c r="B14" s="17">
        <f ca="1">OFFSET('Mead-Elevation-Area'!$A$4,VLOOKUP(C14,'Mead-Elevation-Area'!$B$5:$E$676,4),0)</f>
        <v>1022</v>
      </c>
      <c r="C14" s="12">
        <f t="shared" ca="1" si="6"/>
        <v>5796897</v>
      </c>
      <c r="D14" s="17">
        <f ca="1">B14-Data!$M$9</f>
        <v>1016.02</v>
      </c>
      <c r="E14" s="9">
        <f ca="1">C14-VLOOKUP(D14,'Mead-Elevation-Area'!$A$5:$B$676,2,TRUE)</f>
        <v>379990</v>
      </c>
      <c r="F14" s="9">
        <f t="shared" ca="1" si="1"/>
        <v>7500000</v>
      </c>
      <c r="G14" s="9">
        <f t="shared" ca="1" si="7"/>
        <v>12916907</v>
      </c>
      <c r="H14" s="9">
        <f t="shared" ca="1" si="0"/>
        <v>7758000</v>
      </c>
      <c r="I14" s="12">
        <f t="shared" ca="1" si="8"/>
        <v>5158907</v>
      </c>
      <c r="J14" s="26">
        <f t="shared" ca="1" si="4"/>
        <v>1</v>
      </c>
      <c r="L14" s="9">
        <v>6305377</v>
      </c>
      <c r="M14" s="9">
        <v>7813000</v>
      </c>
      <c r="O14" s="26">
        <f t="shared" si="5"/>
        <v>5</v>
      </c>
      <c r="P14" s="9" t="e">
        <v>#N/A</v>
      </c>
      <c r="Q14" s="9" t="e">
        <v>#N/A</v>
      </c>
      <c r="R14" s="9">
        <v>5796897</v>
      </c>
      <c r="S14" s="9">
        <v>7077834</v>
      </c>
      <c r="T14" s="9">
        <v>8977717.9999599978</v>
      </c>
      <c r="U14" s="9">
        <v>10570087.99997</v>
      </c>
      <c r="W14" s="26">
        <v>8.5</v>
      </c>
      <c r="X14" s="26" t="s">
        <v>99</v>
      </c>
      <c r="Y14" s="26" t="s">
        <v>97</v>
      </c>
      <c r="AA14" s="50">
        <v>9000000</v>
      </c>
      <c r="AB14" s="8">
        <f>VLOOKUP(AA14,'Mead-Elevation-Area'!$B$5:$E$676,4)</f>
        <v>345</v>
      </c>
      <c r="AC14" s="8">
        <f ca="1">OFFSET('Mead-Elevation-Area'!$A$4,AB14,0)</f>
        <v>1067</v>
      </c>
      <c r="AD14" s="8">
        <v>20</v>
      </c>
    </row>
    <row r="15" spans="1:30" x14ac:dyDescent="0.35">
      <c r="A15" s="26">
        <v>6</v>
      </c>
      <c r="B15" s="17" t="e">
        <f ca="1">OFFSET('Mead-Elevation-Area'!$A$4,VLOOKUP(C15,'Mead-Elevation-Area'!$B$5:$E$676,4),0)</f>
        <v>#N/A</v>
      </c>
      <c r="C15" s="12" t="e">
        <f t="shared" ca="1" si="6"/>
        <v>#N/A</v>
      </c>
      <c r="D15" s="17" t="e">
        <f ca="1">B15-Data!$M$9</f>
        <v>#N/A</v>
      </c>
      <c r="E15" s="9" t="e">
        <f ca="1">C15-VLOOKUP(D15,'Mead-Elevation-Area'!$A$5:$B$676,2,TRUE)</f>
        <v>#N/A</v>
      </c>
      <c r="F15" s="9" t="e">
        <f t="shared" ca="1" si="1"/>
        <v>#N/A</v>
      </c>
      <c r="G15" s="9" t="e">
        <f t="shared" ca="1" si="7"/>
        <v>#N/A</v>
      </c>
      <c r="H15" s="9" t="e">
        <f t="shared" ca="1" si="0"/>
        <v>#N/A</v>
      </c>
      <c r="I15" s="12" t="e">
        <f t="shared" ca="1" si="8"/>
        <v>#N/A</v>
      </c>
      <c r="J15" s="26">
        <f t="shared" ca="1" si="4"/>
        <v>0</v>
      </c>
      <c r="L15" s="9">
        <v>6637508</v>
      </c>
      <c r="M15" s="9">
        <v>7863000</v>
      </c>
      <c r="O15" s="26">
        <f t="shared" si="5"/>
        <v>6</v>
      </c>
      <c r="P15" s="9" t="e">
        <v>#N/A</v>
      </c>
      <c r="Q15" s="9" t="e">
        <v>#N/A</v>
      </c>
      <c r="R15" s="9" t="e">
        <v>#N/A</v>
      </c>
      <c r="S15" s="9">
        <v>6724508</v>
      </c>
      <c r="T15" s="9">
        <v>8786097.9999700002</v>
      </c>
      <c r="U15" s="9">
        <v>10735448</v>
      </c>
      <c r="W15" s="26">
        <v>9</v>
      </c>
      <c r="X15" s="26" t="s">
        <v>99</v>
      </c>
      <c r="Y15" s="26" t="s">
        <v>98</v>
      </c>
      <c r="AA15" s="50">
        <v>10000000</v>
      </c>
      <c r="AB15" s="8">
        <f>VLOOKUP(AA15,'Mead-Elevation-Area'!$B$5:$E$676,4)</f>
        <v>370</v>
      </c>
      <c r="AC15" s="8">
        <f ca="1">OFFSET('Mead-Elevation-Area'!$A$4,AB15,0)</f>
        <v>1079.5</v>
      </c>
      <c r="AD15" s="8">
        <v>20</v>
      </c>
    </row>
    <row r="16" spans="1:30" x14ac:dyDescent="0.35">
      <c r="A16" s="26">
        <v>7</v>
      </c>
      <c r="B16" s="17" t="e">
        <f ca="1">OFFSET('Mead-Elevation-Area'!$A$4,VLOOKUP(C16,'Mead-Elevation-Area'!$B$5:$E$676,4),0)</f>
        <v>#N/A</v>
      </c>
      <c r="C16" s="12" t="e">
        <f t="shared" ca="1" si="6"/>
        <v>#N/A</v>
      </c>
      <c r="D16" s="17" t="e">
        <f ca="1">B16-Data!$M$9</f>
        <v>#N/A</v>
      </c>
      <c r="E16" s="9" t="e">
        <f ca="1">C16-VLOOKUP(D16,'Mead-Elevation-Area'!$A$5:$B$676,2,TRUE)</f>
        <v>#N/A</v>
      </c>
      <c r="F16" s="9" t="e">
        <f t="shared" ca="1" si="1"/>
        <v>#N/A</v>
      </c>
      <c r="G16" s="9" t="e">
        <f t="shared" ca="1" si="7"/>
        <v>#N/A</v>
      </c>
      <c r="H16" s="9" t="e">
        <f t="shared" ca="1" si="0"/>
        <v>#N/A</v>
      </c>
      <c r="I16" s="12" t="e">
        <f t="shared" ca="1" si="8"/>
        <v>#N/A</v>
      </c>
      <c r="J16" s="26">
        <f t="shared" ca="1" si="4"/>
        <v>0</v>
      </c>
      <c r="L16" s="9">
        <v>6977665</v>
      </c>
      <c r="M16" s="9">
        <v>7913000</v>
      </c>
      <c r="O16" s="26">
        <f t="shared" si="5"/>
        <v>7</v>
      </c>
      <c r="P16" s="9" t="e">
        <v>#N/A</v>
      </c>
      <c r="Q16" s="9" t="e">
        <v>#N/A</v>
      </c>
      <c r="R16" s="9" t="e">
        <v>#N/A</v>
      </c>
      <c r="S16" s="9">
        <v>6442377</v>
      </c>
      <c r="T16" s="9">
        <v>8596748</v>
      </c>
      <c r="U16" s="9">
        <v>10902198</v>
      </c>
      <c r="W16" s="16"/>
      <c r="X16" s="25"/>
      <c r="AA16" s="50">
        <v>11000000</v>
      </c>
      <c r="AB16" s="8">
        <f>VLOOKUP(AA16,'Mead-Elevation-Area'!$B$5:$E$676,4)</f>
        <v>394</v>
      </c>
      <c r="AC16" s="8">
        <f ca="1">OFFSET('Mead-Elevation-Area'!$A$4,AB16,0)</f>
        <v>1091.5</v>
      </c>
      <c r="AD16" s="8">
        <v>20</v>
      </c>
    </row>
    <row r="17" spans="1:30" x14ac:dyDescent="0.35">
      <c r="A17" s="26">
        <v>8</v>
      </c>
      <c r="B17" s="17" t="e">
        <f ca="1">OFFSET('Mead-Elevation-Area'!$A$4,VLOOKUP(C17,'Mead-Elevation-Area'!$B$5:$E$676,4),0)</f>
        <v>#N/A</v>
      </c>
      <c r="C17" s="12" t="e">
        <f t="shared" ca="1" si="6"/>
        <v>#N/A</v>
      </c>
      <c r="D17" s="17" t="e">
        <f ca="1">B17-Data!$M$9</f>
        <v>#N/A</v>
      </c>
      <c r="E17" s="9" t="e">
        <f ca="1">C17-VLOOKUP(D17,'Mead-Elevation-Area'!$A$5:$B$676,2,TRUE)</f>
        <v>#N/A</v>
      </c>
      <c r="F17" s="9" t="e">
        <f t="shared" ca="1" si="1"/>
        <v>#N/A</v>
      </c>
      <c r="G17" s="9" t="e">
        <f t="shared" ca="1" si="7"/>
        <v>#N/A</v>
      </c>
      <c r="H17" s="9" t="e">
        <f t="shared" ca="1" si="0"/>
        <v>#N/A</v>
      </c>
      <c r="I17" s="12" t="e">
        <f t="shared" ca="1" si="8"/>
        <v>#N/A</v>
      </c>
      <c r="J17" s="26">
        <f t="shared" ca="1" si="4"/>
        <v>0</v>
      </c>
      <c r="L17" s="9">
        <v>7326052</v>
      </c>
      <c r="M17" s="9">
        <v>7963000</v>
      </c>
      <c r="O17" s="26">
        <f t="shared" si="5"/>
        <v>8</v>
      </c>
      <c r="P17" s="9" t="e">
        <v>#N/A</v>
      </c>
      <c r="Q17" s="9" t="e">
        <v>#N/A</v>
      </c>
      <c r="R17" s="9" t="e">
        <v>#N/A</v>
      </c>
      <c r="S17" s="9">
        <v>6232355</v>
      </c>
      <c r="T17" s="9">
        <v>8409657.9999900013</v>
      </c>
      <c r="U17" s="9">
        <v>10687348</v>
      </c>
      <c r="AA17" s="50">
        <v>12000000</v>
      </c>
      <c r="AB17" s="8">
        <f>VLOOKUP(AA17,'Mead-Elevation-Area'!$B$5:$E$676,4)</f>
        <v>416</v>
      </c>
      <c r="AC17" s="8">
        <f ca="1">OFFSET('Mead-Elevation-Area'!$A$4,AB17,0)</f>
        <v>1102.5</v>
      </c>
      <c r="AD17" s="8">
        <v>20</v>
      </c>
    </row>
    <row r="18" spans="1:30" x14ac:dyDescent="0.35">
      <c r="A18" s="26">
        <v>9</v>
      </c>
      <c r="B18" s="17" t="e">
        <f ca="1">OFFSET('Mead-Elevation-Area'!$A$4,VLOOKUP(C18,'Mead-Elevation-Area'!$B$5:$E$676,4),0)</f>
        <v>#N/A</v>
      </c>
      <c r="C18" s="12" t="e">
        <f t="shared" ca="1" si="6"/>
        <v>#N/A</v>
      </c>
      <c r="D18" s="17" t="e">
        <f ca="1">B18-Data!$M$9</f>
        <v>#N/A</v>
      </c>
      <c r="E18" s="9" t="e">
        <f ca="1">C18-VLOOKUP(D18,'Mead-Elevation-Area'!$A$5:$B$676,2,TRUE)</f>
        <v>#N/A</v>
      </c>
      <c r="F18" s="9" t="e">
        <f t="shared" ca="1" si="1"/>
        <v>#N/A</v>
      </c>
      <c r="G18" s="9" t="e">
        <f t="shared" ca="1" si="7"/>
        <v>#N/A</v>
      </c>
      <c r="H18" s="9" t="e">
        <f t="shared" ca="1" si="0"/>
        <v>#N/A</v>
      </c>
      <c r="I18" s="12" t="e">
        <f t="shared" ca="1" si="8"/>
        <v>#N/A</v>
      </c>
      <c r="J18" s="26">
        <f t="shared" ca="1" si="4"/>
        <v>0</v>
      </c>
      <c r="L18" s="9">
        <v>7682878</v>
      </c>
      <c r="M18" s="9">
        <v>8213000</v>
      </c>
      <c r="O18" s="26">
        <f t="shared" si="5"/>
        <v>9</v>
      </c>
      <c r="P18" s="9" t="e">
        <v>#N/A</v>
      </c>
      <c r="Q18" s="9" t="e">
        <v>#N/A</v>
      </c>
      <c r="R18" s="9" t="e">
        <v>#N/A</v>
      </c>
      <c r="S18" s="9">
        <v>6063892</v>
      </c>
      <c r="T18" s="9">
        <v>8224828</v>
      </c>
      <c r="U18" s="9">
        <v>10860378</v>
      </c>
    </row>
    <row r="19" spans="1:30" x14ac:dyDescent="0.35">
      <c r="A19" s="26">
        <v>10</v>
      </c>
      <c r="B19" s="17" t="e">
        <f ca="1">OFFSET('Mead-Elevation-Area'!$A$4,VLOOKUP(C19,'Mead-Elevation-Area'!$B$5:$E$676,4),0)</f>
        <v>#N/A</v>
      </c>
      <c r="C19" s="12" t="e">
        <f t="shared" ca="1" si="6"/>
        <v>#N/A</v>
      </c>
      <c r="D19" s="17" t="e">
        <f ca="1">B19-Data!$M$9</f>
        <v>#N/A</v>
      </c>
      <c r="E19" s="9" t="e">
        <f ca="1">C19-VLOOKUP(D19,'Mead-Elevation-Area'!$A$5:$B$676,2,TRUE)</f>
        <v>#N/A</v>
      </c>
      <c r="F19" s="9" t="e">
        <f t="shared" ca="1" si="1"/>
        <v>#N/A</v>
      </c>
      <c r="G19" s="9" t="e">
        <f t="shared" ref="G19:G23" ca="1" si="9">C19+F19-E19</f>
        <v>#N/A</v>
      </c>
      <c r="H19" s="9" t="e">
        <f t="shared" ca="1" si="0"/>
        <v>#N/A</v>
      </c>
      <c r="I19" s="12" t="e">
        <f t="shared" ref="I19:I23" ca="1" si="10">G19-H19</f>
        <v>#N/A</v>
      </c>
      <c r="J19" s="26">
        <f t="shared" ca="1" si="4"/>
        <v>0</v>
      </c>
      <c r="L19" s="9">
        <v>9600987.9999899995</v>
      </c>
      <c r="M19" s="9">
        <v>8317000</v>
      </c>
      <c r="O19" s="26">
        <f t="shared" si="5"/>
        <v>10</v>
      </c>
      <c r="P19" s="9" t="e">
        <v>#N/A</v>
      </c>
      <c r="Q19" s="9" t="e">
        <v>#N/A</v>
      </c>
      <c r="R19" s="9" t="e">
        <v>#N/A</v>
      </c>
      <c r="S19" s="9">
        <v>5906593</v>
      </c>
      <c r="T19" s="9">
        <v>8042258</v>
      </c>
      <c r="U19" s="9">
        <v>10645178</v>
      </c>
    </row>
    <row r="20" spans="1:30" x14ac:dyDescent="0.35">
      <c r="A20" s="26">
        <v>11</v>
      </c>
      <c r="B20" s="17" t="e">
        <f ca="1">OFFSET('Mead-Elevation-Area'!$A$4,VLOOKUP(C20,'Mead-Elevation-Area'!$B$5:$E$676,4),0)</f>
        <v>#N/A</v>
      </c>
      <c r="C20" s="12" t="e">
        <f t="shared" ca="1" si="6"/>
        <v>#N/A</v>
      </c>
      <c r="D20" s="17" t="e">
        <f ca="1">B20-Data!$M$9</f>
        <v>#N/A</v>
      </c>
      <c r="E20" s="9" t="e">
        <f ca="1">C20-VLOOKUP(D20,'Mead-Elevation-Area'!$A$5:$B$676,2,TRUE)</f>
        <v>#N/A</v>
      </c>
      <c r="F20" s="9" t="e">
        <f t="shared" ca="1" si="1"/>
        <v>#N/A</v>
      </c>
      <c r="G20" s="9" t="e">
        <f t="shared" ca="1" si="9"/>
        <v>#N/A</v>
      </c>
      <c r="H20" s="9" t="e">
        <f t="shared" ca="1" si="0"/>
        <v>#N/A</v>
      </c>
      <c r="I20" s="12" t="e">
        <f t="shared" ca="1" si="10"/>
        <v>#N/A</v>
      </c>
      <c r="J20" s="26">
        <f t="shared" ca="1" si="4"/>
        <v>0</v>
      </c>
      <c r="L20" s="9">
        <v>10857008</v>
      </c>
      <c r="M20" s="9">
        <v>8700000</v>
      </c>
      <c r="O20" s="26">
        <f t="shared" si="5"/>
        <v>11</v>
      </c>
      <c r="P20" s="9" t="e">
        <v>#N/A</v>
      </c>
      <c r="Q20" s="9" t="e">
        <v>#N/A</v>
      </c>
      <c r="R20" s="9" t="e">
        <v>#N/A</v>
      </c>
      <c r="S20" s="9" t="e">
        <v>#N/A</v>
      </c>
      <c r="T20" s="9">
        <v>7861938</v>
      </c>
      <c r="U20" s="9">
        <v>10818648</v>
      </c>
    </row>
    <row r="21" spans="1:30" x14ac:dyDescent="0.35">
      <c r="A21" s="26">
        <v>12</v>
      </c>
      <c r="B21" s="17" t="e">
        <f ca="1">OFFSET('Mead-Elevation-Area'!$A$4,VLOOKUP(C21,'Mead-Elevation-Area'!$B$5:$E$676,4),0)</f>
        <v>#N/A</v>
      </c>
      <c r="C21" s="12" t="e">
        <f t="shared" ca="1" si="6"/>
        <v>#N/A</v>
      </c>
      <c r="D21" s="17" t="e">
        <f ca="1">B21-Data!$M$9</f>
        <v>#N/A</v>
      </c>
      <c r="E21" s="9" t="e">
        <f ca="1">C21-VLOOKUP(D21,'Mead-Elevation-Area'!$A$5:$B$676,2,TRUE)</f>
        <v>#N/A</v>
      </c>
      <c r="F21" s="9" t="e">
        <f t="shared" ca="1" si="1"/>
        <v>#N/A</v>
      </c>
      <c r="G21" s="9" t="e">
        <f t="shared" ca="1" si="9"/>
        <v>#N/A</v>
      </c>
      <c r="H21" s="9" t="e">
        <f t="shared" ca="1" si="0"/>
        <v>#N/A</v>
      </c>
      <c r="I21" s="12" t="e">
        <f t="shared" ca="1" si="10"/>
        <v>#N/A</v>
      </c>
      <c r="J21" s="26">
        <f t="shared" ca="1" si="4"/>
        <v>0</v>
      </c>
      <c r="L21" s="9">
        <v>10943548</v>
      </c>
      <c r="M21" s="9">
        <v>9000000</v>
      </c>
      <c r="O21" s="26">
        <f t="shared" si="5"/>
        <v>12</v>
      </c>
      <c r="P21" s="9" t="e">
        <v>#N/A</v>
      </c>
      <c r="Q21" s="9" t="e">
        <v>#N/A</v>
      </c>
      <c r="R21" s="9" t="e">
        <v>#N/A</v>
      </c>
      <c r="S21" s="9" t="e">
        <v>#N/A</v>
      </c>
      <c r="T21" s="9">
        <v>7683742</v>
      </c>
      <c r="U21" s="9">
        <v>10986098</v>
      </c>
    </row>
    <row r="22" spans="1:30" x14ac:dyDescent="0.35">
      <c r="A22" s="26">
        <v>13</v>
      </c>
      <c r="B22" s="17" t="e">
        <f ca="1">OFFSET('Mead-Elevation-Area'!$A$4,VLOOKUP(C22,'Mead-Elevation-Area'!$B$5:$E$676,4),0)</f>
        <v>#N/A</v>
      </c>
      <c r="C22" s="12" t="e">
        <f t="shared" ca="1" si="6"/>
        <v>#N/A</v>
      </c>
      <c r="D22" s="17" t="e">
        <f ca="1">B22-Data!$M$9</f>
        <v>#N/A</v>
      </c>
      <c r="E22" s="9" t="e">
        <f ca="1">C22-VLOOKUP(D22,'Mead-Elevation-Area'!$A$5:$B$676,2,TRUE)</f>
        <v>#N/A</v>
      </c>
      <c r="F22" s="9" t="e">
        <f t="shared" ca="1" si="1"/>
        <v>#N/A</v>
      </c>
      <c r="G22" s="9" t="e">
        <f t="shared" ca="1" si="9"/>
        <v>#N/A</v>
      </c>
      <c r="H22" s="9" t="e">
        <f t="shared" ca="1" si="0"/>
        <v>#N/A</v>
      </c>
      <c r="I22" s="12" t="e">
        <f t="shared" ca="1" si="10"/>
        <v>#N/A</v>
      </c>
      <c r="J22" s="26">
        <f t="shared" ca="1" si="4"/>
        <v>0</v>
      </c>
      <c r="L22" s="9">
        <v>25941458.096799999</v>
      </c>
      <c r="M22" s="9">
        <v>9000000</v>
      </c>
      <c r="O22" s="26">
        <f t="shared" si="5"/>
        <v>13</v>
      </c>
      <c r="P22" s="9" t="e">
        <v>#N/A</v>
      </c>
      <c r="Q22" s="9" t="e">
        <v>#N/A</v>
      </c>
      <c r="R22" s="9" t="e">
        <v>#N/A</v>
      </c>
      <c r="S22" s="9" t="e">
        <v>#N/A</v>
      </c>
      <c r="T22" s="9">
        <v>7542700</v>
      </c>
      <c r="U22" s="9">
        <v>10429608</v>
      </c>
    </row>
    <row r="23" spans="1:30" x14ac:dyDescent="0.35">
      <c r="A23" s="26">
        <v>14</v>
      </c>
      <c r="B23" s="17" t="e">
        <f ca="1">OFFSET('Mead-Elevation-Area'!$A$4,VLOOKUP(C23,'Mead-Elevation-Area'!$B$5:$E$676,4),0)</f>
        <v>#N/A</v>
      </c>
      <c r="C23" s="12" t="e">
        <f t="shared" ca="1" si="6"/>
        <v>#N/A</v>
      </c>
      <c r="D23" s="17" t="e">
        <f ca="1">B23-Data!$M$9</f>
        <v>#N/A</v>
      </c>
      <c r="E23" s="9" t="e">
        <f ca="1">C23-VLOOKUP(D23,'Mead-Elevation-Area'!$A$5:$B$676,2,TRUE)</f>
        <v>#N/A</v>
      </c>
      <c r="F23" s="9" t="e">
        <f t="shared" ca="1" si="1"/>
        <v>#N/A</v>
      </c>
      <c r="G23" s="9" t="e">
        <f t="shared" ca="1" si="9"/>
        <v>#N/A</v>
      </c>
      <c r="H23" s="9" t="e">
        <f t="shared" ca="1" si="0"/>
        <v>#N/A</v>
      </c>
      <c r="I23" s="12" t="e">
        <f t="shared" ca="1" si="10"/>
        <v>#N/A</v>
      </c>
      <c r="J23" s="26">
        <f t="shared" ca="1" si="4"/>
        <v>0</v>
      </c>
      <c r="O23" s="26">
        <f t="shared" si="5"/>
        <v>14</v>
      </c>
      <c r="P23" s="9" t="e">
        <v>#N/A</v>
      </c>
      <c r="Q23" s="9" t="e">
        <v>#N/A</v>
      </c>
      <c r="R23" s="9" t="e">
        <v>#N/A</v>
      </c>
      <c r="S23" s="9" t="e">
        <v>#N/A</v>
      </c>
      <c r="T23" s="9">
        <v>7653008</v>
      </c>
      <c r="U23" s="9">
        <v>10611298.00003</v>
      </c>
    </row>
    <row r="24" spans="1:30" x14ac:dyDescent="0.35">
      <c r="A24" s="26">
        <v>15</v>
      </c>
      <c r="B24" s="17" t="e">
        <f ca="1">OFFSET('Mead-Elevation-Area'!$A$4,VLOOKUP(C24,'Mead-Elevation-Area'!$B$5:$E$676,4),0)</f>
        <v>#N/A</v>
      </c>
      <c r="C24" s="12" t="e">
        <f t="shared" ca="1" si="6"/>
        <v>#N/A</v>
      </c>
      <c r="D24" s="17" t="e">
        <f ca="1">B24-Data!$M$9</f>
        <v>#N/A</v>
      </c>
      <c r="E24" s="9" t="e">
        <f ca="1">C24-VLOOKUP(D24,'Mead-Elevation-Area'!$A$5:$B$676,2,TRUE)</f>
        <v>#N/A</v>
      </c>
      <c r="F24" s="9" t="e">
        <f t="shared" ca="1" si="1"/>
        <v>#N/A</v>
      </c>
      <c r="G24" s="9" t="e">
        <f t="shared" ref="G24:G37" ca="1" si="11">C24+F24-E24</f>
        <v>#N/A</v>
      </c>
      <c r="H24" s="9" t="e">
        <f t="shared" ca="1" si="0"/>
        <v>#N/A</v>
      </c>
      <c r="I24" s="12" t="e">
        <f t="shared" ref="I24:I37" ca="1" si="12">G24-H24</f>
        <v>#N/A</v>
      </c>
      <c r="J24" s="26">
        <f t="shared" ref="J24:J37" ca="1" si="13">IF(AND(ISNUMBER(C24),ISERROR(C25)),1,0)</f>
        <v>0</v>
      </c>
      <c r="O24" s="26">
        <f t="shared" si="5"/>
        <v>15</v>
      </c>
      <c r="P24" s="9" t="e">
        <v>#N/A</v>
      </c>
      <c r="Q24" s="9" t="e">
        <v>#N/A</v>
      </c>
      <c r="R24" s="9" t="e">
        <v>#N/A</v>
      </c>
      <c r="S24" s="9" t="e">
        <v>#N/A</v>
      </c>
      <c r="T24" s="9">
        <v>7757651</v>
      </c>
      <c r="U24" s="9">
        <v>10776998</v>
      </c>
    </row>
    <row r="25" spans="1:30" x14ac:dyDescent="0.35">
      <c r="A25" s="26">
        <v>16</v>
      </c>
      <c r="B25" s="17" t="e">
        <f ca="1">OFFSET('Mead-Elevation-Area'!$A$4,VLOOKUP(C25,'Mead-Elevation-Area'!$B$5:$E$676,4),0)</f>
        <v>#N/A</v>
      </c>
      <c r="C25" s="12" t="e">
        <f t="shared" ca="1" si="6"/>
        <v>#N/A</v>
      </c>
      <c r="D25" s="17" t="e">
        <f ca="1">B25-Data!$M$9</f>
        <v>#N/A</v>
      </c>
      <c r="E25" s="9" t="e">
        <f ca="1">C25-VLOOKUP(D25,'Mead-Elevation-Area'!$A$5:$B$676,2,TRUE)</f>
        <v>#N/A</v>
      </c>
      <c r="F25" s="9" t="e">
        <f t="shared" ca="1" si="1"/>
        <v>#N/A</v>
      </c>
      <c r="G25" s="9" t="e">
        <f t="shared" ca="1" si="11"/>
        <v>#N/A</v>
      </c>
      <c r="H25" s="9" t="e">
        <f t="shared" ca="1" si="0"/>
        <v>#N/A</v>
      </c>
      <c r="I25" s="12" t="e">
        <f t="shared" ca="1" si="12"/>
        <v>#N/A</v>
      </c>
      <c r="J25" s="26">
        <f t="shared" ca="1" si="13"/>
        <v>0</v>
      </c>
      <c r="O25" s="26">
        <f t="shared" si="5"/>
        <v>16</v>
      </c>
      <c r="P25" s="9" t="e">
        <v>#N/A</v>
      </c>
      <c r="Q25" s="9" t="e">
        <v>#N/A</v>
      </c>
      <c r="R25" s="9" t="e">
        <v>#N/A</v>
      </c>
      <c r="S25" s="9" t="e">
        <v>#N/A</v>
      </c>
      <c r="T25" s="9">
        <v>7613052</v>
      </c>
      <c r="U25" s="9">
        <v>10944098</v>
      </c>
    </row>
    <row r="26" spans="1:30" x14ac:dyDescent="0.35">
      <c r="A26" s="26">
        <v>17</v>
      </c>
      <c r="B26" s="17" t="e">
        <f ca="1">OFFSET('Mead-Elevation-Area'!$A$4,VLOOKUP(C26,'Mead-Elevation-Area'!$B$5:$E$676,4),0)</f>
        <v>#N/A</v>
      </c>
      <c r="C26" s="12" t="e">
        <f t="shared" ca="1" si="6"/>
        <v>#N/A</v>
      </c>
      <c r="D26" s="17" t="e">
        <f ca="1">B26-Data!$M$9</f>
        <v>#N/A</v>
      </c>
      <c r="E26" s="9" t="e">
        <f ca="1">C26-VLOOKUP(D26,'Mead-Elevation-Area'!$A$5:$B$676,2,TRUE)</f>
        <v>#N/A</v>
      </c>
      <c r="F26" s="9" t="e">
        <f t="shared" ca="1" si="1"/>
        <v>#N/A</v>
      </c>
      <c r="G26" s="9" t="e">
        <f t="shared" ca="1" si="11"/>
        <v>#N/A</v>
      </c>
      <c r="H26" s="9" t="e">
        <f t="shared" ca="1" si="0"/>
        <v>#N/A</v>
      </c>
      <c r="I26" s="12" t="e">
        <f t="shared" ca="1" si="12"/>
        <v>#N/A</v>
      </c>
      <c r="J26" s="26">
        <f t="shared" ca="1" si="13"/>
        <v>0</v>
      </c>
      <c r="O26" s="26">
        <f t="shared" si="5"/>
        <v>17</v>
      </c>
      <c r="P26" s="9" t="e">
        <v>#N/A</v>
      </c>
      <c r="Q26" s="9" t="e">
        <v>#N/A</v>
      </c>
      <c r="R26" s="9" t="e">
        <v>#N/A</v>
      </c>
      <c r="S26" s="9" t="e">
        <v>#N/A</v>
      </c>
      <c r="T26" s="9">
        <v>7722685</v>
      </c>
      <c r="U26" s="9">
        <v>10429608</v>
      </c>
    </row>
    <row r="27" spans="1:30" x14ac:dyDescent="0.35">
      <c r="A27" s="26">
        <v>18</v>
      </c>
      <c r="B27" s="17" t="e">
        <f ca="1">OFFSET('Mead-Elevation-Area'!$A$4,VLOOKUP(C27,'Mead-Elevation-Area'!$B$5:$E$676,4),0)</f>
        <v>#N/A</v>
      </c>
      <c r="C27" s="12" t="e">
        <f t="shared" ca="1" si="6"/>
        <v>#N/A</v>
      </c>
      <c r="D27" s="17" t="e">
        <f ca="1">B27-Data!$M$9</f>
        <v>#N/A</v>
      </c>
      <c r="E27" s="9" t="e">
        <f ca="1">C27-VLOOKUP(D27,'Mead-Elevation-Area'!$A$5:$B$676,2,TRUE)</f>
        <v>#N/A</v>
      </c>
      <c r="F27" s="9" t="e">
        <f t="shared" ca="1" si="1"/>
        <v>#N/A</v>
      </c>
      <c r="G27" s="9" t="e">
        <f t="shared" ca="1" si="11"/>
        <v>#N/A</v>
      </c>
      <c r="H27" s="9" t="e">
        <f t="shared" ca="1" si="0"/>
        <v>#N/A</v>
      </c>
      <c r="I27" s="12" t="e">
        <f t="shared" ca="1" si="12"/>
        <v>#N/A</v>
      </c>
      <c r="J27" s="26">
        <f t="shared" ca="1" si="13"/>
        <v>0</v>
      </c>
      <c r="O27" s="26">
        <f t="shared" si="5"/>
        <v>18</v>
      </c>
      <c r="P27" s="9" t="e">
        <v>#N/A</v>
      </c>
      <c r="Q27" s="9" t="e">
        <v>#N/A</v>
      </c>
      <c r="R27" s="9" t="e">
        <v>#N/A</v>
      </c>
      <c r="S27" s="9" t="e">
        <v>#N/A</v>
      </c>
      <c r="T27" s="9">
        <v>7577834</v>
      </c>
      <c r="U27" s="9">
        <v>10611298.00003</v>
      </c>
    </row>
    <row r="28" spans="1:30" x14ac:dyDescent="0.35">
      <c r="A28" s="26">
        <v>19</v>
      </c>
      <c r="B28" s="17" t="e">
        <f ca="1">OFFSET('Mead-Elevation-Area'!$A$4,VLOOKUP(C28,'Mead-Elevation-Area'!$B$5:$E$676,4),0)</f>
        <v>#N/A</v>
      </c>
      <c r="C28" s="12" t="e">
        <f t="shared" ca="1" si="6"/>
        <v>#N/A</v>
      </c>
      <c r="D28" s="17" t="e">
        <f ca="1">B28-Data!$M$9</f>
        <v>#N/A</v>
      </c>
      <c r="E28" s="9" t="e">
        <f ca="1">C28-VLOOKUP(D28,'Mead-Elevation-Area'!$A$5:$B$676,2,TRUE)</f>
        <v>#N/A</v>
      </c>
      <c r="F28" s="9" t="e">
        <f t="shared" ca="1" si="1"/>
        <v>#N/A</v>
      </c>
      <c r="G28" s="9" t="e">
        <f t="shared" ca="1" si="11"/>
        <v>#N/A</v>
      </c>
      <c r="H28" s="9" t="e">
        <f t="shared" ca="1" si="0"/>
        <v>#N/A</v>
      </c>
      <c r="I28" s="12" t="e">
        <f t="shared" ca="1" si="12"/>
        <v>#N/A</v>
      </c>
      <c r="J28" s="26">
        <f t="shared" ca="1" si="13"/>
        <v>0</v>
      </c>
      <c r="O28" s="26">
        <f t="shared" si="5"/>
        <v>19</v>
      </c>
      <c r="P28" s="9" t="e">
        <v>#N/A</v>
      </c>
      <c r="Q28" s="9" t="e">
        <v>#N/A</v>
      </c>
      <c r="R28" s="9" t="e">
        <v>#N/A</v>
      </c>
      <c r="S28" s="9" t="e">
        <v>#N/A</v>
      </c>
      <c r="T28" s="9">
        <v>7687804</v>
      </c>
      <c r="U28" s="9">
        <v>10776998</v>
      </c>
    </row>
    <row r="29" spans="1:30" x14ac:dyDescent="0.35">
      <c r="A29" s="26">
        <v>20</v>
      </c>
      <c r="B29" s="17" t="e">
        <f ca="1">OFFSET('Mead-Elevation-Area'!$A$4,VLOOKUP(C29,'Mead-Elevation-Area'!$B$5:$E$676,4),0)</f>
        <v>#N/A</v>
      </c>
      <c r="C29" s="12" t="e">
        <f t="shared" ca="1" si="6"/>
        <v>#N/A</v>
      </c>
      <c r="D29" s="17" t="e">
        <f ca="1">B29-Data!$M$9</f>
        <v>#N/A</v>
      </c>
      <c r="E29" s="9" t="e">
        <f ca="1">C29-VLOOKUP(D29,'Mead-Elevation-Area'!$A$5:$B$676,2,TRUE)</f>
        <v>#N/A</v>
      </c>
      <c r="F29" s="9" t="e">
        <f t="shared" ca="1" si="1"/>
        <v>#N/A</v>
      </c>
      <c r="G29" s="9" t="e">
        <f t="shared" ca="1" si="11"/>
        <v>#N/A</v>
      </c>
      <c r="H29" s="9" t="e">
        <f t="shared" ca="1" si="0"/>
        <v>#N/A</v>
      </c>
      <c r="I29" s="12" t="e">
        <f t="shared" ca="1" si="12"/>
        <v>#N/A</v>
      </c>
      <c r="J29" s="26">
        <f t="shared" ca="1" si="13"/>
        <v>0</v>
      </c>
      <c r="O29" s="26">
        <f t="shared" si="5"/>
        <v>20</v>
      </c>
      <c r="P29" s="9" t="e">
        <v>#N/A</v>
      </c>
      <c r="Q29" s="9" t="e">
        <v>#N/A</v>
      </c>
      <c r="R29" s="9" t="e">
        <v>#N/A</v>
      </c>
      <c r="S29" s="9" t="e">
        <v>#N/A</v>
      </c>
      <c r="T29" s="9">
        <v>7542700</v>
      </c>
      <c r="U29" s="9">
        <v>10944098</v>
      </c>
    </row>
    <row r="30" spans="1:30" x14ac:dyDescent="0.35">
      <c r="A30" s="26">
        <v>21</v>
      </c>
      <c r="B30" s="17" t="e">
        <f ca="1">OFFSET('Mead-Elevation-Area'!$A$4,VLOOKUP(C30,'Mead-Elevation-Area'!$B$5:$E$676,4),0)</f>
        <v>#N/A</v>
      </c>
      <c r="C30" s="12" t="e">
        <f t="shared" ca="1" si="6"/>
        <v>#N/A</v>
      </c>
      <c r="D30" s="17" t="e">
        <f ca="1">B30-Data!$M$9</f>
        <v>#N/A</v>
      </c>
      <c r="E30" s="9" t="e">
        <f ca="1">C30-VLOOKUP(D30,'Mead-Elevation-Area'!$A$5:$B$676,2,TRUE)</f>
        <v>#N/A</v>
      </c>
      <c r="F30" s="9" t="e">
        <f t="shared" ca="1" si="1"/>
        <v>#N/A</v>
      </c>
      <c r="G30" s="9" t="e">
        <f t="shared" ca="1" si="11"/>
        <v>#N/A</v>
      </c>
      <c r="H30" s="9" t="e">
        <f t="shared" ca="1" si="0"/>
        <v>#N/A</v>
      </c>
      <c r="I30" s="12" t="e">
        <f t="shared" ca="1" si="12"/>
        <v>#N/A</v>
      </c>
      <c r="J30" s="26">
        <f t="shared" ca="1" si="13"/>
        <v>0</v>
      </c>
      <c r="O30" s="26">
        <f t="shared" si="5"/>
        <v>21</v>
      </c>
      <c r="P30" s="9" t="e">
        <v>#N/A</v>
      </c>
      <c r="Q30" s="9" t="e">
        <v>#N/A</v>
      </c>
      <c r="R30" s="9" t="e">
        <v>#N/A</v>
      </c>
      <c r="S30" s="9" t="e">
        <v>#N/A</v>
      </c>
      <c r="T30" s="9">
        <v>7653008</v>
      </c>
      <c r="U30" s="9">
        <v>10429608</v>
      </c>
    </row>
    <row r="31" spans="1:30" x14ac:dyDescent="0.35">
      <c r="A31" s="26">
        <v>22</v>
      </c>
      <c r="B31" s="17" t="e">
        <f ca="1">OFFSET('Mead-Elevation-Area'!$A$4,VLOOKUP(C31,'Mead-Elevation-Area'!$B$5:$E$676,4),0)</f>
        <v>#N/A</v>
      </c>
      <c r="C31" s="12" t="e">
        <f t="shared" ca="1" si="6"/>
        <v>#N/A</v>
      </c>
      <c r="D31" s="17" t="e">
        <f ca="1">B31-Data!$M$9</f>
        <v>#N/A</v>
      </c>
      <c r="E31" s="9" t="e">
        <f ca="1">C31-VLOOKUP(D31,'Mead-Elevation-Area'!$A$5:$B$676,2,TRUE)</f>
        <v>#N/A</v>
      </c>
      <c r="F31" s="9" t="e">
        <f t="shared" ca="1" si="1"/>
        <v>#N/A</v>
      </c>
      <c r="G31" s="9" t="e">
        <f t="shared" ca="1" si="11"/>
        <v>#N/A</v>
      </c>
      <c r="H31" s="9" t="e">
        <f t="shared" ca="1" si="0"/>
        <v>#N/A</v>
      </c>
      <c r="I31" s="12" t="e">
        <f t="shared" ca="1" si="12"/>
        <v>#N/A</v>
      </c>
      <c r="J31" s="26">
        <f t="shared" ca="1" si="13"/>
        <v>0</v>
      </c>
      <c r="O31" s="26">
        <f t="shared" si="5"/>
        <v>22</v>
      </c>
      <c r="P31" s="9" t="e">
        <v>#N/A</v>
      </c>
      <c r="Q31" s="9" t="e">
        <v>#N/A</v>
      </c>
      <c r="R31" s="9" t="e">
        <v>#N/A</v>
      </c>
      <c r="S31" s="9" t="e">
        <v>#N/A</v>
      </c>
      <c r="T31" s="9">
        <v>7757651</v>
      </c>
      <c r="U31" s="9">
        <v>10611298.00003</v>
      </c>
    </row>
    <row r="32" spans="1:30" x14ac:dyDescent="0.35">
      <c r="A32" s="26">
        <v>23</v>
      </c>
      <c r="B32" s="17" t="e">
        <f ca="1">OFFSET('Mead-Elevation-Area'!$A$4,VLOOKUP(C32,'Mead-Elevation-Area'!$B$5:$E$676,4),0)</f>
        <v>#N/A</v>
      </c>
      <c r="C32" s="12" t="e">
        <f t="shared" ca="1" si="6"/>
        <v>#N/A</v>
      </c>
      <c r="D32" s="17" t="e">
        <f ca="1">B32-Data!$M$9</f>
        <v>#N/A</v>
      </c>
      <c r="E32" s="9" t="e">
        <f ca="1">C32-VLOOKUP(D32,'Mead-Elevation-Area'!$A$5:$B$676,2,TRUE)</f>
        <v>#N/A</v>
      </c>
      <c r="F32" s="9" t="e">
        <f t="shared" ca="1" si="1"/>
        <v>#N/A</v>
      </c>
      <c r="G32" s="9" t="e">
        <f t="shared" ca="1" si="11"/>
        <v>#N/A</v>
      </c>
      <c r="H32" s="9" t="e">
        <f t="shared" ca="1" si="0"/>
        <v>#N/A</v>
      </c>
      <c r="I32" s="12" t="e">
        <f t="shared" ca="1" si="12"/>
        <v>#N/A</v>
      </c>
      <c r="J32" s="26">
        <f t="shared" ca="1" si="13"/>
        <v>0</v>
      </c>
      <c r="O32" s="26">
        <f t="shared" si="5"/>
        <v>23</v>
      </c>
      <c r="P32" s="9" t="e">
        <v>#N/A</v>
      </c>
      <c r="Q32" s="9" t="e">
        <v>#N/A</v>
      </c>
      <c r="R32" s="9" t="e">
        <v>#N/A</v>
      </c>
      <c r="S32" s="9" t="e">
        <v>#N/A</v>
      </c>
      <c r="T32" s="9">
        <v>7613052</v>
      </c>
      <c r="U32" s="9">
        <v>10776998</v>
      </c>
    </row>
    <row r="33" spans="1:21" x14ac:dyDescent="0.35">
      <c r="A33" s="26">
        <v>24</v>
      </c>
      <c r="B33" s="17" t="e">
        <f ca="1">OFFSET('Mead-Elevation-Area'!$A$4,VLOOKUP(C33,'Mead-Elevation-Area'!$B$5:$E$676,4),0)</f>
        <v>#N/A</v>
      </c>
      <c r="C33" s="12" t="e">
        <f t="shared" ca="1" si="6"/>
        <v>#N/A</v>
      </c>
      <c r="D33" s="17" t="e">
        <f ca="1">B33-Data!$M$9</f>
        <v>#N/A</v>
      </c>
      <c r="E33" s="9" t="e">
        <f ca="1">C33-VLOOKUP(D33,'Mead-Elevation-Area'!$A$5:$B$676,2,TRUE)</f>
        <v>#N/A</v>
      </c>
      <c r="F33" s="9" t="e">
        <f t="shared" ca="1" si="1"/>
        <v>#N/A</v>
      </c>
      <c r="G33" s="9" t="e">
        <f t="shared" ca="1" si="11"/>
        <v>#N/A</v>
      </c>
      <c r="H33" s="9" t="e">
        <f t="shared" ca="1" si="0"/>
        <v>#N/A</v>
      </c>
      <c r="I33" s="12" t="e">
        <f t="shared" ca="1" si="12"/>
        <v>#N/A</v>
      </c>
      <c r="J33" s="26">
        <f t="shared" ca="1" si="13"/>
        <v>0</v>
      </c>
      <c r="O33" s="26">
        <f t="shared" si="5"/>
        <v>24</v>
      </c>
      <c r="P33" s="9" t="e">
        <v>#N/A</v>
      </c>
      <c r="Q33" s="9" t="e">
        <v>#N/A</v>
      </c>
      <c r="R33" s="9" t="e">
        <v>#N/A</v>
      </c>
      <c r="S33" s="9" t="e">
        <v>#N/A</v>
      </c>
      <c r="T33" s="9">
        <v>7722685</v>
      </c>
      <c r="U33" s="9">
        <v>10944098</v>
      </c>
    </row>
    <row r="34" spans="1:21" x14ac:dyDescent="0.35">
      <c r="A34" s="26">
        <v>25</v>
      </c>
      <c r="B34" s="17" t="e">
        <f ca="1">OFFSET('Mead-Elevation-Area'!$A$4,VLOOKUP(C34,'Mead-Elevation-Area'!$B$5:$E$676,4),0)</f>
        <v>#N/A</v>
      </c>
      <c r="C34" s="12" t="e">
        <f t="shared" ca="1" si="6"/>
        <v>#N/A</v>
      </c>
      <c r="D34" s="17" t="e">
        <f ca="1">B34-Data!$M$9</f>
        <v>#N/A</v>
      </c>
      <c r="E34" s="9" t="e">
        <f ca="1">C34-VLOOKUP(D34,'Mead-Elevation-Area'!$A$5:$B$676,2,TRUE)</f>
        <v>#N/A</v>
      </c>
      <c r="F34" s="9" t="e">
        <f t="shared" ca="1" si="1"/>
        <v>#N/A</v>
      </c>
      <c r="G34" s="9" t="e">
        <f t="shared" ca="1" si="11"/>
        <v>#N/A</v>
      </c>
      <c r="H34" s="9" t="e">
        <f t="shared" ca="1" si="0"/>
        <v>#N/A</v>
      </c>
      <c r="I34" s="12" t="e">
        <f t="shared" ca="1" si="12"/>
        <v>#N/A</v>
      </c>
      <c r="J34" s="26">
        <f t="shared" ca="1" si="13"/>
        <v>0</v>
      </c>
      <c r="O34" s="26">
        <f t="shared" si="5"/>
        <v>25</v>
      </c>
      <c r="P34" s="9" t="e">
        <v>#N/A</v>
      </c>
      <c r="Q34" s="9" t="e">
        <v>#N/A</v>
      </c>
      <c r="R34" s="9" t="e">
        <v>#N/A</v>
      </c>
      <c r="S34" s="9" t="e">
        <v>#N/A</v>
      </c>
      <c r="T34" s="9">
        <v>7577834</v>
      </c>
      <c r="U34" s="9">
        <v>10429608</v>
      </c>
    </row>
    <row r="35" spans="1:21" x14ac:dyDescent="0.35">
      <c r="A35" s="26">
        <v>26</v>
      </c>
      <c r="B35" s="17" t="e">
        <f ca="1">OFFSET('Mead-Elevation-Area'!$A$4,VLOOKUP(C35,'Mead-Elevation-Area'!$B$5:$E$676,4),0)</f>
        <v>#N/A</v>
      </c>
      <c r="C35" s="12" t="e">
        <f t="shared" ca="1" si="6"/>
        <v>#N/A</v>
      </c>
      <c r="D35" s="17" t="e">
        <f ca="1">B35-Data!$M$9</f>
        <v>#N/A</v>
      </c>
      <c r="E35" s="9" t="e">
        <f ca="1">C35-VLOOKUP(D35,'Mead-Elevation-Area'!$A$5:$B$676,2,TRUE)</f>
        <v>#N/A</v>
      </c>
      <c r="F35" s="9" t="e">
        <f t="shared" ca="1" si="1"/>
        <v>#N/A</v>
      </c>
      <c r="G35" s="9" t="e">
        <f t="shared" ca="1" si="11"/>
        <v>#N/A</v>
      </c>
      <c r="H35" s="9" t="e">
        <f t="shared" ca="1" si="0"/>
        <v>#N/A</v>
      </c>
      <c r="I35" s="12" t="e">
        <f t="shared" ca="1" si="12"/>
        <v>#N/A</v>
      </c>
      <c r="J35" s="26">
        <f t="shared" ca="1" si="13"/>
        <v>0</v>
      </c>
      <c r="O35" s="26">
        <f t="shared" si="5"/>
        <v>26</v>
      </c>
      <c r="P35" s="9" t="e">
        <v>#N/A</v>
      </c>
      <c r="Q35" s="9" t="e">
        <v>#N/A</v>
      </c>
      <c r="R35" s="9" t="e">
        <v>#N/A</v>
      </c>
      <c r="S35" s="9" t="e">
        <v>#N/A</v>
      </c>
      <c r="T35" s="9">
        <v>7687804</v>
      </c>
      <c r="U35" s="9">
        <v>10611298.00003</v>
      </c>
    </row>
    <row r="36" spans="1:21" x14ac:dyDescent="0.35">
      <c r="A36" s="26">
        <v>27</v>
      </c>
      <c r="B36" s="17" t="e">
        <f ca="1">OFFSET('Mead-Elevation-Area'!$A$4,VLOOKUP(C36,'Mead-Elevation-Area'!$B$5:$E$676,4),0)</f>
        <v>#N/A</v>
      </c>
      <c r="C36" s="12" t="e">
        <f t="shared" ca="1" si="6"/>
        <v>#N/A</v>
      </c>
      <c r="D36" s="17" t="e">
        <f ca="1">B36-Data!$M$9</f>
        <v>#N/A</v>
      </c>
      <c r="E36" s="9" t="e">
        <f ca="1">C36-VLOOKUP(D36,'Mead-Elevation-Area'!$A$5:$B$676,2,TRUE)</f>
        <v>#N/A</v>
      </c>
      <c r="F36" s="9" t="e">
        <f t="shared" ca="1" si="1"/>
        <v>#N/A</v>
      </c>
      <c r="G36" s="9" t="e">
        <f t="shared" ca="1" si="11"/>
        <v>#N/A</v>
      </c>
      <c r="H36" s="9" t="e">
        <f t="shared" ca="1" si="0"/>
        <v>#N/A</v>
      </c>
      <c r="I36" s="12" t="e">
        <f t="shared" ca="1" si="12"/>
        <v>#N/A</v>
      </c>
      <c r="J36" s="26">
        <f t="shared" ca="1" si="13"/>
        <v>0</v>
      </c>
      <c r="O36" s="26">
        <f t="shared" si="5"/>
        <v>27</v>
      </c>
      <c r="P36" s="9" t="e">
        <v>#N/A</v>
      </c>
      <c r="Q36" s="9" t="e">
        <v>#N/A</v>
      </c>
      <c r="R36" s="9" t="e">
        <v>#N/A</v>
      </c>
      <c r="S36" s="9" t="e">
        <v>#N/A</v>
      </c>
      <c r="T36" s="9">
        <v>7542700</v>
      </c>
      <c r="U36" s="9">
        <v>10776998</v>
      </c>
    </row>
    <row r="37" spans="1:21" x14ac:dyDescent="0.35">
      <c r="A37" s="26">
        <v>28</v>
      </c>
      <c r="B37" s="17" t="e">
        <f ca="1">OFFSET('Mead-Elevation-Area'!$A$4,VLOOKUP(C37,'Mead-Elevation-Area'!$B$5:$E$676,4),0)</f>
        <v>#N/A</v>
      </c>
      <c r="C37" s="12" t="e">
        <f t="shared" ca="1" si="6"/>
        <v>#N/A</v>
      </c>
      <c r="D37" s="17" t="e">
        <f ca="1">B37-Data!$M$9</f>
        <v>#N/A</v>
      </c>
      <c r="E37" s="9" t="e">
        <f ca="1">C37-VLOOKUP(D37,'Mead-Elevation-Area'!$A$5:$B$676,2,TRUE)</f>
        <v>#N/A</v>
      </c>
      <c r="F37" s="9" t="e">
        <f t="shared" ca="1" si="1"/>
        <v>#N/A</v>
      </c>
      <c r="G37" s="9" t="e">
        <f t="shared" ca="1" si="11"/>
        <v>#N/A</v>
      </c>
      <c r="H37" s="9" t="e">
        <f t="shared" ca="1" si="0"/>
        <v>#N/A</v>
      </c>
      <c r="I37" s="12" t="e">
        <f t="shared" ca="1" si="12"/>
        <v>#N/A</v>
      </c>
      <c r="J37" s="26">
        <f t="shared" ca="1" si="13"/>
        <v>0</v>
      </c>
      <c r="O37" s="26">
        <f t="shared" si="5"/>
        <v>28</v>
      </c>
      <c r="P37" s="9" t="e">
        <v>#N/A</v>
      </c>
      <c r="Q37" s="9" t="e">
        <v>#N/A</v>
      </c>
      <c r="R37" s="9" t="e">
        <v>#N/A</v>
      </c>
      <c r="S37" s="9" t="e">
        <v>#N/A</v>
      </c>
      <c r="T37" s="9">
        <v>7653008</v>
      </c>
      <c r="U37" s="9">
        <v>10944098</v>
      </c>
    </row>
  </sheetData>
  <sortState ref="M6:N16">
    <sortCondition ref="M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C5" sqref="C5:C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8" customFormat="1" x14ac:dyDescent="0.35">
      <c r="A1" s="18" t="s">
        <v>63</v>
      </c>
    </row>
    <row r="2" spans="1:13" x14ac:dyDescent="0.35">
      <c r="A2" t="s">
        <v>64</v>
      </c>
    </row>
    <row r="4" spans="1:13" x14ac:dyDescent="0.35">
      <c r="A4" s="19" t="s">
        <v>65</v>
      </c>
      <c r="B4" s="19" t="s">
        <v>66</v>
      </c>
      <c r="C4" s="19" t="s">
        <v>67</v>
      </c>
      <c r="D4" s="19" t="s">
        <v>68</v>
      </c>
      <c r="E4" s="20" t="s">
        <v>69</v>
      </c>
      <c r="G4" s="19"/>
    </row>
    <row r="5" spans="1:13" x14ac:dyDescent="0.35">
      <c r="A5" s="21">
        <v>895</v>
      </c>
      <c r="B5" s="3">
        <v>0</v>
      </c>
      <c r="C5" s="3">
        <v>2035000.0000000002</v>
      </c>
      <c r="D5" s="3">
        <v>30172.000000100001</v>
      </c>
      <c r="E5" s="15">
        <v>1</v>
      </c>
    </row>
    <row r="6" spans="1:13" x14ac:dyDescent="0.35">
      <c r="A6" s="21">
        <v>895.5</v>
      </c>
      <c r="B6" s="3">
        <v>15111</v>
      </c>
      <c r="C6" s="3">
        <v>2050111.0000000002</v>
      </c>
      <c r="D6" s="3">
        <v>30270</v>
      </c>
      <c r="E6" s="15">
        <v>2</v>
      </c>
    </row>
    <row r="7" spans="1:13" x14ac:dyDescent="0.35">
      <c r="A7" s="21">
        <v>896</v>
      </c>
      <c r="B7" s="3">
        <v>30270</v>
      </c>
      <c r="C7" s="3">
        <v>2065270.0000000002</v>
      </c>
      <c r="D7" s="3">
        <v>30367.999999899999</v>
      </c>
      <c r="E7" s="15">
        <v>3</v>
      </c>
    </row>
    <row r="8" spans="1:13" x14ac:dyDescent="0.35">
      <c r="A8" s="21">
        <v>896.5</v>
      </c>
      <c r="B8" s="3">
        <v>45479</v>
      </c>
      <c r="C8" s="3">
        <v>2080479.0000000002</v>
      </c>
      <c r="D8" s="3">
        <v>30466</v>
      </c>
      <c r="E8" s="15">
        <v>4</v>
      </c>
    </row>
    <row r="9" spans="1:13" x14ac:dyDescent="0.35">
      <c r="A9" s="21">
        <v>897</v>
      </c>
      <c r="B9" s="22">
        <v>60736</v>
      </c>
      <c r="C9" s="3">
        <v>2095736.0000000002</v>
      </c>
      <c r="D9" s="3">
        <v>30563.999999899999</v>
      </c>
      <c r="E9" s="15">
        <v>5</v>
      </c>
    </row>
    <row r="10" spans="1:13" x14ac:dyDescent="0.35">
      <c r="A10" s="21">
        <v>897.5</v>
      </c>
      <c r="B10" s="22">
        <v>76043</v>
      </c>
      <c r="C10" s="3">
        <v>2111043</v>
      </c>
      <c r="D10" s="3">
        <v>30662.000000100001</v>
      </c>
      <c r="E10" s="15">
        <v>6</v>
      </c>
    </row>
    <row r="11" spans="1:13" x14ac:dyDescent="0.35">
      <c r="A11" s="21">
        <v>898</v>
      </c>
      <c r="B11" s="3">
        <v>91397.999999899999</v>
      </c>
      <c r="C11" s="3">
        <v>2126397.9999999003</v>
      </c>
      <c r="D11" s="3">
        <v>30760</v>
      </c>
      <c r="E11" s="15">
        <v>7</v>
      </c>
    </row>
    <row r="12" spans="1:13" x14ac:dyDescent="0.35">
      <c r="A12" s="21">
        <v>898.5</v>
      </c>
      <c r="B12" s="3">
        <v>106803</v>
      </c>
      <c r="C12" s="3">
        <v>2141803</v>
      </c>
      <c r="D12" s="3">
        <v>30857.999999899999</v>
      </c>
      <c r="E12" s="15">
        <v>8</v>
      </c>
    </row>
    <row r="13" spans="1:13" x14ac:dyDescent="0.35">
      <c r="A13" s="21">
        <v>899</v>
      </c>
      <c r="B13" s="3">
        <v>122257</v>
      </c>
      <c r="C13" s="3">
        <v>2157257</v>
      </c>
      <c r="D13" s="3">
        <v>30956</v>
      </c>
      <c r="E13" s="15">
        <v>9</v>
      </c>
      <c r="I13" s="3"/>
      <c r="J13" s="3"/>
      <c r="K13" s="3"/>
      <c r="L13" s="3"/>
      <c r="M13" s="10"/>
    </row>
    <row r="14" spans="1:13" x14ac:dyDescent="0.35">
      <c r="A14" s="21">
        <v>899.5</v>
      </c>
      <c r="B14" s="3">
        <v>137759</v>
      </c>
      <c r="C14" s="3">
        <v>2172759</v>
      </c>
      <c r="D14" s="3">
        <v>31053.999999899999</v>
      </c>
      <c r="E14" s="15">
        <v>10</v>
      </c>
    </row>
    <row r="15" spans="1:13" x14ac:dyDescent="0.35">
      <c r="A15" s="21">
        <v>900</v>
      </c>
      <c r="B15" s="3">
        <v>153311</v>
      </c>
      <c r="C15" s="3">
        <v>2188311</v>
      </c>
      <c r="D15" s="3">
        <v>31152.000000100001</v>
      </c>
      <c r="E15" s="15">
        <v>11</v>
      </c>
    </row>
    <row r="16" spans="1:13" x14ac:dyDescent="0.35">
      <c r="A16" s="21">
        <v>900.5</v>
      </c>
      <c r="B16" s="3">
        <v>168917</v>
      </c>
      <c r="C16" s="3">
        <v>2203917</v>
      </c>
      <c r="D16" s="3">
        <v>31273.000000100001</v>
      </c>
      <c r="E16" s="15">
        <v>12</v>
      </c>
    </row>
    <row r="17" spans="1:5" x14ac:dyDescent="0.35">
      <c r="A17" s="21">
        <v>901</v>
      </c>
      <c r="B17" s="3">
        <v>184584</v>
      </c>
      <c r="C17" s="3">
        <v>2219584</v>
      </c>
      <c r="D17" s="3">
        <v>31394</v>
      </c>
      <c r="E17" s="15">
        <v>13</v>
      </c>
    </row>
    <row r="18" spans="1:5" x14ac:dyDescent="0.35">
      <c r="A18" s="21">
        <v>901.5</v>
      </c>
      <c r="B18" s="3">
        <v>200311</v>
      </c>
      <c r="C18" s="3">
        <v>2235311</v>
      </c>
      <c r="D18" s="3">
        <v>31514.000000100001</v>
      </c>
      <c r="E18" s="15">
        <v>14</v>
      </c>
    </row>
    <row r="19" spans="1:5" x14ac:dyDescent="0.35">
      <c r="A19" s="21">
        <v>902</v>
      </c>
      <c r="B19" s="3">
        <v>216098</v>
      </c>
      <c r="C19" s="3">
        <v>2251098</v>
      </c>
      <c r="D19" s="3">
        <v>31635.000000100001</v>
      </c>
      <c r="E19" s="15">
        <v>15</v>
      </c>
    </row>
    <row r="20" spans="1:5" x14ac:dyDescent="0.35">
      <c r="A20" s="21">
        <v>902.5</v>
      </c>
      <c r="B20" s="3">
        <v>231946</v>
      </c>
      <c r="C20" s="3">
        <v>2266946</v>
      </c>
      <c r="D20" s="3">
        <v>31754.999999899999</v>
      </c>
      <c r="E20" s="15">
        <v>16</v>
      </c>
    </row>
    <row r="21" spans="1:5" x14ac:dyDescent="0.35">
      <c r="A21" s="21">
        <v>903</v>
      </c>
      <c r="B21" s="3">
        <v>247854</v>
      </c>
      <c r="C21" s="3">
        <v>2282854</v>
      </c>
      <c r="D21" s="3">
        <v>31875.999999899999</v>
      </c>
      <c r="E21" s="15">
        <v>17</v>
      </c>
    </row>
    <row r="22" spans="1:5" x14ac:dyDescent="0.35">
      <c r="A22" s="21">
        <v>903.5</v>
      </c>
      <c r="B22" s="3">
        <v>263822</v>
      </c>
      <c r="C22" s="3">
        <v>2298822</v>
      </c>
      <c r="D22" s="3">
        <v>31997.000000100001</v>
      </c>
      <c r="E22" s="15">
        <v>18</v>
      </c>
    </row>
    <row r="23" spans="1:5" x14ac:dyDescent="0.35">
      <c r="A23" s="21">
        <v>904</v>
      </c>
      <c r="B23" s="3">
        <v>279851</v>
      </c>
      <c r="C23" s="3">
        <v>2314851</v>
      </c>
      <c r="D23" s="3">
        <v>32116.999999899999</v>
      </c>
      <c r="E23" s="15">
        <v>19</v>
      </c>
    </row>
    <row r="24" spans="1:5" x14ac:dyDescent="0.35">
      <c r="A24" s="21">
        <v>904.5</v>
      </c>
      <c r="B24" s="3">
        <v>295939</v>
      </c>
      <c r="C24" s="3">
        <v>2330939</v>
      </c>
      <c r="D24" s="3">
        <v>32237.999999899999</v>
      </c>
      <c r="E24" s="15">
        <v>20</v>
      </c>
    </row>
    <row r="25" spans="1:5" x14ac:dyDescent="0.35">
      <c r="A25" s="21">
        <v>905</v>
      </c>
      <c r="B25" s="3">
        <v>312088</v>
      </c>
      <c r="C25" s="3">
        <v>2347088</v>
      </c>
      <c r="D25" s="3">
        <v>32358.999999899999</v>
      </c>
      <c r="E25" s="15">
        <v>21</v>
      </c>
    </row>
    <row r="26" spans="1:5" x14ac:dyDescent="0.35">
      <c r="A26" s="21">
        <v>905.5</v>
      </c>
      <c r="B26" s="3">
        <v>328298</v>
      </c>
      <c r="C26" s="3">
        <v>2363298</v>
      </c>
      <c r="D26" s="3">
        <v>32479</v>
      </c>
      <c r="E26" s="15">
        <v>22</v>
      </c>
    </row>
    <row r="27" spans="1:5" x14ac:dyDescent="0.35">
      <c r="A27" s="21">
        <v>906</v>
      </c>
      <c r="B27" s="3">
        <v>344568</v>
      </c>
      <c r="C27" s="3">
        <v>2379568</v>
      </c>
      <c r="D27" s="3">
        <v>32599.999999899999</v>
      </c>
      <c r="E27" s="15">
        <v>23</v>
      </c>
    </row>
    <row r="28" spans="1:5" x14ac:dyDescent="0.35">
      <c r="A28" s="21">
        <v>906.5</v>
      </c>
      <c r="B28" s="3">
        <v>360898</v>
      </c>
      <c r="C28" s="3">
        <v>2395898</v>
      </c>
      <c r="D28" s="3">
        <v>32720</v>
      </c>
      <c r="E28" s="15">
        <v>24</v>
      </c>
    </row>
    <row r="29" spans="1:5" x14ac:dyDescent="0.35">
      <c r="A29" s="21">
        <v>907</v>
      </c>
      <c r="B29" s="3">
        <v>377288</v>
      </c>
      <c r="C29" s="3">
        <v>2412288</v>
      </c>
      <c r="D29" s="3">
        <v>32841</v>
      </c>
      <c r="E29" s="15">
        <v>25</v>
      </c>
    </row>
    <row r="30" spans="1:5" x14ac:dyDescent="0.35">
      <c r="A30" s="21">
        <v>907.5</v>
      </c>
      <c r="B30" s="3">
        <v>393739</v>
      </c>
      <c r="C30" s="3">
        <v>2428739</v>
      </c>
      <c r="D30" s="3">
        <v>32962</v>
      </c>
      <c r="E30" s="15">
        <v>26</v>
      </c>
    </row>
    <row r="31" spans="1:5" x14ac:dyDescent="0.35">
      <c r="A31" s="21">
        <v>908</v>
      </c>
      <c r="B31" s="3">
        <v>410250</v>
      </c>
      <c r="C31" s="3">
        <v>2445250</v>
      </c>
      <c r="D31" s="3">
        <v>33082</v>
      </c>
      <c r="E31" s="15">
        <v>27</v>
      </c>
    </row>
    <row r="32" spans="1:5" x14ac:dyDescent="0.35">
      <c r="A32" s="21">
        <v>908.5</v>
      </c>
      <c r="B32" s="3">
        <v>426821</v>
      </c>
      <c r="C32" s="3">
        <v>2461821</v>
      </c>
      <c r="D32" s="3">
        <v>33203</v>
      </c>
      <c r="E32" s="15">
        <v>28</v>
      </c>
    </row>
    <row r="33" spans="1:5" x14ac:dyDescent="0.35">
      <c r="A33" s="21">
        <v>909</v>
      </c>
      <c r="B33" s="3">
        <v>443452</v>
      </c>
      <c r="C33" s="3">
        <v>2478452</v>
      </c>
      <c r="D33" s="3">
        <v>33323.000000100001</v>
      </c>
      <c r="E33" s="15">
        <v>29</v>
      </c>
    </row>
    <row r="34" spans="1:5" x14ac:dyDescent="0.35">
      <c r="A34" s="21">
        <v>909.5</v>
      </c>
      <c r="B34" s="3">
        <v>460144</v>
      </c>
      <c r="C34" s="3">
        <v>2495144</v>
      </c>
      <c r="D34" s="3">
        <v>33444.000000100001</v>
      </c>
      <c r="E34" s="15">
        <v>30</v>
      </c>
    </row>
    <row r="35" spans="1:5" x14ac:dyDescent="0.35">
      <c r="A35" s="21">
        <v>910</v>
      </c>
      <c r="B35" s="3">
        <v>476896</v>
      </c>
      <c r="C35" s="3">
        <v>2511896</v>
      </c>
      <c r="D35" s="3">
        <v>33565</v>
      </c>
      <c r="E35" s="15">
        <v>31</v>
      </c>
    </row>
    <row r="36" spans="1:5" x14ac:dyDescent="0.35">
      <c r="A36" s="21">
        <v>910.5</v>
      </c>
      <c r="B36" s="3">
        <v>493708</v>
      </c>
      <c r="C36" s="3">
        <v>2528708</v>
      </c>
      <c r="D36" s="3">
        <v>33683.000000100001</v>
      </c>
      <c r="E36" s="15">
        <v>32</v>
      </c>
    </row>
    <row r="37" spans="1:5" x14ac:dyDescent="0.35">
      <c r="A37" s="21">
        <v>911</v>
      </c>
      <c r="B37" s="3">
        <v>510579</v>
      </c>
      <c r="C37" s="3">
        <v>2545579</v>
      </c>
      <c r="D37" s="3">
        <v>33800</v>
      </c>
      <c r="E37" s="15">
        <v>33</v>
      </c>
    </row>
    <row r="38" spans="1:5" x14ac:dyDescent="0.35">
      <c r="A38" s="21">
        <v>911.5</v>
      </c>
      <c r="B38" s="3">
        <v>527509</v>
      </c>
      <c r="C38" s="3">
        <v>2562509</v>
      </c>
      <c r="D38" s="3">
        <v>33918</v>
      </c>
      <c r="E38" s="15">
        <v>34</v>
      </c>
    </row>
    <row r="39" spans="1:5" x14ac:dyDescent="0.35">
      <c r="A39" s="21">
        <v>912</v>
      </c>
      <c r="B39" s="3">
        <v>544497</v>
      </c>
      <c r="C39" s="3">
        <v>2579497</v>
      </c>
      <c r="D39" s="3">
        <v>34036</v>
      </c>
      <c r="E39" s="15">
        <v>35</v>
      </c>
    </row>
    <row r="40" spans="1:5" x14ac:dyDescent="0.35">
      <c r="A40" s="21">
        <v>912.5</v>
      </c>
      <c r="B40" s="3">
        <v>561545</v>
      </c>
      <c r="C40" s="3">
        <v>2596545</v>
      </c>
      <c r="D40" s="3">
        <v>34154.000000100001</v>
      </c>
      <c r="E40" s="15">
        <v>36</v>
      </c>
    </row>
    <row r="41" spans="1:5" x14ac:dyDescent="0.35">
      <c r="A41" s="21">
        <v>913</v>
      </c>
      <c r="B41" s="3">
        <v>578651</v>
      </c>
      <c r="C41" s="3">
        <v>2613651</v>
      </c>
      <c r="D41" s="3">
        <v>34271.999999899999</v>
      </c>
      <c r="E41" s="15">
        <v>37</v>
      </c>
    </row>
    <row r="42" spans="1:5" x14ac:dyDescent="0.35">
      <c r="A42" s="21">
        <v>913.5</v>
      </c>
      <c r="B42" s="3">
        <v>595817</v>
      </c>
      <c r="C42" s="3">
        <v>2630817</v>
      </c>
      <c r="D42" s="3">
        <v>34389.999999899999</v>
      </c>
      <c r="E42" s="15">
        <v>38</v>
      </c>
    </row>
    <row r="43" spans="1:5" x14ac:dyDescent="0.35">
      <c r="A43" s="21">
        <v>914</v>
      </c>
      <c r="B43" s="3">
        <v>613041</v>
      </c>
      <c r="C43" s="3">
        <v>2648041</v>
      </c>
      <c r="D43" s="3">
        <v>34508</v>
      </c>
      <c r="E43" s="15">
        <v>39</v>
      </c>
    </row>
    <row r="44" spans="1:5" x14ac:dyDescent="0.35">
      <c r="A44" s="21">
        <v>914.5</v>
      </c>
      <c r="B44" s="3">
        <v>630324</v>
      </c>
      <c r="C44" s="3">
        <v>2665324</v>
      </c>
      <c r="D44" s="3">
        <v>34626</v>
      </c>
      <c r="E44" s="15">
        <v>40</v>
      </c>
    </row>
    <row r="45" spans="1:5" x14ac:dyDescent="0.35">
      <c r="A45" s="21">
        <v>915</v>
      </c>
      <c r="B45" s="3">
        <v>647667</v>
      </c>
      <c r="C45" s="3">
        <v>2682667</v>
      </c>
      <c r="D45" s="3">
        <v>34742.999999899999</v>
      </c>
      <c r="E45" s="15">
        <v>41</v>
      </c>
    </row>
    <row r="46" spans="1:5" x14ac:dyDescent="0.35">
      <c r="A46" s="21">
        <v>915.5</v>
      </c>
      <c r="B46" s="3">
        <v>665068</v>
      </c>
      <c r="C46" s="3">
        <v>2700068</v>
      </c>
      <c r="D46" s="3">
        <v>34860.999999899999</v>
      </c>
      <c r="E46" s="15">
        <v>42</v>
      </c>
    </row>
    <row r="47" spans="1:5" x14ac:dyDescent="0.35">
      <c r="A47" s="21">
        <v>916</v>
      </c>
      <c r="B47" s="3">
        <v>682528</v>
      </c>
      <c r="C47" s="3">
        <v>2717528</v>
      </c>
      <c r="D47" s="3">
        <v>34979</v>
      </c>
      <c r="E47" s="15">
        <v>43</v>
      </c>
    </row>
    <row r="48" spans="1:5" x14ac:dyDescent="0.35">
      <c r="A48" s="21">
        <v>916.5</v>
      </c>
      <c r="B48" s="3">
        <v>700047</v>
      </c>
      <c r="C48" s="3">
        <v>2735047</v>
      </c>
      <c r="D48" s="3">
        <v>35097</v>
      </c>
      <c r="E48" s="15">
        <v>44</v>
      </c>
    </row>
    <row r="49" spans="1:5" x14ac:dyDescent="0.35">
      <c r="A49" s="21">
        <v>917</v>
      </c>
      <c r="B49" s="3">
        <v>717625</v>
      </c>
      <c r="C49" s="3">
        <v>2752625</v>
      </c>
      <c r="D49" s="3">
        <v>35215</v>
      </c>
      <c r="E49" s="15">
        <v>45</v>
      </c>
    </row>
    <row r="50" spans="1:5" x14ac:dyDescent="0.35">
      <c r="A50" s="21">
        <v>917.5</v>
      </c>
      <c r="B50" s="3">
        <v>735262</v>
      </c>
      <c r="C50" s="3">
        <v>2770262</v>
      </c>
      <c r="D50" s="3">
        <v>35333.000000100001</v>
      </c>
      <c r="E50" s="15">
        <v>46</v>
      </c>
    </row>
    <row r="51" spans="1:5" x14ac:dyDescent="0.35">
      <c r="A51" s="21">
        <v>918</v>
      </c>
      <c r="B51" s="3">
        <v>752958</v>
      </c>
      <c r="C51" s="3">
        <v>2787958</v>
      </c>
      <c r="D51" s="3">
        <v>35451.000000100001</v>
      </c>
      <c r="E51" s="15">
        <v>47</v>
      </c>
    </row>
    <row r="52" spans="1:5" x14ac:dyDescent="0.35">
      <c r="A52" s="21">
        <v>918.5</v>
      </c>
      <c r="B52" s="3">
        <v>770713</v>
      </c>
      <c r="C52" s="3">
        <v>2805713</v>
      </c>
      <c r="D52" s="3">
        <v>35568.999999899999</v>
      </c>
      <c r="E52" s="15">
        <v>48</v>
      </c>
    </row>
    <row r="53" spans="1:5" x14ac:dyDescent="0.35">
      <c r="A53" s="21">
        <v>919</v>
      </c>
      <c r="B53" s="3">
        <v>788526</v>
      </c>
      <c r="C53" s="3">
        <v>2823526</v>
      </c>
      <c r="D53" s="3">
        <v>35686.000000100001</v>
      </c>
      <c r="E53" s="15">
        <v>49</v>
      </c>
    </row>
    <row r="54" spans="1:5" x14ac:dyDescent="0.35">
      <c r="A54" s="21">
        <v>919.5</v>
      </c>
      <c r="B54" s="3">
        <v>806399</v>
      </c>
      <c r="C54" s="3">
        <v>2841399</v>
      </c>
      <c r="D54" s="3">
        <v>35804.000000100001</v>
      </c>
      <c r="E54" s="15">
        <v>50</v>
      </c>
    </row>
    <row r="55" spans="1:5" x14ac:dyDescent="0.35">
      <c r="A55" s="21">
        <v>920</v>
      </c>
      <c r="B55" s="3">
        <v>824331.00000200002</v>
      </c>
      <c r="C55" s="3">
        <v>2859331.0000020005</v>
      </c>
      <c r="D55" s="3">
        <v>35921.999999899999</v>
      </c>
      <c r="E55" s="15">
        <v>51</v>
      </c>
    </row>
    <row r="56" spans="1:5" x14ac:dyDescent="0.35">
      <c r="A56" s="21">
        <v>920.5</v>
      </c>
      <c r="B56" s="3">
        <v>842319.99999799998</v>
      </c>
      <c r="C56" s="3">
        <v>2877319.9999980005</v>
      </c>
      <c r="D56" s="3">
        <v>36036.000000100001</v>
      </c>
      <c r="E56" s="15">
        <v>52</v>
      </c>
    </row>
    <row r="57" spans="1:5" x14ac:dyDescent="0.35">
      <c r="A57" s="21">
        <v>921</v>
      </c>
      <c r="B57" s="3">
        <v>860367.00000400003</v>
      </c>
      <c r="C57" s="3">
        <v>2895367.000004</v>
      </c>
      <c r="D57" s="3">
        <v>36150.000000100001</v>
      </c>
      <c r="E57" s="15">
        <v>53</v>
      </c>
    </row>
    <row r="58" spans="1:5" x14ac:dyDescent="0.35">
      <c r="A58" s="21">
        <v>921.5</v>
      </c>
      <c r="B58" s="3">
        <v>878470.99999799998</v>
      </c>
      <c r="C58" s="3">
        <v>2913470.9999980005</v>
      </c>
      <c r="D58" s="3">
        <v>36264</v>
      </c>
      <c r="E58" s="15">
        <v>54</v>
      </c>
    </row>
    <row r="59" spans="1:5" x14ac:dyDescent="0.35">
      <c r="A59" s="21">
        <v>922</v>
      </c>
      <c r="B59" s="3">
        <v>896630.99999799998</v>
      </c>
      <c r="C59" s="3">
        <v>2931630.9999980005</v>
      </c>
      <c r="D59" s="3">
        <v>36378</v>
      </c>
      <c r="E59" s="15">
        <v>55</v>
      </c>
    </row>
    <row r="60" spans="1:5" x14ac:dyDescent="0.35">
      <c r="A60" s="21">
        <v>922.5</v>
      </c>
      <c r="B60" s="3">
        <v>914849.00000100001</v>
      </c>
      <c r="C60" s="3">
        <v>2949849.0000010002</v>
      </c>
      <c r="D60" s="3">
        <v>36491.999999899999</v>
      </c>
      <c r="E60" s="15">
        <v>56</v>
      </c>
    </row>
    <row r="61" spans="1:5" x14ac:dyDescent="0.35">
      <c r="A61" s="21">
        <v>923</v>
      </c>
      <c r="B61" s="3">
        <v>933123.00000200002</v>
      </c>
      <c r="C61" s="3">
        <v>2968123.0000020005</v>
      </c>
      <c r="D61" s="3">
        <v>36607.000000100001</v>
      </c>
      <c r="E61" s="15">
        <v>57</v>
      </c>
    </row>
    <row r="62" spans="1:5" x14ac:dyDescent="0.35">
      <c r="A62" s="21">
        <v>923.5</v>
      </c>
      <c r="B62" s="3">
        <v>951454.99999699998</v>
      </c>
      <c r="C62" s="3">
        <v>2986454.9999970002</v>
      </c>
      <c r="D62" s="3">
        <v>36721</v>
      </c>
      <c r="E62" s="15">
        <v>58</v>
      </c>
    </row>
    <row r="63" spans="1:5" x14ac:dyDescent="0.35">
      <c r="A63" s="21">
        <v>924</v>
      </c>
      <c r="B63" s="3">
        <v>969843.99999599997</v>
      </c>
      <c r="C63" s="3">
        <v>3004843.999996</v>
      </c>
      <c r="D63" s="3">
        <v>36835</v>
      </c>
      <c r="E63" s="15">
        <v>59</v>
      </c>
    </row>
    <row r="64" spans="1:5" x14ac:dyDescent="0.35">
      <c r="A64" s="21">
        <v>924.5</v>
      </c>
      <c r="B64" s="3">
        <v>988290</v>
      </c>
      <c r="C64" s="3">
        <v>3023290</v>
      </c>
      <c r="D64" s="3">
        <v>36948.999999899999</v>
      </c>
      <c r="E64" s="15">
        <v>60</v>
      </c>
    </row>
    <row r="65" spans="1:5" x14ac:dyDescent="0.35">
      <c r="A65" s="21">
        <v>925</v>
      </c>
      <c r="B65" s="3">
        <v>1006793</v>
      </c>
      <c r="C65" s="3">
        <v>3041793</v>
      </c>
      <c r="D65" s="3">
        <v>37062.999999899999</v>
      </c>
      <c r="E65" s="15">
        <v>61</v>
      </c>
    </row>
    <row r="66" spans="1:5" x14ac:dyDescent="0.35">
      <c r="A66" s="21">
        <v>925.5</v>
      </c>
      <c r="B66" s="3">
        <v>1025353</v>
      </c>
      <c r="C66" s="3">
        <v>3060353</v>
      </c>
      <c r="D66" s="3">
        <v>37177.000000100001</v>
      </c>
      <c r="E66" s="15">
        <v>62</v>
      </c>
    </row>
    <row r="67" spans="1:5" x14ac:dyDescent="0.35">
      <c r="A67" s="21">
        <v>926</v>
      </c>
      <c r="B67" s="3">
        <v>1043970</v>
      </c>
      <c r="C67" s="3">
        <v>3078970</v>
      </c>
      <c r="D67" s="3">
        <v>37291.000000100001</v>
      </c>
      <c r="E67" s="15">
        <v>63</v>
      </c>
    </row>
    <row r="68" spans="1:5" x14ac:dyDescent="0.35">
      <c r="A68" s="21">
        <v>926.5</v>
      </c>
      <c r="B68" s="3">
        <v>1062644</v>
      </c>
      <c r="C68" s="3">
        <v>3097644</v>
      </c>
      <c r="D68" s="3">
        <v>37405</v>
      </c>
      <c r="E68" s="15">
        <v>64</v>
      </c>
    </row>
    <row r="69" spans="1:5" x14ac:dyDescent="0.35">
      <c r="A69" s="21">
        <v>927</v>
      </c>
      <c r="B69" s="3">
        <v>1081375</v>
      </c>
      <c r="C69" s="3">
        <v>3116375</v>
      </c>
      <c r="D69" s="3">
        <v>37519</v>
      </c>
      <c r="E69" s="15">
        <v>65</v>
      </c>
    </row>
    <row r="70" spans="1:5" x14ac:dyDescent="0.35">
      <c r="A70" s="21">
        <v>927.5</v>
      </c>
      <c r="B70" s="3">
        <v>1100163</v>
      </c>
      <c r="C70" s="3">
        <v>3135163</v>
      </c>
      <c r="D70" s="3">
        <v>37633</v>
      </c>
      <c r="E70" s="15">
        <v>66</v>
      </c>
    </row>
    <row r="71" spans="1:5" x14ac:dyDescent="0.35">
      <c r="A71" s="21">
        <v>928</v>
      </c>
      <c r="B71" s="3">
        <v>1119008</v>
      </c>
      <c r="C71" s="3">
        <v>3154008</v>
      </c>
      <c r="D71" s="3">
        <v>37746.999999899999</v>
      </c>
      <c r="E71" s="15">
        <v>67</v>
      </c>
    </row>
    <row r="72" spans="1:5" x14ac:dyDescent="0.35">
      <c r="A72" s="21">
        <v>928.5</v>
      </c>
      <c r="B72" s="3">
        <v>1137910</v>
      </c>
      <c r="C72" s="3">
        <v>3172910</v>
      </c>
      <c r="D72" s="3">
        <v>37860.999999899999</v>
      </c>
      <c r="E72" s="15">
        <v>68</v>
      </c>
    </row>
    <row r="73" spans="1:5" x14ac:dyDescent="0.35">
      <c r="A73" s="21">
        <v>929</v>
      </c>
      <c r="B73" s="3">
        <v>1156869</v>
      </c>
      <c r="C73" s="3">
        <v>3191869</v>
      </c>
      <c r="D73" s="3">
        <v>37975.000000100001</v>
      </c>
      <c r="E73" s="15">
        <v>69</v>
      </c>
    </row>
    <row r="74" spans="1:5" x14ac:dyDescent="0.35">
      <c r="A74" s="21">
        <v>929.5</v>
      </c>
      <c r="B74" s="3">
        <v>1175885</v>
      </c>
      <c r="C74" s="3">
        <v>3210885</v>
      </c>
      <c r="D74" s="3">
        <v>38089.000000100001</v>
      </c>
      <c r="E74" s="15">
        <v>70</v>
      </c>
    </row>
    <row r="75" spans="1:5" x14ac:dyDescent="0.35">
      <c r="A75" s="21">
        <v>930</v>
      </c>
      <c r="B75" s="3">
        <v>1194958</v>
      </c>
      <c r="C75" s="3">
        <v>3229958</v>
      </c>
      <c r="D75" s="3">
        <v>38203</v>
      </c>
      <c r="E75" s="15">
        <v>71</v>
      </c>
    </row>
    <row r="76" spans="1:5" x14ac:dyDescent="0.35">
      <c r="A76" s="21">
        <v>930.5</v>
      </c>
      <c r="B76" s="3">
        <v>1214089</v>
      </c>
      <c r="C76" s="3">
        <v>3249089</v>
      </c>
      <c r="D76" s="3">
        <v>38319.999999899999</v>
      </c>
      <c r="E76" s="15">
        <v>72</v>
      </c>
    </row>
    <row r="77" spans="1:5" x14ac:dyDescent="0.35">
      <c r="A77" s="21">
        <v>931</v>
      </c>
      <c r="B77" s="3">
        <v>1233278</v>
      </c>
      <c r="C77" s="3">
        <v>3268278</v>
      </c>
      <c r="D77" s="3">
        <v>38435.999999899999</v>
      </c>
      <c r="E77" s="15">
        <v>73</v>
      </c>
    </row>
    <row r="78" spans="1:5" x14ac:dyDescent="0.35">
      <c r="A78" s="21">
        <v>931.5</v>
      </c>
      <c r="B78" s="3">
        <v>1252525</v>
      </c>
      <c r="C78" s="3">
        <v>3287525</v>
      </c>
      <c r="D78" s="3">
        <v>38551.999999899999</v>
      </c>
      <c r="E78" s="15">
        <v>74</v>
      </c>
    </row>
    <row r="79" spans="1:5" x14ac:dyDescent="0.35">
      <c r="A79" s="21">
        <v>932</v>
      </c>
      <c r="B79" s="3">
        <v>1271830</v>
      </c>
      <c r="C79" s="3">
        <v>3306830</v>
      </c>
      <c r="D79" s="3">
        <v>38667.999999899999</v>
      </c>
      <c r="E79" s="15">
        <v>75</v>
      </c>
    </row>
    <row r="80" spans="1:5" x14ac:dyDescent="0.35">
      <c r="A80" s="21">
        <v>932.5</v>
      </c>
      <c r="B80" s="3">
        <v>1291193</v>
      </c>
      <c r="C80" s="3">
        <v>3326193</v>
      </c>
      <c r="D80" s="3">
        <v>38783.999999899999</v>
      </c>
      <c r="E80" s="15">
        <v>76</v>
      </c>
    </row>
    <row r="81" spans="1:5" x14ac:dyDescent="0.35">
      <c r="A81" s="21">
        <v>933</v>
      </c>
      <c r="B81" s="3">
        <v>1310614</v>
      </c>
      <c r="C81" s="3">
        <v>3345614</v>
      </c>
      <c r="D81" s="3">
        <v>38899.999999899999</v>
      </c>
      <c r="E81" s="15">
        <v>77</v>
      </c>
    </row>
    <row r="82" spans="1:5" x14ac:dyDescent="0.35">
      <c r="A82" s="21">
        <v>933.5</v>
      </c>
      <c r="B82" s="3">
        <v>1330093</v>
      </c>
      <c r="C82" s="3">
        <v>3365093</v>
      </c>
      <c r="D82" s="3">
        <v>39015.999999899999</v>
      </c>
      <c r="E82" s="15">
        <v>78</v>
      </c>
    </row>
    <row r="83" spans="1:5" x14ac:dyDescent="0.35">
      <c r="A83" s="21">
        <v>934</v>
      </c>
      <c r="B83" s="3">
        <v>1349630</v>
      </c>
      <c r="C83" s="3">
        <v>3384630</v>
      </c>
      <c r="D83" s="3">
        <v>39133.000000100001</v>
      </c>
      <c r="E83" s="15">
        <v>79</v>
      </c>
    </row>
    <row r="84" spans="1:5" x14ac:dyDescent="0.35">
      <c r="A84" s="21">
        <v>934.5</v>
      </c>
      <c r="B84" s="3">
        <v>1369226</v>
      </c>
      <c r="C84" s="3">
        <v>3404226</v>
      </c>
      <c r="D84" s="3">
        <v>39249.000000100001</v>
      </c>
      <c r="E84" s="15">
        <v>80</v>
      </c>
    </row>
    <row r="85" spans="1:5" x14ac:dyDescent="0.35">
      <c r="A85" s="21">
        <v>935</v>
      </c>
      <c r="B85" s="3">
        <v>1388879</v>
      </c>
      <c r="C85" s="3">
        <v>3423879</v>
      </c>
      <c r="D85" s="3">
        <v>39365.000000100001</v>
      </c>
      <c r="E85" s="15">
        <v>81</v>
      </c>
    </row>
    <row r="86" spans="1:5" x14ac:dyDescent="0.35">
      <c r="A86" s="21">
        <v>935.5</v>
      </c>
      <c r="B86" s="3">
        <v>1408591</v>
      </c>
      <c r="C86" s="3">
        <v>3443591</v>
      </c>
      <c r="D86" s="3">
        <v>39481.000000100001</v>
      </c>
      <c r="E86" s="15">
        <v>82</v>
      </c>
    </row>
    <row r="87" spans="1:5" x14ac:dyDescent="0.35">
      <c r="A87" s="21">
        <v>936</v>
      </c>
      <c r="B87" s="3">
        <v>1428360</v>
      </c>
      <c r="C87" s="3">
        <v>3463360</v>
      </c>
      <c r="D87" s="3">
        <v>39597.000000100001</v>
      </c>
      <c r="E87" s="15">
        <v>83</v>
      </c>
    </row>
    <row r="88" spans="1:5" x14ac:dyDescent="0.35">
      <c r="A88" s="21">
        <v>936.5</v>
      </c>
      <c r="B88" s="3">
        <v>1448188</v>
      </c>
      <c r="C88" s="3">
        <v>3483188</v>
      </c>
      <c r="D88" s="3">
        <v>39713.000000100001</v>
      </c>
      <c r="E88" s="15">
        <v>84</v>
      </c>
    </row>
    <row r="89" spans="1:5" x14ac:dyDescent="0.35">
      <c r="A89" s="21">
        <v>937</v>
      </c>
      <c r="B89" s="3">
        <v>1468074</v>
      </c>
      <c r="C89" s="3">
        <v>3503074</v>
      </c>
      <c r="D89" s="3">
        <v>39830</v>
      </c>
      <c r="E89" s="15">
        <v>85</v>
      </c>
    </row>
    <row r="90" spans="1:5" x14ac:dyDescent="0.35">
      <c r="A90" s="21">
        <v>937.5</v>
      </c>
      <c r="B90" s="3">
        <v>1488018</v>
      </c>
      <c r="C90" s="3">
        <v>3523018</v>
      </c>
      <c r="D90" s="3">
        <v>39946</v>
      </c>
      <c r="E90" s="15">
        <v>86</v>
      </c>
    </row>
    <row r="91" spans="1:5" x14ac:dyDescent="0.35">
      <c r="A91" s="21">
        <v>938</v>
      </c>
      <c r="B91" s="3">
        <v>1508019</v>
      </c>
      <c r="C91" s="3">
        <v>3543019</v>
      </c>
      <c r="D91" s="3">
        <v>40062</v>
      </c>
      <c r="E91" s="15">
        <v>87</v>
      </c>
    </row>
    <row r="92" spans="1:5" x14ac:dyDescent="0.35">
      <c r="A92" s="21">
        <v>938.5</v>
      </c>
      <c r="B92" s="3">
        <v>1528079</v>
      </c>
      <c r="C92" s="3">
        <v>3563079</v>
      </c>
      <c r="D92" s="3">
        <v>40178</v>
      </c>
      <c r="E92" s="15">
        <v>88</v>
      </c>
    </row>
    <row r="93" spans="1:5" x14ac:dyDescent="0.35">
      <c r="A93" s="21">
        <v>939</v>
      </c>
      <c r="B93" s="3">
        <v>1548198</v>
      </c>
      <c r="C93" s="3">
        <v>3583198</v>
      </c>
      <c r="D93" s="3">
        <v>40294</v>
      </c>
      <c r="E93" s="15">
        <v>89</v>
      </c>
    </row>
    <row r="94" spans="1:5" x14ac:dyDescent="0.35">
      <c r="A94" s="21">
        <v>939.5</v>
      </c>
      <c r="B94" s="3">
        <v>1568374</v>
      </c>
      <c r="C94" s="3">
        <v>3603374</v>
      </c>
      <c r="D94" s="3">
        <v>40410</v>
      </c>
      <c r="E94" s="15">
        <v>90</v>
      </c>
    </row>
    <row r="95" spans="1:5" x14ac:dyDescent="0.35">
      <c r="A95" s="21">
        <v>940</v>
      </c>
      <c r="B95" s="3">
        <v>1588608</v>
      </c>
      <c r="C95" s="3">
        <v>3623608</v>
      </c>
      <c r="D95" s="3">
        <v>40527.000000100001</v>
      </c>
      <c r="E95" s="15">
        <v>91</v>
      </c>
    </row>
    <row r="96" spans="1:5" x14ac:dyDescent="0.35">
      <c r="A96" s="21">
        <v>940.5</v>
      </c>
      <c r="B96" s="3">
        <v>1608900</v>
      </c>
      <c r="C96" s="3">
        <v>3643900</v>
      </c>
      <c r="D96" s="3">
        <v>40644</v>
      </c>
      <c r="E96" s="15">
        <v>92</v>
      </c>
    </row>
    <row r="97" spans="1:5" x14ac:dyDescent="0.35">
      <c r="A97" s="21">
        <v>941</v>
      </c>
      <c r="B97" s="3">
        <v>1629251</v>
      </c>
      <c r="C97" s="3">
        <v>3664251</v>
      </c>
      <c r="D97" s="3">
        <v>40760.999999899999</v>
      </c>
      <c r="E97" s="15">
        <v>93</v>
      </c>
    </row>
    <row r="98" spans="1:5" x14ac:dyDescent="0.35">
      <c r="A98" s="21">
        <v>941.5</v>
      </c>
      <c r="B98" s="3">
        <v>1649661</v>
      </c>
      <c r="C98" s="3">
        <v>3684661</v>
      </c>
      <c r="D98" s="3">
        <v>40878</v>
      </c>
      <c r="E98" s="15">
        <v>94</v>
      </c>
    </row>
    <row r="99" spans="1:5" x14ac:dyDescent="0.35">
      <c r="A99" s="21">
        <v>942</v>
      </c>
      <c r="B99" s="3">
        <v>1670130</v>
      </c>
      <c r="C99" s="3">
        <v>3705130</v>
      </c>
      <c r="D99" s="3">
        <v>40994.999999899999</v>
      </c>
      <c r="E99" s="15">
        <v>95</v>
      </c>
    </row>
    <row r="100" spans="1:5" x14ac:dyDescent="0.35">
      <c r="A100" s="21">
        <v>942.5</v>
      </c>
      <c r="B100" s="3">
        <v>1690656</v>
      </c>
      <c r="C100" s="3">
        <v>3725656</v>
      </c>
      <c r="D100" s="3">
        <v>41112.000000100001</v>
      </c>
      <c r="E100" s="15">
        <v>96</v>
      </c>
    </row>
    <row r="101" spans="1:5" x14ac:dyDescent="0.35">
      <c r="A101" s="21">
        <v>943</v>
      </c>
      <c r="B101" s="3">
        <v>1711242</v>
      </c>
      <c r="C101" s="3">
        <v>3746242</v>
      </c>
      <c r="D101" s="3">
        <v>41229</v>
      </c>
      <c r="E101" s="15">
        <v>97</v>
      </c>
    </row>
    <row r="102" spans="1:5" x14ac:dyDescent="0.35">
      <c r="A102" s="21">
        <v>943.5</v>
      </c>
      <c r="B102" s="3">
        <v>1731886</v>
      </c>
      <c r="C102" s="3">
        <v>3766886</v>
      </c>
      <c r="D102" s="3">
        <v>41346.000000100001</v>
      </c>
      <c r="E102" s="15">
        <v>98</v>
      </c>
    </row>
    <row r="103" spans="1:5" x14ac:dyDescent="0.35">
      <c r="A103" s="21">
        <v>944</v>
      </c>
      <c r="B103" s="3">
        <v>1752588</v>
      </c>
      <c r="C103" s="3">
        <v>3787588</v>
      </c>
      <c r="D103" s="3">
        <v>41463</v>
      </c>
      <c r="E103" s="15">
        <v>99</v>
      </c>
    </row>
    <row r="104" spans="1:5" x14ac:dyDescent="0.35">
      <c r="A104" s="21">
        <v>944.5</v>
      </c>
      <c r="B104" s="3">
        <v>1773349</v>
      </c>
      <c r="C104" s="3">
        <v>3808349</v>
      </c>
      <c r="D104" s="3">
        <v>41581</v>
      </c>
      <c r="E104" s="15">
        <v>100</v>
      </c>
    </row>
    <row r="105" spans="1:5" x14ac:dyDescent="0.35">
      <c r="A105" s="21">
        <v>945</v>
      </c>
      <c r="B105" s="3">
        <v>1794169</v>
      </c>
      <c r="C105" s="3">
        <v>3829169</v>
      </c>
      <c r="D105" s="3">
        <v>41697.999999899999</v>
      </c>
      <c r="E105" s="15">
        <v>101</v>
      </c>
    </row>
    <row r="106" spans="1:5" x14ac:dyDescent="0.35">
      <c r="A106" s="21">
        <v>945.5</v>
      </c>
      <c r="B106" s="3">
        <v>1815047</v>
      </c>
      <c r="C106" s="3">
        <v>3850047</v>
      </c>
      <c r="D106" s="3">
        <v>41815.000000100001</v>
      </c>
      <c r="E106" s="15">
        <v>102</v>
      </c>
    </row>
    <row r="107" spans="1:5" x14ac:dyDescent="0.35">
      <c r="A107" s="21">
        <v>946</v>
      </c>
      <c r="B107" s="3">
        <v>1835984</v>
      </c>
      <c r="C107" s="3">
        <v>3870984</v>
      </c>
      <c r="D107" s="3">
        <v>41932</v>
      </c>
      <c r="E107" s="15">
        <v>103</v>
      </c>
    </row>
    <row r="108" spans="1:5" x14ac:dyDescent="0.35">
      <c r="A108" s="21">
        <v>946.5</v>
      </c>
      <c r="B108" s="3">
        <v>1856979</v>
      </c>
      <c r="C108" s="3">
        <v>3891979</v>
      </c>
      <c r="D108" s="3">
        <v>42048.999999899999</v>
      </c>
      <c r="E108" s="15">
        <v>104</v>
      </c>
    </row>
    <row r="109" spans="1:5" x14ac:dyDescent="0.35">
      <c r="A109" s="21">
        <v>947</v>
      </c>
      <c r="B109" s="3">
        <v>1878033</v>
      </c>
      <c r="C109" s="3">
        <v>3913033</v>
      </c>
      <c r="D109" s="3">
        <v>42166</v>
      </c>
      <c r="E109" s="15">
        <v>105</v>
      </c>
    </row>
    <row r="110" spans="1:5" x14ac:dyDescent="0.35">
      <c r="A110" s="21">
        <v>947.5</v>
      </c>
      <c r="B110" s="3">
        <v>1899145</v>
      </c>
      <c r="C110" s="3">
        <v>3934145</v>
      </c>
      <c r="D110" s="3">
        <v>42282.999999899999</v>
      </c>
      <c r="E110" s="15">
        <v>106</v>
      </c>
    </row>
    <row r="111" spans="1:5" x14ac:dyDescent="0.35">
      <c r="A111" s="21">
        <v>948</v>
      </c>
      <c r="B111" s="3">
        <v>1920316</v>
      </c>
      <c r="C111" s="3">
        <v>3955316</v>
      </c>
      <c r="D111" s="3">
        <v>42400.000000100001</v>
      </c>
      <c r="E111" s="15">
        <v>107</v>
      </c>
    </row>
    <row r="112" spans="1:5" x14ac:dyDescent="0.35">
      <c r="A112" s="21">
        <v>948.5</v>
      </c>
      <c r="B112" s="3">
        <v>1941545</v>
      </c>
      <c r="C112" s="3">
        <v>3976545</v>
      </c>
      <c r="D112" s="3">
        <v>42518.000000100001</v>
      </c>
      <c r="E112" s="15">
        <v>108</v>
      </c>
    </row>
    <row r="113" spans="1:5" x14ac:dyDescent="0.35">
      <c r="A113" s="21">
        <v>949</v>
      </c>
      <c r="B113" s="3">
        <v>1962834</v>
      </c>
      <c r="C113" s="3">
        <v>3997834</v>
      </c>
      <c r="D113" s="3">
        <v>42635</v>
      </c>
      <c r="E113" s="15">
        <v>109</v>
      </c>
    </row>
    <row r="114" spans="1:5" x14ac:dyDescent="0.35">
      <c r="A114" s="21">
        <v>949.5</v>
      </c>
      <c r="B114" s="3">
        <v>1984180</v>
      </c>
      <c r="C114" s="3">
        <v>4019180</v>
      </c>
      <c r="D114" s="3">
        <v>42751.999999899999</v>
      </c>
      <c r="E114" s="15">
        <v>110</v>
      </c>
    </row>
    <row r="115" spans="1:5" x14ac:dyDescent="0.35">
      <c r="A115" s="21">
        <v>950</v>
      </c>
      <c r="B115" s="3">
        <v>2005585</v>
      </c>
      <c r="C115" s="3">
        <v>4040585</v>
      </c>
      <c r="D115" s="3">
        <v>42869</v>
      </c>
      <c r="E115" s="15">
        <v>111</v>
      </c>
    </row>
    <row r="116" spans="1:5" x14ac:dyDescent="0.35">
      <c r="A116" s="21">
        <v>950.5</v>
      </c>
      <c r="B116" s="3">
        <v>2027052</v>
      </c>
      <c r="C116" s="3">
        <v>4062052</v>
      </c>
      <c r="D116" s="3">
        <v>42999.000000100001</v>
      </c>
      <c r="E116" s="15">
        <v>112</v>
      </c>
    </row>
    <row r="117" spans="1:5" x14ac:dyDescent="0.35">
      <c r="A117" s="21">
        <v>951</v>
      </c>
      <c r="B117" s="3">
        <v>2048584</v>
      </c>
      <c r="C117" s="3">
        <v>4083584</v>
      </c>
      <c r="D117" s="3">
        <v>43127.999999899999</v>
      </c>
      <c r="E117" s="15">
        <v>113</v>
      </c>
    </row>
    <row r="118" spans="1:5" x14ac:dyDescent="0.35">
      <c r="A118" s="21">
        <v>951.5</v>
      </c>
      <c r="B118" s="3">
        <v>2070180</v>
      </c>
      <c r="C118" s="3">
        <v>4105180</v>
      </c>
      <c r="D118" s="3">
        <v>43258</v>
      </c>
      <c r="E118" s="15">
        <v>114</v>
      </c>
    </row>
    <row r="119" spans="1:5" x14ac:dyDescent="0.35">
      <c r="A119" s="21">
        <v>952</v>
      </c>
      <c r="B119" s="3">
        <v>2091842</v>
      </c>
      <c r="C119" s="3">
        <v>4126842</v>
      </c>
      <c r="D119" s="3">
        <v>43387.000000100001</v>
      </c>
      <c r="E119" s="15">
        <v>115</v>
      </c>
    </row>
    <row r="120" spans="1:5" x14ac:dyDescent="0.35">
      <c r="A120" s="21">
        <v>952.5</v>
      </c>
      <c r="B120" s="3">
        <v>2113568</v>
      </c>
      <c r="C120" s="3">
        <v>4148568</v>
      </c>
      <c r="D120" s="3">
        <v>43517.000000100001</v>
      </c>
      <c r="E120" s="15">
        <v>116</v>
      </c>
    </row>
    <row r="121" spans="1:5" x14ac:dyDescent="0.35">
      <c r="A121" s="21">
        <v>953</v>
      </c>
      <c r="B121" s="3">
        <v>2135358</v>
      </c>
      <c r="C121" s="3">
        <v>4170358</v>
      </c>
      <c r="D121" s="3">
        <v>43646.999999899999</v>
      </c>
      <c r="E121" s="15">
        <v>117</v>
      </c>
    </row>
    <row r="122" spans="1:5" x14ac:dyDescent="0.35">
      <c r="A122" s="21">
        <v>953.5</v>
      </c>
      <c r="B122" s="3">
        <v>2157214</v>
      </c>
      <c r="C122" s="3">
        <v>4192214</v>
      </c>
      <c r="D122" s="3">
        <v>43776</v>
      </c>
      <c r="E122" s="15">
        <v>118</v>
      </c>
    </row>
    <row r="123" spans="1:5" x14ac:dyDescent="0.35">
      <c r="A123" s="21">
        <v>954</v>
      </c>
      <c r="B123" s="3">
        <v>2179135</v>
      </c>
      <c r="C123" s="3">
        <v>4214135</v>
      </c>
      <c r="D123" s="3">
        <v>43906</v>
      </c>
      <c r="E123" s="15">
        <v>119</v>
      </c>
    </row>
    <row r="124" spans="1:5" x14ac:dyDescent="0.35">
      <c r="A124" s="21">
        <v>954.5</v>
      </c>
      <c r="B124" s="3">
        <v>2201120</v>
      </c>
      <c r="C124" s="3">
        <v>4236120</v>
      </c>
      <c r="D124" s="3">
        <v>44034.999999899999</v>
      </c>
      <c r="E124" s="15">
        <v>120</v>
      </c>
    </row>
    <row r="125" spans="1:5" x14ac:dyDescent="0.35">
      <c r="A125" s="21">
        <v>955</v>
      </c>
      <c r="B125" s="3">
        <v>2223170</v>
      </c>
      <c r="C125" s="3">
        <v>4258170</v>
      </c>
      <c r="D125" s="3">
        <v>44164.999999899999</v>
      </c>
      <c r="E125" s="15">
        <v>121</v>
      </c>
    </row>
    <row r="126" spans="1:5" x14ac:dyDescent="0.35">
      <c r="A126" s="21">
        <v>955.5</v>
      </c>
      <c r="B126" s="3">
        <v>2245285</v>
      </c>
      <c r="C126" s="3">
        <v>4280285</v>
      </c>
      <c r="D126" s="3">
        <v>44294.999999899999</v>
      </c>
      <c r="E126" s="15">
        <v>122</v>
      </c>
    </row>
    <row r="127" spans="1:5" x14ac:dyDescent="0.35">
      <c r="A127" s="21">
        <v>956</v>
      </c>
      <c r="B127" s="3">
        <v>2267464</v>
      </c>
      <c r="C127" s="3">
        <v>4302464</v>
      </c>
      <c r="D127" s="3">
        <v>44424.000000100001</v>
      </c>
      <c r="E127" s="15">
        <v>123</v>
      </c>
    </row>
    <row r="128" spans="1:5" x14ac:dyDescent="0.35">
      <c r="A128" s="21">
        <v>956.5</v>
      </c>
      <c r="B128" s="3">
        <v>2289709</v>
      </c>
      <c r="C128" s="3">
        <v>4324709</v>
      </c>
      <c r="D128" s="3">
        <v>44554.000000100001</v>
      </c>
      <c r="E128" s="15">
        <v>124</v>
      </c>
    </row>
    <row r="129" spans="1:5" x14ac:dyDescent="0.35">
      <c r="A129" s="21">
        <v>957</v>
      </c>
      <c r="B129" s="3">
        <v>2312018</v>
      </c>
      <c r="C129" s="3">
        <v>4347018</v>
      </c>
      <c r="D129" s="3">
        <v>44683</v>
      </c>
      <c r="E129" s="15">
        <v>125</v>
      </c>
    </row>
    <row r="130" spans="1:5" x14ac:dyDescent="0.35">
      <c r="A130" s="21">
        <v>957.5</v>
      </c>
      <c r="B130" s="3">
        <v>2334392</v>
      </c>
      <c r="C130" s="3">
        <v>4369392</v>
      </c>
      <c r="D130" s="3">
        <v>44813</v>
      </c>
      <c r="E130" s="15">
        <v>126</v>
      </c>
    </row>
    <row r="131" spans="1:5" x14ac:dyDescent="0.35">
      <c r="A131" s="21">
        <v>958</v>
      </c>
      <c r="B131" s="3">
        <v>2356831</v>
      </c>
      <c r="C131" s="3">
        <v>4391831</v>
      </c>
      <c r="D131" s="3">
        <v>44943</v>
      </c>
      <c r="E131" s="15">
        <v>127</v>
      </c>
    </row>
    <row r="132" spans="1:5" x14ac:dyDescent="0.35">
      <c r="A132" s="21">
        <v>958.5</v>
      </c>
      <c r="B132" s="3">
        <v>2379335</v>
      </c>
      <c r="C132" s="3">
        <v>4414335</v>
      </c>
      <c r="D132" s="3">
        <v>45071.999999899999</v>
      </c>
      <c r="E132" s="15">
        <v>128</v>
      </c>
    </row>
    <row r="133" spans="1:5" x14ac:dyDescent="0.35">
      <c r="A133" s="21">
        <v>959</v>
      </c>
      <c r="B133" s="3">
        <v>2401903</v>
      </c>
      <c r="C133" s="3">
        <v>4436903</v>
      </c>
      <c r="D133" s="3">
        <v>45201.999999899999</v>
      </c>
      <c r="E133" s="15">
        <v>129</v>
      </c>
    </row>
    <row r="134" spans="1:5" x14ac:dyDescent="0.35">
      <c r="A134" s="21">
        <v>959.5</v>
      </c>
      <c r="B134" s="3">
        <v>2424536</v>
      </c>
      <c r="C134" s="3">
        <v>4459536</v>
      </c>
      <c r="D134" s="3">
        <v>45331</v>
      </c>
      <c r="E134" s="15">
        <v>130</v>
      </c>
    </row>
    <row r="135" spans="1:5" x14ac:dyDescent="0.35">
      <c r="A135" s="21">
        <v>960</v>
      </c>
      <c r="B135" s="3">
        <v>2447235</v>
      </c>
      <c r="C135" s="3">
        <v>4482235</v>
      </c>
      <c r="D135" s="3">
        <v>45461.000000100001</v>
      </c>
      <c r="E135" s="15">
        <v>131</v>
      </c>
    </row>
    <row r="136" spans="1:5" x14ac:dyDescent="0.35">
      <c r="A136" s="21">
        <v>960.5</v>
      </c>
      <c r="B136" s="3">
        <v>2469995</v>
      </c>
      <c r="C136" s="3">
        <v>4504995</v>
      </c>
      <c r="D136" s="3">
        <v>45580</v>
      </c>
      <c r="E136" s="15">
        <v>132</v>
      </c>
    </row>
    <row r="137" spans="1:5" x14ac:dyDescent="0.35">
      <c r="A137" s="21">
        <v>961</v>
      </c>
      <c r="B137" s="3">
        <v>2492815</v>
      </c>
      <c r="C137" s="3">
        <v>4527815</v>
      </c>
      <c r="D137" s="3">
        <v>45700.000000100001</v>
      </c>
      <c r="E137" s="15">
        <v>133</v>
      </c>
    </row>
    <row r="138" spans="1:5" x14ac:dyDescent="0.35">
      <c r="A138" s="21">
        <v>961.5</v>
      </c>
      <c r="B138" s="3">
        <v>2515695</v>
      </c>
      <c r="C138" s="3">
        <v>4550695</v>
      </c>
      <c r="D138" s="3">
        <v>45819</v>
      </c>
      <c r="E138" s="15">
        <v>134</v>
      </c>
    </row>
    <row r="139" spans="1:5" x14ac:dyDescent="0.35">
      <c r="A139" s="21">
        <v>962</v>
      </c>
      <c r="B139" s="3">
        <v>2538634</v>
      </c>
      <c r="C139" s="3">
        <v>4573634</v>
      </c>
      <c r="D139" s="3">
        <v>45937.999999899999</v>
      </c>
      <c r="E139" s="15">
        <v>135</v>
      </c>
    </row>
    <row r="140" spans="1:5" x14ac:dyDescent="0.35">
      <c r="A140" s="21">
        <v>962.5</v>
      </c>
      <c r="B140" s="3">
        <v>2561633</v>
      </c>
      <c r="C140" s="3">
        <v>4596633</v>
      </c>
      <c r="D140" s="3">
        <v>46056.999999899999</v>
      </c>
      <c r="E140" s="15">
        <v>136</v>
      </c>
    </row>
    <row r="141" spans="1:5" x14ac:dyDescent="0.35">
      <c r="A141" s="21">
        <v>963</v>
      </c>
      <c r="B141" s="3">
        <v>2584691</v>
      </c>
      <c r="C141" s="3">
        <v>4619691</v>
      </c>
      <c r="D141" s="3">
        <v>46177</v>
      </c>
      <c r="E141" s="15">
        <v>137</v>
      </c>
    </row>
    <row r="142" spans="1:5" x14ac:dyDescent="0.35">
      <c r="A142" s="21">
        <v>963.5</v>
      </c>
      <c r="B142" s="3">
        <v>2607809</v>
      </c>
      <c r="C142" s="3">
        <v>4642809</v>
      </c>
      <c r="D142" s="3">
        <v>46295.999999899999</v>
      </c>
      <c r="E142" s="15">
        <v>138</v>
      </c>
    </row>
    <row r="143" spans="1:5" x14ac:dyDescent="0.35">
      <c r="A143" s="21">
        <v>964</v>
      </c>
      <c r="B143" s="3">
        <v>2630987</v>
      </c>
      <c r="C143" s="3">
        <v>4665987</v>
      </c>
      <c r="D143" s="3">
        <v>46415.000000100001</v>
      </c>
      <c r="E143" s="15">
        <v>139</v>
      </c>
    </row>
    <row r="144" spans="1:5" x14ac:dyDescent="0.35">
      <c r="A144" s="21">
        <v>964.5</v>
      </c>
      <c r="B144" s="3">
        <v>2654225</v>
      </c>
      <c r="C144" s="3">
        <v>4689225</v>
      </c>
      <c r="D144" s="3">
        <v>46534</v>
      </c>
      <c r="E144" s="15">
        <v>140</v>
      </c>
    </row>
    <row r="145" spans="1:5" x14ac:dyDescent="0.35">
      <c r="A145" s="21">
        <v>965</v>
      </c>
      <c r="B145" s="3">
        <v>2677522</v>
      </c>
      <c r="C145" s="3">
        <v>4712522</v>
      </c>
      <c r="D145" s="3">
        <v>46654.000000100001</v>
      </c>
      <c r="E145" s="15">
        <v>141</v>
      </c>
    </row>
    <row r="146" spans="1:5" x14ac:dyDescent="0.35">
      <c r="A146" s="21">
        <v>965.5</v>
      </c>
      <c r="B146" s="3">
        <v>2700878</v>
      </c>
      <c r="C146" s="3">
        <v>4735878</v>
      </c>
      <c r="D146" s="3">
        <v>46773</v>
      </c>
      <c r="E146" s="15">
        <v>142</v>
      </c>
    </row>
    <row r="147" spans="1:5" x14ac:dyDescent="0.35">
      <c r="A147" s="21">
        <v>966</v>
      </c>
      <c r="B147" s="3">
        <v>2724295</v>
      </c>
      <c r="C147" s="3">
        <v>4759295</v>
      </c>
      <c r="D147" s="3">
        <v>46892</v>
      </c>
      <c r="E147" s="15">
        <v>143</v>
      </c>
    </row>
    <row r="148" spans="1:5" x14ac:dyDescent="0.35">
      <c r="A148" s="21">
        <v>966.5</v>
      </c>
      <c r="B148" s="3">
        <v>2747771</v>
      </c>
      <c r="C148" s="3">
        <v>4782771</v>
      </c>
      <c r="D148" s="3">
        <v>47012</v>
      </c>
      <c r="E148" s="15">
        <v>144</v>
      </c>
    </row>
    <row r="149" spans="1:5" x14ac:dyDescent="0.35">
      <c r="A149" s="21">
        <v>967</v>
      </c>
      <c r="B149" s="3">
        <v>2771306</v>
      </c>
      <c r="C149" s="3">
        <v>4806306</v>
      </c>
      <c r="D149" s="3">
        <v>47131</v>
      </c>
      <c r="E149" s="15">
        <v>145</v>
      </c>
    </row>
    <row r="150" spans="1:5" x14ac:dyDescent="0.35">
      <c r="A150" s="21">
        <v>967.5</v>
      </c>
      <c r="B150" s="3">
        <v>2794901</v>
      </c>
      <c r="C150" s="3">
        <v>4829901</v>
      </c>
      <c r="D150" s="3">
        <v>47249.999999899999</v>
      </c>
      <c r="E150" s="15">
        <v>146</v>
      </c>
    </row>
    <row r="151" spans="1:5" x14ac:dyDescent="0.35">
      <c r="A151" s="21">
        <v>968</v>
      </c>
      <c r="B151" s="3">
        <v>2818556</v>
      </c>
      <c r="C151" s="3">
        <v>4853556</v>
      </c>
      <c r="D151" s="3">
        <v>47369.000000100001</v>
      </c>
      <c r="E151" s="15">
        <v>147</v>
      </c>
    </row>
    <row r="152" spans="1:5" x14ac:dyDescent="0.35">
      <c r="A152" s="21">
        <v>968.5</v>
      </c>
      <c r="B152" s="3">
        <v>2842271</v>
      </c>
      <c r="C152" s="3">
        <v>4877271</v>
      </c>
      <c r="D152" s="3">
        <v>47488.999999899999</v>
      </c>
      <c r="E152" s="15">
        <v>148</v>
      </c>
    </row>
    <row r="153" spans="1:5" x14ac:dyDescent="0.35">
      <c r="A153" s="21">
        <v>969</v>
      </c>
      <c r="B153" s="3">
        <v>2866046</v>
      </c>
      <c r="C153" s="3">
        <v>4901046</v>
      </c>
      <c r="D153" s="3">
        <v>47608.000000100001</v>
      </c>
      <c r="E153" s="15">
        <v>149</v>
      </c>
    </row>
    <row r="154" spans="1:5" x14ac:dyDescent="0.35">
      <c r="A154" s="21">
        <v>969.5</v>
      </c>
      <c r="B154" s="3">
        <v>2889878</v>
      </c>
      <c r="C154" s="3">
        <v>4924878</v>
      </c>
      <c r="D154" s="3">
        <v>47727</v>
      </c>
      <c r="E154" s="15">
        <v>150</v>
      </c>
    </row>
    <row r="155" spans="1:5" x14ac:dyDescent="0.35">
      <c r="A155" s="21">
        <v>970</v>
      </c>
      <c r="B155" s="3">
        <v>2913772</v>
      </c>
      <c r="C155" s="3">
        <v>4948772</v>
      </c>
      <c r="D155" s="3">
        <v>47847.000000100001</v>
      </c>
      <c r="E155" s="15">
        <v>151</v>
      </c>
    </row>
    <row r="156" spans="1:5" x14ac:dyDescent="0.35">
      <c r="A156" s="21">
        <v>970.5</v>
      </c>
      <c r="B156" s="3">
        <v>2937729</v>
      </c>
      <c r="C156" s="3">
        <v>4972729</v>
      </c>
      <c r="D156" s="3">
        <v>47981</v>
      </c>
      <c r="E156" s="15">
        <v>152</v>
      </c>
    </row>
    <row r="157" spans="1:5" x14ac:dyDescent="0.35">
      <c r="A157" s="21">
        <v>971</v>
      </c>
      <c r="B157" s="3">
        <v>2961753</v>
      </c>
      <c r="C157" s="3">
        <v>4996753</v>
      </c>
      <c r="D157" s="3">
        <v>48113.999999899999</v>
      </c>
      <c r="E157" s="15">
        <v>153</v>
      </c>
    </row>
    <row r="158" spans="1:5" x14ac:dyDescent="0.35">
      <c r="A158" s="21">
        <v>971.5</v>
      </c>
      <c r="B158" s="3">
        <v>2985843</v>
      </c>
      <c r="C158" s="3">
        <v>5020843</v>
      </c>
      <c r="D158" s="3">
        <v>48248</v>
      </c>
      <c r="E158" s="15">
        <v>154</v>
      </c>
    </row>
    <row r="159" spans="1:5" x14ac:dyDescent="0.35">
      <c r="A159" s="21">
        <v>972</v>
      </c>
      <c r="B159" s="3">
        <v>3010001</v>
      </c>
      <c r="C159" s="3">
        <v>5045001</v>
      </c>
      <c r="D159" s="3">
        <v>48382.000000100001</v>
      </c>
      <c r="E159" s="15">
        <v>155</v>
      </c>
    </row>
    <row r="160" spans="1:5" x14ac:dyDescent="0.35">
      <c r="A160" s="21">
        <v>972.5</v>
      </c>
      <c r="B160" s="3">
        <v>3034226</v>
      </c>
      <c r="C160" s="3">
        <v>5069226</v>
      </c>
      <c r="D160" s="3">
        <v>48516</v>
      </c>
      <c r="E160" s="15">
        <v>156</v>
      </c>
    </row>
    <row r="161" spans="1:5" x14ac:dyDescent="0.35">
      <c r="A161" s="21">
        <v>973</v>
      </c>
      <c r="B161" s="3">
        <v>3058517</v>
      </c>
      <c r="C161" s="3">
        <v>5093517</v>
      </c>
      <c r="D161" s="3">
        <v>48650.000000100001</v>
      </c>
      <c r="E161" s="15">
        <v>157</v>
      </c>
    </row>
    <row r="162" spans="1:5" x14ac:dyDescent="0.35">
      <c r="A162" s="21">
        <v>973.5</v>
      </c>
      <c r="B162" s="3">
        <v>3082876</v>
      </c>
      <c r="C162" s="3">
        <v>5117876</v>
      </c>
      <c r="D162" s="3">
        <v>48783.999999899999</v>
      </c>
      <c r="E162" s="15">
        <v>158</v>
      </c>
    </row>
    <row r="163" spans="1:5" x14ac:dyDescent="0.35">
      <c r="A163" s="21">
        <v>974</v>
      </c>
      <c r="B163" s="3">
        <v>3107301</v>
      </c>
      <c r="C163" s="3">
        <v>5142301</v>
      </c>
      <c r="D163" s="3">
        <v>48918</v>
      </c>
      <c r="E163" s="15">
        <v>159</v>
      </c>
    </row>
    <row r="164" spans="1:5" x14ac:dyDescent="0.35">
      <c r="A164" s="21">
        <v>974.5</v>
      </c>
      <c r="B164" s="3">
        <v>3131794</v>
      </c>
      <c r="C164" s="3">
        <v>5166794</v>
      </c>
      <c r="D164" s="3">
        <v>49052.000000100001</v>
      </c>
      <c r="E164" s="15">
        <v>160</v>
      </c>
    </row>
    <row r="165" spans="1:5" x14ac:dyDescent="0.35">
      <c r="A165" s="21">
        <v>975</v>
      </c>
      <c r="B165" s="3">
        <v>3156353</v>
      </c>
      <c r="C165" s="3">
        <v>5191353</v>
      </c>
      <c r="D165" s="3">
        <v>49186</v>
      </c>
      <c r="E165" s="15">
        <v>161</v>
      </c>
    </row>
    <row r="166" spans="1:5" x14ac:dyDescent="0.35">
      <c r="A166" s="21">
        <v>975.5</v>
      </c>
      <c r="B166" s="3">
        <v>3180979</v>
      </c>
      <c r="C166" s="3">
        <v>5215979</v>
      </c>
      <c r="D166" s="3">
        <v>49320.000000100001</v>
      </c>
      <c r="E166" s="15">
        <v>162</v>
      </c>
    </row>
    <row r="167" spans="1:5" x14ac:dyDescent="0.35">
      <c r="A167" s="21">
        <v>976</v>
      </c>
      <c r="B167" s="3">
        <v>3205673</v>
      </c>
      <c r="C167" s="3">
        <v>5240673</v>
      </c>
      <c r="D167" s="3">
        <v>49453.999999899999</v>
      </c>
      <c r="E167" s="15">
        <v>163</v>
      </c>
    </row>
    <row r="168" spans="1:5" x14ac:dyDescent="0.35">
      <c r="A168" s="21">
        <v>976.5</v>
      </c>
      <c r="B168" s="3">
        <v>3230433</v>
      </c>
      <c r="C168" s="3">
        <v>5265433</v>
      </c>
      <c r="D168" s="3">
        <v>49587.000000100001</v>
      </c>
      <c r="E168" s="15">
        <v>164</v>
      </c>
    </row>
    <row r="169" spans="1:5" x14ac:dyDescent="0.35">
      <c r="A169" s="21">
        <v>977</v>
      </c>
      <c r="B169" s="3">
        <v>3255260</v>
      </c>
      <c r="C169" s="3">
        <v>5290260</v>
      </c>
      <c r="D169" s="3">
        <v>49721</v>
      </c>
      <c r="E169" s="15">
        <v>165</v>
      </c>
    </row>
    <row r="170" spans="1:5" x14ac:dyDescent="0.35">
      <c r="A170" s="21">
        <v>977.5</v>
      </c>
      <c r="B170" s="3">
        <v>3280154</v>
      </c>
      <c r="C170" s="3">
        <v>5315154</v>
      </c>
      <c r="D170" s="3">
        <v>49855.000000100001</v>
      </c>
      <c r="E170" s="15">
        <v>166</v>
      </c>
    </row>
    <row r="171" spans="1:5" x14ac:dyDescent="0.35">
      <c r="A171" s="21">
        <v>978</v>
      </c>
      <c r="B171" s="3">
        <v>3305115</v>
      </c>
      <c r="C171" s="3">
        <v>5340115</v>
      </c>
      <c r="D171" s="3">
        <v>49988.999999899999</v>
      </c>
      <c r="E171" s="15">
        <v>167</v>
      </c>
    </row>
    <row r="172" spans="1:5" x14ac:dyDescent="0.35">
      <c r="A172" s="21">
        <v>978.5</v>
      </c>
      <c r="B172" s="3">
        <v>3330143</v>
      </c>
      <c r="C172" s="3">
        <v>5365143</v>
      </c>
      <c r="D172" s="3">
        <v>50123</v>
      </c>
      <c r="E172" s="15">
        <v>168</v>
      </c>
    </row>
    <row r="173" spans="1:5" x14ac:dyDescent="0.35">
      <c r="A173" s="21">
        <v>979</v>
      </c>
      <c r="B173" s="3">
        <v>3355238</v>
      </c>
      <c r="C173" s="3">
        <v>5390238</v>
      </c>
      <c r="D173" s="3">
        <v>50257.000000100001</v>
      </c>
      <c r="E173" s="15">
        <v>169</v>
      </c>
    </row>
    <row r="174" spans="1:5" x14ac:dyDescent="0.35">
      <c r="A174" s="21">
        <v>979.5</v>
      </c>
      <c r="B174" s="3">
        <v>3380401</v>
      </c>
      <c r="C174" s="3">
        <v>5415401</v>
      </c>
      <c r="D174" s="3">
        <v>50391</v>
      </c>
      <c r="E174" s="15">
        <v>170</v>
      </c>
    </row>
    <row r="175" spans="1:5" x14ac:dyDescent="0.35">
      <c r="A175" s="21">
        <v>980</v>
      </c>
      <c r="B175" s="3">
        <v>3405630</v>
      </c>
      <c r="C175" s="3">
        <v>5440630</v>
      </c>
      <c r="D175" s="3">
        <v>50525.000000100001</v>
      </c>
      <c r="E175" s="15">
        <v>171</v>
      </c>
    </row>
    <row r="176" spans="1:5" x14ac:dyDescent="0.35">
      <c r="A176" s="21">
        <v>980.5</v>
      </c>
      <c r="B176" s="3">
        <v>3430929</v>
      </c>
      <c r="C176" s="3">
        <v>5465929</v>
      </c>
      <c r="D176" s="3">
        <v>50674.000000100001</v>
      </c>
      <c r="E176" s="15">
        <v>172</v>
      </c>
    </row>
    <row r="177" spans="1:5" x14ac:dyDescent="0.35">
      <c r="A177" s="21">
        <v>981</v>
      </c>
      <c r="B177" s="3">
        <v>3456303</v>
      </c>
      <c r="C177" s="3">
        <v>5491303</v>
      </c>
      <c r="D177" s="3">
        <v>50824</v>
      </c>
      <c r="E177" s="15">
        <v>173</v>
      </c>
    </row>
    <row r="178" spans="1:5" x14ac:dyDescent="0.35">
      <c r="A178" s="21">
        <v>981.5</v>
      </c>
      <c r="B178" s="3">
        <v>3481753</v>
      </c>
      <c r="C178" s="3">
        <v>5516753</v>
      </c>
      <c r="D178" s="3">
        <v>50973.999999899999</v>
      </c>
      <c r="E178" s="15">
        <v>174</v>
      </c>
    </row>
    <row r="179" spans="1:5" x14ac:dyDescent="0.35">
      <c r="A179" s="21">
        <v>982</v>
      </c>
      <c r="B179" s="3">
        <v>3507278</v>
      </c>
      <c r="C179" s="3">
        <v>5542278</v>
      </c>
      <c r="D179" s="3">
        <v>51122.999999899999</v>
      </c>
      <c r="E179" s="15">
        <v>175</v>
      </c>
    </row>
    <row r="180" spans="1:5" x14ac:dyDescent="0.35">
      <c r="A180" s="21">
        <v>982.5</v>
      </c>
      <c r="B180" s="3">
        <v>3532877</v>
      </c>
      <c r="C180" s="3">
        <v>5567877</v>
      </c>
      <c r="D180" s="3">
        <v>51273.000000100001</v>
      </c>
      <c r="E180" s="15">
        <v>176</v>
      </c>
    </row>
    <row r="181" spans="1:5" x14ac:dyDescent="0.35">
      <c r="A181" s="21">
        <v>983</v>
      </c>
      <c r="B181" s="3">
        <v>3558550</v>
      </c>
      <c r="C181" s="3">
        <v>5593550</v>
      </c>
      <c r="D181" s="3">
        <v>51423</v>
      </c>
      <c r="E181" s="15">
        <v>177</v>
      </c>
    </row>
    <row r="182" spans="1:5" x14ac:dyDescent="0.35">
      <c r="A182" s="21">
        <v>983.5</v>
      </c>
      <c r="B182" s="3">
        <v>3584299</v>
      </c>
      <c r="C182" s="3">
        <v>5619299</v>
      </c>
      <c r="D182" s="3">
        <v>51572</v>
      </c>
      <c r="E182" s="15">
        <v>178</v>
      </c>
    </row>
    <row r="183" spans="1:5" x14ac:dyDescent="0.35">
      <c r="A183" s="21">
        <v>984</v>
      </c>
      <c r="B183" s="3">
        <v>3610123</v>
      </c>
      <c r="C183" s="3">
        <v>5645123</v>
      </c>
      <c r="D183" s="3">
        <v>51721.999999899999</v>
      </c>
      <c r="E183" s="15">
        <v>179</v>
      </c>
    </row>
    <row r="184" spans="1:5" x14ac:dyDescent="0.35">
      <c r="A184" s="21">
        <v>984.5</v>
      </c>
      <c r="B184" s="3">
        <v>3636021</v>
      </c>
      <c r="C184" s="3">
        <v>5671021</v>
      </c>
      <c r="D184" s="3">
        <v>51872.000000100001</v>
      </c>
      <c r="E184" s="15">
        <v>180</v>
      </c>
    </row>
    <row r="185" spans="1:5" x14ac:dyDescent="0.35">
      <c r="A185" s="21">
        <v>985</v>
      </c>
      <c r="B185" s="3">
        <v>3661994</v>
      </c>
      <c r="C185" s="3">
        <v>5696994</v>
      </c>
      <c r="D185" s="3">
        <v>52021.000000100001</v>
      </c>
      <c r="E185" s="15">
        <v>181</v>
      </c>
    </row>
    <row r="186" spans="1:5" x14ac:dyDescent="0.35">
      <c r="A186" s="21">
        <v>985.5</v>
      </c>
      <c r="B186" s="3">
        <v>3688042</v>
      </c>
      <c r="C186" s="3">
        <v>5723042</v>
      </c>
      <c r="D186" s="3">
        <v>52171</v>
      </c>
      <c r="E186" s="15">
        <v>182</v>
      </c>
    </row>
    <row r="187" spans="1:5" x14ac:dyDescent="0.35">
      <c r="A187" s="21">
        <v>986</v>
      </c>
      <c r="B187" s="3">
        <v>3714165</v>
      </c>
      <c r="C187" s="3">
        <v>5749165</v>
      </c>
      <c r="D187" s="3">
        <v>52320.999999899999</v>
      </c>
      <c r="E187" s="15">
        <v>183</v>
      </c>
    </row>
    <row r="188" spans="1:5" x14ac:dyDescent="0.35">
      <c r="A188" s="21">
        <v>986.5</v>
      </c>
      <c r="B188" s="3">
        <v>3740363</v>
      </c>
      <c r="C188" s="3">
        <v>5775363</v>
      </c>
      <c r="D188" s="3">
        <v>52469.999999899999</v>
      </c>
      <c r="E188" s="15">
        <v>184</v>
      </c>
    </row>
    <row r="189" spans="1:5" x14ac:dyDescent="0.35">
      <c r="A189" s="21">
        <v>987</v>
      </c>
      <c r="B189" s="3">
        <v>3766635</v>
      </c>
      <c r="C189" s="3">
        <v>5801635</v>
      </c>
      <c r="D189" s="3">
        <v>52620.000000100001</v>
      </c>
      <c r="E189" s="15">
        <v>185</v>
      </c>
    </row>
    <row r="190" spans="1:5" x14ac:dyDescent="0.35">
      <c r="A190" s="21">
        <v>987.5</v>
      </c>
      <c r="B190" s="3">
        <v>3792982</v>
      </c>
      <c r="C190" s="3">
        <v>5827982</v>
      </c>
      <c r="D190" s="3">
        <v>52769.000000100001</v>
      </c>
      <c r="E190" s="15">
        <v>186</v>
      </c>
    </row>
    <row r="191" spans="1:5" x14ac:dyDescent="0.35">
      <c r="A191" s="21">
        <v>988</v>
      </c>
      <c r="B191" s="3">
        <v>3819405</v>
      </c>
      <c r="C191" s="3">
        <v>5854405</v>
      </c>
      <c r="D191" s="3">
        <v>52919</v>
      </c>
      <c r="E191" s="15">
        <v>187</v>
      </c>
    </row>
    <row r="192" spans="1:5" x14ac:dyDescent="0.35">
      <c r="A192" s="21">
        <v>988.5</v>
      </c>
      <c r="B192" s="3">
        <v>3845902</v>
      </c>
      <c r="C192" s="3">
        <v>5880902</v>
      </c>
      <c r="D192" s="3">
        <v>53068.999999899999</v>
      </c>
      <c r="E192" s="15">
        <v>188</v>
      </c>
    </row>
    <row r="193" spans="1:5" x14ac:dyDescent="0.35">
      <c r="A193" s="21">
        <v>989</v>
      </c>
      <c r="B193" s="3">
        <v>3872474</v>
      </c>
      <c r="C193" s="3">
        <v>5907474</v>
      </c>
      <c r="D193" s="3">
        <v>53217.999999899999</v>
      </c>
      <c r="E193" s="15">
        <v>189</v>
      </c>
    </row>
    <row r="194" spans="1:5" x14ac:dyDescent="0.35">
      <c r="A194" s="21">
        <v>989.5</v>
      </c>
      <c r="B194" s="3">
        <v>3899120</v>
      </c>
      <c r="C194" s="3">
        <v>5934120</v>
      </c>
      <c r="D194" s="3">
        <v>53368.000000100001</v>
      </c>
      <c r="E194" s="15">
        <v>190</v>
      </c>
    </row>
    <row r="195" spans="1:5" x14ac:dyDescent="0.35">
      <c r="A195" s="21">
        <v>990</v>
      </c>
      <c r="B195" s="3">
        <v>3925842</v>
      </c>
      <c r="C195" s="3">
        <v>5960842</v>
      </c>
      <c r="D195" s="3">
        <v>53518</v>
      </c>
      <c r="E195" s="15">
        <v>191</v>
      </c>
    </row>
    <row r="196" spans="1:5" x14ac:dyDescent="0.35">
      <c r="A196" s="21">
        <v>990.5</v>
      </c>
      <c r="B196" s="3">
        <v>3952636</v>
      </c>
      <c r="C196" s="3">
        <v>5987636</v>
      </c>
      <c r="D196" s="3">
        <v>53660</v>
      </c>
      <c r="E196" s="15">
        <v>192</v>
      </c>
    </row>
    <row r="197" spans="1:5" x14ac:dyDescent="0.35">
      <c r="A197" s="21">
        <v>991</v>
      </c>
      <c r="B197" s="3">
        <v>3979502</v>
      </c>
      <c r="C197" s="3">
        <v>6014502</v>
      </c>
      <c r="D197" s="3">
        <v>53802.999999899999</v>
      </c>
      <c r="E197" s="15">
        <v>193</v>
      </c>
    </row>
    <row r="198" spans="1:5" x14ac:dyDescent="0.35">
      <c r="A198" s="21">
        <v>991.5</v>
      </c>
      <c r="B198" s="3">
        <v>4006440</v>
      </c>
      <c r="C198" s="3">
        <v>6041440</v>
      </c>
      <c r="D198" s="3">
        <v>53946.000000100001</v>
      </c>
      <c r="E198" s="15">
        <v>194</v>
      </c>
    </row>
    <row r="199" spans="1:5" x14ac:dyDescent="0.35">
      <c r="A199" s="21">
        <v>992</v>
      </c>
      <c r="B199" s="3">
        <v>4033448</v>
      </c>
      <c r="C199" s="3">
        <v>6068448</v>
      </c>
      <c r="D199" s="3">
        <v>54089</v>
      </c>
      <c r="E199" s="15">
        <v>195</v>
      </c>
    </row>
    <row r="200" spans="1:5" x14ac:dyDescent="0.35">
      <c r="A200" s="21">
        <v>992.5</v>
      </c>
      <c r="B200" s="3">
        <v>4060528</v>
      </c>
      <c r="C200" s="3">
        <v>6095528</v>
      </c>
      <c r="D200" s="3">
        <v>54232.000000100001</v>
      </c>
      <c r="E200" s="15">
        <v>196</v>
      </c>
    </row>
    <row r="201" spans="1:5" x14ac:dyDescent="0.35">
      <c r="A201" s="21">
        <v>993</v>
      </c>
      <c r="B201" s="3">
        <v>4087680</v>
      </c>
      <c r="C201" s="3">
        <v>6122680</v>
      </c>
      <c r="D201" s="3">
        <v>54375</v>
      </c>
      <c r="E201" s="15">
        <v>197</v>
      </c>
    </row>
    <row r="202" spans="1:5" x14ac:dyDescent="0.35">
      <c r="A202" s="21">
        <v>993.5</v>
      </c>
      <c r="B202" s="3">
        <v>4114903</v>
      </c>
      <c r="C202" s="3">
        <v>6149903</v>
      </c>
      <c r="D202" s="3">
        <v>54517</v>
      </c>
      <c r="E202" s="15">
        <v>198</v>
      </c>
    </row>
    <row r="203" spans="1:5" x14ac:dyDescent="0.35">
      <c r="A203" s="21">
        <v>994</v>
      </c>
      <c r="B203" s="3">
        <v>4142198</v>
      </c>
      <c r="C203" s="3">
        <v>6177198</v>
      </c>
      <c r="D203" s="3">
        <v>54659.999999899999</v>
      </c>
      <c r="E203" s="15">
        <v>199</v>
      </c>
    </row>
    <row r="204" spans="1:5" x14ac:dyDescent="0.35">
      <c r="A204" s="21">
        <v>994.5</v>
      </c>
      <c r="B204" s="3">
        <v>4169563</v>
      </c>
      <c r="C204" s="3">
        <v>6204563</v>
      </c>
      <c r="D204" s="3">
        <v>54803.000000100001</v>
      </c>
      <c r="E204" s="15">
        <v>200</v>
      </c>
    </row>
    <row r="205" spans="1:5" x14ac:dyDescent="0.35">
      <c r="A205" s="21">
        <v>995</v>
      </c>
      <c r="B205" s="3">
        <v>4197001</v>
      </c>
      <c r="C205" s="3">
        <v>6232001</v>
      </c>
      <c r="D205" s="3">
        <v>54946</v>
      </c>
      <c r="E205" s="15">
        <v>201</v>
      </c>
    </row>
    <row r="206" spans="1:5" x14ac:dyDescent="0.35">
      <c r="A206" s="21">
        <v>995.5</v>
      </c>
      <c r="B206" s="3">
        <v>4224510</v>
      </c>
      <c r="C206" s="3">
        <v>6259510</v>
      </c>
      <c r="D206" s="3">
        <v>55089.000000100001</v>
      </c>
      <c r="E206" s="15">
        <v>202</v>
      </c>
    </row>
    <row r="207" spans="1:5" x14ac:dyDescent="0.35">
      <c r="A207" s="21">
        <v>996</v>
      </c>
      <c r="B207" s="3">
        <v>4252089</v>
      </c>
      <c r="C207" s="3">
        <v>6287089</v>
      </c>
      <c r="D207" s="3">
        <v>55232</v>
      </c>
      <c r="E207" s="15">
        <v>203</v>
      </c>
    </row>
    <row r="208" spans="1:5" x14ac:dyDescent="0.35">
      <c r="A208" s="21">
        <v>996.5</v>
      </c>
      <c r="B208" s="3">
        <v>4279741</v>
      </c>
      <c r="C208" s="3">
        <v>6314741</v>
      </c>
      <c r="D208" s="3">
        <v>55374</v>
      </c>
      <c r="E208" s="15">
        <v>204</v>
      </c>
    </row>
    <row r="209" spans="1:5" x14ac:dyDescent="0.35">
      <c r="A209" s="21">
        <v>997</v>
      </c>
      <c r="B209" s="3">
        <v>4307464</v>
      </c>
      <c r="C209" s="3">
        <v>6342464</v>
      </c>
      <c r="D209" s="3">
        <v>55516.999999899999</v>
      </c>
      <c r="E209" s="15">
        <v>205</v>
      </c>
    </row>
    <row r="210" spans="1:5" x14ac:dyDescent="0.35">
      <c r="A210" s="21">
        <v>997.5</v>
      </c>
      <c r="B210" s="3">
        <v>4335258</v>
      </c>
      <c r="C210" s="3">
        <v>6370258</v>
      </c>
      <c r="D210" s="3">
        <v>55660.000000100001</v>
      </c>
      <c r="E210" s="15">
        <v>206</v>
      </c>
    </row>
    <row r="211" spans="1:5" x14ac:dyDescent="0.35">
      <c r="A211" s="21">
        <v>998</v>
      </c>
      <c r="B211" s="3">
        <v>4363125</v>
      </c>
      <c r="C211" s="3">
        <v>6398125</v>
      </c>
      <c r="D211" s="3">
        <v>55803</v>
      </c>
      <c r="E211" s="15">
        <v>207</v>
      </c>
    </row>
    <row r="212" spans="1:5" x14ac:dyDescent="0.35">
      <c r="A212" s="21">
        <v>998.5</v>
      </c>
      <c r="B212" s="3">
        <v>4391061</v>
      </c>
      <c r="C212" s="3">
        <v>6426061</v>
      </c>
      <c r="D212" s="3">
        <v>55946.000000100001</v>
      </c>
      <c r="E212" s="15">
        <v>208</v>
      </c>
    </row>
    <row r="213" spans="1:5" x14ac:dyDescent="0.35">
      <c r="A213" s="21">
        <v>999</v>
      </c>
      <c r="B213" s="3">
        <v>4419070</v>
      </c>
      <c r="C213" s="3">
        <v>6454070</v>
      </c>
      <c r="D213" s="3">
        <v>56089</v>
      </c>
      <c r="E213" s="15">
        <v>209</v>
      </c>
    </row>
    <row r="214" spans="1:5" x14ac:dyDescent="0.35">
      <c r="A214" s="21">
        <v>999.5</v>
      </c>
      <c r="B214" s="3">
        <v>4447150</v>
      </c>
      <c r="C214" s="3">
        <v>6482150</v>
      </c>
      <c r="D214" s="3">
        <v>56231</v>
      </c>
      <c r="E214" s="15">
        <v>210</v>
      </c>
    </row>
    <row r="215" spans="1:5" x14ac:dyDescent="0.35">
      <c r="A215" s="21">
        <v>1000</v>
      </c>
      <c r="B215" s="3">
        <v>4475301</v>
      </c>
      <c r="C215" s="3">
        <v>6510301</v>
      </c>
      <c r="D215" s="3">
        <v>56373.999999899999</v>
      </c>
      <c r="E215" s="15">
        <v>211</v>
      </c>
    </row>
    <row r="216" spans="1:5" x14ac:dyDescent="0.35">
      <c r="A216" s="21">
        <v>1000.5</v>
      </c>
      <c r="B216" s="3">
        <v>4503527</v>
      </c>
      <c r="C216" s="3">
        <v>6538527</v>
      </c>
      <c r="D216" s="3">
        <v>56529</v>
      </c>
      <c r="E216" s="15">
        <v>212</v>
      </c>
    </row>
    <row r="217" spans="1:5" x14ac:dyDescent="0.35">
      <c r="A217" s="21">
        <v>1001</v>
      </c>
      <c r="B217" s="3">
        <v>4531830</v>
      </c>
      <c r="C217" s="3">
        <v>6566830</v>
      </c>
      <c r="D217" s="3">
        <v>56683.999999899999</v>
      </c>
      <c r="E217" s="15">
        <v>213</v>
      </c>
    </row>
    <row r="218" spans="1:5" x14ac:dyDescent="0.35">
      <c r="A218" s="21">
        <v>1001.5</v>
      </c>
      <c r="B218" s="3">
        <v>4560212</v>
      </c>
      <c r="C218" s="3">
        <v>6595212</v>
      </c>
      <c r="D218" s="3">
        <v>56839.000000100001</v>
      </c>
      <c r="E218" s="15">
        <v>214</v>
      </c>
    </row>
    <row r="219" spans="1:5" x14ac:dyDescent="0.35">
      <c r="A219" s="21">
        <v>1002</v>
      </c>
      <c r="B219" s="3">
        <v>4588670</v>
      </c>
      <c r="C219" s="3">
        <v>6623670</v>
      </c>
      <c r="D219" s="3">
        <v>56995.000000100001</v>
      </c>
      <c r="E219" s="15">
        <v>215</v>
      </c>
    </row>
    <row r="220" spans="1:5" x14ac:dyDescent="0.35">
      <c r="A220" s="21">
        <v>1002.5</v>
      </c>
      <c r="B220" s="3">
        <v>4617206</v>
      </c>
      <c r="C220" s="3">
        <v>6652206</v>
      </c>
      <c r="D220" s="3">
        <v>57150</v>
      </c>
      <c r="E220" s="15">
        <v>216</v>
      </c>
    </row>
    <row r="221" spans="1:5" x14ac:dyDescent="0.35">
      <c r="A221" s="21">
        <v>1003</v>
      </c>
      <c r="B221" s="3">
        <v>4645820</v>
      </c>
      <c r="C221" s="3">
        <v>6680820</v>
      </c>
      <c r="D221" s="3">
        <v>57305.000000100001</v>
      </c>
      <c r="E221" s="15">
        <v>217</v>
      </c>
    </row>
    <row r="222" spans="1:5" x14ac:dyDescent="0.35">
      <c r="A222" s="21">
        <v>1003.5</v>
      </c>
      <c r="B222" s="3">
        <v>4674511</v>
      </c>
      <c r="C222" s="3">
        <v>6709511</v>
      </c>
      <c r="D222" s="3">
        <v>57460</v>
      </c>
      <c r="E222" s="15">
        <v>218</v>
      </c>
    </row>
    <row r="223" spans="1:5" x14ac:dyDescent="0.35">
      <c r="A223" s="21">
        <v>1004</v>
      </c>
      <c r="B223" s="3">
        <v>4703279</v>
      </c>
      <c r="C223" s="3">
        <v>6738279</v>
      </c>
      <c r="D223" s="3">
        <v>57615.000000100001</v>
      </c>
      <c r="E223" s="15">
        <v>219</v>
      </c>
    </row>
    <row r="224" spans="1:5" x14ac:dyDescent="0.35">
      <c r="A224" s="21">
        <v>1004.5</v>
      </c>
      <c r="B224" s="3">
        <v>4732126</v>
      </c>
      <c r="C224" s="3">
        <v>6767126</v>
      </c>
      <c r="D224" s="3">
        <v>57770</v>
      </c>
      <c r="E224" s="15">
        <v>220</v>
      </c>
    </row>
    <row r="225" spans="1:5" x14ac:dyDescent="0.35">
      <c r="A225" s="21">
        <v>1005</v>
      </c>
      <c r="B225" s="3">
        <v>4761049</v>
      </c>
      <c r="C225" s="3">
        <v>6796049</v>
      </c>
      <c r="D225" s="3">
        <v>57925.000000100001</v>
      </c>
      <c r="E225" s="15">
        <v>221</v>
      </c>
    </row>
    <row r="226" spans="1:5" x14ac:dyDescent="0.35">
      <c r="A226" s="21">
        <v>1005.5</v>
      </c>
      <c r="B226" s="3">
        <v>4790050</v>
      </c>
      <c r="C226" s="3">
        <v>6825050</v>
      </c>
      <c r="D226" s="3">
        <v>58080</v>
      </c>
      <c r="E226" s="15">
        <v>222</v>
      </c>
    </row>
    <row r="227" spans="1:5" x14ac:dyDescent="0.35">
      <c r="A227" s="21">
        <v>1006</v>
      </c>
      <c r="B227" s="3">
        <v>4819129</v>
      </c>
      <c r="C227" s="3">
        <v>6854129</v>
      </c>
      <c r="D227" s="3">
        <v>58234.999999899999</v>
      </c>
      <c r="E227" s="15">
        <v>223</v>
      </c>
    </row>
    <row r="228" spans="1:5" x14ac:dyDescent="0.35">
      <c r="A228" s="21">
        <v>1006.5</v>
      </c>
      <c r="B228" s="3">
        <v>4848286</v>
      </c>
      <c r="C228" s="3">
        <v>6883286</v>
      </c>
      <c r="D228" s="3">
        <v>58390</v>
      </c>
      <c r="E228" s="15">
        <v>224</v>
      </c>
    </row>
    <row r="229" spans="1:5" x14ac:dyDescent="0.35">
      <c r="A229" s="21">
        <v>1007</v>
      </c>
      <c r="B229" s="3">
        <v>4877519</v>
      </c>
      <c r="C229" s="3">
        <v>6912519</v>
      </c>
      <c r="D229" s="3">
        <v>58544.999999899999</v>
      </c>
      <c r="E229" s="15">
        <v>225</v>
      </c>
    </row>
    <row r="230" spans="1:5" x14ac:dyDescent="0.35">
      <c r="A230" s="21">
        <v>1007.5</v>
      </c>
      <c r="B230" s="3">
        <v>4906831</v>
      </c>
      <c r="C230" s="3">
        <v>6941831</v>
      </c>
      <c r="D230" s="3">
        <v>58700</v>
      </c>
      <c r="E230" s="15">
        <v>226</v>
      </c>
    </row>
    <row r="231" spans="1:5" x14ac:dyDescent="0.35">
      <c r="A231" s="21">
        <v>1008</v>
      </c>
      <c r="B231" s="3">
        <v>4936219</v>
      </c>
      <c r="C231" s="3">
        <v>6971219</v>
      </c>
      <c r="D231" s="3">
        <v>58854.999999899999</v>
      </c>
      <c r="E231" s="15">
        <v>227</v>
      </c>
    </row>
    <row r="232" spans="1:5" x14ac:dyDescent="0.35">
      <c r="A232" s="21">
        <v>1008.5</v>
      </c>
      <c r="B232" s="3">
        <v>4965686</v>
      </c>
      <c r="C232" s="3">
        <v>7000686</v>
      </c>
      <c r="D232" s="3">
        <v>59010</v>
      </c>
      <c r="E232" s="15">
        <v>228</v>
      </c>
    </row>
    <row r="233" spans="1:5" x14ac:dyDescent="0.35">
      <c r="A233" s="21">
        <v>1009</v>
      </c>
      <c r="B233" s="3">
        <v>4995230</v>
      </c>
      <c r="C233" s="3">
        <v>7030230</v>
      </c>
      <c r="D233" s="3">
        <v>59164.999999899999</v>
      </c>
      <c r="E233" s="15">
        <v>229</v>
      </c>
    </row>
    <row r="234" spans="1:5" x14ac:dyDescent="0.35">
      <c r="A234" s="21">
        <v>1009.5</v>
      </c>
      <c r="B234" s="3">
        <v>5024851</v>
      </c>
      <c r="C234" s="3">
        <v>7059851</v>
      </c>
      <c r="D234" s="3">
        <v>59320.000000100001</v>
      </c>
      <c r="E234" s="15">
        <v>230</v>
      </c>
    </row>
    <row r="235" spans="1:5" x14ac:dyDescent="0.35">
      <c r="A235" s="21">
        <v>1010</v>
      </c>
      <c r="B235" s="3">
        <v>5054550</v>
      </c>
      <c r="C235" s="3">
        <v>7089550</v>
      </c>
      <c r="D235" s="3">
        <v>59474.999999899999</v>
      </c>
      <c r="E235" s="15">
        <v>231</v>
      </c>
    </row>
    <row r="236" spans="1:5" x14ac:dyDescent="0.35">
      <c r="A236" s="21">
        <v>1010.5</v>
      </c>
      <c r="B236" s="3">
        <v>5084326</v>
      </c>
      <c r="C236" s="3">
        <v>7119326</v>
      </c>
      <c r="D236" s="3">
        <v>59628</v>
      </c>
      <c r="E236" s="15">
        <v>232</v>
      </c>
    </row>
    <row r="237" spans="1:5" x14ac:dyDescent="0.35">
      <c r="A237" s="21">
        <v>1011</v>
      </c>
      <c r="B237" s="3">
        <v>5114179</v>
      </c>
      <c r="C237" s="3">
        <v>7149179</v>
      </c>
      <c r="D237" s="3">
        <v>59780.999999899999</v>
      </c>
      <c r="E237" s="15">
        <v>233</v>
      </c>
    </row>
    <row r="238" spans="1:5" x14ac:dyDescent="0.35">
      <c r="A238" s="21">
        <v>1011.5</v>
      </c>
      <c r="B238" s="3">
        <v>5144107</v>
      </c>
      <c r="C238" s="3">
        <v>7179107</v>
      </c>
      <c r="D238" s="3">
        <v>59934</v>
      </c>
      <c r="E238" s="15">
        <v>234</v>
      </c>
    </row>
    <row r="239" spans="1:5" x14ac:dyDescent="0.35">
      <c r="A239" s="21">
        <v>1012</v>
      </c>
      <c r="B239" s="3">
        <v>5174113</v>
      </c>
      <c r="C239" s="3">
        <v>7209113</v>
      </c>
      <c r="D239" s="3">
        <v>60087.000000100001</v>
      </c>
      <c r="E239" s="15">
        <v>235</v>
      </c>
    </row>
    <row r="240" spans="1:5" x14ac:dyDescent="0.35">
      <c r="A240" s="21">
        <v>1012.5</v>
      </c>
      <c r="B240" s="3">
        <v>5204194</v>
      </c>
      <c r="C240" s="3">
        <v>7239194</v>
      </c>
      <c r="D240" s="3">
        <v>60239.999999899999</v>
      </c>
      <c r="E240" s="15">
        <v>236</v>
      </c>
    </row>
    <row r="241" spans="1:5" x14ac:dyDescent="0.35">
      <c r="A241" s="21">
        <v>1013</v>
      </c>
      <c r="B241" s="3">
        <v>5234353</v>
      </c>
      <c r="C241" s="3">
        <v>7269353</v>
      </c>
      <c r="D241" s="3">
        <v>60393</v>
      </c>
      <c r="E241" s="15">
        <v>237</v>
      </c>
    </row>
    <row r="242" spans="1:5" x14ac:dyDescent="0.35">
      <c r="A242" s="21">
        <v>1013.5</v>
      </c>
      <c r="B242" s="3">
        <v>5264587</v>
      </c>
      <c r="C242" s="3">
        <v>7299587</v>
      </c>
      <c r="D242" s="3">
        <v>60546.000000100001</v>
      </c>
      <c r="E242" s="15">
        <v>238</v>
      </c>
    </row>
    <row r="243" spans="1:5" x14ac:dyDescent="0.35">
      <c r="A243" s="21">
        <v>1014</v>
      </c>
      <c r="B243" s="3">
        <v>5294898</v>
      </c>
      <c r="C243" s="3">
        <v>7329898</v>
      </c>
      <c r="D243" s="3">
        <v>60698.999999899999</v>
      </c>
      <c r="E243" s="15">
        <v>239</v>
      </c>
    </row>
    <row r="244" spans="1:5" x14ac:dyDescent="0.35">
      <c r="A244" s="21">
        <v>1014.5</v>
      </c>
      <c r="B244" s="3">
        <v>5325286</v>
      </c>
      <c r="C244" s="3">
        <v>7360286</v>
      </c>
      <c r="D244" s="3">
        <v>60850.999999899999</v>
      </c>
      <c r="E244" s="15">
        <v>240</v>
      </c>
    </row>
    <row r="245" spans="1:5" x14ac:dyDescent="0.35">
      <c r="A245" s="21">
        <v>1015</v>
      </c>
      <c r="B245" s="3">
        <v>5355750</v>
      </c>
      <c r="C245" s="3">
        <v>7390750</v>
      </c>
      <c r="D245" s="3">
        <v>61004</v>
      </c>
      <c r="E245" s="15">
        <v>241</v>
      </c>
    </row>
    <row r="246" spans="1:5" x14ac:dyDescent="0.35">
      <c r="A246" s="21">
        <v>1015.5</v>
      </c>
      <c r="B246" s="3">
        <v>5386290</v>
      </c>
      <c r="C246" s="3">
        <v>7421290</v>
      </c>
      <c r="D246" s="3">
        <v>61157.000000100001</v>
      </c>
      <c r="E246" s="15">
        <v>242</v>
      </c>
    </row>
    <row r="247" spans="1:5" x14ac:dyDescent="0.35">
      <c r="A247" s="21">
        <v>1016</v>
      </c>
      <c r="B247" s="3">
        <v>5416907</v>
      </c>
      <c r="C247" s="3">
        <v>7451907</v>
      </c>
      <c r="D247" s="3">
        <v>61309.999999899999</v>
      </c>
      <c r="E247" s="15">
        <v>243</v>
      </c>
    </row>
    <row r="248" spans="1:5" x14ac:dyDescent="0.35">
      <c r="A248" s="21">
        <v>1016.5</v>
      </c>
      <c r="B248" s="3">
        <v>5447600</v>
      </c>
      <c r="C248" s="3">
        <v>7482600</v>
      </c>
      <c r="D248" s="3">
        <v>61463</v>
      </c>
      <c r="E248" s="15">
        <v>244</v>
      </c>
    </row>
    <row r="249" spans="1:5" x14ac:dyDescent="0.35">
      <c r="A249" s="21">
        <v>1017</v>
      </c>
      <c r="B249" s="3">
        <v>5478370</v>
      </c>
      <c r="C249" s="3">
        <v>7513370</v>
      </c>
      <c r="D249" s="3">
        <v>61616.000000100001</v>
      </c>
      <c r="E249" s="15">
        <v>245</v>
      </c>
    </row>
    <row r="250" spans="1:5" x14ac:dyDescent="0.35">
      <c r="A250" s="21">
        <v>1017.5</v>
      </c>
      <c r="B250" s="3">
        <v>5509216</v>
      </c>
      <c r="C250" s="3">
        <v>7544216</v>
      </c>
      <c r="D250" s="3">
        <v>61768.999999899999</v>
      </c>
      <c r="E250" s="15">
        <v>246</v>
      </c>
    </row>
    <row r="251" spans="1:5" x14ac:dyDescent="0.35">
      <c r="A251" s="21">
        <v>1018</v>
      </c>
      <c r="B251" s="3">
        <v>5540139</v>
      </c>
      <c r="C251" s="3">
        <v>7575139</v>
      </c>
      <c r="D251" s="3">
        <v>61922</v>
      </c>
      <c r="E251" s="15">
        <v>247</v>
      </c>
    </row>
    <row r="252" spans="1:5" x14ac:dyDescent="0.35">
      <c r="A252" s="21">
        <v>1018.5</v>
      </c>
      <c r="B252" s="3">
        <v>5571138</v>
      </c>
      <c r="C252" s="3">
        <v>7606138</v>
      </c>
      <c r="D252" s="3">
        <v>62074.999999899999</v>
      </c>
      <c r="E252" s="15">
        <v>248</v>
      </c>
    </row>
    <row r="253" spans="1:5" x14ac:dyDescent="0.35">
      <c r="A253" s="21">
        <v>1019</v>
      </c>
      <c r="B253" s="3">
        <v>5602213</v>
      </c>
      <c r="C253" s="3">
        <v>7637213</v>
      </c>
      <c r="D253" s="3">
        <v>62227.000000100001</v>
      </c>
      <c r="E253" s="15">
        <v>249</v>
      </c>
    </row>
    <row r="254" spans="1:5" x14ac:dyDescent="0.35">
      <c r="A254" s="21">
        <v>1019.5</v>
      </c>
      <c r="B254" s="3">
        <v>5633365</v>
      </c>
      <c r="C254" s="3">
        <v>7668365</v>
      </c>
      <c r="D254" s="3">
        <v>62379.999999899999</v>
      </c>
      <c r="E254" s="15">
        <v>250</v>
      </c>
    </row>
    <row r="255" spans="1:5" x14ac:dyDescent="0.35">
      <c r="A255" s="21">
        <v>1020</v>
      </c>
      <c r="B255" s="3">
        <v>5664593</v>
      </c>
      <c r="C255" s="3">
        <v>7699593</v>
      </c>
      <c r="D255" s="3">
        <v>62533</v>
      </c>
      <c r="E255" s="15">
        <v>251</v>
      </c>
    </row>
    <row r="256" spans="1:5" x14ac:dyDescent="0.35">
      <c r="A256" s="21">
        <v>1020.5</v>
      </c>
      <c r="B256" s="3">
        <v>5695898</v>
      </c>
      <c r="C256" s="3">
        <v>7730898</v>
      </c>
      <c r="D256" s="3">
        <v>62687.999999899999</v>
      </c>
      <c r="E256" s="15">
        <v>252</v>
      </c>
    </row>
    <row r="257" spans="1:5" x14ac:dyDescent="0.35">
      <c r="A257" s="21">
        <v>1021</v>
      </c>
      <c r="B257" s="3">
        <v>5727281</v>
      </c>
      <c r="C257" s="3">
        <v>7762281</v>
      </c>
      <c r="D257" s="3">
        <v>62841.999999899999</v>
      </c>
      <c r="E257" s="15">
        <v>253</v>
      </c>
    </row>
    <row r="258" spans="1:5" x14ac:dyDescent="0.35">
      <c r="A258" s="21">
        <v>1021.5</v>
      </c>
      <c r="B258" s="3">
        <v>5758741</v>
      </c>
      <c r="C258" s="3">
        <v>7793741</v>
      </c>
      <c r="D258" s="3">
        <v>62997</v>
      </c>
      <c r="E258" s="15">
        <v>254</v>
      </c>
    </row>
    <row r="259" spans="1:5" x14ac:dyDescent="0.35">
      <c r="A259" s="21">
        <v>1022</v>
      </c>
      <c r="B259" s="3">
        <v>5790278</v>
      </c>
      <c r="C259" s="3">
        <v>7825278</v>
      </c>
      <c r="D259" s="3">
        <v>63151</v>
      </c>
      <c r="E259" s="15">
        <v>255</v>
      </c>
    </row>
    <row r="260" spans="1:5" x14ac:dyDescent="0.35">
      <c r="A260" s="21">
        <v>1022.5</v>
      </c>
      <c r="B260" s="3">
        <v>5821892</v>
      </c>
      <c r="C260" s="3">
        <v>7856892</v>
      </c>
      <c r="D260" s="3">
        <v>63305.999999899999</v>
      </c>
      <c r="E260" s="15">
        <v>256</v>
      </c>
    </row>
    <row r="261" spans="1:5" x14ac:dyDescent="0.35">
      <c r="A261" s="21">
        <v>1023</v>
      </c>
      <c r="B261" s="3">
        <v>5853583</v>
      </c>
      <c r="C261" s="3">
        <v>7888583</v>
      </c>
      <c r="D261" s="3">
        <v>63460.000000100001</v>
      </c>
      <c r="E261" s="15">
        <v>257</v>
      </c>
    </row>
    <row r="262" spans="1:5" x14ac:dyDescent="0.35">
      <c r="A262" s="21">
        <v>1023.5</v>
      </c>
      <c r="B262" s="3">
        <v>5885352</v>
      </c>
      <c r="C262" s="3">
        <v>7920352</v>
      </c>
      <c r="D262" s="3">
        <v>63615</v>
      </c>
      <c r="E262" s="15">
        <v>258</v>
      </c>
    </row>
    <row r="263" spans="1:5" x14ac:dyDescent="0.35">
      <c r="A263" s="21">
        <v>1024</v>
      </c>
      <c r="B263" s="3">
        <v>5917198</v>
      </c>
      <c r="C263" s="3">
        <v>7952198</v>
      </c>
      <c r="D263" s="3">
        <v>63769</v>
      </c>
      <c r="E263" s="15">
        <v>259</v>
      </c>
    </row>
    <row r="264" spans="1:5" x14ac:dyDescent="0.35">
      <c r="A264" s="21">
        <v>1024.5</v>
      </c>
      <c r="B264" s="3">
        <v>5949121</v>
      </c>
      <c r="C264" s="3">
        <v>7984121</v>
      </c>
      <c r="D264" s="3">
        <v>63923.999999899999</v>
      </c>
      <c r="E264" s="15">
        <v>260</v>
      </c>
    </row>
    <row r="265" spans="1:5" x14ac:dyDescent="0.35">
      <c r="A265" s="21">
        <v>1025</v>
      </c>
      <c r="B265" s="3">
        <v>5981122</v>
      </c>
      <c r="C265" s="3">
        <v>8016122</v>
      </c>
      <c r="D265" s="3">
        <v>64078.000000100001</v>
      </c>
      <c r="E265" s="15">
        <v>261</v>
      </c>
    </row>
    <row r="266" spans="1:5" x14ac:dyDescent="0.35">
      <c r="A266" s="21">
        <v>1025.5</v>
      </c>
      <c r="B266" s="3">
        <v>6013200</v>
      </c>
      <c r="C266" s="3">
        <v>8048200</v>
      </c>
      <c r="D266" s="3">
        <v>64233</v>
      </c>
      <c r="E266" s="15">
        <v>262</v>
      </c>
    </row>
    <row r="267" spans="1:5" x14ac:dyDescent="0.35">
      <c r="A267" s="21">
        <v>1026</v>
      </c>
      <c r="B267" s="3">
        <v>6045355</v>
      </c>
      <c r="C267" s="3">
        <v>8080355</v>
      </c>
      <c r="D267" s="3">
        <v>64387</v>
      </c>
      <c r="E267" s="15">
        <v>263</v>
      </c>
    </row>
    <row r="268" spans="1:5" x14ac:dyDescent="0.35">
      <c r="A268" s="21">
        <v>1026.5</v>
      </c>
      <c r="B268" s="3">
        <v>6077587</v>
      </c>
      <c r="C268" s="3">
        <v>8112587</v>
      </c>
      <c r="D268" s="3">
        <v>64542.000000100001</v>
      </c>
      <c r="E268" s="15">
        <v>264</v>
      </c>
    </row>
    <row r="269" spans="1:5" x14ac:dyDescent="0.35">
      <c r="A269" s="21">
        <v>1027</v>
      </c>
      <c r="B269" s="3">
        <v>6109897</v>
      </c>
      <c r="C269" s="3">
        <v>8144897</v>
      </c>
      <c r="D269" s="3">
        <v>64696.000000100001</v>
      </c>
      <c r="E269" s="15">
        <v>265</v>
      </c>
    </row>
    <row r="270" spans="1:5" x14ac:dyDescent="0.35">
      <c r="A270" s="21">
        <v>1027.5</v>
      </c>
      <c r="B270" s="3">
        <v>6142284</v>
      </c>
      <c r="C270" s="3">
        <v>8177284</v>
      </c>
      <c r="D270" s="3">
        <v>64851</v>
      </c>
      <c r="E270" s="15">
        <v>266</v>
      </c>
    </row>
    <row r="271" spans="1:5" x14ac:dyDescent="0.35">
      <c r="A271" s="21">
        <v>1028</v>
      </c>
      <c r="B271" s="3">
        <v>6174748</v>
      </c>
      <c r="C271" s="3">
        <v>8209748</v>
      </c>
      <c r="D271" s="3">
        <v>65006.000000100001</v>
      </c>
      <c r="E271" s="15">
        <v>267</v>
      </c>
    </row>
    <row r="272" spans="1:5" x14ac:dyDescent="0.35">
      <c r="A272" s="21">
        <v>1028.5</v>
      </c>
      <c r="B272" s="3">
        <v>6207289</v>
      </c>
      <c r="C272" s="3">
        <v>8242289</v>
      </c>
      <c r="D272" s="3">
        <v>65160.000000100001</v>
      </c>
      <c r="E272" s="15">
        <v>268</v>
      </c>
    </row>
    <row r="273" spans="1:5" x14ac:dyDescent="0.35">
      <c r="A273" s="21">
        <v>1029</v>
      </c>
      <c r="B273" s="3">
        <v>6239908</v>
      </c>
      <c r="C273" s="3">
        <v>8274908</v>
      </c>
      <c r="D273" s="3">
        <v>65315</v>
      </c>
      <c r="E273" s="15">
        <v>269</v>
      </c>
    </row>
    <row r="274" spans="1:5" x14ac:dyDescent="0.35">
      <c r="A274" s="21">
        <v>1029.5</v>
      </c>
      <c r="B274" s="3">
        <v>6272604</v>
      </c>
      <c r="C274" s="3">
        <v>8307604</v>
      </c>
      <c r="D274" s="3">
        <v>65469</v>
      </c>
      <c r="E274" s="15">
        <v>270</v>
      </c>
    </row>
    <row r="275" spans="1:5" x14ac:dyDescent="0.35">
      <c r="A275" s="21">
        <v>1030</v>
      </c>
      <c r="B275" s="3">
        <v>6305377</v>
      </c>
      <c r="C275" s="3">
        <v>8340377</v>
      </c>
      <c r="D275" s="3">
        <v>65624.000000100001</v>
      </c>
      <c r="E275" s="15">
        <v>271</v>
      </c>
    </row>
    <row r="276" spans="1:5" x14ac:dyDescent="0.35">
      <c r="A276" s="21">
        <v>1030.5</v>
      </c>
      <c r="B276" s="3">
        <v>6338229</v>
      </c>
      <c r="C276" s="3">
        <v>8373229</v>
      </c>
      <c r="D276" s="3">
        <v>65784</v>
      </c>
      <c r="E276" s="15">
        <v>272</v>
      </c>
    </row>
    <row r="277" spans="1:5" x14ac:dyDescent="0.35">
      <c r="A277" s="21">
        <v>1031</v>
      </c>
      <c r="B277" s="3">
        <v>6371161</v>
      </c>
      <c r="C277" s="3">
        <v>8406161</v>
      </c>
      <c r="D277" s="3">
        <v>65945</v>
      </c>
      <c r="E277" s="15">
        <v>273</v>
      </c>
    </row>
    <row r="278" spans="1:5" x14ac:dyDescent="0.35">
      <c r="A278" s="21">
        <v>1031.5</v>
      </c>
      <c r="B278" s="3">
        <v>6404174</v>
      </c>
      <c r="C278" s="3">
        <v>8439174</v>
      </c>
      <c r="D278" s="3">
        <v>66105.000000100001</v>
      </c>
      <c r="E278" s="15">
        <v>274</v>
      </c>
    </row>
    <row r="279" spans="1:5" x14ac:dyDescent="0.35">
      <c r="A279" s="21">
        <v>1032</v>
      </c>
      <c r="B279" s="3">
        <v>6437266</v>
      </c>
      <c r="C279" s="3">
        <v>8472266</v>
      </c>
      <c r="D279" s="3">
        <v>66266.000000100001</v>
      </c>
      <c r="E279" s="15">
        <v>275</v>
      </c>
    </row>
    <row r="280" spans="1:5" x14ac:dyDescent="0.35">
      <c r="A280" s="21">
        <v>1032.5</v>
      </c>
      <c r="B280" s="3">
        <v>6470439</v>
      </c>
      <c r="C280" s="3">
        <v>8505439</v>
      </c>
      <c r="D280" s="3">
        <v>66425.999999899999</v>
      </c>
      <c r="E280" s="15">
        <v>276</v>
      </c>
    </row>
    <row r="281" spans="1:5" x14ac:dyDescent="0.35">
      <c r="A281" s="21">
        <v>1033</v>
      </c>
      <c r="B281" s="3">
        <v>6503693</v>
      </c>
      <c r="C281" s="3">
        <v>8538693</v>
      </c>
      <c r="D281" s="3">
        <v>66586.999999899999</v>
      </c>
      <c r="E281" s="15">
        <v>277</v>
      </c>
    </row>
    <row r="282" spans="1:5" x14ac:dyDescent="0.35">
      <c r="A282" s="21">
        <v>1033.5</v>
      </c>
      <c r="B282" s="3">
        <v>6537026</v>
      </c>
      <c r="C282" s="3">
        <v>8572026</v>
      </c>
      <c r="D282" s="3">
        <v>66747</v>
      </c>
      <c r="E282" s="15">
        <v>278</v>
      </c>
    </row>
    <row r="283" spans="1:5" x14ac:dyDescent="0.35">
      <c r="A283" s="21">
        <v>1034</v>
      </c>
      <c r="B283" s="3">
        <v>6570440</v>
      </c>
      <c r="C283" s="3">
        <v>8605440</v>
      </c>
      <c r="D283" s="3">
        <v>66908</v>
      </c>
      <c r="E283" s="15">
        <v>279</v>
      </c>
    </row>
    <row r="284" spans="1:5" x14ac:dyDescent="0.35">
      <c r="A284" s="21">
        <v>1034.5</v>
      </c>
      <c r="B284" s="3">
        <v>6603934</v>
      </c>
      <c r="C284" s="3">
        <v>8638934</v>
      </c>
      <c r="D284" s="3">
        <v>67068.000000100001</v>
      </c>
      <c r="E284" s="15">
        <v>280</v>
      </c>
    </row>
    <row r="285" spans="1:5" x14ac:dyDescent="0.35">
      <c r="A285" s="21">
        <v>1035</v>
      </c>
      <c r="B285" s="3">
        <v>6637508</v>
      </c>
      <c r="C285" s="3">
        <v>8672508</v>
      </c>
      <c r="D285" s="3">
        <v>67229.000000100001</v>
      </c>
      <c r="E285" s="15">
        <v>281</v>
      </c>
    </row>
    <row r="286" spans="1:5" x14ac:dyDescent="0.35">
      <c r="A286" s="21">
        <v>1035.5</v>
      </c>
      <c r="B286" s="3">
        <v>6671163</v>
      </c>
      <c r="C286" s="3">
        <v>8706163</v>
      </c>
      <c r="D286" s="3">
        <v>67389</v>
      </c>
      <c r="E286" s="15">
        <v>282</v>
      </c>
    </row>
    <row r="287" spans="1:5" x14ac:dyDescent="0.35">
      <c r="A287" s="21">
        <v>1036</v>
      </c>
      <c r="B287" s="3">
        <v>6704897</v>
      </c>
      <c r="C287" s="3">
        <v>8739897</v>
      </c>
      <c r="D287" s="3">
        <v>67550</v>
      </c>
      <c r="E287" s="15">
        <v>283</v>
      </c>
    </row>
    <row r="288" spans="1:5" x14ac:dyDescent="0.35">
      <c r="A288" s="21">
        <v>1036.5</v>
      </c>
      <c r="B288" s="3">
        <v>6738713</v>
      </c>
      <c r="C288" s="3">
        <v>8773713</v>
      </c>
      <c r="D288" s="3">
        <v>67710.000000100001</v>
      </c>
      <c r="E288" s="15">
        <v>284</v>
      </c>
    </row>
    <row r="289" spans="1:5" x14ac:dyDescent="0.35">
      <c r="A289" s="21">
        <v>1037</v>
      </c>
      <c r="B289" s="3">
        <v>6772608</v>
      </c>
      <c r="C289" s="3">
        <v>8807608</v>
      </c>
      <c r="D289" s="3">
        <v>67871.000000100001</v>
      </c>
      <c r="E289" s="15">
        <v>285</v>
      </c>
    </row>
    <row r="290" spans="1:5" x14ac:dyDescent="0.35">
      <c r="A290" s="21">
        <v>1037.5</v>
      </c>
      <c r="B290" s="3">
        <v>6806583</v>
      </c>
      <c r="C290" s="3">
        <v>8841583</v>
      </c>
      <c r="D290" s="3">
        <v>68030.999999899999</v>
      </c>
      <c r="E290" s="15">
        <v>286</v>
      </c>
    </row>
    <row r="291" spans="1:5" x14ac:dyDescent="0.35">
      <c r="A291" s="21">
        <v>1038</v>
      </c>
      <c r="B291" s="3">
        <v>6840639</v>
      </c>
      <c r="C291" s="3">
        <v>8875639</v>
      </c>
      <c r="D291" s="3">
        <v>68191.999999899999</v>
      </c>
      <c r="E291" s="15">
        <v>287</v>
      </c>
    </row>
    <row r="292" spans="1:5" x14ac:dyDescent="0.35">
      <c r="A292" s="21">
        <v>1038.5</v>
      </c>
      <c r="B292" s="3">
        <v>6874775</v>
      </c>
      <c r="C292" s="3">
        <v>8909775</v>
      </c>
      <c r="D292" s="3">
        <v>68352</v>
      </c>
      <c r="E292" s="15">
        <v>288</v>
      </c>
    </row>
    <row r="293" spans="1:5" x14ac:dyDescent="0.35">
      <c r="A293" s="21">
        <v>1039</v>
      </c>
      <c r="B293" s="3">
        <v>6908992</v>
      </c>
      <c r="C293" s="3">
        <v>8943992</v>
      </c>
      <c r="D293" s="3">
        <v>68513</v>
      </c>
      <c r="E293" s="15">
        <v>289</v>
      </c>
    </row>
    <row r="294" spans="1:5" x14ac:dyDescent="0.35">
      <c r="A294" s="21">
        <v>1039.5</v>
      </c>
      <c r="B294" s="3">
        <v>6943288</v>
      </c>
      <c r="C294" s="3">
        <v>8978288</v>
      </c>
      <c r="D294" s="3">
        <v>68672.999999899999</v>
      </c>
      <c r="E294" s="15">
        <v>290</v>
      </c>
    </row>
    <row r="295" spans="1:5" x14ac:dyDescent="0.35">
      <c r="A295" s="21">
        <v>1040</v>
      </c>
      <c r="B295" s="3">
        <v>6977665</v>
      </c>
      <c r="C295" s="3">
        <v>9012665</v>
      </c>
      <c r="D295" s="3">
        <v>68833.999999899999</v>
      </c>
      <c r="E295" s="15">
        <v>291</v>
      </c>
    </row>
    <row r="296" spans="1:5" x14ac:dyDescent="0.35">
      <c r="A296" s="21">
        <v>1040.5</v>
      </c>
      <c r="B296" s="3">
        <v>7012124</v>
      </c>
      <c r="C296" s="3">
        <v>9047124</v>
      </c>
      <c r="D296" s="3">
        <v>69003</v>
      </c>
      <c r="E296" s="15">
        <v>292</v>
      </c>
    </row>
    <row r="297" spans="1:5" x14ac:dyDescent="0.35">
      <c r="A297" s="21">
        <v>1041</v>
      </c>
      <c r="B297" s="3">
        <v>7046668</v>
      </c>
      <c r="C297" s="3">
        <v>9081668</v>
      </c>
      <c r="D297" s="3">
        <v>69171</v>
      </c>
      <c r="E297" s="15">
        <v>293</v>
      </c>
    </row>
    <row r="298" spans="1:5" x14ac:dyDescent="0.35">
      <c r="A298" s="21">
        <v>1041.5</v>
      </c>
      <c r="B298" s="3">
        <v>7081296</v>
      </c>
      <c r="C298" s="3">
        <v>9116296</v>
      </c>
      <c r="D298" s="3">
        <v>69339.999999899999</v>
      </c>
      <c r="E298" s="15">
        <v>294</v>
      </c>
    </row>
    <row r="299" spans="1:5" x14ac:dyDescent="0.35">
      <c r="A299" s="21">
        <v>1042</v>
      </c>
      <c r="B299" s="3">
        <v>7116008</v>
      </c>
      <c r="C299" s="3">
        <v>9151008</v>
      </c>
      <c r="D299" s="3">
        <v>69509.000000100001</v>
      </c>
      <c r="E299" s="15">
        <v>295</v>
      </c>
    </row>
    <row r="300" spans="1:5" x14ac:dyDescent="0.35">
      <c r="A300" s="21">
        <v>1042.5</v>
      </c>
      <c r="B300" s="3">
        <v>7150804</v>
      </c>
      <c r="C300" s="3">
        <v>9185804</v>
      </c>
      <c r="D300" s="3">
        <v>69677.000000100001</v>
      </c>
      <c r="E300" s="15">
        <v>296</v>
      </c>
    </row>
    <row r="301" spans="1:5" x14ac:dyDescent="0.35">
      <c r="A301" s="21">
        <v>1043</v>
      </c>
      <c r="B301" s="3">
        <v>7185685</v>
      </c>
      <c r="C301" s="3">
        <v>9220685</v>
      </c>
      <c r="D301" s="3">
        <v>69846</v>
      </c>
      <c r="E301" s="15">
        <v>297</v>
      </c>
    </row>
    <row r="302" spans="1:5" x14ac:dyDescent="0.35">
      <c r="A302" s="21">
        <v>1043.5</v>
      </c>
      <c r="B302" s="3">
        <v>7220651</v>
      </c>
      <c r="C302" s="3">
        <v>9255651</v>
      </c>
      <c r="D302" s="3">
        <v>70014.999999899999</v>
      </c>
      <c r="E302" s="15">
        <v>298</v>
      </c>
    </row>
    <row r="303" spans="1:5" x14ac:dyDescent="0.35">
      <c r="A303" s="21">
        <v>1044</v>
      </c>
      <c r="B303" s="3">
        <v>7255700</v>
      </c>
      <c r="C303" s="3">
        <v>9290700</v>
      </c>
      <c r="D303" s="3">
        <v>70184.000000100001</v>
      </c>
      <c r="E303" s="15">
        <v>299</v>
      </c>
    </row>
    <row r="304" spans="1:5" x14ac:dyDescent="0.35">
      <c r="A304" s="21">
        <v>1044.5</v>
      </c>
      <c r="B304" s="3">
        <v>7290834</v>
      </c>
      <c r="C304" s="3">
        <v>9325834</v>
      </c>
      <c r="D304" s="3">
        <v>70352.000000100001</v>
      </c>
      <c r="E304" s="15">
        <v>300</v>
      </c>
    </row>
    <row r="305" spans="1:5" x14ac:dyDescent="0.35">
      <c r="A305" s="21">
        <v>1045</v>
      </c>
      <c r="B305" s="3">
        <v>7326052</v>
      </c>
      <c r="C305" s="3">
        <v>9361052</v>
      </c>
      <c r="D305" s="3">
        <v>70521</v>
      </c>
      <c r="E305" s="15">
        <v>301</v>
      </c>
    </row>
    <row r="306" spans="1:5" x14ac:dyDescent="0.35">
      <c r="A306" s="21">
        <v>1045.5</v>
      </c>
      <c r="B306" s="3">
        <v>7361355</v>
      </c>
      <c r="C306" s="3">
        <v>9396355</v>
      </c>
      <c r="D306" s="3">
        <v>70689.999999899999</v>
      </c>
      <c r="E306" s="15">
        <v>302</v>
      </c>
    </row>
    <row r="307" spans="1:5" x14ac:dyDescent="0.35">
      <c r="A307" s="21">
        <v>1046</v>
      </c>
      <c r="B307" s="3">
        <v>7396742</v>
      </c>
      <c r="C307" s="3">
        <v>9431742</v>
      </c>
      <c r="D307" s="3">
        <v>70857.999999899999</v>
      </c>
      <c r="E307" s="15">
        <v>303</v>
      </c>
    </row>
    <row r="308" spans="1:5" x14ac:dyDescent="0.35">
      <c r="A308" s="21">
        <v>1046.5</v>
      </c>
      <c r="B308" s="3">
        <v>7432213</v>
      </c>
      <c r="C308" s="3">
        <v>9467213</v>
      </c>
      <c r="D308" s="3">
        <v>71027</v>
      </c>
      <c r="E308" s="15">
        <v>304</v>
      </c>
    </row>
    <row r="309" spans="1:5" x14ac:dyDescent="0.35">
      <c r="A309" s="21">
        <v>1047</v>
      </c>
      <c r="B309" s="3">
        <v>7467768</v>
      </c>
      <c r="C309" s="3">
        <v>9502768</v>
      </c>
      <c r="D309" s="3">
        <v>71196</v>
      </c>
      <c r="E309" s="15">
        <v>305</v>
      </c>
    </row>
    <row r="310" spans="1:5" x14ac:dyDescent="0.35">
      <c r="A310" s="21">
        <v>1047.5</v>
      </c>
      <c r="B310" s="3">
        <v>7503408</v>
      </c>
      <c r="C310" s="3">
        <v>9538408</v>
      </c>
      <c r="D310" s="3">
        <v>71364</v>
      </c>
      <c r="E310" s="15">
        <v>306</v>
      </c>
    </row>
    <row r="311" spans="1:5" x14ac:dyDescent="0.35">
      <c r="A311" s="21">
        <v>1048</v>
      </c>
      <c r="B311" s="3">
        <v>7539138</v>
      </c>
      <c r="C311" s="3">
        <v>9574138</v>
      </c>
      <c r="D311" s="3">
        <v>71533.000000100001</v>
      </c>
      <c r="E311" s="15">
        <v>307</v>
      </c>
    </row>
    <row r="312" spans="1:5" x14ac:dyDescent="0.35">
      <c r="A312" s="21">
        <v>1048.5</v>
      </c>
      <c r="B312" s="3">
        <v>7574938</v>
      </c>
      <c r="C312" s="3">
        <v>9609938</v>
      </c>
      <c r="D312" s="3">
        <v>71702</v>
      </c>
      <c r="E312" s="15">
        <v>308</v>
      </c>
    </row>
    <row r="313" spans="1:5" x14ac:dyDescent="0.35">
      <c r="A313" s="21">
        <v>1049</v>
      </c>
      <c r="B313" s="3">
        <v>7610838</v>
      </c>
      <c r="C313" s="3">
        <v>9645838</v>
      </c>
      <c r="D313" s="3">
        <v>71870.999999899999</v>
      </c>
      <c r="E313" s="15">
        <v>309</v>
      </c>
    </row>
    <row r="314" spans="1:5" x14ac:dyDescent="0.35">
      <c r="A314" s="21">
        <v>1049.5</v>
      </c>
      <c r="B314" s="3">
        <v>7646818</v>
      </c>
      <c r="C314" s="3">
        <v>9681818</v>
      </c>
      <c r="D314" s="3">
        <v>72038.999999899999</v>
      </c>
      <c r="E314" s="15">
        <v>310</v>
      </c>
    </row>
    <row r="315" spans="1:5" x14ac:dyDescent="0.35">
      <c r="A315" s="21">
        <v>1050</v>
      </c>
      <c r="B315" s="3">
        <v>7682878</v>
      </c>
      <c r="C315" s="3">
        <v>9717878</v>
      </c>
      <c r="D315" s="3">
        <v>72208.000000100001</v>
      </c>
      <c r="E315" s="15">
        <v>311</v>
      </c>
    </row>
    <row r="316" spans="1:5" x14ac:dyDescent="0.35">
      <c r="A316" s="21">
        <v>1050.5</v>
      </c>
      <c r="B316" s="3">
        <v>7719018</v>
      </c>
      <c r="C316" s="3">
        <v>9754018</v>
      </c>
      <c r="D316" s="3">
        <v>72393</v>
      </c>
      <c r="E316" s="15">
        <v>312</v>
      </c>
    </row>
    <row r="317" spans="1:5" x14ac:dyDescent="0.35">
      <c r="A317" s="21">
        <v>1051</v>
      </c>
      <c r="B317" s="3">
        <v>7755258</v>
      </c>
      <c r="C317" s="3">
        <v>9790258</v>
      </c>
      <c r="D317" s="3">
        <v>72573.999999899999</v>
      </c>
      <c r="E317" s="15">
        <v>313</v>
      </c>
    </row>
    <row r="318" spans="1:5" x14ac:dyDescent="0.35">
      <c r="A318" s="21">
        <v>1051.5</v>
      </c>
      <c r="B318" s="3">
        <v>7791588</v>
      </c>
      <c r="C318" s="3">
        <v>9826588</v>
      </c>
      <c r="D318" s="3">
        <v>72755.000000100001</v>
      </c>
      <c r="E318" s="15">
        <v>314</v>
      </c>
    </row>
    <row r="319" spans="1:5" x14ac:dyDescent="0.35">
      <c r="A319" s="21">
        <v>1052</v>
      </c>
      <c r="B319" s="3">
        <v>7828018</v>
      </c>
      <c r="C319" s="3">
        <v>9863018</v>
      </c>
      <c r="D319" s="3">
        <v>72936</v>
      </c>
      <c r="E319" s="15">
        <v>315</v>
      </c>
    </row>
    <row r="320" spans="1:5" x14ac:dyDescent="0.35">
      <c r="A320" s="21">
        <v>1052.5</v>
      </c>
      <c r="B320" s="3">
        <v>7864528</v>
      </c>
      <c r="C320" s="3">
        <v>9899528</v>
      </c>
      <c r="D320" s="3">
        <v>73117.000000100001</v>
      </c>
      <c r="E320" s="15">
        <v>316</v>
      </c>
    </row>
    <row r="321" spans="1:5" x14ac:dyDescent="0.35">
      <c r="A321" s="21">
        <v>1053</v>
      </c>
      <c r="B321" s="3">
        <v>7901128</v>
      </c>
      <c r="C321" s="3">
        <v>9936128</v>
      </c>
      <c r="D321" s="3">
        <v>73298</v>
      </c>
      <c r="E321" s="15">
        <v>317</v>
      </c>
    </row>
    <row r="322" spans="1:5" x14ac:dyDescent="0.35">
      <c r="A322" s="21">
        <v>1053.5</v>
      </c>
      <c r="B322" s="3">
        <v>7937828</v>
      </c>
      <c r="C322" s="3">
        <v>9972828</v>
      </c>
      <c r="D322" s="3">
        <v>73479.000000100001</v>
      </c>
      <c r="E322" s="15">
        <v>318</v>
      </c>
    </row>
    <row r="323" spans="1:5" x14ac:dyDescent="0.35">
      <c r="A323" s="21">
        <v>1054</v>
      </c>
      <c r="B323" s="3">
        <v>7974608</v>
      </c>
      <c r="C323" s="3">
        <v>10009608</v>
      </c>
      <c r="D323" s="3">
        <v>73660</v>
      </c>
      <c r="E323" s="15">
        <v>319</v>
      </c>
    </row>
    <row r="324" spans="1:5" x14ac:dyDescent="0.35">
      <c r="A324" s="21">
        <v>1054.5</v>
      </c>
      <c r="B324" s="3">
        <v>8011488</v>
      </c>
      <c r="C324" s="3">
        <v>10046488</v>
      </c>
      <c r="D324" s="3">
        <v>73840.999999899999</v>
      </c>
      <c r="E324" s="15">
        <v>320</v>
      </c>
    </row>
    <row r="325" spans="1:5" x14ac:dyDescent="0.35">
      <c r="A325" s="21">
        <v>1055</v>
      </c>
      <c r="B325" s="3">
        <v>8048458</v>
      </c>
      <c r="C325" s="3">
        <v>10083458</v>
      </c>
      <c r="D325" s="3">
        <v>74022</v>
      </c>
      <c r="E325" s="15">
        <v>321</v>
      </c>
    </row>
    <row r="326" spans="1:5" x14ac:dyDescent="0.35">
      <c r="A326" s="21">
        <v>1055.5</v>
      </c>
      <c r="B326" s="3">
        <v>8085508</v>
      </c>
      <c r="C326" s="3">
        <v>10120508</v>
      </c>
      <c r="D326" s="3">
        <v>74202.999999899999</v>
      </c>
      <c r="E326" s="15">
        <v>322</v>
      </c>
    </row>
    <row r="327" spans="1:5" x14ac:dyDescent="0.35">
      <c r="A327" s="21">
        <v>1056</v>
      </c>
      <c r="B327" s="3">
        <v>8122657.9999900004</v>
      </c>
      <c r="C327" s="3">
        <v>10157657.999990001</v>
      </c>
      <c r="D327" s="3">
        <v>74384</v>
      </c>
      <c r="E327" s="15">
        <v>323</v>
      </c>
    </row>
    <row r="328" spans="1:5" x14ac:dyDescent="0.35">
      <c r="A328" s="21">
        <v>1056.5</v>
      </c>
      <c r="B328" s="3">
        <v>8159897.9999700002</v>
      </c>
      <c r="C328" s="3">
        <v>10194897.99997</v>
      </c>
      <c r="D328" s="3">
        <v>74564.999999899999</v>
      </c>
      <c r="E328" s="15">
        <v>324</v>
      </c>
    </row>
    <row r="329" spans="1:5" x14ac:dyDescent="0.35">
      <c r="A329" s="21">
        <v>1057</v>
      </c>
      <c r="B329" s="3">
        <v>8197217.9999900004</v>
      </c>
      <c r="C329" s="3">
        <v>10232217.999990001</v>
      </c>
      <c r="D329" s="3">
        <v>74746.000000100001</v>
      </c>
      <c r="E329" s="15">
        <v>325</v>
      </c>
    </row>
    <row r="330" spans="1:5" x14ac:dyDescent="0.35">
      <c r="A330" s="21">
        <v>1057.5</v>
      </c>
      <c r="B330" s="3">
        <v>8234638.0000200002</v>
      </c>
      <c r="C330" s="3">
        <v>10269638.000020001</v>
      </c>
      <c r="D330" s="3">
        <v>74927</v>
      </c>
      <c r="E330" s="15">
        <v>326</v>
      </c>
    </row>
    <row r="331" spans="1:5" x14ac:dyDescent="0.35">
      <c r="A331" s="21">
        <v>1058</v>
      </c>
      <c r="B331" s="3">
        <v>8272148</v>
      </c>
      <c r="C331" s="3">
        <v>10307148</v>
      </c>
      <c r="D331" s="3">
        <v>75108.000000100001</v>
      </c>
      <c r="E331" s="15">
        <v>327</v>
      </c>
    </row>
    <row r="332" spans="1:5" x14ac:dyDescent="0.35">
      <c r="A332" s="21">
        <v>1058.5</v>
      </c>
      <c r="B332" s="3">
        <v>8309748</v>
      </c>
      <c r="C332" s="3">
        <v>10344748</v>
      </c>
      <c r="D332" s="3">
        <v>75289</v>
      </c>
      <c r="E332" s="15">
        <v>328</v>
      </c>
    </row>
    <row r="333" spans="1:5" x14ac:dyDescent="0.35">
      <c r="A333" s="21">
        <v>1059</v>
      </c>
      <c r="B333" s="3">
        <v>8347438.0000400003</v>
      </c>
      <c r="C333" s="3">
        <v>10382438.00004</v>
      </c>
      <c r="D333" s="3">
        <v>75470.000000100001</v>
      </c>
      <c r="E333" s="15">
        <v>329</v>
      </c>
    </row>
    <row r="334" spans="1:5" x14ac:dyDescent="0.35">
      <c r="A334" s="21">
        <v>1059.5</v>
      </c>
      <c r="B334" s="3">
        <v>8385218.0000200002</v>
      </c>
      <c r="C334" s="3">
        <v>10420218.000020001</v>
      </c>
      <c r="D334" s="3">
        <v>75651</v>
      </c>
      <c r="E334" s="15">
        <v>330</v>
      </c>
    </row>
    <row r="335" spans="1:5" x14ac:dyDescent="0.35">
      <c r="A335" s="21">
        <v>1060</v>
      </c>
      <c r="B335" s="3">
        <v>8423088.0000299998</v>
      </c>
      <c r="C335" s="3">
        <v>10458088.00003</v>
      </c>
      <c r="D335" s="3">
        <v>75831.999999899999</v>
      </c>
      <c r="E335" s="15">
        <v>331</v>
      </c>
    </row>
    <row r="336" spans="1:5" x14ac:dyDescent="0.35">
      <c r="A336" s="21">
        <v>1060.5</v>
      </c>
      <c r="B336" s="3">
        <v>8461047.9999899995</v>
      </c>
      <c r="C336" s="3">
        <v>10496047.999989999</v>
      </c>
      <c r="D336" s="3">
        <v>76013</v>
      </c>
      <c r="E336" s="15">
        <v>332</v>
      </c>
    </row>
    <row r="337" spans="1:5" x14ac:dyDescent="0.35">
      <c r="A337" s="21">
        <v>1061</v>
      </c>
      <c r="B337" s="3">
        <v>8499097.9999700002</v>
      </c>
      <c r="C337" s="3">
        <v>10534097.99997</v>
      </c>
      <c r="D337" s="3">
        <v>76193.999999899999</v>
      </c>
      <c r="E337" s="15">
        <v>333</v>
      </c>
    </row>
    <row r="338" spans="1:5" x14ac:dyDescent="0.35">
      <c r="A338" s="21">
        <v>1061.5</v>
      </c>
      <c r="B338" s="3">
        <v>8537247.9999700002</v>
      </c>
      <c r="C338" s="3">
        <v>10572247.99997</v>
      </c>
      <c r="D338" s="3">
        <v>76375</v>
      </c>
      <c r="E338" s="15">
        <v>334</v>
      </c>
    </row>
    <row r="339" spans="1:5" x14ac:dyDescent="0.35">
      <c r="A339" s="21">
        <v>1062</v>
      </c>
      <c r="B339" s="3">
        <v>8575478.0000100005</v>
      </c>
      <c r="C339" s="3">
        <v>10610478.000010001</v>
      </c>
      <c r="D339" s="3">
        <v>76555.999999899999</v>
      </c>
      <c r="E339" s="15">
        <v>335</v>
      </c>
    </row>
    <row r="340" spans="1:5" x14ac:dyDescent="0.35">
      <c r="A340" s="21">
        <v>1062.5</v>
      </c>
      <c r="B340" s="3">
        <v>8613798</v>
      </c>
      <c r="C340" s="3">
        <v>10648798</v>
      </c>
      <c r="D340" s="3">
        <v>76737.000000100001</v>
      </c>
      <c r="E340" s="15">
        <v>336</v>
      </c>
    </row>
    <row r="341" spans="1:5" x14ac:dyDescent="0.35">
      <c r="A341" s="21">
        <v>1063</v>
      </c>
      <c r="B341" s="3">
        <v>8652218</v>
      </c>
      <c r="C341" s="3">
        <v>10687218</v>
      </c>
      <c r="D341" s="3">
        <v>76918</v>
      </c>
      <c r="E341" s="15">
        <v>337</v>
      </c>
    </row>
    <row r="342" spans="1:5" x14ac:dyDescent="0.35">
      <c r="A342" s="21">
        <v>1063.5</v>
      </c>
      <c r="B342" s="3">
        <v>8690717.9999599997</v>
      </c>
      <c r="C342" s="3">
        <v>10725717.99996</v>
      </c>
      <c r="D342" s="3">
        <v>77099.000000100001</v>
      </c>
      <c r="E342" s="15">
        <v>338</v>
      </c>
    </row>
    <row r="343" spans="1:5" x14ac:dyDescent="0.35">
      <c r="A343" s="21">
        <v>1064</v>
      </c>
      <c r="B343" s="3">
        <v>8729308.0000299998</v>
      </c>
      <c r="C343" s="3">
        <v>10764308.00003</v>
      </c>
      <c r="D343" s="3">
        <v>77280</v>
      </c>
      <c r="E343" s="15">
        <v>339</v>
      </c>
    </row>
    <row r="344" spans="1:5" x14ac:dyDescent="0.35">
      <c r="A344" s="21">
        <v>1064.5</v>
      </c>
      <c r="B344" s="3">
        <v>8767998.0000400003</v>
      </c>
      <c r="C344" s="3">
        <v>10802998.00004</v>
      </c>
      <c r="D344" s="3">
        <v>77461.000000100001</v>
      </c>
      <c r="E344" s="15">
        <v>340</v>
      </c>
    </row>
    <row r="345" spans="1:5" x14ac:dyDescent="0.35">
      <c r="A345" s="21">
        <v>1065</v>
      </c>
      <c r="B345" s="3">
        <v>8806768</v>
      </c>
      <c r="C345" s="3">
        <v>10841768</v>
      </c>
      <c r="D345" s="3">
        <v>77642</v>
      </c>
      <c r="E345" s="15">
        <v>341</v>
      </c>
    </row>
    <row r="346" spans="1:5" x14ac:dyDescent="0.35">
      <c r="A346" s="21">
        <v>1065.5</v>
      </c>
      <c r="B346" s="3">
        <v>8845637.9999800008</v>
      </c>
      <c r="C346" s="3">
        <v>10880637.999980001</v>
      </c>
      <c r="D346" s="3">
        <v>77822.999999899999</v>
      </c>
      <c r="E346" s="15">
        <v>342</v>
      </c>
    </row>
    <row r="347" spans="1:5" x14ac:dyDescent="0.35">
      <c r="A347" s="21">
        <v>1066</v>
      </c>
      <c r="B347" s="3">
        <v>8884597.9999899995</v>
      </c>
      <c r="C347" s="3">
        <v>10919597.999989999</v>
      </c>
      <c r="D347" s="3">
        <v>78004</v>
      </c>
      <c r="E347" s="15">
        <v>343</v>
      </c>
    </row>
    <row r="348" spans="1:5" x14ac:dyDescent="0.35">
      <c r="A348" s="21">
        <v>1066.5</v>
      </c>
      <c r="B348" s="3">
        <v>8923637.9999599997</v>
      </c>
      <c r="C348" s="3">
        <v>10958637.99996</v>
      </c>
      <c r="D348" s="3">
        <v>78184.999999899999</v>
      </c>
      <c r="E348" s="15">
        <v>344</v>
      </c>
    </row>
    <row r="349" spans="1:5" x14ac:dyDescent="0.35">
      <c r="A349" s="21">
        <v>1067</v>
      </c>
      <c r="B349" s="3">
        <v>8962778.0000199992</v>
      </c>
      <c r="C349" s="3">
        <v>10997778.000019999</v>
      </c>
      <c r="D349" s="3">
        <v>78366</v>
      </c>
      <c r="E349" s="15">
        <v>345</v>
      </c>
    </row>
    <row r="350" spans="1:5" x14ac:dyDescent="0.35">
      <c r="A350" s="21">
        <v>1067.5</v>
      </c>
      <c r="B350" s="3">
        <v>9002008.0000299998</v>
      </c>
      <c r="C350" s="3">
        <v>11037008.00003</v>
      </c>
      <c r="D350" s="3">
        <v>78546.999999899999</v>
      </c>
      <c r="E350" s="15">
        <v>346</v>
      </c>
    </row>
    <row r="351" spans="1:5" x14ac:dyDescent="0.35">
      <c r="A351" s="21">
        <v>1068</v>
      </c>
      <c r="B351" s="3">
        <v>9041327.9999899995</v>
      </c>
      <c r="C351" s="3">
        <v>11076327.999989999</v>
      </c>
      <c r="D351" s="3">
        <v>78726.999999899999</v>
      </c>
      <c r="E351" s="15">
        <v>347</v>
      </c>
    </row>
    <row r="352" spans="1:5" x14ac:dyDescent="0.35">
      <c r="A352" s="21">
        <v>1068.5</v>
      </c>
      <c r="B352" s="3">
        <v>9080737.9999800008</v>
      </c>
      <c r="C352" s="3">
        <v>11115737.999980001</v>
      </c>
      <c r="D352" s="3">
        <v>78908.000000100001</v>
      </c>
      <c r="E352" s="15">
        <v>348</v>
      </c>
    </row>
    <row r="353" spans="1:5" x14ac:dyDescent="0.35">
      <c r="A353" s="21">
        <v>1069</v>
      </c>
      <c r="B353" s="3">
        <v>9120237.9999899995</v>
      </c>
      <c r="C353" s="3">
        <v>11155237.999989999</v>
      </c>
      <c r="D353" s="3">
        <v>79089</v>
      </c>
      <c r="E353" s="15">
        <v>349</v>
      </c>
    </row>
    <row r="354" spans="1:5" x14ac:dyDescent="0.35">
      <c r="A354" s="21">
        <v>1069.5</v>
      </c>
      <c r="B354" s="3">
        <v>9159828.0000299998</v>
      </c>
      <c r="C354" s="3">
        <v>11194828.00003</v>
      </c>
      <c r="D354" s="3">
        <v>79270.000000100001</v>
      </c>
      <c r="E354" s="15">
        <v>350</v>
      </c>
    </row>
    <row r="355" spans="1:5" x14ac:dyDescent="0.35">
      <c r="A355" s="21">
        <v>1070</v>
      </c>
      <c r="B355" s="3">
        <v>9199508.0000199992</v>
      </c>
      <c r="C355" s="3">
        <v>11234508.000019999</v>
      </c>
      <c r="D355" s="3">
        <v>79451</v>
      </c>
      <c r="E355" s="15">
        <v>351</v>
      </c>
    </row>
    <row r="356" spans="1:5" x14ac:dyDescent="0.35">
      <c r="A356" s="21">
        <v>1070.5</v>
      </c>
      <c r="B356" s="3">
        <v>9239267.9999700002</v>
      </c>
      <c r="C356" s="3">
        <v>11274267.99997</v>
      </c>
      <c r="D356" s="3">
        <v>79616.999999899999</v>
      </c>
      <c r="E356" s="15">
        <v>352</v>
      </c>
    </row>
    <row r="357" spans="1:5" x14ac:dyDescent="0.35">
      <c r="A357" s="21">
        <v>1071</v>
      </c>
      <c r="B357" s="3">
        <v>9279118.0000299998</v>
      </c>
      <c r="C357" s="3">
        <v>11314118.00003</v>
      </c>
      <c r="D357" s="3">
        <v>79787</v>
      </c>
      <c r="E357" s="15">
        <v>353</v>
      </c>
    </row>
    <row r="358" spans="1:5" x14ac:dyDescent="0.35">
      <c r="A358" s="21">
        <v>1071.5</v>
      </c>
      <c r="B358" s="3">
        <v>9319047.9999700002</v>
      </c>
      <c r="C358" s="3">
        <v>11354047.99997</v>
      </c>
      <c r="D358" s="3">
        <v>79957</v>
      </c>
      <c r="E358" s="15">
        <v>354</v>
      </c>
    </row>
    <row r="359" spans="1:5" x14ac:dyDescent="0.35">
      <c r="A359" s="21">
        <v>1072</v>
      </c>
      <c r="B359" s="3">
        <v>9359068.0000199992</v>
      </c>
      <c r="C359" s="3">
        <v>11394068.000019999</v>
      </c>
      <c r="D359" s="3">
        <v>80127.000000100001</v>
      </c>
      <c r="E359" s="15">
        <v>355</v>
      </c>
    </row>
    <row r="360" spans="1:5" x14ac:dyDescent="0.35">
      <c r="A360" s="21">
        <v>1072.5</v>
      </c>
      <c r="B360" s="3">
        <v>9399178.0000199992</v>
      </c>
      <c r="C360" s="3">
        <v>11434178.000019999</v>
      </c>
      <c r="D360" s="3">
        <v>80296.999999899999</v>
      </c>
      <c r="E360" s="15">
        <v>356</v>
      </c>
    </row>
    <row r="361" spans="1:5" x14ac:dyDescent="0.35">
      <c r="A361" s="21">
        <v>1073</v>
      </c>
      <c r="B361" s="3">
        <v>9439367.9999800008</v>
      </c>
      <c r="C361" s="3">
        <v>11474367.999980001</v>
      </c>
      <c r="D361" s="3">
        <v>80468.000000100001</v>
      </c>
      <c r="E361" s="15">
        <v>357</v>
      </c>
    </row>
    <row r="362" spans="1:5" x14ac:dyDescent="0.35">
      <c r="A362" s="21">
        <v>1073.5</v>
      </c>
      <c r="B362" s="3">
        <v>9479647.9999599997</v>
      </c>
      <c r="C362" s="3">
        <v>11514647.99996</v>
      </c>
      <c r="D362" s="3">
        <v>80637.999999899999</v>
      </c>
      <c r="E362" s="15">
        <v>358</v>
      </c>
    </row>
    <row r="363" spans="1:5" x14ac:dyDescent="0.35">
      <c r="A363" s="21">
        <v>1074</v>
      </c>
      <c r="B363" s="3">
        <v>9520007.9999899995</v>
      </c>
      <c r="C363" s="3">
        <v>11555007.999989999</v>
      </c>
      <c r="D363" s="3">
        <v>80807.999999899999</v>
      </c>
      <c r="E363" s="15">
        <v>359</v>
      </c>
    </row>
    <row r="364" spans="1:5" x14ac:dyDescent="0.35">
      <c r="A364" s="21">
        <v>1074.5</v>
      </c>
      <c r="B364" s="3">
        <v>9560447.9999899995</v>
      </c>
      <c r="C364" s="3">
        <v>11595447.999989999</v>
      </c>
      <c r="D364" s="3">
        <v>80978</v>
      </c>
      <c r="E364" s="15">
        <v>360</v>
      </c>
    </row>
    <row r="365" spans="1:5" x14ac:dyDescent="0.35">
      <c r="A365" s="21">
        <v>1075</v>
      </c>
      <c r="B365" s="3">
        <v>9600987.9999899995</v>
      </c>
      <c r="C365" s="3">
        <v>11635987.999989999</v>
      </c>
      <c r="D365" s="3">
        <v>81148</v>
      </c>
      <c r="E365" s="15">
        <v>361</v>
      </c>
    </row>
    <row r="366" spans="1:5" x14ac:dyDescent="0.35">
      <c r="A366" s="21">
        <v>1075.5</v>
      </c>
      <c r="B366" s="3">
        <v>9641597.9999700002</v>
      </c>
      <c r="C366" s="3">
        <v>11676597.99997</v>
      </c>
      <c r="D366" s="3">
        <v>81318.000000100001</v>
      </c>
      <c r="E366" s="15">
        <v>362</v>
      </c>
    </row>
    <row r="367" spans="1:5" x14ac:dyDescent="0.35">
      <c r="A367" s="21">
        <v>1076</v>
      </c>
      <c r="B367" s="3">
        <v>9682297.9999800008</v>
      </c>
      <c r="C367" s="3">
        <v>11717297.999980001</v>
      </c>
      <c r="D367" s="3">
        <v>81488.000000100001</v>
      </c>
      <c r="E367" s="15">
        <v>363</v>
      </c>
    </row>
    <row r="368" spans="1:5" x14ac:dyDescent="0.35">
      <c r="A368" s="21">
        <v>1076.5</v>
      </c>
      <c r="B368" s="3">
        <v>9723088.0000199992</v>
      </c>
      <c r="C368" s="3">
        <v>11758088.000019999</v>
      </c>
      <c r="D368" s="3">
        <v>81657.999999899999</v>
      </c>
      <c r="E368" s="15">
        <v>364</v>
      </c>
    </row>
    <row r="369" spans="1:5" x14ac:dyDescent="0.35">
      <c r="A369" s="21">
        <v>1077</v>
      </c>
      <c r="B369" s="3">
        <v>9763958.0000199992</v>
      </c>
      <c r="C369" s="3">
        <v>11798958.000019999</v>
      </c>
      <c r="D369" s="3">
        <v>81828</v>
      </c>
      <c r="E369" s="15">
        <v>365</v>
      </c>
    </row>
    <row r="370" spans="1:5" x14ac:dyDescent="0.35">
      <c r="A370" s="21">
        <v>1077.5</v>
      </c>
      <c r="B370" s="3">
        <v>9804917.9999700002</v>
      </c>
      <c r="C370" s="3">
        <v>11839917.99997</v>
      </c>
      <c r="D370" s="3">
        <v>81998.999999899999</v>
      </c>
      <c r="E370" s="15">
        <v>366</v>
      </c>
    </row>
    <row r="371" spans="1:5" x14ac:dyDescent="0.35">
      <c r="A371" s="21">
        <v>1078</v>
      </c>
      <c r="B371" s="3">
        <v>9845958.0000400003</v>
      </c>
      <c r="C371" s="3">
        <v>11880958.00004</v>
      </c>
      <c r="D371" s="3">
        <v>82169</v>
      </c>
      <c r="E371" s="15">
        <v>367</v>
      </c>
    </row>
    <row r="372" spans="1:5" x14ac:dyDescent="0.35">
      <c r="A372" s="21">
        <v>1078.5</v>
      </c>
      <c r="B372" s="3">
        <v>9887087.9999700002</v>
      </c>
      <c r="C372" s="3">
        <v>11922087.99997</v>
      </c>
      <c r="D372" s="3">
        <v>82339</v>
      </c>
      <c r="E372" s="15">
        <v>368</v>
      </c>
    </row>
    <row r="373" spans="1:5" x14ac:dyDescent="0.35">
      <c r="A373" s="21">
        <v>1079</v>
      </c>
      <c r="B373" s="3">
        <v>9928298.0000299998</v>
      </c>
      <c r="C373" s="3">
        <v>11963298.00003</v>
      </c>
      <c r="D373" s="3">
        <v>82509</v>
      </c>
      <c r="E373" s="15">
        <v>369</v>
      </c>
    </row>
    <row r="374" spans="1:5" x14ac:dyDescent="0.35">
      <c r="A374" s="21">
        <v>1079.5</v>
      </c>
      <c r="B374" s="3">
        <v>9969598.0000400003</v>
      </c>
      <c r="C374" s="3">
        <v>12004598.00004</v>
      </c>
      <c r="D374" s="3">
        <v>82679.000000100001</v>
      </c>
      <c r="E374" s="15">
        <v>370</v>
      </c>
    </row>
    <row r="375" spans="1:5" x14ac:dyDescent="0.35">
      <c r="A375" s="21">
        <v>1080</v>
      </c>
      <c r="B375" s="3">
        <v>10010978</v>
      </c>
      <c r="C375" s="3">
        <v>12045978</v>
      </c>
      <c r="D375" s="3">
        <v>82848.999999899999</v>
      </c>
      <c r="E375" s="15">
        <v>371</v>
      </c>
    </row>
    <row r="376" spans="1:5" x14ac:dyDescent="0.35">
      <c r="A376" s="21">
        <v>1080.5</v>
      </c>
      <c r="B376" s="3">
        <v>10052448</v>
      </c>
      <c r="C376" s="3">
        <v>12087448</v>
      </c>
      <c r="D376" s="3">
        <v>83007.899999999994</v>
      </c>
      <c r="E376" s="15">
        <v>372</v>
      </c>
    </row>
    <row r="377" spans="1:5" x14ac:dyDescent="0.35">
      <c r="A377" s="21">
        <v>1081</v>
      </c>
      <c r="B377" s="3">
        <v>10093998</v>
      </c>
      <c r="C377" s="3">
        <v>12128998</v>
      </c>
      <c r="D377" s="3">
        <v>83166.799999900002</v>
      </c>
      <c r="E377" s="15">
        <v>373</v>
      </c>
    </row>
    <row r="378" spans="1:5" x14ac:dyDescent="0.35">
      <c r="A378" s="21">
        <v>1081.5</v>
      </c>
      <c r="B378" s="3">
        <v>10135648</v>
      </c>
      <c r="C378" s="3">
        <v>12170648</v>
      </c>
      <c r="D378" s="3">
        <v>83325.7</v>
      </c>
      <c r="E378" s="15">
        <v>374</v>
      </c>
    </row>
    <row r="379" spans="1:5" x14ac:dyDescent="0.35">
      <c r="A379" s="21">
        <v>1082</v>
      </c>
      <c r="B379" s="3">
        <v>10177378</v>
      </c>
      <c r="C379" s="3">
        <v>12212378</v>
      </c>
      <c r="D379" s="3">
        <v>83484.599999900005</v>
      </c>
      <c r="E379" s="15">
        <v>375</v>
      </c>
    </row>
    <row r="380" spans="1:5" x14ac:dyDescent="0.35">
      <c r="A380" s="21">
        <v>1082.5</v>
      </c>
      <c r="B380" s="3">
        <v>10219198</v>
      </c>
      <c r="C380" s="3">
        <v>12254198</v>
      </c>
      <c r="D380" s="3">
        <v>83643.5</v>
      </c>
      <c r="E380" s="15">
        <v>376</v>
      </c>
    </row>
    <row r="381" spans="1:5" x14ac:dyDescent="0.35">
      <c r="A381" s="21">
        <v>1083</v>
      </c>
      <c r="B381" s="3">
        <v>10261098</v>
      </c>
      <c r="C381" s="3">
        <v>12296098</v>
      </c>
      <c r="D381" s="3">
        <v>83802.400000099995</v>
      </c>
      <c r="E381" s="15">
        <v>377</v>
      </c>
    </row>
    <row r="382" spans="1:5" x14ac:dyDescent="0.35">
      <c r="A382" s="21">
        <v>1083.5</v>
      </c>
      <c r="B382" s="3">
        <v>10303098</v>
      </c>
      <c r="C382" s="3">
        <v>12338098</v>
      </c>
      <c r="D382" s="3">
        <v>83961.3</v>
      </c>
      <c r="E382" s="15">
        <v>378</v>
      </c>
    </row>
    <row r="383" spans="1:5" x14ac:dyDescent="0.35">
      <c r="A383" s="21">
        <v>1084</v>
      </c>
      <c r="B383" s="3">
        <v>10345178</v>
      </c>
      <c r="C383" s="3">
        <v>12380178</v>
      </c>
      <c r="D383" s="3">
        <v>84120.200000099998</v>
      </c>
      <c r="E383" s="15">
        <v>379</v>
      </c>
    </row>
    <row r="384" spans="1:5" x14ac:dyDescent="0.35">
      <c r="A384" s="21">
        <v>1084.5</v>
      </c>
      <c r="B384" s="3">
        <v>10387348</v>
      </c>
      <c r="C384" s="3">
        <v>12422348</v>
      </c>
      <c r="D384" s="3">
        <v>84279.1</v>
      </c>
      <c r="E384" s="15">
        <v>380</v>
      </c>
    </row>
    <row r="385" spans="1:5" x14ac:dyDescent="0.35">
      <c r="A385" s="21">
        <v>1085</v>
      </c>
      <c r="B385" s="3">
        <v>10429608</v>
      </c>
      <c r="C385" s="3">
        <v>12464608</v>
      </c>
      <c r="D385" s="3">
        <v>84438.000000100001</v>
      </c>
      <c r="E385" s="15">
        <v>381</v>
      </c>
    </row>
    <row r="386" spans="1:5" x14ac:dyDescent="0.35">
      <c r="A386" s="21">
        <v>1085.5</v>
      </c>
      <c r="B386" s="3">
        <v>10471948</v>
      </c>
      <c r="C386" s="3">
        <v>12506948</v>
      </c>
      <c r="D386" s="3">
        <v>84596.9</v>
      </c>
      <c r="E386" s="15">
        <v>382</v>
      </c>
    </row>
    <row r="387" spans="1:5" x14ac:dyDescent="0.35">
      <c r="A387" s="21">
        <v>1086</v>
      </c>
      <c r="B387" s="3">
        <v>10514388</v>
      </c>
      <c r="C387" s="3">
        <v>12549388</v>
      </c>
      <c r="D387" s="3">
        <v>84755.800000100004</v>
      </c>
      <c r="E387" s="15">
        <v>383</v>
      </c>
    </row>
    <row r="388" spans="1:5" x14ac:dyDescent="0.35">
      <c r="A388" s="21">
        <v>1086.5</v>
      </c>
      <c r="B388" s="3">
        <v>10556908</v>
      </c>
      <c r="C388" s="3">
        <v>12591908</v>
      </c>
      <c r="D388" s="3">
        <v>84914.7</v>
      </c>
      <c r="E388" s="15">
        <v>384</v>
      </c>
    </row>
    <row r="389" spans="1:5" x14ac:dyDescent="0.35">
      <c r="A389" s="21">
        <v>1087</v>
      </c>
      <c r="B389" s="3">
        <v>10599518</v>
      </c>
      <c r="C389" s="3">
        <v>12634518</v>
      </c>
      <c r="D389" s="3">
        <v>85073.600000100007</v>
      </c>
      <c r="E389" s="15">
        <v>385</v>
      </c>
    </row>
    <row r="390" spans="1:5" x14ac:dyDescent="0.35">
      <c r="A390" s="21">
        <v>1087.5</v>
      </c>
      <c r="B390" s="3">
        <v>10642218</v>
      </c>
      <c r="C390" s="3">
        <v>12677218</v>
      </c>
      <c r="D390" s="3">
        <v>85232.499999899999</v>
      </c>
      <c r="E390" s="15">
        <v>386</v>
      </c>
    </row>
    <row r="391" spans="1:5" x14ac:dyDescent="0.35">
      <c r="A391" s="21">
        <v>1088</v>
      </c>
      <c r="B391" s="3">
        <v>10684998</v>
      </c>
      <c r="C391" s="3">
        <v>12719998</v>
      </c>
      <c r="D391" s="3">
        <v>85391.400000099995</v>
      </c>
      <c r="E391" s="15">
        <v>387</v>
      </c>
    </row>
    <row r="392" spans="1:5" x14ac:dyDescent="0.35">
      <c r="A392" s="21">
        <v>1088.5</v>
      </c>
      <c r="B392" s="3">
        <v>10727868</v>
      </c>
      <c r="C392" s="3">
        <v>12762868</v>
      </c>
      <c r="D392" s="3">
        <v>85550.299999900002</v>
      </c>
      <c r="E392" s="15">
        <v>388</v>
      </c>
    </row>
    <row r="393" spans="1:5" x14ac:dyDescent="0.35">
      <c r="A393" s="21">
        <v>1089</v>
      </c>
      <c r="B393" s="3">
        <v>10770828</v>
      </c>
      <c r="C393" s="3">
        <v>12805828</v>
      </c>
      <c r="D393" s="3">
        <v>85709.200000099998</v>
      </c>
      <c r="E393" s="15">
        <v>389</v>
      </c>
    </row>
    <row r="394" spans="1:5" x14ac:dyDescent="0.35">
      <c r="A394" s="21">
        <v>1089.5</v>
      </c>
      <c r="B394" s="3">
        <v>10813878</v>
      </c>
      <c r="C394" s="3">
        <v>12848878</v>
      </c>
      <c r="D394" s="3">
        <v>85868.099999900005</v>
      </c>
      <c r="E394" s="15">
        <v>390</v>
      </c>
    </row>
    <row r="395" spans="1:5" x14ac:dyDescent="0.35">
      <c r="A395" s="21">
        <v>1090</v>
      </c>
      <c r="B395" s="3">
        <v>10857008</v>
      </c>
      <c r="C395" s="3">
        <v>12892008</v>
      </c>
      <c r="D395" s="3">
        <v>86027</v>
      </c>
      <c r="E395" s="15">
        <v>391</v>
      </c>
    </row>
    <row r="396" spans="1:5" x14ac:dyDescent="0.35">
      <c r="A396" s="21">
        <v>1090.5</v>
      </c>
      <c r="B396" s="3">
        <v>10900238</v>
      </c>
      <c r="C396" s="3">
        <v>12935238</v>
      </c>
      <c r="D396" s="3">
        <v>86185.899999899993</v>
      </c>
      <c r="E396" s="15">
        <v>392</v>
      </c>
    </row>
    <row r="397" spans="1:5" x14ac:dyDescent="0.35">
      <c r="A397" s="21">
        <v>1091</v>
      </c>
      <c r="B397" s="3">
        <v>10943548</v>
      </c>
      <c r="C397" s="3">
        <v>12978548</v>
      </c>
      <c r="D397" s="3">
        <v>86344.8</v>
      </c>
      <c r="E397" s="15">
        <v>393</v>
      </c>
    </row>
    <row r="398" spans="1:5" x14ac:dyDescent="0.35">
      <c r="A398" s="21">
        <v>1091.5</v>
      </c>
      <c r="B398" s="3">
        <v>10986938</v>
      </c>
      <c r="C398" s="3">
        <v>13021938</v>
      </c>
      <c r="D398" s="3">
        <v>86503.699999899996</v>
      </c>
      <c r="E398" s="15">
        <v>394</v>
      </c>
    </row>
    <row r="399" spans="1:5" x14ac:dyDescent="0.35">
      <c r="A399" s="21">
        <v>1092</v>
      </c>
      <c r="B399" s="3">
        <v>11030418</v>
      </c>
      <c r="C399" s="3">
        <v>13065418</v>
      </c>
      <c r="D399" s="3">
        <v>86662.6</v>
      </c>
      <c r="E399" s="15">
        <v>395</v>
      </c>
    </row>
    <row r="400" spans="1:5" x14ac:dyDescent="0.35">
      <c r="A400" s="21">
        <v>1092.5</v>
      </c>
      <c r="B400" s="3">
        <v>11073988</v>
      </c>
      <c r="C400" s="3">
        <v>13108988</v>
      </c>
      <c r="D400" s="3">
        <v>86821.499999899999</v>
      </c>
      <c r="E400" s="15">
        <v>396</v>
      </c>
    </row>
    <row r="401" spans="1:5" x14ac:dyDescent="0.35">
      <c r="A401" s="21">
        <v>1093</v>
      </c>
      <c r="B401" s="3">
        <v>11117638</v>
      </c>
      <c r="C401" s="3">
        <v>13152638</v>
      </c>
      <c r="D401" s="3">
        <v>86980.4</v>
      </c>
      <c r="E401" s="15">
        <v>397</v>
      </c>
    </row>
    <row r="402" spans="1:5" x14ac:dyDescent="0.35">
      <c r="A402" s="21">
        <v>1093.5</v>
      </c>
      <c r="B402" s="3">
        <v>11161378</v>
      </c>
      <c r="C402" s="3">
        <v>13196378</v>
      </c>
      <c r="D402" s="3">
        <v>87139.299999900002</v>
      </c>
      <c r="E402" s="15">
        <v>398</v>
      </c>
    </row>
    <row r="403" spans="1:5" x14ac:dyDescent="0.35">
      <c r="A403" s="21">
        <v>1094</v>
      </c>
      <c r="B403" s="3">
        <v>11205208</v>
      </c>
      <c r="C403" s="3">
        <v>13240208</v>
      </c>
      <c r="D403" s="3">
        <v>87298.2</v>
      </c>
      <c r="E403" s="15">
        <v>399</v>
      </c>
    </row>
    <row r="404" spans="1:5" x14ac:dyDescent="0.35">
      <c r="A404" s="21">
        <v>1094.5</v>
      </c>
      <c r="B404" s="3">
        <v>11249118</v>
      </c>
      <c r="C404" s="3">
        <v>13284118</v>
      </c>
      <c r="D404" s="3">
        <v>87457.099999900005</v>
      </c>
      <c r="E404" s="15">
        <v>400</v>
      </c>
    </row>
    <row r="405" spans="1:5" x14ac:dyDescent="0.35">
      <c r="A405" s="21">
        <v>1095</v>
      </c>
      <c r="B405" s="3">
        <v>11293118</v>
      </c>
      <c r="C405" s="3">
        <v>13328118</v>
      </c>
      <c r="D405" s="3">
        <v>87616.062980500006</v>
      </c>
      <c r="E405" s="15">
        <v>401</v>
      </c>
    </row>
    <row r="406" spans="1:5" x14ac:dyDescent="0.35">
      <c r="A406" s="21">
        <v>1095.5</v>
      </c>
      <c r="B406" s="3">
        <v>11336955.1197</v>
      </c>
      <c r="C406" s="3">
        <v>13371955.1197</v>
      </c>
      <c r="D406" s="3">
        <v>87761.053272899997</v>
      </c>
      <c r="E406" s="15">
        <v>402</v>
      </c>
    </row>
    <row r="407" spans="1:5" x14ac:dyDescent="0.35">
      <c r="A407" s="21">
        <v>1096</v>
      </c>
      <c r="B407" s="3">
        <v>11380872.807499999</v>
      </c>
      <c r="C407" s="3">
        <v>13415872.807499999</v>
      </c>
      <c r="D407" s="3">
        <v>87923.729009600007</v>
      </c>
      <c r="E407" s="15">
        <v>403</v>
      </c>
    </row>
    <row r="408" spans="1:5" x14ac:dyDescent="0.35">
      <c r="A408" s="21">
        <v>1096.5</v>
      </c>
      <c r="B408" s="3">
        <v>11424872.4439</v>
      </c>
      <c r="C408" s="3">
        <v>13459872.4439</v>
      </c>
      <c r="D408" s="3">
        <v>88069.740139799993</v>
      </c>
      <c r="E408" s="15">
        <v>404</v>
      </c>
    </row>
    <row r="409" spans="1:5" x14ac:dyDescent="0.35">
      <c r="A409" s="21">
        <v>1097</v>
      </c>
      <c r="B409" s="3">
        <v>11468946.247500001</v>
      </c>
      <c r="C409" s="3">
        <v>13503946.247500001</v>
      </c>
      <c r="D409" s="3">
        <v>88240.769954999996</v>
      </c>
      <c r="E409" s="15">
        <v>405</v>
      </c>
    </row>
    <row r="410" spans="1:5" x14ac:dyDescent="0.35">
      <c r="A410" s="21">
        <v>1097.5</v>
      </c>
      <c r="B410" s="3">
        <v>11513107.081700001</v>
      </c>
      <c r="C410" s="3">
        <v>13548107.081700001</v>
      </c>
      <c r="D410" s="3">
        <v>88399.776258600003</v>
      </c>
      <c r="E410" s="15">
        <v>406</v>
      </c>
    </row>
    <row r="411" spans="1:5" x14ac:dyDescent="0.35">
      <c r="A411" s="21">
        <v>1098</v>
      </c>
      <c r="B411" s="3">
        <v>11557346.991699999</v>
      </c>
      <c r="C411" s="3">
        <v>13592346.991699999</v>
      </c>
      <c r="D411" s="3">
        <v>88574.128721999994</v>
      </c>
      <c r="E411" s="15">
        <v>407</v>
      </c>
    </row>
    <row r="412" spans="1:5" x14ac:dyDescent="0.35">
      <c r="A412" s="21">
        <v>1098.5</v>
      </c>
      <c r="B412" s="3">
        <v>11601673.657600001</v>
      </c>
      <c r="C412" s="3">
        <v>13636673.657600001</v>
      </c>
      <c r="D412" s="3">
        <v>88726.568862600005</v>
      </c>
      <c r="E412" s="15">
        <v>408</v>
      </c>
    </row>
    <row r="413" spans="1:5" x14ac:dyDescent="0.35">
      <c r="A413" s="21">
        <v>1099</v>
      </c>
      <c r="B413" s="3">
        <v>11646067.2685</v>
      </c>
      <c r="C413" s="3">
        <v>13681067.2685</v>
      </c>
      <c r="D413" s="3">
        <v>88904.057824899995</v>
      </c>
      <c r="E413" s="15">
        <v>409</v>
      </c>
    </row>
    <row r="414" spans="1:5" x14ac:dyDescent="0.35">
      <c r="A414" s="21">
        <v>1099.5</v>
      </c>
      <c r="B414" s="3">
        <v>11690576.885399999</v>
      </c>
      <c r="C414" s="3">
        <v>13725576.885399999</v>
      </c>
      <c r="D414" s="3">
        <v>89117.533987300005</v>
      </c>
      <c r="E414" s="15">
        <v>410</v>
      </c>
    </row>
    <row r="415" spans="1:5" x14ac:dyDescent="0.35">
      <c r="A415" s="21">
        <v>1100</v>
      </c>
      <c r="B415" s="3">
        <v>11735176.051100001</v>
      </c>
      <c r="C415" s="3">
        <v>13770176.051100001</v>
      </c>
      <c r="D415" s="3">
        <v>89299.865594600007</v>
      </c>
      <c r="E415" s="15">
        <v>411</v>
      </c>
    </row>
    <row r="416" spans="1:5" x14ac:dyDescent="0.35">
      <c r="A416" s="21">
        <v>1100.5</v>
      </c>
      <c r="B416" s="3">
        <v>11779866.8136</v>
      </c>
      <c r="C416" s="3">
        <v>13814866.8136</v>
      </c>
      <c r="D416" s="3">
        <v>89457.946666500007</v>
      </c>
      <c r="E416" s="15">
        <v>412</v>
      </c>
    </row>
    <row r="417" spans="1:5" x14ac:dyDescent="0.35">
      <c r="A417" s="21">
        <v>1101</v>
      </c>
      <c r="B417" s="3">
        <v>11824637.101500001</v>
      </c>
      <c r="C417" s="3">
        <v>13859637.101500001</v>
      </c>
      <c r="D417" s="3">
        <v>89646.317581399999</v>
      </c>
      <c r="E417" s="15">
        <v>413</v>
      </c>
    </row>
    <row r="418" spans="1:5" x14ac:dyDescent="0.35">
      <c r="A418" s="21">
        <v>1101.5</v>
      </c>
      <c r="B418" s="3">
        <v>11869502.2729</v>
      </c>
      <c r="C418" s="3">
        <v>13904502.2729</v>
      </c>
      <c r="D418" s="3">
        <v>89808.464859600004</v>
      </c>
      <c r="E418" s="15">
        <v>414</v>
      </c>
    </row>
    <row r="419" spans="1:5" x14ac:dyDescent="0.35">
      <c r="A419" s="21">
        <v>1102</v>
      </c>
      <c r="B419" s="3">
        <v>11914439.127599999</v>
      </c>
      <c r="C419" s="3">
        <v>13949439.127599999</v>
      </c>
      <c r="D419" s="3">
        <v>89969.500727399995</v>
      </c>
      <c r="E419" s="15">
        <v>415</v>
      </c>
    </row>
    <row r="420" spans="1:5" x14ac:dyDescent="0.35">
      <c r="A420" s="21">
        <v>1102.5</v>
      </c>
      <c r="B420" s="3">
        <v>11959478.534499999</v>
      </c>
      <c r="C420" s="3">
        <v>13994478.534499999</v>
      </c>
      <c r="D420" s="3">
        <v>90157.210661000005</v>
      </c>
      <c r="E420" s="15">
        <v>416</v>
      </c>
    </row>
    <row r="421" spans="1:5" x14ac:dyDescent="0.35">
      <c r="A421" s="21">
        <v>1103</v>
      </c>
      <c r="B421" s="3">
        <v>12004602.443299999</v>
      </c>
      <c r="C421" s="3">
        <v>14039602.443299999</v>
      </c>
      <c r="D421" s="3">
        <v>90358.926894899996</v>
      </c>
      <c r="E421" s="15">
        <v>417</v>
      </c>
    </row>
    <row r="422" spans="1:5" x14ac:dyDescent="0.35">
      <c r="A422" s="21">
        <v>1103.5</v>
      </c>
      <c r="B422" s="3">
        <v>12049826.630100001</v>
      </c>
      <c r="C422" s="3">
        <v>14084826.630100001</v>
      </c>
      <c r="D422" s="3">
        <v>90532.379639699997</v>
      </c>
      <c r="E422" s="15">
        <v>418</v>
      </c>
    </row>
    <row r="423" spans="1:5" x14ac:dyDescent="0.35">
      <c r="A423" s="21">
        <v>1104</v>
      </c>
      <c r="B423" s="3">
        <v>12095140.259</v>
      </c>
      <c r="C423" s="3">
        <v>14130140.259</v>
      </c>
      <c r="D423" s="3">
        <v>90742.850395999994</v>
      </c>
      <c r="E423" s="15">
        <v>419</v>
      </c>
    </row>
    <row r="424" spans="1:5" x14ac:dyDescent="0.35">
      <c r="A424" s="21">
        <v>1104.5</v>
      </c>
      <c r="B424" s="3">
        <v>12140560.319599999</v>
      </c>
      <c r="C424" s="3">
        <v>14175560.319599999</v>
      </c>
      <c r="D424" s="3">
        <v>90940.022114899999</v>
      </c>
      <c r="E424" s="15">
        <v>420</v>
      </c>
    </row>
    <row r="425" spans="1:5" x14ac:dyDescent="0.35">
      <c r="A425" s="21">
        <v>1105</v>
      </c>
      <c r="B425" s="3">
        <v>12186069.168</v>
      </c>
      <c r="C425" s="3">
        <v>14221069.168</v>
      </c>
      <c r="D425" s="3">
        <v>91125.863008300003</v>
      </c>
      <c r="E425" s="15">
        <v>421</v>
      </c>
    </row>
    <row r="426" spans="1:5" x14ac:dyDescent="0.35">
      <c r="A426" s="21">
        <v>1105.5</v>
      </c>
      <c r="B426" s="3">
        <v>12231691.055400001</v>
      </c>
      <c r="C426" s="3">
        <v>14266691.055400001</v>
      </c>
      <c r="D426" s="3">
        <v>91336.5630083</v>
      </c>
      <c r="E426" s="15">
        <v>422</v>
      </c>
    </row>
    <row r="427" spans="1:5" x14ac:dyDescent="0.35">
      <c r="A427" s="21">
        <v>1106</v>
      </c>
      <c r="B427" s="3">
        <v>12277410.0627</v>
      </c>
      <c r="C427" s="3">
        <v>14312410.0627</v>
      </c>
      <c r="D427" s="3">
        <v>91559.714252499994</v>
      </c>
      <c r="E427" s="15">
        <v>423</v>
      </c>
    </row>
    <row r="428" spans="1:5" x14ac:dyDescent="0.35">
      <c r="A428" s="21">
        <v>1106.5</v>
      </c>
      <c r="B428" s="3">
        <v>12323247.800799999</v>
      </c>
      <c r="C428" s="3">
        <v>14358247.800799999</v>
      </c>
      <c r="D428" s="3">
        <v>91788.0772631</v>
      </c>
      <c r="E428" s="15">
        <v>424</v>
      </c>
    </row>
    <row r="429" spans="1:5" x14ac:dyDescent="0.35">
      <c r="A429" s="21">
        <v>1107</v>
      </c>
      <c r="B429" s="3">
        <v>12369192.2433</v>
      </c>
      <c r="C429" s="3">
        <v>14404192.2433</v>
      </c>
      <c r="D429" s="3">
        <v>92005.5959515</v>
      </c>
      <c r="E429" s="15">
        <v>425</v>
      </c>
    </row>
    <row r="430" spans="1:5" x14ac:dyDescent="0.35">
      <c r="A430" s="21">
        <v>1107.5</v>
      </c>
      <c r="B430" s="3">
        <v>12415245.856000001</v>
      </c>
      <c r="C430" s="3">
        <v>14450245.856000001</v>
      </c>
      <c r="D430" s="3">
        <v>92205.349480799996</v>
      </c>
      <c r="E430" s="15">
        <v>426</v>
      </c>
    </row>
    <row r="431" spans="1:5" x14ac:dyDescent="0.35">
      <c r="A431" s="21">
        <v>1108</v>
      </c>
      <c r="B431" s="3">
        <v>12461401.661499999</v>
      </c>
      <c r="C431" s="3">
        <v>14496401.661499999</v>
      </c>
      <c r="D431" s="3">
        <v>92446.709155799996</v>
      </c>
      <c r="E431" s="15">
        <v>427</v>
      </c>
    </row>
    <row r="432" spans="1:5" x14ac:dyDescent="0.35">
      <c r="A432" s="21">
        <v>1108.5</v>
      </c>
      <c r="B432" s="3">
        <v>12507673.6086</v>
      </c>
      <c r="C432" s="3">
        <v>14542673.6086</v>
      </c>
      <c r="D432" s="3">
        <v>92678.404242599994</v>
      </c>
      <c r="E432" s="15">
        <v>428</v>
      </c>
    </row>
    <row r="433" spans="1:5" x14ac:dyDescent="0.35">
      <c r="A433" s="21">
        <v>1109</v>
      </c>
      <c r="B433" s="3">
        <v>12554079.816299999</v>
      </c>
      <c r="C433" s="3">
        <v>14589079.816299999</v>
      </c>
      <c r="D433" s="3">
        <v>92962.604733300002</v>
      </c>
      <c r="E433" s="15">
        <v>429</v>
      </c>
    </row>
    <row r="434" spans="1:5" x14ac:dyDescent="0.35">
      <c r="A434" s="21">
        <v>1109.5</v>
      </c>
      <c r="B434" s="3">
        <v>12600613.938300001</v>
      </c>
      <c r="C434" s="3">
        <v>14635613.938300001</v>
      </c>
      <c r="D434" s="3">
        <v>93165.856599999999</v>
      </c>
      <c r="E434" s="15">
        <v>430</v>
      </c>
    </row>
    <row r="435" spans="1:5" x14ac:dyDescent="0.35">
      <c r="A435" s="21">
        <v>1110</v>
      </c>
      <c r="B435" s="3">
        <v>12647247.2783</v>
      </c>
      <c r="C435" s="3">
        <v>14682247.2783</v>
      </c>
      <c r="D435" s="3">
        <v>93419.180100700003</v>
      </c>
      <c r="E435" s="15">
        <v>431</v>
      </c>
    </row>
    <row r="436" spans="1:5" x14ac:dyDescent="0.35">
      <c r="A436" s="21">
        <v>1110.5</v>
      </c>
      <c r="B436" s="3">
        <v>12694010.344699999</v>
      </c>
      <c r="C436" s="3">
        <v>14729010.344699999</v>
      </c>
      <c r="D436" s="3">
        <v>93634.546067100004</v>
      </c>
      <c r="E436" s="15">
        <v>432</v>
      </c>
    </row>
    <row r="437" spans="1:5" x14ac:dyDescent="0.35">
      <c r="A437" s="21">
        <v>1111</v>
      </c>
      <c r="B437" s="3">
        <v>12740876.285800001</v>
      </c>
      <c r="C437" s="3">
        <v>14775876.285800001</v>
      </c>
      <c r="D437" s="3">
        <v>93886.105813899994</v>
      </c>
      <c r="E437" s="15">
        <v>433</v>
      </c>
    </row>
    <row r="438" spans="1:5" x14ac:dyDescent="0.35">
      <c r="A438" s="21">
        <v>1111.5</v>
      </c>
      <c r="B438" s="3">
        <v>12787856.3157</v>
      </c>
      <c r="C438" s="3">
        <v>14822856.3157</v>
      </c>
      <c r="D438" s="3">
        <v>94064.288130600005</v>
      </c>
      <c r="E438" s="15">
        <v>434</v>
      </c>
    </row>
    <row r="439" spans="1:5" x14ac:dyDescent="0.35">
      <c r="A439" s="21">
        <v>1112</v>
      </c>
      <c r="B439" s="3">
        <v>12834932.789000001</v>
      </c>
      <c r="C439" s="3">
        <v>14869932.789000001</v>
      </c>
      <c r="D439" s="3">
        <v>94285.056626899997</v>
      </c>
      <c r="E439" s="15">
        <v>435</v>
      </c>
    </row>
    <row r="440" spans="1:5" x14ac:dyDescent="0.35">
      <c r="A440" s="21">
        <v>1112.5</v>
      </c>
      <c r="B440" s="3">
        <v>12882121.668400001</v>
      </c>
      <c r="C440" s="3">
        <v>14917121.668400001</v>
      </c>
      <c r="D440" s="3">
        <v>94473.640432800006</v>
      </c>
      <c r="E440" s="15">
        <v>436</v>
      </c>
    </row>
    <row r="441" spans="1:5" x14ac:dyDescent="0.35">
      <c r="A441" s="21">
        <v>1113</v>
      </c>
      <c r="B441" s="3">
        <v>12929400.759400001</v>
      </c>
      <c r="C441" s="3">
        <v>14964400.759400001</v>
      </c>
      <c r="D441" s="3">
        <v>94686.0490498</v>
      </c>
      <c r="E441" s="15">
        <v>437</v>
      </c>
    </row>
    <row r="442" spans="1:5" x14ac:dyDescent="0.35">
      <c r="A442" s="21">
        <v>1113.5</v>
      </c>
      <c r="B442" s="3">
        <v>12976786.5714</v>
      </c>
      <c r="C442" s="3">
        <v>15011786.5714</v>
      </c>
      <c r="D442" s="3">
        <v>94850.912689000004</v>
      </c>
      <c r="E442" s="15">
        <v>438</v>
      </c>
    </row>
    <row r="443" spans="1:5" x14ac:dyDescent="0.35">
      <c r="A443" s="21">
        <v>1114</v>
      </c>
      <c r="B443" s="3">
        <v>13024254.897399999</v>
      </c>
      <c r="C443" s="3">
        <v>15059254.897399999</v>
      </c>
      <c r="D443" s="3">
        <v>95055.888297800004</v>
      </c>
      <c r="E443" s="15">
        <v>439</v>
      </c>
    </row>
    <row r="444" spans="1:5" x14ac:dyDescent="0.35">
      <c r="A444" s="21">
        <v>1114.5</v>
      </c>
      <c r="B444" s="3">
        <v>13071819.6612</v>
      </c>
      <c r="C444" s="3">
        <v>15106819.6612</v>
      </c>
      <c r="D444" s="3">
        <v>95243.583003699998</v>
      </c>
      <c r="E444" s="15">
        <v>440</v>
      </c>
    </row>
    <row r="445" spans="1:5" x14ac:dyDescent="0.35">
      <c r="A445" s="21">
        <v>1115</v>
      </c>
      <c r="B445" s="3">
        <v>13119488.208699999</v>
      </c>
      <c r="C445" s="3">
        <v>15154488.208699999</v>
      </c>
      <c r="D445" s="3">
        <v>95459.938013000006</v>
      </c>
      <c r="E445" s="15">
        <v>441</v>
      </c>
    </row>
    <row r="446" spans="1:5" x14ac:dyDescent="0.35">
      <c r="A446" s="21">
        <v>1115.5</v>
      </c>
      <c r="B446" s="3">
        <v>13167265.487299999</v>
      </c>
      <c r="C446" s="3">
        <v>15202265.487299999</v>
      </c>
      <c r="D446" s="3">
        <v>95643.994737100002</v>
      </c>
      <c r="E446" s="15">
        <v>442</v>
      </c>
    </row>
    <row r="447" spans="1:5" x14ac:dyDescent="0.35">
      <c r="A447" s="21">
        <v>1116</v>
      </c>
      <c r="B447" s="3">
        <v>13215135.3925</v>
      </c>
      <c r="C447" s="3">
        <v>15250135.3925</v>
      </c>
      <c r="D447" s="3">
        <v>95858.778650699998</v>
      </c>
      <c r="E447" s="15">
        <v>443</v>
      </c>
    </row>
    <row r="448" spans="1:5" x14ac:dyDescent="0.35">
      <c r="A448" s="21">
        <v>1116.5</v>
      </c>
      <c r="B448" s="3">
        <v>13263113.8442</v>
      </c>
      <c r="C448" s="3">
        <v>15298113.8442</v>
      </c>
      <c r="D448" s="3">
        <v>96057.271431100002</v>
      </c>
      <c r="E448" s="15">
        <v>444</v>
      </c>
    </row>
    <row r="449" spans="1:5" x14ac:dyDescent="0.35">
      <c r="A449" s="21">
        <v>1117</v>
      </c>
      <c r="B449" s="3">
        <v>13311186.671800001</v>
      </c>
      <c r="C449" s="3">
        <v>15346186.671800001</v>
      </c>
      <c r="D449" s="3">
        <v>96253.025926000002</v>
      </c>
      <c r="E449" s="15">
        <v>445</v>
      </c>
    </row>
    <row r="450" spans="1:5" x14ac:dyDescent="0.35">
      <c r="A450" s="21">
        <v>1117.5</v>
      </c>
      <c r="B450" s="3">
        <v>13359355.630100001</v>
      </c>
      <c r="C450" s="3">
        <v>15394355.630100001</v>
      </c>
      <c r="D450" s="3">
        <v>96415.246936900003</v>
      </c>
      <c r="E450" s="15">
        <v>446</v>
      </c>
    </row>
    <row r="451" spans="1:5" x14ac:dyDescent="0.35">
      <c r="A451" s="21">
        <v>1118</v>
      </c>
      <c r="B451" s="3">
        <v>13407594.2182</v>
      </c>
      <c r="C451" s="3">
        <v>15442594.2182</v>
      </c>
      <c r="D451" s="3">
        <v>96571.050221800004</v>
      </c>
      <c r="E451" s="15">
        <v>447</v>
      </c>
    </row>
    <row r="452" spans="1:5" x14ac:dyDescent="0.35">
      <c r="A452" s="21">
        <v>1118.5</v>
      </c>
      <c r="B452" s="3">
        <v>13455931.7601</v>
      </c>
      <c r="C452" s="3">
        <v>15490931.7601</v>
      </c>
      <c r="D452" s="3">
        <v>96749.281383599999</v>
      </c>
      <c r="E452" s="15">
        <v>448</v>
      </c>
    </row>
    <row r="453" spans="1:5" x14ac:dyDescent="0.35">
      <c r="A453" s="21">
        <v>1119</v>
      </c>
      <c r="B453" s="3">
        <v>13504347.202199999</v>
      </c>
      <c r="C453" s="3">
        <v>15539347.202199999</v>
      </c>
      <c r="D453" s="3">
        <v>96928.449282999994</v>
      </c>
      <c r="E453" s="15">
        <v>449</v>
      </c>
    </row>
    <row r="454" spans="1:5" x14ac:dyDescent="0.35">
      <c r="A454" s="21">
        <v>1119.5</v>
      </c>
      <c r="B454" s="3">
        <v>13552852.0615</v>
      </c>
      <c r="C454" s="3">
        <v>15587852.0615</v>
      </c>
      <c r="D454" s="3">
        <v>97084.764578600007</v>
      </c>
      <c r="E454" s="15">
        <v>450</v>
      </c>
    </row>
    <row r="455" spans="1:5" x14ac:dyDescent="0.35">
      <c r="A455" s="21">
        <v>1120</v>
      </c>
      <c r="B455" s="3">
        <v>13601435.3455</v>
      </c>
      <c r="C455" s="3">
        <v>15636435.3455</v>
      </c>
      <c r="D455" s="3">
        <v>97261.276808199997</v>
      </c>
      <c r="E455" s="15">
        <v>451</v>
      </c>
    </row>
    <row r="456" spans="1:5" x14ac:dyDescent="0.35">
      <c r="A456" s="21">
        <v>1120.5</v>
      </c>
      <c r="B456" s="3">
        <v>13650107.556600001</v>
      </c>
      <c r="C456" s="3">
        <v>15685107.556600001</v>
      </c>
      <c r="D456" s="3">
        <v>97422.114923300003</v>
      </c>
      <c r="E456" s="15">
        <v>452</v>
      </c>
    </row>
    <row r="457" spans="1:5" x14ac:dyDescent="0.35">
      <c r="A457" s="21">
        <v>1121</v>
      </c>
      <c r="B457" s="3">
        <v>13698851.756100001</v>
      </c>
      <c r="C457" s="3">
        <v>15733851.756100001</v>
      </c>
      <c r="D457" s="3">
        <v>97588.7930891</v>
      </c>
      <c r="E457" s="15">
        <v>453</v>
      </c>
    </row>
    <row r="458" spans="1:5" x14ac:dyDescent="0.35">
      <c r="A458" s="21">
        <v>1121.5</v>
      </c>
      <c r="B458" s="3">
        <v>13747698.8181</v>
      </c>
      <c r="C458" s="3">
        <v>15782698.8181</v>
      </c>
      <c r="D458" s="3">
        <v>97777.972846499993</v>
      </c>
      <c r="E458" s="15">
        <v>454</v>
      </c>
    </row>
    <row r="459" spans="1:5" x14ac:dyDescent="0.35">
      <c r="A459" s="21">
        <v>1122</v>
      </c>
      <c r="B459" s="3">
        <v>13796635.7687</v>
      </c>
      <c r="C459" s="3">
        <v>15831635.7687</v>
      </c>
      <c r="D459" s="3">
        <v>97983.236039299998</v>
      </c>
      <c r="E459" s="15">
        <v>455</v>
      </c>
    </row>
    <row r="460" spans="1:5" x14ac:dyDescent="0.35">
      <c r="A460" s="21">
        <v>1122.5</v>
      </c>
      <c r="B460" s="3">
        <v>13845676.006899999</v>
      </c>
      <c r="C460" s="3">
        <v>15880676.006899999</v>
      </c>
      <c r="D460" s="3">
        <v>98172.408885600002</v>
      </c>
      <c r="E460" s="15">
        <v>456</v>
      </c>
    </row>
    <row r="461" spans="1:5" x14ac:dyDescent="0.35">
      <c r="A461" s="21">
        <v>1123</v>
      </c>
      <c r="B461" s="3">
        <v>13894813.1592</v>
      </c>
      <c r="C461" s="3">
        <v>15929813.1592</v>
      </c>
      <c r="D461" s="3">
        <v>98389.2402955</v>
      </c>
      <c r="E461" s="15">
        <v>457</v>
      </c>
    </row>
    <row r="462" spans="1:5" x14ac:dyDescent="0.35">
      <c r="A462" s="21">
        <v>1123.5</v>
      </c>
      <c r="B462" s="3">
        <v>13944059.6885</v>
      </c>
      <c r="C462" s="3">
        <v>15979059.6885</v>
      </c>
      <c r="D462" s="3">
        <v>98588.430028999996</v>
      </c>
      <c r="E462" s="15">
        <v>458</v>
      </c>
    </row>
    <row r="463" spans="1:5" x14ac:dyDescent="0.35">
      <c r="A463" s="21">
        <v>1124</v>
      </c>
      <c r="B463" s="3">
        <v>13993404.4922</v>
      </c>
      <c r="C463" s="3">
        <v>16028404.4922</v>
      </c>
      <c r="D463" s="3">
        <v>98804.532014500001</v>
      </c>
      <c r="E463" s="15">
        <v>459</v>
      </c>
    </row>
    <row r="464" spans="1:5" x14ac:dyDescent="0.35">
      <c r="A464" s="21">
        <v>1124.5</v>
      </c>
      <c r="B464" s="3">
        <v>14042853.475</v>
      </c>
      <c r="C464" s="3">
        <v>16077853.475</v>
      </c>
      <c r="D464" s="3">
        <v>99042.734826300002</v>
      </c>
      <c r="E464" s="15">
        <v>460</v>
      </c>
    </row>
    <row r="465" spans="1:5" x14ac:dyDescent="0.35">
      <c r="A465" s="21">
        <v>1125</v>
      </c>
      <c r="B465" s="3">
        <v>14092429.2477</v>
      </c>
      <c r="C465" s="3">
        <v>16127429.2477</v>
      </c>
      <c r="D465" s="3">
        <v>99275.413635699995</v>
      </c>
      <c r="E465" s="15">
        <v>461</v>
      </c>
    </row>
    <row r="466" spans="1:5" x14ac:dyDescent="0.35">
      <c r="A466" s="21">
        <v>1125.5</v>
      </c>
      <c r="B466" s="3">
        <v>14142122.008400001</v>
      </c>
      <c r="C466" s="3">
        <v>16177122.008400001</v>
      </c>
      <c r="D466" s="3">
        <v>99488.648161699995</v>
      </c>
      <c r="E466" s="15">
        <v>462</v>
      </c>
    </row>
    <row r="467" spans="1:5" x14ac:dyDescent="0.35">
      <c r="A467" s="21">
        <v>1126</v>
      </c>
      <c r="B467" s="3">
        <v>14191920.524700001</v>
      </c>
      <c r="C467" s="3">
        <v>16226920.524700001</v>
      </c>
      <c r="D467" s="3">
        <v>99720.660600699994</v>
      </c>
      <c r="E467" s="15">
        <v>463</v>
      </c>
    </row>
    <row r="468" spans="1:5" x14ac:dyDescent="0.35">
      <c r="A468" s="21">
        <v>1126.5</v>
      </c>
      <c r="B468" s="3">
        <v>14241840.7448</v>
      </c>
      <c r="C468" s="3">
        <v>16276840.7448</v>
      </c>
      <c r="D468" s="3">
        <v>99967.917126400003</v>
      </c>
      <c r="E468" s="15">
        <v>464</v>
      </c>
    </row>
    <row r="469" spans="1:5" x14ac:dyDescent="0.35">
      <c r="A469" s="21">
        <v>1127</v>
      </c>
      <c r="B469" s="3">
        <v>14291876.409399999</v>
      </c>
      <c r="C469" s="3">
        <v>16326876.409399999</v>
      </c>
      <c r="D469" s="3">
        <v>100191.84464700001</v>
      </c>
      <c r="E469" s="15">
        <v>465</v>
      </c>
    </row>
    <row r="470" spans="1:5" x14ac:dyDescent="0.35">
      <c r="A470" s="21">
        <v>1127.5</v>
      </c>
      <c r="B470" s="3">
        <v>14342013.776000001</v>
      </c>
      <c r="C470" s="3">
        <v>16377013.776000001</v>
      </c>
      <c r="D470" s="3">
        <v>100391.343458</v>
      </c>
      <c r="E470" s="15">
        <v>466</v>
      </c>
    </row>
    <row r="471" spans="1:5" x14ac:dyDescent="0.35">
      <c r="A471" s="21">
        <v>1128</v>
      </c>
      <c r="B471" s="3">
        <v>14392260.851199999</v>
      </c>
      <c r="C471" s="3">
        <v>16427260.851199999</v>
      </c>
      <c r="D471" s="3">
        <v>100617.153401</v>
      </c>
      <c r="E471" s="15">
        <v>467</v>
      </c>
    </row>
    <row r="472" spans="1:5" x14ac:dyDescent="0.35">
      <c r="A472" s="21">
        <v>1128.5</v>
      </c>
      <c r="B472" s="3">
        <v>14442623.555199999</v>
      </c>
      <c r="C472" s="3">
        <v>16477623.555199999</v>
      </c>
      <c r="D472" s="3">
        <v>100840.93205800001</v>
      </c>
      <c r="E472" s="15">
        <v>468</v>
      </c>
    </row>
    <row r="473" spans="1:5" x14ac:dyDescent="0.35">
      <c r="A473" s="21">
        <v>1129</v>
      </c>
      <c r="B473" s="3">
        <v>14493095.249700001</v>
      </c>
      <c r="C473" s="3">
        <v>16528095.249700001</v>
      </c>
      <c r="D473" s="3">
        <v>101062.553629</v>
      </c>
      <c r="E473" s="15">
        <v>469</v>
      </c>
    </row>
    <row r="474" spans="1:5" x14ac:dyDescent="0.35">
      <c r="A474" s="21">
        <v>1129.5</v>
      </c>
      <c r="B474" s="3">
        <v>14543676.0746</v>
      </c>
      <c r="C474" s="3">
        <v>16578676.0746</v>
      </c>
      <c r="D474" s="3">
        <v>101254.79573899999</v>
      </c>
      <c r="E474" s="15">
        <v>470</v>
      </c>
    </row>
    <row r="475" spans="1:5" x14ac:dyDescent="0.35">
      <c r="A475" s="21">
        <v>1130</v>
      </c>
      <c r="B475" s="3">
        <v>14594353.5141</v>
      </c>
      <c r="C475" s="3">
        <v>16629353.5141</v>
      </c>
      <c r="D475" s="3">
        <v>101477.267989</v>
      </c>
      <c r="E475" s="15">
        <v>471</v>
      </c>
    </row>
    <row r="476" spans="1:5" x14ac:dyDescent="0.35">
      <c r="A476" s="21">
        <v>1130.5</v>
      </c>
      <c r="B476" s="3">
        <v>14645137.2698</v>
      </c>
      <c r="C476" s="3">
        <v>16680137.2698</v>
      </c>
      <c r="D476" s="3">
        <v>101703.973143</v>
      </c>
      <c r="E476" s="15">
        <v>472</v>
      </c>
    </row>
    <row r="477" spans="1:5" x14ac:dyDescent="0.35">
      <c r="A477" s="21">
        <v>1131</v>
      </c>
      <c r="B477" s="3">
        <v>14696039.588</v>
      </c>
      <c r="C477" s="3">
        <v>16731039.588</v>
      </c>
      <c r="D477" s="3">
        <v>101926.941828</v>
      </c>
      <c r="E477" s="15">
        <v>473</v>
      </c>
    </row>
    <row r="478" spans="1:5" x14ac:dyDescent="0.35">
      <c r="A478" s="21">
        <v>1131.5</v>
      </c>
      <c r="B478" s="3">
        <v>14747053.1205</v>
      </c>
      <c r="C478" s="3">
        <v>16782053.120500002</v>
      </c>
      <c r="D478" s="3">
        <v>102120.59304199999</v>
      </c>
      <c r="E478" s="15">
        <v>474</v>
      </c>
    </row>
    <row r="479" spans="1:5" x14ac:dyDescent="0.35">
      <c r="A479" s="21">
        <v>1132</v>
      </c>
      <c r="B479" s="3">
        <v>14798163.2633</v>
      </c>
      <c r="C479" s="3">
        <v>16833163.263300002</v>
      </c>
      <c r="D479" s="3">
        <v>102349.99333300001</v>
      </c>
      <c r="E479" s="15">
        <v>475</v>
      </c>
    </row>
    <row r="480" spans="1:5" x14ac:dyDescent="0.35">
      <c r="A480" s="21">
        <v>1132.5</v>
      </c>
      <c r="B480" s="3">
        <v>14849388.4966</v>
      </c>
      <c r="C480" s="3">
        <v>16884388.496600002</v>
      </c>
      <c r="D480" s="3">
        <v>102544.430029</v>
      </c>
      <c r="E480" s="15">
        <v>476</v>
      </c>
    </row>
    <row r="481" spans="1:5" x14ac:dyDescent="0.35">
      <c r="A481" s="21">
        <v>1133</v>
      </c>
      <c r="B481" s="3">
        <v>14900711.0277</v>
      </c>
      <c r="C481" s="3">
        <v>16935711.0277</v>
      </c>
      <c r="D481" s="3">
        <v>102784.16117599999</v>
      </c>
      <c r="E481" s="15">
        <v>477</v>
      </c>
    </row>
    <row r="482" spans="1:5" x14ac:dyDescent="0.35">
      <c r="A482" s="21">
        <v>1133.5</v>
      </c>
      <c r="B482" s="3">
        <v>14952154.560699999</v>
      </c>
      <c r="C482" s="3">
        <v>16987154.560699999</v>
      </c>
      <c r="D482" s="3">
        <v>102983.93573500001</v>
      </c>
      <c r="E482" s="15">
        <v>478</v>
      </c>
    </row>
    <row r="483" spans="1:5" x14ac:dyDescent="0.35">
      <c r="A483" s="21">
        <v>1134</v>
      </c>
      <c r="B483" s="3">
        <v>15003688.792300001</v>
      </c>
      <c r="C483" s="3">
        <v>17038688.792300001</v>
      </c>
      <c r="D483" s="3">
        <v>103188.82687999999</v>
      </c>
      <c r="E483" s="15">
        <v>479</v>
      </c>
    </row>
    <row r="484" spans="1:5" x14ac:dyDescent="0.35">
      <c r="A484" s="21">
        <v>1134.5</v>
      </c>
      <c r="B484" s="3">
        <v>15055351.329500001</v>
      </c>
      <c r="C484" s="3">
        <v>17090351.329500001</v>
      </c>
      <c r="D484" s="3">
        <v>103426.221726</v>
      </c>
      <c r="E484" s="15">
        <v>480</v>
      </c>
    </row>
    <row r="485" spans="1:5" x14ac:dyDescent="0.35">
      <c r="A485" s="21">
        <v>1135</v>
      </c>
      <c r="B485" s="3">
        <v>15107118.9739</v>
      </c>
      <c r="C485" s="3">
        <v>17142118.973900001</v>
      </c>
      <c r="D485" s="3">
        <v>103670.290905</v>
      </c>
      <c r="E485" s="15">
        <v>481</v>
      </c>
    </row>
    <row r="486" spans="1:5" x14ac:dyDescent="0.35">
      <c r="A486" s="21">
        <v>1135.5</v>
      </c>
      <c r="B486" s="3">
        <v>15159012.9738</v>
      </c>
      <c r="C486" s="3">
        <v>17194012.9738</v>
      </c>
      <c r="D486" s="3">
        <v>104284.72633799999</v>
      </c>
      <c r="E486" s="15">
        <v>482</v>
      </c>
    </row>
    <row r="487" spans="1:5" x14ac:dyDescent="0.35">
      <c r="A487" s="21">
        <v>1136</v>
      </c>
      <c r="B487" s="3">
        <v>15211315.5726</v>
      </c>
      <c r="C487" s="3">
        <v>17246315.5726</v>
      </c>
      <c r="D487" s="3">
        <v>104815.910237</v>
      </c>
      <c r="E487" s="15">
        <v>483</v>
      </c>
    </row>
    <row r="488" spans="1:5" x14ac:dyDescent="0.35">
      <c r="A488" s="21">
        <v>1136.5</v>
      </c>
      <c r="B488" s="3">
        <v>15263817.568299999</v>
      </c>
      <c r="C488" s="3">
        <v>17298817.568300001</v>
      </c>
      <c r="D488" s="3">
        <v>105182.988367</v>
      </c>
      <c r="E488" s="15">
        <v>484</v>
      </c>
    </row>
    <row r="489" spans="1:5" x14ac:dyDescent="0.35">
      <c r="A489" s="21">
        <v>1137</v>
      </c>
      <c r="B489" s="3">
        <v>15316471.2952</v>
      </c>
      <c r="C489" s="3">
        <v>17351471.295200001</v>
      </c>
      <c r="D489" s="3">
        <v>105460.398235</v>
      </c>
      <c r="E489" s="15">
        <v>485</v>
      </c>
    </row>
    <row r="490" spans="1:5" x14ac:dyDescent="0.35">
      <c r="A490" s="21">
        <v>1137.5</v>
      </c>
      <c r="B490" s="3">
        <v>15369288.286499999</v>
      </c>
      <c r="C490" s="3">
        <v>17404288.286499999</v>
      </c>
      <c r="D490" s="3">
        <v>105757.998597</v>
      </c>
      <c r="E490" s="15">
        <v>486</v>
      </c>
    </row>
    <row r="491" spans="1:5" x14ac:dyDescent="0.35">
      <c r="A491" s="21">
        <v>1138</v>
      </c>
      <c r="B491" s="3">
        <v>15422233.171</v>
      </c>
      <c r="C491" s="3">
        <v>17457233.171</v>
      </c>
      <c r="D491" s="3">
        <v>106073.211346</v>
      </c>
      <c r="E491" s="15">
        <v>487</v>
      </c>
    </row>
    <row r="492" spans="1:5" x14ac:dyDescent="0.35">
      <c r="A492" s="21">
        <v>1138.5</v>
      </c>
      <c r="B492" s="3">
        <v>15475338.099099999</v>
      </c>
      <c r="C492" s="3">
        <v>17510338.099100001</v>
      </c>
      <c r="D492" s="3">
        <v>106345.387856</v>
      </c>
      <c r="E492" s="15">
        <v>488</v>
      </c>
    </row>
    <row r="493" spans="1:5" x14ac:dyDescent="0.35">
      <c r="A493" s="21">
        <v>1139</v>
      </c>
      <c r="B493" s="3">
        <v>15528574.404899999</v>
      </c>
      <c r="C493" s="3">
        <v>17563574.404899999</v>
      </c>
      <c r="D493" s="3">
        <v>106649.22394</v>
      </c>
      <c r="E493" s="15">
        <v>489</v>
      </c>
    </row>
    <row r="494" spans="1:5" x14ac:dyDescent="0.35">
      <c r="A494" s="21">
        <v>1139.5</v>
      </c>
      <c r="B494" s="3">
        <v>15581958.2837</v>
      </c>
      <c r="C494" s="3">
        <v>17616958.2837</v>
      </c>
      <c r="D494" s="3">
        <v>106878.598919</v>
      </c>
      <c r="E494" s="15">
        <v>490</v>
      </c>
    </row>
    <row r="495" spans="1:5" x14ac:dyDescent="0.35">
      <c r="A495" s="21">
        <v>1140</v>
      </c>
      <c r="B495" s="3">
        <v>15635449.398700001</v>
      </c>
      <c r="C495" s="3">
        <v>17670449.398700003</v>
      </c>
      <c r="D495" s="3">
        <v>107119.538279</v>
      </c>
      <c r="E495" s="15">
        <v>491</v>
      </c>
    </row>
    <row r="496" spans="1:5" x14ac:dyDescent="0.35">
      <c r="A496" s="21">
        <v>1140.5</v>
      </c>
      <c r="B496" s="3">
        <v>15689102.627</v>
      </c>
      <c r="C496" s="3">
        <v>17724102.627</v>
      </c>
      <c r="D496" s="3">
        <v>107440.358998</v>
      </c>
      <c r="E496" s="15">
        <v>492</v>
      </c>
    </row>
    <row r="497" spans="1:5" x14ac:dyDescent="0.35">
      <c r="A497" s="21">
        <v>1141</v>
      </c>
      <c r="B497" s="3">
        <v>15742879.3814</v>
      </c>
      <c r="C497" s="3">
        <v>17777879.3814</v>
      </c>
      <c r="D497" s="3">
        <v>107706.705134</v>
      </c>
      <c r="E497" s="15">
        <v>493</v>
      </c>
    </row>
    <row r="498" spans="1:5" x14ac:dyDescent="0.35">
      <c r="A498" s="21">
        <v>1141.5</v>
      </c>
      <c r="B498" s="3">
        <v>15796788.639699999</v>
      </c>
      <c r="C498" s="3">
        <v>17831788.639699999</v>
      </c>
      <c r="D498" s="3">
        <v>107924.46806</v>
      </c>
      <c r="E498" s="15">
        <v>494</v>
      </c>
    </row>
    <row r="499" spans="1:5" x14ac:dyDescent="0.35">
      <c r="A499" s="21">
        <v>1142</v>
      </c>
      <c r="B499" s="3">
        <v>15850807.860400001</v>
      </c>
      <c r="C499" s="3">
        <v>17885807.860400002</v>
      </c>
      <c r="D499" s="3">
        <v>108202.970678</v>
      </c>
      <c r="E499" s="15">
        <v>495</v>
      </c>
    </row>
    <row r="500" spans="1:5" x14ac:dyDescent="0.35">
      <c r="A500" s="21">
        <v>1142.5</v>
      </c>
      <c r="B500" s="3">
        <v>15904969.400800001</v>
      </c>
      <c r="C500" s="3">
        <v>17939969.400800001</v>
      </c>
      <c r="D500" s="3">
        <v>108439.693394</v>
      </c>
      <c r="E500" s="15">
        <v>496</v>
      </c>
    </row>
    <row r="501" spans="1:5" x14ac:dyDescent="0.35">
      <c r="A501" s="21">
        <v>1143</v>
      </c>
      <c r="B501" s="3">
        <v>15959245.869200001</v>
      </c>
      <c r="C501" s="3">
        <v>17994245.869200002</v>
      </c>
      <c r="D501" s="3">
        <v>108713.03703799999</v>
      </c>
      <c r="E501" s="15">
        <v>497</v>
      </c>
    </row>
    <row r="502" spans="1:5" x14ac:dyDescent="0.35">
      <c r="A502" s="21">
        <v>1143.5</v>
      </c>
      <c r="B502" s="3">
        <v>16013645.587300001</v>
      </c>
      <c r="C502" s="3">
        <v>18048645.587300003</v>
      </c>
      <c r="D502" s="3">
        <v>108922.239126</v>
      </c>
      <c r="E502" s="15">
        <v>498</v>
      </c>
    </row>
    <row r="503" spans="1:5" x14ac:dyDescent="0.35">
      <c r="A503" s="21">
        <v>1144</v>
      </c>
      <c r="B503" s="3">
        <v>16068161.4319</v>
      </c>
      <c r="C503" s="3">
        <v>18103161.431900002</v>
      </c>
      <c r="D503" s="3">
        <v>109197.800411</v>
      </c>
      <c r="E503" s="15">
        <v>499</v>
      </c>
    </row>
    <row r="504" spans="1:5" x14ac:dyDescent="0.35">
      <c r="A504" s="21">
        <v>1144.5</v>
      </c>
      <c r="B504" s="3">
        <v>16122822.008300001</v>
      </c>
      <c r="C504" s="3">
        <v>18157822.008300003</v>
      </c>
      <c r="D504" s="3">
        <v>109439.029502</v>
      </c>
      <c r="E504" s="15">
        <v>500</v>
      </c>
    </row>
    <row r="505" spans="1:5" x14ac:dyDescent="0.35">
      <c r="A505" s="21">
        <v>1145</v>
      </c>
      <c r="B505" s="3">
        <v>16177600.8697</v>
      </c>
      <c r="C505" s="3">
        <v>18212600.8697</v>
      </c>
      <c r="D505" s="3">
        <v>109719.21845499999</v>
      </c>
      <c r="E505" s="15">
        <v>501</v>
      </c>
    </row>
    <row r="506" spans="1:5" x14ac:dyDescent="0.35">
      <c r="A506" s="21">
        <v>1145.5</v>
      </c>
      <c r="B506" s="3">
        <v>16232520.5802</v>
      </c>
      <c r="C506" s="3">
        <v>18267520.580200002</v>
      </c>
      <c r="D506" s="3">
        <v>109952.862981</v>
      </c>
      <c r="E506" s="15">
        <v>502</v>
      </c>
    </row>
    <row r="507" spans="1:5" x14ac:dyDescent="0.35">
      <c r="A507" s="21">
        <v>1146</v>
      </c>
      <c r="B507" s="3">
        <v>16287557.66</v>
      </c>
      <c r="C507" s="3">
        <v>18322557.66</v>
      </c>
      <c r="D507" s="3">
        <v>110242.033605</v>
      </c>
      <c r="E507" s="15">
        <v>503</v>
      </c>
    </row>
    <row r="508" spans="1:5" x14ac:dyDescent="0.35">
      <c r="A508" s="21">
        <v>1146.5</v>
      </c>
      <c r="B508" s="3">
        <v>16342736.1664</v>
      </c>
      <c r="C508" s="3">
        <v>18377736.1664</v>
      </c>
      <c r="D508" s="3">
        <v>110505.880967</v>
      </c>
      <c r="E508" s="15">
        <v>504</v>
      </c>
    </row>
    <row r="509" spans="1:5" x14ac:dyDescent="0.35">
      <c r="A509" s="21">
        <v>1147</v>
      </c>
      <c r="B509" s="3">
        <v>16398050.2093</v>
      </c>
      <c r="C509" s="3">
        <v>18433050.2093</v>
      </c>
      <c r="D509" s="3">
        <v>110789.935828</v>
      </c>
      <c r="E509" s="15">
        <v>505</v>
      </c>
    </row>
    <row r="510" spans="1:5" x14ac:dyDescent="0.35">
      <c r="A510" s="21">
        <v>1147.5</v>
      </c>
      <c r="B510" s="3">
        <v>16453505.4476</v>
      </c>
      <c r="C510" s="3">
        <v>18488505.4476</v>
      </c>
      <c r="D510" s="3">
        <v>111023.090087</v>
      </c>
      <c r="E510" s="15">
        <v>506</v>
      </c>
    </row>
    <row r="511" spans="1:5" x14ac:dyDescent="0.35">
      <c r="A511" s="21">
        <v>1148</v>
      </c>
      <c r="B511" s="3">
        <v>16509077.2315</v>
      </c>
      <c r="C511" s="3">
        <v>18544077.2315</v>
      </c>
      <c r="D511" s="3">
        <v>111305.98201399999</v>
      </c>
      <c r="E511" s="15">
        <v>507</v>
      </c>
    </row>
    <row r="512" spans="1:5" x14ac:dyDescent="0.35">
      <c r="A512" s="21">
        <v>1148.5</v>
      </c>
      <c r="B512" s="3">
        <v>16564795.915999999</v>
      </c>
      <c r="C512" s="3">
        <v>18599795.916000001</v>
      </c>
      <c r="D512" s="3">
        <v>111557.380729</v>
      </c>
      <c r="E512" s="15">
        <v>508</v>
      </c>
    </row>
    <row r="513" spans="1:5" x14ac:dyDescent="0.35">
      <c r="A513" s="21">
        <v>1149</v>
      </c>
      <c r="B513" s="3">
        <v>16620634.951099999</v>
      </c>
      <c r="C513" s="3">
        <v>18655634.951099999</v>
      </c>
      <c r="D513" s="3">
        <v>111838.762519</v>
      </c>
      <c r="E513" s="15">
        <v>509</v>
      </c>
    </row>
    <row r="514" spans="1:5" x14ac:dyDescent="0.35">
      <c r="A514" s="21">
        <v>1149.5</v>
      </c>
      <c r="B514" s="3">
        <v>16676615.5473</v>
      </c>
      <c r="C514" s="3">
        <v>18711615.5473</v>
      </c>
      <c r="D514" s="3">
        <v>112076.574224</v>
      </c>
      <c r="E514" s="15">
        <v>510</v>
      </c>
    </row>
    <row r="515" spans="1:5" x14ac:dyDescent="0.35">
      <c r="A515" s="21">
        <v>1150</v>
      </c>
      <c r="B515" s="3">
        <v>16732705.187899999</v>
      </c>
      <c r="C515" s="3">
        <v>18767705.187899999</v>
      </c>
      <c r="D515" s="3">
        <v>112323.061057</v>
      </c>
      <c r="E515" s="15">
        <v>511</v>
      </c>
    </row>
    <row r="516" spans="1:5" x14ac:dyDescent="0.35">
      <c r="A516" s="21">
        <v>1150.5</v>
      </c>
      <c r="B516" s="3">
        <v>16788954.337099999</v>
      </c>
      <c r="C516" s="3">
        <v>18823954.337099999</v>
      </c>
      <c r="D516" s="3">
        <v>112626.388706</v>
      </c>
      <c r="E516" s="15">
        <v>512</v>
      </c>
    </row>
    <row r="517" spans="1:5" x14ac:dyDescent="0.35">
      <c r="A517" s="21">
        <v>1151</v>
      </c>
      <c r="B517" s="3">
        <v>16845331.890900001</v>
      </c>
      <c r="C517" s="3">
        <v>18880331.890900001</v>
      </c>
      <c r="D517" s="3">
        <v>112916.817767</v>
      </c>
      <c r="E517" s="15">
        <v>513</v>
      </c>
    </row>
    <row r="518" spans="1:5" x14ac:dyDescent="0.35">
      <c r="A518" s="21">
        <v>1151.5</v>
      </c>
      <c r="B518" s="3">
        <v>16901855.936000001</v>
      </c>
      <c r="C518" s="3">
        <v>18936855.936000001</v>
      </c>
      <c r="D518" s="3">
        <v>113194.370027</v>
      </c>
      <c r="E518" s="15">
        <v>514</v>
      </c>
    </row>
    <row r="519" spans="1:5" x14ac:dyDescent="0.35">
      <c r="A519" s="21">
        <v>1152</v>
      </c>
      <c r="B519" s="3">
        <v>16958547.835000001</v>
      </c>
      <c r="C519" s="3">
        <v>18993547.835000001</v>
      </c>
      <c r="D519" s="3">
        <v>113557.451682</v>
      </c>
      <c r="E519" s="15">
        <v>515</v>
      </c>
    </row>
    <row r="520" spans="1:5" x14ac:dyDescent="0.35">
      <c r="A520" s="21">
        <v>1152.5</v>
      </c>
      <c r="B520" s="3">
        <v>17015394.7454</v>
      </c>
      <c r="C520" s="3">
        <v>19050394.7454</v>
      </c>
      <c r="D520" s="3">
        <v>113820.31935600001</v>
      </c>
      <c r="E520" s="15">
        <v>516</v>
      </c>
    </row>
    <row r="521" spans="1:5" x14ac:dyDescent="0.35">
      <c r="A521" s="21">
        <v>1153</v>
      </c>
      <c r="B521" s="3">
        <v>17072358.413199998</v>
      </c>
      <c r="C521" s="3">
        <v>19107358.413199998</v>
      </c>
      <c r="D521" s="3">
        <v>114072.098205</v>
      </c>
      <c r="E521" s="15">
        <v>517</v>
      </c>
    </row>
    <row r="522" spans="1:5" x14ac:dyDescent="0.35">
      <c r="A522" s="21">
        <v>1153.5</v>
      </c>
      <c r="B522" s="3">
        <v>17129472.741700001</v>
      </c>
      <c r="C522" s="3">
        <v>19164472.741700001</v>
      </c>
      <c r="D522" s="3">
        <v>114344.89046900001</v>
      </c>
      <c r="E522" s="15">
        <v>518</v>
      </c>
    </row>
    <row r="523" spans="1:5" x14ac:dyDescent="0.35">
      <c r="A523" s="21">
        <v>1154</v>
      </c>
      <c r="B523" s="3">
        <v>17186706.5317</v>
      </c>
      <c r="C523" s="3">
        <v>19221706.5317</v>
      </c>
      <c r="D523" s="3">
        <v>114616.37527800001</v>
      </c>
      <c r="E523" s="15">
        <v>519</v>
      </c>
    </row>
    <row r="524" spans="1:5" x14ac:dyDescent="0.35">
      <c r="A524" s="21">
        <v>1154.5</v>
      </c>
      <c r="B524" s="3">
        <v>17244078.8737</v>
      </c>
      <c r="C524" s="3">
        <v>19279078.8737</v>
      </c>
      <c r="D524" s="3">
        <v>114873.169855</v>
      </c>
      <c r="E524" s="15">
        <v>520</v>
      </c>
    </row>
    <row r="525" spans="1:5" x14ac:dyDescent="0.35">
      <c r="A525" s="21">
        <v>1155</v>
      </c>
      <c r="B525" s="3">
        <v>17301581.601100001</v>
      </c>
      <c r="C525" s="3">
        <v>19336581.601100001</v>
      </c>
      <c r="D525" s="3">
        <v>115153.16231699999</v>
      </c>
      <c r="E525" s="15">
        <v>521</v>
      </c>
    </row>
    <row r="526" spans="1:5" x14ac:dyDescent="0.35">
      <c r="A526" s="21">
        <v>1155.5</v>
      </c>
      <c r="B526" s="3">
        <v>17359218.671500001</v>
      </c>
      <c r="C526" s="3">
        <v>19394218.671500001</v>
      </c>
      <c r="D526" s="3">
        <v>115387.190214</v>
      </c>
      <c r="E526" s="15">
        <v>522</v>
      </c>
    </row>
    <row r="527" spans="1:5" x14ac:dyDescent="0.35">
      <c r="A527" s="21">
        <v>1156</v>
      </c>
      <c r="B527" s="3">
        <v>17416961.400400002</v>
      </c>
      <c r="C527" s="3">
        <v>19451961.400400002</v>
      </c>
      <c r="D527" s="3">
        <v>115624.363371</v>
      </c>
      <c r="E527" s="15">
        <v>523</v>
      </c>
    </row>
    <row r="528" spans="1:5" x14ac:dyDescent="0.35">
      <c r="A528" s="21">
        <v>1156.5</v>
      </c>
      <c r="B528" s="3">
        <v>17474858.093600001</v>
      </c>
      <c r="C528" s="3">
        <v>19509858.093600001</v>
      </c>
      <c r="D528" s="3">
        <v>115912.138903</v>
      </c>
      <c r="E528" s="15">
        <v>524</v>
      </c>
    </row>
    <row r="529" spans="1:5" x14ac:dyDescent="0.35">
      <c r="A529" s="21">
        <v>1157</v>
      </c>
      <c r="B529" s="3">
        <v>17532876.9881</v>
      </c>
      <c r="C529" s="3">
        <v>19567876.9881</v>
      </c>
      <c r="D529" s="3">
        <v>116204.792031</v>
      </c>
      <c r="E529" s="15">
        <v>525</v>
      </c>
    </row>
    <row r="530" spans="1:5" x14ac:dyDescent="0.35">
      <c r="A530" s="21">
        <v>1157.5</v>
      </c>
      <c r="B530" s="3">
        <v>17591045.054099999</v>
      </c>
      <c r="C530" s="3">
        <v>19626045.054099999</v>
      </c>
      <c r="D530" s="3">
        <v>116466.08469800001</v>
      </c>
      <c r="E530" s="15">
        <v>526</v>
      </c>
    </row>
    <row r="531" spans="1:5" x14ac:dyDescent="0.35">
      <c r="A531" s="21">
        <v>1158</v>
      </c>
      <c r="B531" s="3">
        <v>17649368.798999999</v>
      </c>
      <c r="C531" s="3">
        <v>19684368.798999999</v>
      </c>
      <c r="D531" s="3">
        <v>116849.036052</v>
      </c>
      <c r="E531" s="15">
        <v>527</v>
      </c>
    </row>
    <row r="532" spans="1:5" x14ac:dyDescent="0.35">
      <c r="A532" s="21">
        <v>1158.5</v>
      </c>
      <c r="B532" s="3">
        <v>17707859.773699999</v>
      </c>
      <c r="C532" s="3">
        <v>19742859.773699999</v>
      </c>
      <c r="D532" s="3">
        <v>117105.458411</v>
      </c>
      <c r="E532" s="15">
        <v>528</v>
      </c>
    </row>
    <row r="533" spans="1:5" x14ac:dyDescent="0.35">
      <c r="A533" s="21">
        <v>1159</v>
      </c>
      <c r="B533" s="3">
        <v>17766478.315499999</v>
      </c>
      <c r="C533" s="3">
        <v>19801478.315499999</v>
      </c>
      <c r="D533" s="3">
        <v>117410.21838200001</v>
      </c>
      <c r="E533" s="15">
        <v>529</v>
      </c>
    </row>
    <row r="534" spans="1:5" x14ac:dyDescent="0.35">
      <c r="A534" s="21">
        <v>1159.5</v>
      </c>
      <c r="B534" s="3">
        <v>17825242.887699999</v>
      </c>
      <c r="C534" s="3">
        <v>19860242.887699999</v>
      </c>
      <c r="D534" s="3">
        <v>117683.37018300001</v>
      </c>
      <c r="E534" s="15">
        <v>530</v>
      </c>
    </row>
    <row r="535" spans="1:5" x14ac:dyDescent="0.35">
      <c r="A535" s="21">
        <v>1160</v>
      </c>
      <c r="B535" s="3">
        <v>17884154.129500002</v>
      </c>
      <c r="C535" s="3">
        <v>19919154.129500002</v>
      </c>
      <c r="D535" s="3">
        <v>117993.74399</v>
      </c>
      <c r="E535" s="15">
        <v>531</v>
      </c>
    </row>
    <row r="536" spans="1:5" x14ac:dyDescent="0.35">
      <c r="A536" s="21">
        <v>1160.5</v>
      </c>
      <c r="B536" s="3">
        <v>17943222.914500002</v>
      </c>
      <c r="C536" s="3">
        <v>19978222.914500002</v>
      </c>
      <c r="D536" s="3">
        <v>118275.071603</v>
      </c>
      <c r="E536" s="15">
        <v>532</v>
      </c>
    </row>
    <row r="537" spans="1:5" x14ac:dyDescent="0.35">
      <c r="A537" s="21">
        <v>1161</v>
      </c>
      <c r="B537" s="3">
        <v>18002431.845800001</v>
      </c>
      <c r="C537" s="3">
        <v>20037431.845800001</v>
      </c>
      <c r="D537" s="3">
        <v>118592.58556000001</v>
      </c>
      <c r="E537" s="15">
        <v>533</v>
      </c>
    </row>
    <row r="538" spans="1:5" x14ac:dyDescent="0.35">
      <c r="A538" s="21">
        <v>1161.5</v>
      </c>
      <c r="B538" s="3">
        <v>18061799.8462</v>
      </c>
      <c r="C538" s="3">
        <v>20096799.8462</v>
      </c>
      <c r="D538" s="3">
        <v>118870.49462899999</v>
      </c>
      <c r="E538" s="15">
        <v>534</v>
      </c>
    </row>
    <row r="539" spans="1:5" x14ac:dyDescent="0.35">
      <c r="A539" s="21">
        <v>1162</v>
      </c>
      <c r="B539" s="3">
        <v>18121306.956900001</v>
      </c>
      <c r="C539" s="3">
        <v>20156306.956900001</v>
      </c>
      <c r="D539" s="3">
        <v>119191.525198</v>
      </c>
      <c r="E539" s="15">
        <v>535</v>
      </c>
    </row>
    <row r="540" spans="1:5" x14ac:dyDescent="0.35">
      <c r="A540" s="21">
        <v>1162.5</v>
      </c>
      <c r="B540" s="3">
        <v>18180962.6822</v>
      </c>
      <c r="C540" s="3">
        <v>20215962.6822</v>
      </c>
      <c r="D540" s="3">
        <v>119472.058569</v>
      </c>
      <c r="E540" s="15">
        <v>536</v>
      </c>
    </row>
    <row r="541" spans="1:5" x14ac:dyDescent="0.35">
      <c r="A541" s="21">
        <v>1163</v>
      </c>
      <c r="B541" s="3">
        <v>18240770.931000002</v>
      </c>
      <c r="C541" s="3">
        <v>20275770.931000002</v>
      </c>
      <c r="D541" s="3">
        <v>119795.113163</v>
      </c>
      <c r="E541" s="15">
        <v>537</v>
      </c>
    </row>
    <row r="542" spans="1:5" x14ac:dyDescent="0.35">
      <c r="A542" s="21">
        <v>1163.5</v>
      </c>
      <c r="B542" s="3">
        <v>18300740.141600002</v>
      </c>
      <c r="C542" s="3">
        <v>20335740.141600002</v>
      </c>
      <c r="D542" s="3">
        <v>120072.55273</v>
      </c>
      <c r="E542" s="15">
        <v>538</v>
      </c>
    </row>
    <row r="543" spans="1:5" x14ac:dyDescent="0.35">
      <c r="A543" s="21">
        <v>1164</v>
      </c>
      <c r="B543" s="3">
        <v>18360848.994399998</v>
      </c>
      <c r="C543" s="3">
        <v>20395848.994399998</v>
      </c>
      <c r="D543" s="3">
        <v>120422.264786</v>
      </c>
      <c r="E543" s="15">
        <v>539</v>
      </c>
    </row>
    <row r="544" spans="1:5" x14ac:dyDescent="0.35">
      <c r="A544" s="21">
        <v>1164.5</v>
      </c>
      <c r="B544" s="3">
        <v>18421137.7005</v>
      </c>
      <c r="C544" s="3">
        <v>20456137.7005</v>
      </c>
      <c r="D544" s="3">
        <v>120716.517697</v>
      </c>
      <c r="E544" s="15">
        <v>540</v>
      </c>
    </row>
    <row r="545" spans="1:5" x14ac:dyDescent="0.35">
      <c r="A545" s="21">
        <v>1165</v>
      </c>
      <c r="B545" s="3">
        <v>18481577.945099998</v>
      </c>
      <c r="C545" s="3">
        <v>20516577.945099998</v>
      </c>
      <c r="D545" s="3">
        <v>121098.954457</v>
      </c>
      <c r="E545" s="15">
        <v>541</v>
      </c>
    </row>
    <row r="546" spans="1:5" x14ac:dyDescent="0.35">
      <c r="A546" s="21">
        <v>1165.5</v>
      </c>
      <c r="B546" s="3">
        <v>18542191.956799999</v>
      </c>
      <c r="C546" s="3">
        <v>20577191.956799999</v>
      </c>
      <c r="D546" s="3">
        <v>121398.15025000001</v>
      </c>
      <c r="E546" s="15">
        <v>542</v>
      </c>
    </row>
    <row r="547" spans="1:5" x14ac:dyDescent="0.35">
      <c r="A547" s="21">
        <v>1166</v>
      </c>
      <c r="B547" s="3">
        <v>18602971.719900001</v>
      </c>
      <c r="C547" s="3">
        <v>20637971.719900001</v>
      </c>
      <c r="D547" s="3">
        <v>121792.767756</v>
      </c>
      <c r="E547" s="15">
        <v>543</v>
      </c>
    </row>
    <row r="548" spans="1:5" x14ac:dyDescent="0.35">
      <c r="A548" s="21">
        <v>1166.5</v>
      </c>
      <c r="B548" s="3">
        <v>18663947.105799999</v>
      </c>
      <c r="C548" s="3">
        <v>20698947.105799999</v>
      </c>
      <c r="D548" s="3">
        <v>122102.448561</v>
      </c>
      <c r="E548" s="15">
        <v>544</v>
      </c>
    </row>
    <row r="549" spans="1:5" x14ac:dyDescent="0.35">
      <c r="A549" s="21">
        <v>1167</v>
      </c>
      <c r="B549" s="3">
        <v>18725078.323600002</v>
      </c>
      <c r="C549" s="3">
        <v>20760078.323600002</v>
      </c>
      <c r="D549" s="3">
        <v>122473.7162</v>
      </c>
      <c r="E549" s="15">
        <v>545</v>
      </c>
    </row>
    <row r="550" spans="1:5" x14ac:dyDescent="0.35">
      <c r="A550" s="21">
        <v>1167.5</v>
      </c>
      <c r="B550" s="3">
        <v>18786395.090300001</v>
      </c>
      <c r="C550" s="3">
        <v>20821395.090300001</v>
      </c>
      <c r="D550" s="3">
        <v>122787.17680099999</v>
      </c>
      <c r="E550" s="15">
        <v>546</v>
      </c>
    </row>
    <row r="551" spans="1:5" x14ac:dyDescent="0.35">
      <c r="A551" s="21">
        <v>1168</v>
      </c>
      <c r="B551" s="3">
        <v>18847874.487199999</v>
      </c>
      <c r="C551" s="3">
        <v>20882874.487199999</v>
      </c>
      <c r="D551" s="3">
        <v>123167.88604899999</v>
      </c>
      <c r="E551" s="15">
        <v>547</v>
      </c>
    </row>
    <row r="552" spans="1:5" x14ac:dyDescent="0.35">
      <c r="A552" s="21">
        <v>1168.5</v>
      </c>
      <c r="B552" s="3">
        <v>18909540.416200001</v>
      </c>
      <c r="C552" s="3">
        <v>20944540.416200001</v>
      </c>
      <c r="D552" s="3">
        <v>123492.05166300001</v>
      </c>
      <c r="E552" s="15">
        <v>548</v>
      </c>
    </row>
    <row r="553" spans="1:5" x14ac:dyDescent="0.35">
      <c r="A553" s="21">
        <v>1169</v>
      </c>
      <c r="B553" s="3">
        <v>18971359.9056</v>
      </c>
      <c r="C553" s="3">
        <v>21006359.9056</v>
      </c>
      <c r="D553" s="3">
        <v>123829.42245100001</v>
      </c>
      <c r="E553" s="15">
        <v>549</v>
      </c>
    </row>
    <row r="554" spans="1:5" x14ac:dyDescent="0.35">
      <c r="A554" s="21">
        <v>1169.5</v>
      </c>
      <c r="B554" s="3">
        <v>19033395.601599999</v>
      </c>
      <c r="C554" s="3">
        <v>21068395.601599999</v>
      </c>
      <c r="D554" s="3">
        <v>124275.484063</v>
      </c>
      <c r="E554" s="15">
        <v>550</v>
      </c>
    </row>
    <row r="555" spans="1:5" x14ac:dyDescent="0.35">
      <c r="A555" s="21">
        <v>1170</v>
      </c>
      <c r="B555" s="3">
        <v>19095622.029899999</v>
      </c>
      <c r="C555" s="3">
        <v>21130622.029899999</v>
      </c>
      <c r="D555" s="3">
        <v>124673.046974</v>
      </c>
      <c r="E555" s="15">
        <v>551</v>
      </c>
    </row>
    <row r="556" spans="1:5" x14ac:dyDescent="0.35">
      <c r="A556" s="21">
        <v>1170.5</v>
      </c>
      <c r="B556" s="3">
        <v>19158042.7236</v>
      </c>
      <c r="C556" s="3">
        <v>21193042.7236</v>
      </c>
      <c r="D556" s="3">
        <v>125002.385113</v>
      </c>
      <c r="E556" s="15">
        <v>552</v>
      </c>
    </row>
    <row r="557" spans="1:5" x14ac:dyDescent="0.35">
      <c r="A557" s="21">
        <v>1171</v>
      </c>
      <c r="B557" s="3">
        <v>19220628.809900001</v>
      </c>
      <c r="C557" s="3">
        <v>21255628.809900001</v>
      </c>
      <c r="D557" s="3">
        <v>125393.59398400001</v>
      </c>
      <c r="E557" s="15">
        <v>553</v>
      </c>
    </row>
    <row r="558" spans="1:5" x14ac:dyDescent="0.35">
      <c r="A558" s="21">
        <v>1171.5</v>
      </c>
      <c r="B558" s="3">
        <v>19283415.179699998</v>
      </c>
      <c r="C558" s="3">
        <v>21318415.179699998</v>
      </c>
      <c r="D558" s="3">
        <v>125752.76811200001</v>
      </c>
      <c r="E558" s="15">
        <v>554</v>
      </c>
    </row>
    <row r="559" spans="1:5" x14ac:dyDescent="0.35">
      <c r="A559" s="21">
        <v>1172</v>
      </c>
      <c r="B559" s="3">
        <v>19346370.1734</v>
      </c>
      <c r="C559" s="3">
        <v>21381370.1734</v>
      </c>
      <c r="D559" s="3">
        <v>126109.248934</v>
      </c>
      <c r="E559" s="15">
        <v>555</v>
      </c>
    </row>
    <row r="560" spans="1:5" x14ac:dyDescent="0.35">
      <c r="A560" s="21">
        <v>1172.5</v>
      </c>
      <c r="B560" s="3">
        <v>19409537.088100001</v>
      </c>
      <c r="C560" s="3">
        <v>21444537.088100001</v>
      </c>
      <c r="D560" s="3">
        <v>126506.68507199999</v>
      </c>
      <c r="E560" s="15">
        <v>556</v>
      </c>
    </row>
    <row r="561" spans="1:5" x14ac:dyDescent="0.35">
      <c r="A561" s="21">
        <v>1173</v>
      </c>
      <c r="B561" s="3">
        <v>19472881.442699999</v>
      </c>
      <c r="C561" s="3">
        <v>21507881.442699999</v>
      </c>
      <c r="D561" s="3">
        <v>126903.452099</v>
      </c>
      <c r="E561" s="15">
        <v>557</v>
      </c>
    </row>
    <row r="562" spans="1:5" x14ac:dyDescent="0.35">
      <c r="A562" s="21">
        <v>1173.5</v>
      </c>
      <c r="B562" s="3">
        <v>19536423.464000002</v>
      </c>
      <c r="C562" s="3">
        <v>21571423.464000002</v>
      </c>
      <c r="D562" s="3">
        <v>127257.66207799999</v>
      </c>
      <c r="E562" s="15">
        <v>558</v>
      </c>
    </row>
    <row r="563" spans="1:5" x14ac:dyDescent="0.35">
      <c r="A563" s="21">
        <v>1174</v>
      </c>
      <c r="B563" s="3">
        <v>19600143.501499999</v>
      </c>
      <c r="C563" s="3">
        <v>21635143.501499999</v>
      </c>
      <c r="D563" s="3">
        <v>127655.083703</v>
      </c>
      <c r="E563" s="15">
        <v>559</v>
      </c>
    </row>
    <row r="564" spans="1:5" x14ac:dyDescent="0.35">
      <c r="A564" s="21">
        <v>1174.5</v>
      </c>
      <c r="B564" s="3">
        <v>19664064.9881</v>
      </c>
      <c r="C564" s="3">
        <v>21699064.9881</v>
      </c>
      <c r="D564" s="3">
        <v>128031.32511600001</v>
      </c>
      <c r="E564" s="15">
        <v>560</v>
      </c>
    </row>
    <row r="565" spans="1:5" x14ac:dyDescent="0.35">
      <c r="A565" s="21">
        <v>1175</v>
      </c>
      <c r="B565" s="3">
        <v>19728171.063000001</v>
      </c>
      <c r="C565" s="3">
        <v>21763171.063000001</v>
      </c>
      <c r="D565" s="3">
        <v>128425.96666999999</v>
      </c>
      <c r="E565" s="15">
        <v>561</v>
      </c>
    </row>
    <row r="566" spans="1:5" x14ac:dyDescent="0.35">
      <c r="A566" s="21">
        <v>1175.5</v>
      </c>
      <c r="B566" s="3">
        <v>19792458.720100001</v>
      </c>
      <c r="C566" s="3">
        <v>21827458.720100001</v>
      </c>
      <c r="D566" s="3">
        <v>128767.179817</v>
      </c>
      <c r="E566" s="15">
        <v>562</v>
      </c>
    </row>
    <row r="567" spans="1:5" x14ac:dyDescent="0.35">
      <c r="A567" s="21">
        <v>1176</v>
      </c>
      <c r="B567" s="3">
        <v>19856928.153200001</v>
      </c>
      <c r="C567" s="3">
        <v>21891928.153200001</v>
      </c>
      <c r="D567" s="3">
        <v>129147.38808</v>
      </c>
      <c r="E567" s="15">
        <v>563</v>
      </c>
    </row>
    <row r="568" spans="1:5" x14ac:dyDescent="0.35">
      <c r="A568" s="21">
        <v>1176.5</v>
      </c>
      <c r="B568" s="3">
        <v>19921586.787099998</v>
      </c>
      <c r="C568" s="3">
        <v>21956586.787099998</v>
      </c>
      <c r="D568" s="3">
        <v>129478.171116</v>
      </c>
      <c r="E568" s="15">
        <v>564</v>
      </c>
    </row>
    <row r="569" spans="1:5" x14ac:dyDescent="0.35">
      <c r="A569" s="21">
        <v>1177</v>
      </c>
      <c r="B569" s="3">
        <v>19986408.4531</v>
      </c>
      <c r="C569" s="3">
        <v>22021408.4531</v>
      </c>
      <c r="D569" s="3">
        <v>129833.92337600001</v>
      </c>
      <c r="E569" s="15">
        <v>565</v>
      </c>
    </row>
    <row r="570" spans="1:5" x14ac:dyDescent="0.35">
      <c r="A570" s="21">
        <v>1177.5</v>
      </c>
      <c r="B570" s="3">
        <v>20051404.169799998</v>
      </c>
      <c r="C570" s="3">
        <v>22086404.169799998</v>
      </c>
      <c r="D570" s="3">
        <v>130139.88281</v>
      </c>
      <c r="E570" s="15">
        <v>566</v>
      </c>
    </row>
    <row r="571" spans="1:5" x14ac:dyDescent="0.35">
      <c r="A571" s="21">
        <v>1178</v>
      </c>
      <c r="B571" s="3">
        <v>20116552.044399999</v>
      </c>
      <c r="C571" s="3">
        <v>22151552.044399999</v>
      </c>
      <c r="D571" s="3">
        <v>130489.589272</v>
      </c>
      <c r="E571" s="15">
        <v>567</v>
      </c>
    </row>
    <row r="572" spans="1:5" x14ac:dyDescent="0.35">
      <c r="A572" s="21">
        <v>1178.5</v>
      </c>
      <c r="B572" s="3">
        <v>20181862.099199999</v>
      </c>
      <c r="C572" s="3">
        <v>22216862.099199999</v>
      </c>
      <c r="D572" s="3">
        <v>130795.107789</v>
      </c>
      <c r="E572" s="15">
        <v>568</v>
      </c>
    </row>
    <row r="573" spans="1:5" x14ac:dyDescent="0.35">
      <c r="A573" s="21">
        <v>1179</v>
      </c>
      <c r="B573" s="3">
        <v>20247345.6039</v>
      </c>
      <c r="C573" s="3">
        <v>22282345.6039</v>
      </c>
      <c r="D573" s="3">
        <v>131158.29837599999</v>
      </c>
      <c r="E573" s="15">
        <v>569</v>
      </c>
    </row>
    <row r="574" spans="1:5" x14ac:dyDescent="0.35">
      <c r="A574" s="21">
        <v>1179.5</v>
      </c>
      <c r="B574" s="3">
        <v>20313002.2443</v>
      </c>
      <c r="C574" s="3">
        <v>22348002.2443</v>
      </c>
      <c r="D574" s="3">
        <v>131459.75364899999</v>
      </c>
      <c r="E574" s="15">
        <v>570</v>
      </c>
    </row>
    <row r="575" spans="1:5" x14ac:dyDescent="0.35">
      <c r="A575" s="21">
        <v>1180</v>
      </c>
      <c r="B575" s="3">
        <v>20378809.302000001</v>
      </c>
      <c r="C575" s="3">
        <v>22413809.302000001</v>
      </c>
      <c r="D575" s="3">
        <v>131791.78388800001</v>
      </c>
      <c r="E575" s="15">
        <v>571</v>
      </c>
    </row>
    <row r="576" spans="1:5" x14ac:dyDescent="0.35">
      <c r="A576" s="21">
        <v>1180.5</v>
      </c>
      <c r="B576" s="3">
        <v>20444779.695900001</v>
      </c>
      <c r="C576" s="3">
        <v>22479779.695900001</v>
      </c>
      <c r="D576" s="3">
        <v>132080.8726</v>
      </c>
      <c r="E576" s="15">
        <v>572</v>
      </c>
    </row>
    <row r="577" spans="1:5" x14ac:dyDescent="0.35">
      <c r="A577" s="21">
        <v>1181</v>
      </c>
      <c r="B577" s="3">
        <v>20510893.336100001</v>
      </c>
      <c r="C577" s="3">
        <v>22545893.336100001</v>
      </c>
      <c r="D577" s="3">
        <v>132402.35274599999</v>
      </c>
      <c r="E577" s="15">
        <v>573</v>
      </c>
    </row>
    <row r="578" spans="1:5" x14ac:dyDescent="0.35">
      <c r="A578" s="21">
        <v>1181.5</v>
      </c>
      <c r="B578" s="3">
        <v>20577156.063000001</v>
      </c>
      <c r="C578" s="3">
        <v>22612156.063000001</v>
      </c>
      <c r="D578" s="3">
        <v>132693.90641900001</v>
      </c>
      <c r="E578" s="15">
        <v>574</v>
      </c>
    </row>
    <row r="579" spans="1:5" x14ac:dyDescent="0.35">
      <c r="A579" s="21">
        <v>1182</v>
      </c>
      <c r="B579" s="3">
        <v>20643603.706599999</v>
      </c>
      <c r="C579" s="3">
        <v>22678603.706599999</v>
      </c>
      <c r="D579" s="3">
        <v>133085.74060700001</v>
      </c>
      <c r="E579" s="15">
        <v>575</v>
      </c>
    </row>
    <row r="580" spans="1:5" x14ac:dyDescent="0.35">
      <c r="A580" s="21">
        <v>1182.5</v>
      </c>
      <c r="B580" s="3">
        <v>20710222.403999999</v>
      </c>
      <c r="C580" s="3">
        <v>22745222.403999999</v>
      </c>
      <c r="D580" s="3">
        <v>133380.36274400001</v>
      </c>
      <c r="E580" s="15">
        <v>576</v>
      </c>
    </row>
    <row r="581" spans="1:5" x14ac:dyDescent="0.35">
      <c r="A581" s="21">
        <v>1183</v>
      </c>
      <c r="B581" s="3">
        <v>20776987.057700001</v>
      </c>
      <c r="C581" s="3">
        <v>22811987.057700001</v>
      </c>
      <c r="D581" s="3">
        <v>133699.336977</v>
      </c>
      <c r="E581" s="15">
        <v>577</v>
      </c>
    </row>
    <row r="582" spans="1:5" x14ac:dyDescent="0.35">
      <c r="A582" s="21">
        <v>1183.5</v>
      </c>
      <c r="B582" s="3">
        <v>20843911.985599998</v>
      </c>
      <c r="C582" s="3">
        <v>22878911.985599998</v>
      </c>
      <c r="D582" s="3">
        <v>133992.44931200001</v>
      </c>
      <c r="E582" s="15">
        <v>578</v>
      </c>
    </row>
    <row r="583" spans="1:5" x14ac:dyDescent="0.35">
      <c r="A583" s="21">
        <v>1184</v>
      </c>
      <c r="B583" s="3">
        <v>20910985.065200001</v>
      </c>
      <c r="C583" s="3">
        <v>22945985.065200001</v>
      </c>
      <c r="D583" s="3">
        <v>134311.76993400001</v>
      </c>
      <c r="E583" s="15">
        <v>579</v>
      </c>
    </row>
    <row r="584" spans="1:5" x14ac:dyDescent="0.35">
      <c r="A584" s="21">
        <v>1184.5</v>
      </c>
      <c r="B584" s="3">
        <v>20978218.539700001</v>
      </c>
      <c r="C584" s="3">
        <v>23013218.539700001</v>
      </c>
      <c r="D584" s="3">
        <v>134615.19719400001</v>
      </c>
      <c r="E584" s="15">
        <v>580</v>
      </c>
    </row>
    <row r="585" spans="1:5" x14ac:dyDescent="0.35">
      <c r="A585" s="21">
        <v>1185</v>
      </c>
      <c r="B585" s="3">
        <v>21045591.480099998</v>
      </c>
      <c r="C585" s="3">
        <v>23080591.480099998</v>
      </c>
      <c r="D585" s="3">
        <v>134923.27619800001</v>
      </c>
      <c r="E585" s="15">
        <v>581</v>
      </c>
    </row>
    <row r="586" spans="1:5" x14ac:dyDescent="0.35">
      <c r="A586" s="21">
        <v>1185.5</v>
      </c>
      <c r="B586" s="3">
        <v>21113142.578400001</v>
      </c>
      <c r="C586" s="3">
        <v>23148142.578400001</v>
      </c>
      <c r="D586" s="3">
        <v>135256.34584200001</v>
      </c>
      <c r="E586" s="15">
        <v>582</v>
      </c>
    </row>
    <row r="587" spans="1:5" x14ac:dyDescent="0.35">
      <c r="A587" s="21">
        <v>1186</v>
      </c>
      <c r="B587" s="3">
        <v>21180851.024500001</v>
      </c>
      <c r="C587" s="3">
        <v>23215851.024500001</v>
      </c>
      <c r="D587" s="3">
        <v>135597.952292</v>
      </c>
      <c r="E587" s="15">
        <v>583</v>
      </c>
    </row>
    <row r="588" spans="1:5" x14ac:dyDescent="0.35">
      <c r="A588" s="21">
        <v>1186.5</v>
      </c>
      <c r="B588" s="3">
        <v>21248730.337099999</v>
      </c>
      <c r="C588" s="3">
        <v>23283730.337099999</v>
      </c>
      <c r="D588" s="3">
        <v>135912.31758599999</v>
      </c>
      <c r="E588" s="15">
        <v>584</v>
      </c>
    </row>
    <row r="589" spans="1:5" x14ac:dyDescent="0.35">
      <c r="A589" s="21">
        <v>1187</v>
      </c>
      <c r="B589" s="3">
        <v>21316767.159000002</v>
      </c>
      <c r="C589" s="3">
        <v>23351767.159000002</v>
      </c>
      <c r="D589" s="3">
        <v>136249.37223899999</v>
      </c>
      <c r="E589" s="15">
        <v>585</v>
      </c>
    </row>
    <row r="590" spans="1:5" x14ac:dyDescent="0.35">
      <c r="A590" s="21">
        <v>1187.5</v>
      </c>
      <c r="B590" s="3">
        <v>21384972.4652</v>
      </c>
      <c r="C590" s="3">
        <v>23419972.4652</v>
      </c>
      <c r="D590" s="3">
        <v>136567.133179</v>
      </c>
      <c r="E590" s="15">
        <v>586</v>
      </c>
    </row>
    <row r="591" spans="1:5" x14ac:dyDescent="0.35">
      <c r="A591" s="21">
        <v>1188</v>
      </c>
      <c r="B591" s="3">
        <v>21453331.086800002</v>
      </c>
      <c r="C591" s="3">
        <v>23488331.086800002</v>
      </c>
      <c r="D591" s="3">
        <v>136896.57291700001</v>
      </c>
      <c r="E591" s="15">
        <v>587</v>
      </c>
    </row>
    <row r="592" spans="1:5" x14ac:dyDescent="0.35">
      <c r="A592" s="21">
        <v>1188.5</v>
      </c>
      <c r="B592" s="3">
        <v>21521871.173099998</v>
      </c>
      <c r="C592" s="3">
        <v>23556871.173099998</v>
      </c>
      <c r="D592" s="3">
        <v>137232.55636300001</v>
      </c>
      <c r="E592" s="15">
        <v>588</v>
      </c>
    </row>
    <row r="593" spans="1:5" x14ac:dyDescent="0.35">
      <c r="A593" s="21">
        <v>1189</v>
      </c>
      <c r="B593" s="3">
        <v>21590568.3706</v>
      </c>
      <c r="C593" s="3">
        <v>23625568.3706</v>
      </c>
      <c r="D593" s="3">
        <v>137569.81226100001</v>
      </c>
      <c r="E593" s="15">
        <v>589</v>
      </c>
    </row>
    <row r="594" spans="1:5" x14ac:dyDescent="0.35">
      <c r="A594" s="21">
        <v>1189.5</v>
      </c>
      <c r="B594" s="3">
        <v>21659432.8059</v>
      </c>
      <c r="C594" s="3">
        <v>23694432.8059</v>
      </c>
      <c r="D594" s="3">
        <v>137909.76736100001</v>
      </c>
      <c r="E594" s="15">
        <v>590</v>
      </c>
    </row>
    <row r="595" spans="1:5" x14ac:dyDescent="0.35">
      <c r="A595" s="21">
        <v>1190</v>
      </c>
      <c r="B595" s="3">
        <v>21728468.618099999</v>
      </c>
      <c r="C595" s="3">
        <v>23763468.618099999</v>
      </c>
      <c r="D595" s="3">
        <v>138245.64280500001</v>
      </c>
      <c r="E595" s="15">
        <v>591</v>
      </c>
    </row>
    <row r="596" spans="1:5" x14ac:dyDescent="0.35">
      <c r="A596" s="21">
        <v>1190.5</v>
      </c>
      <c r="B596" s="3">
        <v>21797669.268300001</v>
      </c>
      <c r="C596" s="3">
        <v>23832669.268300001</v>
      </c>
      <c r="D596" s="3">
        <v>138549.03915600001</v>
      </c>
      <c r="E596" s="15">
        <v>592</v>
      </c>
    </row>
    <row r="597" spans="1:5" x14ac:dyDescent="0.35">
      <c r="A597" s="21">
        <v>1191</v>
      </c>
      <c r="B597" s="3">
        <v>21867021.7597</v>
      </c>
      <c r="C597" s="3">
        <v>23902021.7597</v>
      </c>
      <c r="D597" s="3">
        <v>138873.096544</v>
      </c>
      <c r="E597" s="15">
        <v>593</v>
      </c>
    </row>
    <row r="598" spans="1:5" x14ac:dyDescent="0.35">
      <c r="A598" s="21">
        <v>1191.5</v>
      </c>
      <c r="B598" s="3">
        <v>21936522.5242</v>
      </c>
      <c r="C598" s="3">
        <v>23971522.5242</v>
      </c>
      <c r="D598" s="3">
        <v>139178.999411</v>
      </c>
      <c r="E598" s="15">
        <v>594</v>
      </c>
    </row>
    <row r="599" spans="1:5" x14ac:dyDescent="0.35">
      <c r="A599" s="21">
        <v>1192</v>
      </c>
      <c r="B599" s="3">
        <v>22006193.914700001</v>
      </c>
      <c r="C599" s="3">
        <v>24041193.914700001</v>
      </c>
      <c r="D599" s="3">
        <v>139519.051764</v>
      </c>
      <c r="E599" s="15">
        <v>595</v>
      </c>
    </row>
    <row r="600" spans="1:5" x14ac:dyDescent="0.35">
      <c r="A600" s="21">
        <v>1192.5</v>
      </c>
      <c r="B600" s="3">
        <v>22076036.441199999</v>
      </c>
      <c r="C600" s="3">
        <v>24111036.441199999</v>
      </c>
      <c r="D600" s="3">
        <v>139842.36098500001</v>
      </c>
      <c r="E600" s="15">
        <v>596</v>
      </c>
    </row>
    <row r="601" spans="1:5" x14ac:dyDescent="0.35">
      <c r="A601" s="21">
        <v>1193</v>
      </c>
      <c r="B601" s="3">
        <v>22146040.282200001</v>
      </c>
      <c r="C601" s="3">
        <v>24181040.282200001</v>
      </c>
      <c r="D601" s="3">
        <v>140183.33291299999</v>
      </c>
      <c r="E601" s="15">
        <v>597</v>
      </c>
    </row>
    <row r="602" spans="1:5" x14ac:dyDescent="0.35">
      <c r="A602" s="21">
        <v>1193.5</v>
      </c>
      <c r="B602" s="3">
        <v>22216214.886500001</v>
      </c>
      <c r="C602" s="3">
        <v>24251214.886500001</v>
      </c>
      <c r="D602" s="3">
        <v>140506.72496799999</v>
      </c>
      <c r="E602" s="15">
        <v>598</v>
      </c>
    </row>
    <row r="603" spans="1:5" x14ac:dyDescent="0.35">
      <c r="A603" s="21">
        <v>1194</v>
      </c>
      <c r="B603" s="3">
        <v>22286551.899700001</v>
      </c>
      <c r="C603" s="3">
        <v>24321551.899700001</v>
      </c>
      <c r="D603" s="3">
        <v>140854.930154</v>
      </c>
      <c r="E603" s="15">
        <v>599</v>
      </c>
    </row>
    <row r="604" spans="1:5" x14ac:dyDescent="0.35">
      <c r="A604" s="21">
        <v>1194.5</v>
      </c>
      <c r="B604" s="3">
        <v>22357051.8761</v>
      </c>
      <c r="C604" s="3">
        <v>24392051.8761</v>
      </c>
      <c r="D604" s="3">
        <v>141193.471811</v>
      </c>
      <c r="E604" s="15">
        <v>600</v>
      </c>
    </row>
    <row r="605" spans="1:5" x14ac:dyDescent="0.35">
      <c r="A605" s="21">
        <v>1195</v>
      </c>
      <c r="B605" s="3">
        <v>22427735.826299999</v>
      </c>
      <c r="C605" s="3">
        <v>24462735.826299999</v>
      </c>
      <c r="D605" s="3">
        <v>141553.99366199999</v>
      </c>
      <c r="E605" s="15">
        <v>601</v>
      </c>
    </row>
    <row r="606" spans="1:5" x14ac:dyDescent="0.35">
      <c r="A606" s="21">
        <v>1195.5</v>
      </c>
      <c r="B606" s="3">
        <v>22498597.8607</v>
      </c>
      <c r="C606" s="3">
        <v>24533597.8607</v>
      </c>
      <c r="D606" s="3">
        <v>141885.12083199999</v>
      </c>
      <c r="E606" s="15">
        <v>602</v>
      </c>
    </row>
    <row r="607" spans="1:5" x14ac:dyDescent="0.35">
      <c r="A607" s="21">
        <v>1196</v>
      </c>
      <c r="B607" s="3">
        <v>22569624.080400001</v>
      </c>
      <c r="C607" s="3">
        <v>24604624.080400001</v>
      </c>
      <c r="D607" s="3">
        <v>142223.74648999999</v>
      </c>
      <c r="E607" s="15">
        <v>603</v>
      </c>
    </row>
    <row r="608" spans="1:5" x14ac:dyDescent="0.35">
      <c r="A608" s="21">
        <v>1196.5</v>
      </c>
      <c r="B608" s="3">
        <v>22640816.464000002</v>
      </c>
      <c r="C608" s="3">
        <v>24675816.464000002</v>
      </c>
      <c r="D608" s="3">
        <v>142536.32829899999</v>
      </c>
      <c r="E608" s="15">
        <v>604</v>
      </c>
    </row>
    <row r="609" spans="1:5" x14ac:dyDescent="0.35">
      <c r="A609" s="21">
        <v>1197</v>
      </c>
      <c r="B609" s="3">
        <v>22712165.759799998</v>
      </c>
      <c r="C609" s="3">
        <v>24747165.759799998</v>
      </c>
      <c r="D609" s="3">
        <v>142870.39796</v>
      </c>
      <c r="E609" s="15">
        <v>605</v>
      </c>
    </row>
    <row r="610" spans="1:5" x14ac:dyDescent="0.35">
      <c r="A610" s="21">
        <v>1197.5</v>
      </c>
      <c r="B610" s="3">
        <v>22783668.333299998</v>
      </c>
      <c r="C610" s="3">
        <v>24818668.333299998</v>
      </c>
      <c r="D610" s="3">
        <v>143189.34828499999</v>
      </c>
      <c r="E610" s="15">
        <v>606</v>
      </c>
    </row>
    <row r="611" spans="1:5" x14ac:dyDescent="0.35">
      <c r="A611" s="21">
        <v>1198</v>
      </c>
      <c r="B611" s="3">
        <v>22855346.373500001</v>
      </c>
      <c r="C611" s="3">
        <v>24890346.373500001</v>
      </c>
      <c r="D611" s="3">
        <v>143531.319162</v>
      </c>
      <c r="E611" s="15">
        <v>607</v>
      </c>
    </row>
    <row r="612" spans="1:5" x14ac:dyDescent="0.35">
      <c r="A612" s="21">
        <v>1198.5</v>
      </c>
      <c r="B612" s="3">
        <v>22927195.683400001</v>
      </c>
      <c r="C612" s="3">
        <v>24962195.683400001</v>
      </c>
      <c r="D612" s="3">
        <v>143855.38641400001</v>
      </c>
      <c r="E612" s="15">
        <v>608</v>
      </c>
    </row>
    <row r="613" spans="1:5" x14ac:dyDescent="0.35">
      <c r="A613" s="21">
        <v>1199</v>
      </c>
      <c r="B613" s="3">
        <v>22999205.030299999</v>
      </c>
      <c r="C613" s="3">
        <v>25034205.030299999</v>
      </c>
      <c r="D613" s="3">
        <v>144191.48427300001</v>
      </c>
      <c r="E613" s="15">
        <v>609</v>
      </c>
    </row>
    <row r="614" spans="1:5" x14ac:dyDescent="0.35">
      <c r="A614" s="21">
        <v>1199.5</v>
      </c>
      <c r="B614" s="3">
        <v>23071381.2962</v>
      </c>
      <c r="C614" s="3">
        <v>25106381.2962</v>
      </c>
      <c r="D614" s="3">
        <v>144503.710891</v>
      </c>
      <c r="E614" s="15">
        <v>610</v>
      </c>
    </row>
    <row r="615" spans="1:5" x14ac:dyDescent="0.35">
      <c r="A615" s="21">
        <v>1200</v>
      </c>
      <c r="B615" s="3">
        <v>23143713.5704</v>
      </c>
      <c r="C615" s="3">
        <v>25178713.5704</v>
      </c>
      <c r="D615" s="3">
        <v>144834.11603800001</v>
      </c>
      <c r="E615" s="15">
        <v>611</v>
      </c>
    </row>
    <row r="616" spans="1:5" x14ac:dyDescent="0.35">
      <c r="A616" s="21">
        <v>1200.5</v>
      </c>
      <c r="B616" s="3">
        <v>23216210.3752</v>
      </c>
      <c r="C616" s="3">
        <v>25251210.3752</v>
      </c>
      <c r="D616" s="3">
        <v>145144.152294</v>
      </c>
      <c r="E616" s="15">
        <v>612</v>
      </c>
    </row>
    <row r="617" spans="1:5" x14ac:dyDescent="0.35">
      <c r="A617" s="21">
        <v>1201</v>
      </c>
      <c r="B617" s="3">
        <v>23288848.8968</v>
      </c>
      <c r="C617" s="3">
        <v>25323848.8968</v>
      </c>
      <c r="D617" s="3">
        <v>145458.02342700001</v>
      </c>
      <c r="E617" s="15">
        <v>613</v>
      </c>
    </row>
    <row r="618" spans="1:5" x14ac:dyDescent="0.35">
      <c r="A618" s="21">
        <v>1201.5</v>
      </c>
      <c r="B618" s="3">
        <v>23361678.5308</v>
      </c>
      <c r="C618" s="3">
        <v>25396678.5308</v>
      </c>
      <c r="D618" s="3">
        <v>145852.82971399999</v>
      </c>
      <c r="E618" s="15">
        <v>614</v>
      </c>
    </row>
    <row r="619" spans="1:5" x14ac:dyDescent="0.35">
      <c r="A619" s="21">
        <v>1202</v>
      </c>
      <c r="B619" s="3">
        <v>23434687.9553</v>
      </c>
      <c r="C619" s="3">
        <v>25469687.9553</v>
      </c>
      <c r="D619" s="3">
        <v>146196.888419</v>
      </c>
      <c r="E619" s="15">
        <v>615</v>
      </c>
    </row>
    <row r="620" spans="1:5" x14ac:dyDescent="0.35">
      <c r="A620" s="21">
        <v>1202.5</v>
      </c>
      <c r="B620" s="3">
        <v>23507875.030699998</v>
      </c>
      <c r="C620" s="3">
        <v>25542875.030699998</v>
      </c>
      <c r="D620" s="3">
        <v>146560.869309</v>
      </c>
      <c r="E620" s="15">
        <v>616</v>
      </c>
    </row>
    <row r="621" spans="1:5" x14ac:dyDescent="0.35">
      <c r="A621" s="21">
        <v>1203</v>
      </c>
      <c r="B621" s="3">
        <v>23581326.434599999</v>
      </c>
      <c r="C621" s="3">
        <v>25616326.434599999</v>
      </c>
      <c r="D621" s="3">
        <v>147143.769027</v>
      </c>
      <c r="E621" s="15">
        <v>617</v>
      </c>
    </row>
    <row r="622" spans="1:5" x14ac:dyDescent="0.35">
      <c r="A622" s="21">
        <v>1203.5</v>
      </c>
      <c r="B622" s="3">
        <v>23654986.152100001</v>
      </c>
      <c r="C622" s="3">
        <v>25689986.152100001</v>
      </c>
      <c r="D622" s="3">
        <v>147480.39845400001</v>
      </c>
      <c r="E622" s="15">
        <v>618</v>
      </c>
    </row>
    <row r="623" spans="1:5" x14ac:dyDescent="0.35">
      <c r="A623" s="21">
        <v>1204</v>
      </c>
      <c r="B623" s="3">
        <v>23728794.510699999</v>
      </c>
      <c r="C623" s="3">
        <v>25763794.510699999</v>
      </c>
      <c r="D623" s="3">
        <v>147803.168649</v>
      </c>
      <c r="E623" s="15">
        <v>619</v>
      </c>
    </row>
    <row r="624" spans="1:5" x14ac:dyDescent="0.35">
      <c r="A624" s="21">
        <v>1204.5</v>
      </c>
      <c r="B624" s="3">
        <v>23802788.094300002</v>
      </c>
      <c r="C624" s="3">
        <v>25837788.094300002</v>
      </c>
      <c r="D624" s="3">
        <v>148147.671845</v>
      </c>
      <c r="E624" s="15">
        <v>620</v>
      </c>
    </row>
    <row r="625" spans="1:5" x14ac:dyDescent="0.35">
      <c r="A625" s="21">
        <v>1205</v>
      </c>
      <c r="B625" s="3">
        <v>23876949.508499999</v>
      </c>
      <c r="C625" s="3">
        <v>25911949.508499999</v>
      </c>
      <c r="D625" s="3">
        <v>148511.01850199999</v>
      </c>
      <c r="E625" s="15">
        <v>621</v>
      </c>
    </row>
    <row r="626" spans="1:5" x14ac:dyDescent="0.35">
      <c r="A626" s="21">
        <v>1205.5</v>
      </c>
      <c r="B626" s="3">
        <v>23951313.9736</v>
      </c>
      <c r="C626" s="3">
        <v>25986313.9736</v>
      </c>
      <c r="D626" s="3">
        <v>148937.65563600001</v>
      </c>
      <c r="E626" s="15">
        <v>622</v>
      </c>
    </row>
    <row r="627" spans="1:5" x14ac:dyDescent="0.35">
      <c r="A627" s="21">
        <v>1206</v>
      </c>
      <c r="B627" s="3">
        <v>24025868.873</v>
      </c>
      <c r="C627" s="3">
        <v>26060868.873</v>
      </c>
      <c r="D627" s="3">
        <v>149292.45340100001</v>
      </c>
      <c r="E627" s="15">
        <v>623</v>
      </c>
    </row>
    <row r="628" spans="1:5" x14ac:dyDescent="0.35">
      <c r="A628" s="21">
        <v>1206.5</v>
      </c>
      <c r="B628" s="3">
        <v>24100601.711599998</v>
      </c>
      <c r="C628" s="3">
        <v>26135601.711599998</v>
      </c>
      <c r="D628" s="3">
        <v>149631.10982499999</v>
      </c>
      <c r="E628" s="15">
        <v>624</v>
      </c>
    </row>
    <row r="629" spans="1:5" x14ac:dyDescent="0.35">
      <c r="A629" s="21">
        <v>1207</v>
      </c>
      <c r="B629" s="3">
        <v>24175487.388900001</v>
      </c>
      <c r="C629" s="3">
        <v>26210487.388900001</v>
      </c>
      <c r="D629" s="3">
        <v>149961.59009700001</v>
      </c>
      <c r="E629" s="15">
        <v>625</v>
      </c>
    </row>
    <row r="630" spans="1:5" x14ac:dyDescent="0.35">
      <c r="A630" s="21">
        <v>1207.5</v>
      </c>
      <c r="B630" s="3">
        <v>24250561.023800001</v>
      </c>
      <c r="C630" s="3">
        <v>26285561.023800001</v>
      </c>
      <c r="D630" s="3">
        <v>150302.99506099999</v>
      </c>
      <c r="E630" s="15">
        <v>626</v>
      </c>
    </row>
    <row r="631" spans="1:5" x14ac:dyDescent="0.35">
      <c r="A631" s="21">
        <v>1208</v>
      </c>
      <c r="B631" s="3">
        <v>24325795.0973</v>
      </c>
      <c r="C631" s="3">
        <v>26360795.0973</v>
      </c>
      <c r="D631" s="3">
        <v>150642.93330199999</v>
      </c>
      <c r="E631" s="15">
        <v>627</v>
      </c>
    </row>
    <row r="632" spans="1:5" x14ac:dyDescent="0.35">
      <c r="A632" s="21">
        <v>1208.5</v>
      </c>
      <c r="B632" s="3">
        <v>24401198.677999999</v>
      </c>
      <c r="C632" s="3">
        <v>26436198.677999999</v>
      </c>
      <c r="D632" s="3">
        <v>150961.188536</v>
      </c>
      <c r="E632" s="15">
        <v>628</v>
      </c>
    </row>
    <row r="633" spans="1:5" x14ac:dyDescent="0.35">
      <c r="A633" s="21">
        <v>1209</v>
      </c>
      <c r="B633" s="3">
        <v>24476760.188999999</v>
      </c>
      <c r="C633" s="3">
        <v>26511760.188999999</v>
      </c>
      <c r="D633" s="3">
        <v>151297.72655200001</v>
      </c>
      <c r="E633" s="15">
        <v>629</v>
      </c>
    </row>
    <row r="634" spans="1:5" x14ac:dyDescent="0.35">
      <c r="A634" s="21">
        <v>1209.5</v>
      </c>
      <c r="B634" s="3">
        <v>24552489.7267</v>
      </c>
      <c r="C634" s="3">
        <v>26587489.7267</v>
      </c>
      <c r="D634" s="3">
        <v>151609.70419700001</v>
      </c>
      <c r="E634" s="15">
        <v>630</v>
      </c>
    </row>
    <row r="635" spans="1:5" x14ac:dyDescent="0.35">
      <c r="A635" s="21">
        <v>1210</v>
      </c>
      <c r="B635" s="3">
        <v>24628375.120900001</v>
      </c>
      <c r="C635" s="3">
        <v>26663375.120900001</v>
      </c>
      <c r="D635" s="3">
        <v>151940.854659</v>
      </c>
      <c r="E635" s="15">
        <v>631</v>
      </c>
    </row>
    <row r="636" spans="1:5" x14ac:dyDescent="0.35">
      <c r="A636" s="21">
        <v>1210.5</v>
      </c>
      <c r="B636" s="3">
        <v>24704411.035300002</v>
      </c>
      <c r="C636" s="3">
        <v>26739411.035300002</v>
      </c>
      <c r="D636" s="3">
        <v>152254.15213</v>
      </c>
      <c r="E636" s="15">
        <v>632</v>
      </c>
    </row>
    <row r="637" spans="1:5" x14ac:dyDescent="0.35">
      <c r="A637" s="21">
        <v>1211</v>
      </c>
      <c r="B637" s="3">
        <v>24780617.3303</v>
      </c>
      <c r="C637" s="3">
        <v>26815617.3303</v>
      </c>
      <c r="D637" s="3">
        <v>152579.70266800001</v>
      </c>
      <c r="E637" s="15">
        <v>633</v>
      </c>
    </row>
    <row r="638" spans="1:5" x14ac:dyDescent="0.35">
      <c r="A638" s="21">
        <v>1211.5</v>
      </c>
      <c r="B638" s="3">
        <v>24856985.701299999</v>
      </c>
      <c r="C638" s="3">
        <v>26891985.701299999</v>
      </c>
      <c r="D638" s="3">
        <v>152883.614673</v>
      </c>
      <c r="E638" s="15">
        <v>634</v>
      </c>
    </row>
    <row r="639" spans="1:5" x14ac:dyDescent="0.35">
      <c r="A639" s="21">
        <v>1212</v>
      </c>
      <c r="B639" s="3">
        <v>24933504.313099999</v>
      </c>
      <c r="C639" s="3">
        <v>26968504.313099999</v>
      </c>
      <c r="D639" s="3">
        <v>153196.46788000001</v>
      </c>
      <c r="E639" s="15">
        <v>635</v>
      </c>
    </row>
    <row r="640" spans="1:5" x14ac:dyDescent="0.35">
      <c r="A640" s="21">
        <v>1212.5</v>
      </c>
      <c r="B640" s="3">
        <v>25010178.227000002</v>
      </c>
      <c r="C640" s="3">
        <v>27045178.227000002</v>
      </c>
      <c r="D640" s="3">
        <v>153489.53056099999</v>
      </c>
      <c r="E640" s="15">
        <v>636</v>
      </c>
    </row>
    <row r="641" spans="1:5" x14ac:dyDescent="0.35">
      <c r="A641" s="21">
        <v>1213</v>
      </c>
      <c r="B641" s="3">
        <v>25086998.123799998</v>
      </c>
      <c r="C641" s="3">
        <v>27121998.123799998</v>
      </c>
      <c r="D641" s="3">
        <v>153793.12508699999</v>
      </c>
      <c r="E641" s="15">
        <v>637</v>
      </c>
    </row>
    <row r="642" spans="1:5" x14ac:dyDescent="0.35">
      <c r="A642" s="21">
        <v>1213.5</v>
      </c>
      <c r="B642" s="3">
        <v>25163954.092500001</v>
      </c>
      <c r="C642" s="3">
        <v>27198954.092500001</v>
      </c>
      <c r="D642" s="3">
        <v>154082.10887900001</v>
      </c>
      <c r="E642" s="15">
        <v>638</v>
      </c>
    </row>
    <row r="643" spans="1:5" x14ac:dyDescent="0.35">
      <c r="A643" s="21">
        <v>1214</v>
      </c>
      <c r="B643" s="3">
        <v>25241070.289900001</v>
      </c>
      <c r="C643" s="3">
        <v>27276070.289900001</v>
      </c>
      <c r="D643" s="3">
        <v>154385.31062100001</v>
      </c>
      <c r="E643" s="15">
        <v>639</v>
      </c>
    </row>
    <row r="644" spans="1:5" x14ac:dyDescent="0.35">
      <c r="A644" s="21">
        <v>1214.5</v>
      </c>
      <c r="B644" s="3">
        <v>25318337.044500001</v>
      </c>
      <c r="C644" s="3">
        <v>27353337.044500001</v>
      </c>
      <c r="D644" s="3">
        <v>154672.072025</v>
      </c>
      <c r="E644" s="15">
        <v>640</v>
      </c>
    </row>
    <row r="645" spans="1:5" x14ac:dyDescent="0.35">
      <c r="A645" s="21">
        <v>1215</v>
      </c>
      <c r="B645" s="3">
        <v>25395747.1699</v>
      </c>
      <c r="C645" s="3">
        <v>27430747.1699</v>
      </c>
      <c r="D645" s="3">
        <v>154967.79023899999</v>
      </c>
      <c r="E645" s="15">
        <v>641</v>
      </c>
    </row>
    <row r="646" spans="1:5" x14ac:dyDescent="0.35">
      <c r="A646" s="21">
        <v>1215.5</v>
      </c>
      <c r="B646" s="3">
        <v>25473302.182500001</v>
      </c>
      <c r="C646" s="3">
        <v>27508302.182500001</v>
      </c>
      <c r="D646" s="3">
        <v>155241.25707299999</v>
      </c>
      <c r="E646" s="15">
        <v>642</v>
      </c>
    </row>
    <row r="647" spans="1:5" x14ac:dyDescent="0.35">
      <c r="A647" s="21">
        <v>1216</v>
      </c>
      <c r="B647" s="3">
        <v>25550991.9003</v>
      </c>
      <c r="C647" s="3">
        <v>27585991.9003</v>
      </c>
      <c r="D647" s="3">
        <v>155517.10630700001</v>
      </c>
      <c r="E647" s="15">
        <v>643</v>
      </c>
    </row>
    <row r="648" spans="1:5" x14ac:dyDescent="0.35">
      <c r="A648" s="21">
        <v>1216.5</v>
      </c>
      <c r="B648" s="3">
        <v>25628819.463599999</v>
      </c>
      <c r="C648" s="3">
        <v>27663819.463599999</v>
      </c>
      <c r="D648" s="3">
        <v>155782.47257899999</v>
      </c>
      <c r="E648" s="15">
        <v>644</v>
      </c>
    </row>
    <row r="649" spans="1:5" x14ac:dyDescent="0.35">
      <c r="A649" s="21">
        <v>1217</v>
      </c>
      <c r="B649" s="3">
        <v>25706763.5984</v>
      </c>
      <c r="C649" s="3">
        <v>27741763.5984</v>
      </c>
      <c r="D649" s="3">
        <v>156056.57308500001</v>
      </c>
      <c r="E649" s="15">
        <v>645</v>
      </c>
    </row>
    <row r="650" spans="1:5" x14ac:dyDescent="0.35">
      <c r="A650" s="21">
        <v>1217.5</v>
      </c>
      <c r="B650" s="3">
        <v>25784860.274900001</v>
      </c>
      <c r="C650" s="3">
        <v>27819860.274900001</v>
      </c>
      <c r="D650" s="3">
        <v>156321.02223800001</v>
      </c>
      <c r="E650" s="15">
        <v>646</v>
      </c>
    </row>
    <row r="651" spans="1:5" x14ac:dyDescent="0.35">
      <c r="A651" s="21">
        <v>1218</v>
      </c>
      <c r="B651" s="3">
        <v>25863089.953400001</v>
      </c>
      <c r="C651" s="3">
        <v>27898089.953400001</v>
      </c>
      <c r="D651" s="3">
        <v>156597.72964800001</v>
      </c>
      <c r="E651" s="15">
        <v>647</v>
      </c>
    </row>
    <row r="652" spans="1:5" x14ac:dyDescent="0.35">
      <c r="A652" s="21">
        <v>1218.5</v>
      </c>
      <c r="B652" s="3">
        <v>25941458.096799999</v>
      </c>
      <c r="C652" s="3">
        <v>27976458.096799999</v>
      </c>
      <c r="D652" s="3">
        <v>156865.599843</v>
      </c>
      <c r="E652" s="15">
        <v>648</v>
      </c>
    </row>
    <row r="653" spans="1:5" x14ac:dyDescent="0.35">
      <c r="A653" s="21">
        <v>1219</v>
      </c>
      <c r="B653" s="3">
        <v>26019960.1525</v>
      </c>
      <c r="C653" s="3">
        <v>28054960.1525</v>
      </c>
      <c r="D653" s="3">
        <v>157142.03816299999</v>
      </c>
      <c r="E653" s="15">
        <v>649</v>
      </c>
    </row>
    <row r="654" spans="1:5" x14ac:dyDescent="0.35">
      <c r="A654" s="21">
        <v>1219.5</v>
      </c>
      <c r="B654" s="3">
        <v>26098601.137400001</v>
      </c>
      <c r="C654" s="3">
        <v>28133601.137400001</v>
      </c>
      <c r="D654" s="3">
        <v>157411.95591600001</v>
      </c>
      <c r="E654" s="15">
        <v>650</v>
      </c>
    </row>
    <row r="655" spans="1:5" x14ac:dyDescent="0.35">
      <c r="A655" s="21">
        <v>1220</v>
      </c>
      <c r="B655" s="3">
        <v>26177361.3303</v>
      </c>
      <c r="C655" s="3">
        <v>28212361.3303</v>
      </c>
      <c r="D655" s="3">
        <v>157682.938543</v>
      </c>
      <c r="E655" s="15">
        <v>651</v>
      </c>
    </row>
    <row r="656" spans="1:5" x14ac:dyDescent="0.35">
      <c r="A656" s="21">
        <v>1220.5</v>
      </c>
      <c r="B656" s="3">
        <v>26256279.734900001</v>
      </c>
      <c r="C656" s="3">
        <v>28291279.734900001</v>
      </c>
      <c r="D656" s="3">
        <v>157972.240937</v>
      </c>
      <c r="E656" s="15">
        <v>652</v>
      </c>
    </row>
    <row r="657" spans="1:5" x14ac:dyDescent="0.35">
      <c r="A657" s="21">
        <v>1221</v>
      </c>
      <c r="B657" s="3">
        <v>26335338.448899999</v>
      </c>
      <c r="C657" s="3">
        <v>28370338.448899999</v>
      </c>
      <c r="D657" s="3">
        <v>158262.41940899999</v>
      </c>
      <c r="E657" s="15">
        <v>653</v>
      </c>
    </row>
    <row r="658" spans="1:5" x14ac:dyDescent="0.35">
      <c r="A658" s="21">
        <v>1221.5</v>
      </c>
      <c r="B658" s="3">
        <v>26414542.661400001</v>
      </c>
      <c r="C658" s="3">
        <v>28449542.661400001</v>
      </c>
      <c r="D658" s="3">
        <v>158545.36327999999</v>
      </c>
      <c r="E658" s="15">
        <v>654</v>
      </c>
    </row>
    <row r="659" spans="1:5" x14ac:dyDescent="0.35">
      <c r="A659" s="21">
        <v>1222</v>
      </c>
      <c r="B659" s="3">
        <v>26493891.876200002</v>
      </c>
      <c r="C659" s="3">
        <v>28528891.876200002</v>
      </c>
      <c r="D659" s="3">
        <v>158853.27848000001</v>
      </c>
      <c r="E659" s="15">
        <v>655</v>
      </c>
    </row>
    <row r="660" spans="1:5" x14ac:dyDescent="0.35">
      <c r="A660" s="21">
        <v>1222.5</v>
      </c>
      <c r="B660" s="3">
        <v>26573396.6897</v>
      </c>
      <c r="C660" s="3">
        <v>28608396.6897</v>
      </c>
      <c r="D660" s="3">
        <v>159156.66864700001</v>
      </c>
      <c r="E660" s="15">
        <v>656</v>
      </c>
    </row>
    <row r="661" spans="1:5" x14ac:dyDescent="0.35">
      <c r="A661" s="21">
        <v>1223</v>
      </c>
      <c r="B661" s="3">
        <v>26653037.7258</v>
      </c>
      <c r="C661" s="3">
        <v>28688037.7258</v>
      </c>
      <c r="D661" s="3">
        <v>159461.08498700001</v>
      </c>
      <c r="E661" s="15">
        <v>657</v>
      </c>
    </row>
    <row r="662" spans="1:5" x14ac:dyDescent="0.35">
      <c r="A662" s="21">
        <v>1223.5</v>
      </c>
      <c r="B662" s="3">
        <v>26732851.6098</v>
      </c>
      <c r="C662" s="3">
        <v>28767851.6098</v>
      </c>
      <c r="D662" s="3">
        <v>159773.79995399999</v>
      </c>
      <c r="E662" s="15">
        <v>658</v>
      </c>
    </row>
    <row r="663" spans="1:5" x14ac:dyDescent="0.35">
      <c r="A663" s="21">
        <v>1224</v>
      </c>
      <c r="B663" s="3">
        <v>26812815.841800001</v>
      </c>
      <c r="C663" s="3">
        <v>28847815.841800001</v>
      </c>
      <c r="D663" s="3">
        <v>160079.090975</v>
      </c>
      <c r="E663" s="15">
        <v>659</v>
      </c>
    </row>
    <row r="664" spans="1:5" x14ac:dyDescent="0.35">
      <c r="A664" s="21">
        <v>1224.5</v>
      </c>
      <c r="B664" s="3">
        <v>26892930.1094</v>
      </c>
      <c r="C664" s="3">
        <v>28927930.1094</v>
      </c>
      <c r="D664" s="3">
        <v>160367.378501</v>
      </c>
      <c r="E664" s="15">
        <v>660</v>
      </c>
    </row>
    <row r="665" spans="1:5" x14ac:dyDescent="0.35">
      <c r="A665" s="21">
        <v>1225</v>
      </c>
      <c r="B665" s="3">
        <v>26973186.650800001</v>
      </c>
      <c r="C665" s="3">
        <v>29008186.650800001</v>
      </c>
      <c r="D665" s="3">
        <v>160654.95617699999</v>
      </c>
      <c r="E665" s="15">
        <v>661</v>
      </c>
    </row>
    <row r="666" spans="1:5" x14ac:dyDescent="0.35">
      <c r="A666" s="21">
        <v>1225.5</v>
      </c>
      <c r="B666" s="3">
        <v>27053585.979600001</v>
      </c>
      <c r="C666" s="3">
        <v>29088585.979600001</v>
      </c>
      <c r="D666" s="3">
        <v>160931.24398100001</v>
      </c>
      <c r="E666" s="15">
        <v>662</v>
      </c>
    </row>
    <row r="667" spans="1:5" x14ac:dyDescent="0.35">
      <c r="A667" s="21">
        <v>1226</v>
      </c>
      <c r="B667" s="3">
        <v>27134123.5506</v>
      </c>
      <c r="C667" s="3">
        <v>29169123.5506</v>
      </c>
      <c r="D667" s="3">
        <v>161217.73053</v>
      </c>
      <c r="E667" s="15">
        <v>663</v>
      </c>
    </row>
    <row r="668" spans="1:5" x14ac:dyDescent="0.35">
      <c r="A668" s="21">
        <v>1226.5</v>
      </c>
      <c r="B668" s="3">
        <v>27214787.504500002</v>
      </c>
      <c r="C668" s="3">
        <v>29249787.504500002</v>
      </c>
      <c r="D668" s="3">
        <v>161493.20363</v>
      </c>
      <c r="E668" s="15">
        <v>664</v>
      </c>
    </row>
    <row r="669" spans="1:5" x14ac:dyDescent="0.35">
      <c r="A669" s="21">
        <v>1227</v>
      </c>
      <c r="B669" s="3">
        <v>27295605.9036</v>
      </c>
      <c r="C669" s="3">
        <v>29330605.9036</v>
      </c>
      <c r="D669" s="3">
        <v>161777.41010000001</v>
      </c>
      <c r="E669" s="15">
        <v>665</v>
      </c>
    </row>
    <row r="670" spans="1:5" x14ac:dyDescent="0.35">
      <c r="A670" s="21">
        <v>1227.5</v>
      </c>
      <c r="B670" s="3">
        <v>27376565.713599999</v>
      </c>
      <c r="C670" s="3">
        <v>29411565.713599999</v>
      </c>
      <c r="D670" s="3">
        <v>162052.72404</v>
      </c>
      <c r="E670" s="15">
        <v>666</v>
      </c>
    </row>
    <row r="671" spans="1:5" x14ac:dyDescent="0.35">
      <c r="A671" s="21">
        <v>1228</v>
      </c>
      <c r="B671" s="3">
        <v>27457664.4102</v>
      </c>
      <c r="C671" s="3">
        <v>29492664.4102</v>
      </c>
      <c r="D671" s="3">
        <v>162341.39403900001</v>
      </c>
      <c r="E671" s="15">
        <v>667</v>
      </c>
    </row>
    <row r="672" spans="1:5" x14ac:dyDescent="0.35">
      <c r="A672" s="21">
        <v>1228.5</v>
      </c>
      <c r="B672" s="3">
        <v>27538908.649500001</v>
      </c>
      <c r="C672" s="3">
        <v>29573908.649500001</v>
      </c>
      <c r="D672" s="3">
        <v>162624.46834399999</v>
      </c>
      <c r="E672" s="15">
        <v>668</v>
      </c>
    </row>
    <row r="673" spans="1:5" x14ac:dyDescent="0.35">
      <c r="A673" s="21">
        <v>1229</v>
      </c>
      <c r="B673" s="3">
        <v>27620294.123799998</v>
      </c>
      <c r="C673" s="3">
        <v>29655294.123799998</v>
      </c>
      <c r="D673" s="3">
        <v>162915.78763800001</v>
      </c>
      <c r="E673" s="15">
        <v>669</v>
      </c>
    </row>
    <row r="674" spans="1:5" x14ac:dyDescent="0.35">
      <c r="A674" s="21">
        <v>1229.5</v>
      </c>
      <c r="B674" s="3">
        <v>27701810.300500002</v>
      </c>
      <c r="C674" s="3">
        <v>29736810.300500002</v>
      </c>
      <c r="D674" s="3">
        <v>163204.877389</v>
      </c>
      <c r="E674" s="15">
        <v>670</v>
      </c>
    </row>
    <row r="675" spans="1:5" x14ac:dyDescent="0.35">
      <c r="A675" s="21">
        <v>1230</v>
      </c>
      <c r="B675" s="3">
        <v>27783488.287099998</v>
      </c>
      <c r="C675" s="3">
        <v>29818488.287099998</v>
      </c>
      <c r="D675" s="3">
        <v>163503.986947</v>
      </c>
      <c r="E675" s="15">
        <v>671</v>
      </c>
    </row>
    <row r="676" spans="1:5" x14ac:dyDescent="0.35">
      <c r="A676" s="21">
        <v>1250</v>
      </c>
      <c r="B676" s="3">
        <v>30809525</v>
      </c>
      <c r="C676" s="3">
        <v>32844525</v>
      </c>
      <c r="D676" s="3">
        <v>175800</v>
      </c>
      <c r="E676" s="15">
        <v>672</v>
      </c>
    </row>
    <row r="677" spans="1:5" x14ac:dyDescent="0.35">
      <c r="A677" s="21"/>
      <c r="B677" s="3"/>
      <c r="C677" s="3"/>
      <c r="D677" s="3"/>
      <c r="E677" s="15"/>
    </row>
    <row r="678" spans="1:5" x14ac:dyDescent="0.35">
      <c r="A678" s="21"/>
      <c r="B678" s="3"/>
      <c r="C678" s="3"/>
      <c r="D678" s="3"/>
      <c r="E678" s="15"/>
    </row>
    <row r="679" spans="1:5" x14ac:dyDescent="0.35">
      <c r="A679" s="21"/>
      <c r="B679" s="3"/>
      <c r="C679" s="3"/>
      <c r="D679" s="3"/>
      <c r="E679" s="15"/>
    </row>
    <row r="680" spans="1:5" x14ac:dyDescent="0.35">
      <c r="A680" s="21"/>
      <c r="B680" s="3"/>
      <c r="C680" s="3"/>
      <c r="E680" s="15"/>
    </row>
    <row r="681" spans="1:5" x14ac:dyDescent="0.35">
      <c r="A681" s="21"/>
      <c r="B681" s="3"/>
      <c r="C681" s="3"/>
      <c r="E681" s="15"/>
    </row>
    <row r="682" spans="1:5" x14ac:dyDescent="0.35">
      <c r="A682" s="21"/>
      <c r="B682" s="3"/>
      <c r="C682" s="3"/>
      <c r="E682" s="15"/>
    </row>
    <row r="683" spans="1:5" x14ac:dyDescent="0.35">
      <c r="A683" s="21"/>
      <c r="B683" s="3"/>
      <c r="C683" s="3"/>
      <c r="E683" s="15"/>
    </row>
    <row r="684" spans="1:5" x14ac:dyDescent="0.35">
      <c r="A684" s="21"/>
      <c r="B684" s="3"/>
      <c r="C684" s="3"/>
      <c r="E684" s="15"/>
    </row>
    <row r="685" spans="1:5" x14ac:dyDescent="0.35">
      <c r="A685" s="21"/>
      <c r="B685" s="3"/>
      <c r="C685" s="3"/>
      <c r="E685" s="15"/>
    </row>
    <row r="686" spans="1:5" x14ac:dyDescent="0.35">
      <c r="A686" s="21"/>
      <c r="B686" s="3"/>
      <c r="C686" s="3"/>
      <c r="E686" s="15"/>
    </row>
    <row r="687" spans="1:5" x14ac:dyDescent="0.35">
      <c r="A687" s="21"/>
      <c r="B687" s="3"/>
      <c r="C687" s="3"/>
      <c r="E687" s="15"/>
    </row>
    <row r="688" spans="1:5" x14ac:dyDescent="0.35">
      <c r="A688" s="21"/>
      <c r="B688" s="3"/>
      <c r="C688" s="3"/>
      <c r="E688" s="15"/>
    </row>
    <row r="689" spans="1:5" x14ac:dyDescent="0.35">
      <c r="A689" s="21"/>
      <c r="B689" s="3"/>
      <c r="C689" s="3"/>
      <c r="E689" s="1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S689"/>
  <sheetViews>
    <sheetView tabSelected="1" zoomScale="160" zoomScaleNormal="160" workbookViewId="0">
      <selection activeCell="C6" sqref="C6"/>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8" customFormat="1" x14ac:dyDescent="0.35">
      <c r="A1" s="18" t="s">
        <v>154</v>
      </c>
    </row>
    <row r="2" spans="1:19" x14ac:dyDescent="0.35">
      <c r="A2" t="s">
        <v>64</v>
      </c>
    </row>
    <row r="4" spans="1:19" x14ac:dyDescent="0.35">
      <c r="A4" s="19" t="s">
        <v>65</v>
      </c>
      <c r="B4" s="19" t="s">
        <v>66</v>
      </c>
      <c r="C4" s="19" t="s">
        <v>67</v>
      </c>
      <c r="D4" s="19" t="s">
        <v>68</v>
      </c>
      <c r="E4" s="20" t="s">
        <v>69</v>
      </c>
      <c r="G4" s="19" t="s">
        <v>155</v>
      </c>
      <c r="H4" s="19" t="s">
        <v>156</v>
      </c>
      <c r="J4" s="19" t="s">
        <v>157</v>
      </c>
    </row>
    <row r="5" spans="1:19" x14ac:dyDescent="0.35">
      <c r="A5" s="21">
        <v>3370</v>
      </c>
      <c r="B5" s="3">
        <v>0</v>
      </c>
      <c r="C5" s="3">
        <v>1895000</v>
      </c>
      <c r="D5" s="3">
        <v>20303</v>
      </c>
      <c r="E5" s="25">
        <v>1</v>
      </c>
      <c r="G5" s="10">
        <f>C5</f>
        <v>1895000</v>
      </c>
      <c r="H5" s="53">
        <f>A5</f>
        <v>3370</v>
      </c>
      <c r="J5" t="s">
        <v>158</v>
      </c>
    </row>
    <row r="6" spans="1:19" x14ac:dyDescent="0.35">
      <c r="A6" s="21">
        <v>3370.5</v>
      </c>
      <c r="B6" s="3">
        <v>10173.99</v>
      </c>
      <c r="C6" s="3">
        <v>1905173.99</v>
      </c>
      <c r="D6" s="3">
        <v>20392.95</v>
      </c>
      <c r="E6" s="25">
        <v>2</v>
      </c>
      <c r="G6" s="10">
        <f t="shared" ref="G6:G69" si="0">C6</f>
        <v>1905173.99</v>
      </c>
      <c r="H6" s="53">
        <f t="shared" ref="H6:H69" si="1">A6</f>
        <v>3370.5</v>
      </c>
    </row>
    <row r="7" spans="1:19" x14ac:dyDescent="0.35">
      <c r="A7" s="21">
        <v>3371</v>
      </c>
      <c r="B7" s="3">
        <v>20392.95</v>
      </c>
      <c r="C7" s="3">
        <v>1915392.95</v>
      </c>
      <c r="D7" s="3">
        <v>20482.900000000001</v>
      </c>
      <c r="E7" s="25">
        <v>3</v>
      </c>
      <c r="G7" s="10">
        <f t="shared" si="0"/>
        <v>1915392.95</v>
      </c>
      <c r="H7" s="53">
        <f t="shared" si="1"/>
        <v>3371</v>
      </c>
      <c r="J7" t="s">
        <v>159</v>
      </c>
      <c r="K7" t="s">
        <v>68</v>
      </c>
    </row>
    <row r="8" spans="1:19" x14ac:dyDescent="0.35">
      <c r="A8" s="21">
        <v>3371.5</v>
      </c>
      <c r="B8" s="3">
        <v>30656.89</v>
      </c>
      <c r="C8" s="3">
        <v>1925656.89</v>
      </c>
      <c r="D8" s="3">
        <v>20572.849999999999</v>
      </c>
      <c r="E8" s="25">
        <v>4</v>
      </c>
      <c r="G8" s="10">
        <f t="shared" si="0"/>
        <v>1925656.89</v>
      </c>
      <c r="H8" s="53">
        <f t="shared" si="1"/>
        <v>3371.5</v>
      </c>
      <c r="J8" s="3">
        <v>2000000</v>
      </c>
      <c r="K8" s="3">
        <f>VLOOKUP(J8,$C$5:$D$689,2)</f>
        <v>21202.5</v>
      </c>
      <c r="S8">
        <f>8.23/12</f>
        <v>0.68583333333333341</v>
      </c>
    </row>
    <row r="9" spans="1:19" x14ac:dyDescent="0.35">
      <c r="A9" s="21">
        <v>3372</v>
      </c>
      <c r="B9" s="3">
        <v>40965.800000000003</v>
      </c>
      <c r="C9" s="3">
        <v>1935965.8</v>
      </c>
      <c r="D9" s="3">
        <v>20662.8</v>
      </c>
      <c r="E9" s="25">
        <v>5</v>
      </c>
      <c r="G9" s="10">
        <f t="shared" si="0"/>
        <v>1935965.8</v>
      </c>
      <c r="H9" s="53">
        <f t="shared" si="1"/>
        <v>3372</v>
      </c>
    </row>
    <row r="10" spans="1:19" x14ac:dyDescent="0.35">
      <c r="A10" s="21">
        <v>3372.5</v>
      </c>
      <c r="B10" s="3">
        <v>51319.69</v>
      </c>
      <c r="C10" s="3">
        <v>1946319.69</v>
      </c>
      <c r="D10" s="3">
        <v>20752.75</v>
      </c>
      <c r="E10" s="25">
        <v>6</v>
      </c>
      <c r="G10" s="10">
        <f t="shared" si="0"/>
        <v>1946319.69</v>
      </c>
      <c r="H10" s="53">
        <f t="shared" si="1"/>
        <v>3372.5</v>
      </c>
      <c r="J10" t="s">
        <v>160</v>
      </c>
    </row>
    <row r="11" spans="1:19" x14ac:dyDescent="0.35">
      <c r="A11" s="21">
        <v>3373</v>
      </c>
      <c r="B11" s="3">
        <v>61718.55</v>
      </c>
      <c r="C11" s="3">
        <v>1956718.55</v>
      </c>
      <c r="D11" s="3">
        <v>20842.7</v>
      </c>
      <c r="E11" s="25">
        <v>7</v>
      </c>
      <c r="G11" s="10">
        <f t="shared" si="0"/>
        <v>1956718.55</v>
      </c>
      <c r="H11" s="53">
        <f t="shared" si="1"/>
        <v>3373</v>
      </c>
    </row>
    <row r="12" spans="1:19" x14ac:dyDescent="0.35">
      <c r="A12" s="21">
        <v>3373.5</v>
      </c>
      <c r="B12" s="3">
        <v>72162.39</v>
      </c>
      <c r="C12" s="3">
        <v>1967162.39</v>
      </c>
      <c r="D12" s="3">
        <v>20932.650000000001</v>
      </c>
      <c r="E12" s="25">
        <v>8</v>
      </c>
      <c r="G12" s="10">
        <f t="shared" si="0"/>
        <v>1967162.39</v>
      </c>
      <c r="H12" s="53">
        <f t="shared" si="1"/>
        <v>3373.5</v>
      </c>
      <c r="J12" t="s">
        <v>159</v>
      </c>
      <c r="K12" s="54" t="s">
        <v>69</v>
      </c>
      <c r="L12" t="s">
        <v>161</v>
      </c>
      <c r="M12" t="s">
        <v>162</v>
      </c>
      <c r="N12" t="s">
        <v>163</v>
      </c>
      <c r="O12" t="s">
        <v>164</v>
      </c>
      <c r="P12" t="s">
        <v>165</v>
      </c>
    </row>
    <row r="13" spans="1:19" x14ac:dyDescent="0.35">
      <c r="A13" s="21">
        <v>3374</v>
      </c>
      <c r="B13" s="3">
        <v>82651.2000004</v>
      </c>
      <c r="C13" s="3">
        <v>1977651.2000004</v>
      </c>
      <c r="D13" s="3">
        <v>21022.6</v>
      </c>
      <c r="E13" s="25">
        <v>9</v>
      </c>
      <c r="G13" s="10">
        <f t="shared" si="0"/>
        <v>1977651.2000004</v>
      </c>
      <c r="H13" s="53">
        <f t="shared" si="1"/>
        <v>3374</v>
      </c>
      <c r="J13" s="10">
        <f>J8</f>
        <v>2000000</v>
      </c>
      <c r="K13" s="55">
        <f>VLOOKUP(J13,$C$5:$E$689,3)</f>
        <v>11</v>
      </c>
      <c r="L13" s="3">
        <f ca="1">OFFSET($C$5,$K13-1,0)</f>
        <v>1998763.75</v>
      </c>
      <c r="M13" s="3">
        <f ca="1">OFFSET($C$5,$K13,0)</f>
        <v>2009387.49</v>
      </c>
      <c r="N13" s="3">
        <f ca="1">OFFSET($C$5,$K13-1,1)</f>
        <v>21202.5</v>
      </c>
      <c r="O13" s="3">
        <f ca="1">OFFSET($C$5,$K13,1)</f>
        <v>21292.45</v>
      </c>
      <c r="P13" s="10">
        <f ca="1">N13+(O13-N13)/(M13-L13)*(J13-L13)</f>
        <v>21212.967188344217</v>
      </c>
    </row>
    <row r="14" spans="1:19" x14ac:dyDescent="0.35">
      <c r="A14" s="21">
        <v>3374.5</v>
      </c>
      <c r="B14" s="3">
        <v>93184.99</v>
      </c>
      <c r="C14" s="3">
        <v>1988184.99</v>
      </c>
      <c r="D14" s="3">
        <v>21112.55</v>
      </c>
      <c r="E14" s="25">
        <v>10</v>
      </c>
      <c r="G14" s="10">
        <f t="shared" si="0"/>
        <v>1988184.99</v>
      </c>
      <c r="H14" s="53">
        <f t="shared" si="1"/>
        <v>3374.5</v>
      </c>
    </row>
    <row r="15" spans="1:19" x14ac:dyDescent="0.35">
      <c r="A15" s="21">
        <v>3375</v>
      </c>
      <c r="B15" s="3">
        <v>103763.75</v>
      </c>
      <c r="C15" s="3">
        <v>1998763.75</v>
      </c>
      <c r="D15" s="3">
        <v>21202.5</v>
      </c>
      <c r="E15" s="25">
        <v>11</v>
      </c>
      <c r="G15" s="10">
        <f t="shared" si="0"/>
        <v>1998763.75</v>
      </c>
      <c r="H15" s="53">
        <f t="shared" si="1"/>
        <v>3375</v>
      </c>
    </row>
    <row r="16" spans="1:19" x14ac:dyDescent="0.35">
      <c r="A16" s="21">
        <v>3375.5</v>
      </c>
      <c r="B16" s="3">
        <v>114387.49</v>
      </c>
      <c r="C16" s="3">
        <v>2009387.49</v>
      </c>
      <c r="D16" s="3">
        <v>21292.45</v>
      </c>
      <c r="E16" s="25">
        <v>12</v>
      </c>
      <c r="G16" s="10">
        <f t="shared" si="0"/>
        <v>2009387.49</v>
      </c>
      <c r="H16" s="53">
        <f t="shared" si="1"/>
        <v>3375.5</v>
      </c>
    </row>
    <row r="17" spans="1:8" x14ac:dyDescent="0.35">
      <c r="A17" s="21">
        <v>3376</v>
      </c>
      <c r="B17" s="3">
        <v>125056.2</v>
      </c>
      <c r="C17" s="3">
        <v>2020056.2</v>
      </c>
      <c r="D17" s="3">
        <v>21382.400000000001</v>
      </c>
      <c r="E17" s="25">
        <v>13</v>
      </c>
      <c r="G17" s="10">
        <f t="shared" si="0"/>
        <v>2020056.2</v>
      </c>
      <c r="H17" s="53">
        <f t="shared" si="1"/>
        <v>3376</v>
      </c>
    </row>
    <row r="18" spans="1:8" x14ac:dyDescent="0.35">
      <c r="A18" s="21">
        <v>3376.5</v>
      </c>
      <c r="B18" s="3">
        <v>135769.89000000001</v>
      </c>
      <c r="C18" s="3">
        <v>2030769.8900000001</v>
      </c>
      <c r="D18" s="3">
        <v>21472.35</v>
      </c>
      <c r="E18" s="25">
        <v>14</v>
      </c>
      <c r="G18" s="10">
        <f t="shared" si="0"/>
        <v>2030769.8900000001</v>
      </c>
      <c r="H18" s="53">
        <f t="shared" si="1"/>
        <v>3376.5</v>
      </c>
    </row>
    <row r="19" spans="1:8" x14ac:dyDescent="0.35">
      <c r="A19" s="21">
        <v>3377</v>
      </c>
      <c r="B19" s="3">
        <v>146528.54999999999</v>
      </c>
      <c r="C19" s="3">
        <v>2041528.55</v>
      </c>
      <c r="D19" s="3">
        <v>21562.3</v>
      </c>
      <c r="E19" s="25">
        <v>15</v>
      </c>
      <c r="G19" s="10">
        <f t="shared" si="0"/>
        <v>2041528.55</v>
      </c>
      <c r="H19" s="53">
        <f t="shared" si="1"/>
        <v>3377</v>
      </c>
    </row>
    <row r="20" spans="1:8" x14ac:dyDescent="0.35">
      <c r="A20" s="21">
        <v>3377.5</v>
      </c>
      <c r="B20" s="3">
        <v>157332.19</v>
      </c>
      <c r="C20" s="3">
        <v>2052332.19</v>
      </c>
      <c r="D20" s="3">
        <v>21652.25</v>
      </c>
      <c r="E20" s="25">
        <v>16</v>
      </c>
      <c r="G20" s="10">
        <f t="shared" si="0"/>
        <v>2052332.19</v>
      </c>
      <c r="H20" s="53">
        <f t="shared" si="1"/>
        <v>3377.5</v>
      </c>
    </row>
    <row r="21" spans="1:8" x14ac:dyDescent="0.35">
      <c r="A21" s="21">
        <v>3378</v>
      </c>
      <c r="B21" s="3">
        <v>168180.8</v>
      </c>
      <c r="C21" s="3">
        <v>2063180.8</v>
      </c>
      <c r="D21" s="3">
        <v>21742.2</v>
      </c>
      <c r="E21" s="25">
        <v>17</v>
      </c>
      <c r="G21" s="10">
        <f t="shared" si="0"/>
        <v>2063180.8</v>
      </c>
      <c r="H21" s="53">
        <f t="shared" si="1"/>
        <v>3378</v>
      </c>
    </row>
    <row r="22" spans="1:8" x14ac:dyDescent="0.35">
      <c r="A22" s="21">
        <v>3378.5</v>
      </c>
      <c r="B22" s="3">
        <v>179074.39</v>
      </c>
      <c r="C22" s="3">
        <v>2074074.3900000001</v>
      </c>
      <c r="D22" s="3">
        <v>21832.15</v>
      </c>
      <c r="E22" s="25">
        <v>18</v>
      </c>
      <c r="G22" s="10">
        <f t="shared" si="0"/>
        <v>2074074.3900000001</v>
      </c>
      <c r="H22" s="53">
        <f t="shared" si="1"/>
        <v>3378.5</v>
      </c>
    </row>
    <row r="23" spans="1:8" x14ac:dyDescent="0.35">
      <c r="A23" s="21">
        <v>3379</v>
      </c>
      <c r="B23" s="3">
        <v>190012.95</v>
      </c>
      <c r="C23" s="3">
        <v>2085012.95</v>
      </c>
      <c r="D23" s="3">
        <v>21922.1</v>
      </c>
      <c r="E23" s="25">
        <v>19</v>
      </c>
      <c r="G23" s="10">
        <f t="shared" si="0"/>
        <v>2085012.95</v>
      </c>
      <c r="H23" s="53">
        <f t="shared" si="1"/>
        <v>3379</v>
      </c>
    </row>
    <row r="24" spans="1:8" x14ac:dyDescent="0.35">
      <c r="A24" s="21">
        <v>3379.5</v>
      </c>
      <c r="B24" s="3">
        <v>200996.49</v>
      </c>
      <c r="C24" s="3">
        <v>2095996.49</v>
      </c>
      <c r="D24" s="3">
        <v>22012.05</v>
      </c>
      <c r="E24" s="25">
        <v>20</v>
      </c>
      <c r="G24" s="10">
        <f t="shared" si="0"/>
        <v>2095996.49</v>
      </c>
      <c r="H24" s="53">
        <f t="shared" si="1"/>
        <v>3379.5</v>
      </c>
    </row>
    <row r="25" spans="1:8" x14ac:dyDescent="0.35">
      <c r="A25" s="21">
        <v>3380</v>
      </c>
      <c r="B25" s="3">
        <v>212025</v>
      </c>
      <c r="C25" s="3">
        <v>2107025</v>
      </c>
      <c r="D25" s="3">
        <v>22102</v>
      </c>
      <c r="E25" s="25">
        <v>21</v>
      </c>
      <c r="G25" s="10">
        <f t="shared" si="0"/>
        <v>2107025</v>
      </c>
      <c r="H25" s="53">
        <f t="shared" si="1"/>
        <v>3380</v>
      </c>
    </row>
    <row r="26" spans="1:8" x14ac:dyDescent="0.35">
      <c r="A26" s="21">
        <v>3380.5</v>
      </c>
      <c r="B26" s="3">
        <v>223100.75</v>
      </c>
      <c r="C26" s="3">
        <v>2118100.75</v>
      </c>
      <c r="D26" s="3">
        <v>22201</v>
      </c>
      <c r="E26" s="25">
        <v>22</v>
      </c>
      <c r="G26" s="10">
        <f t="shared" si="0"/>
        <v>2118100.75</v>
      </c>
      <c r="H26" s="53">
        <f t="shared" si="1"/>
        <v>3380.5</v>
      </c>
    </row>
    <row r="27" spans="1:8" x14ac:dyDescent="0.35">
      <c r="A27" s="21">
        <v>3381</v>
      </c>
      <c r="B27" s="3">
        <v>234226</v>
      </c>
      <c r="C27" s="3">
        <v>2129226</v>
      </c>
      <c r="D27" s="3">
        <v>22300</v>
      </c>
      <c r="E27" s="25">
        <v>23</v>
      </c>
      <c r="G27" s="10">
        <f t="shared" si="0"/>
        <v>2129226</v>
      </c>
      <c r="H27" s="53">
        <f t="shared" si="1"/>
        <v>3381</v>
      </c>
    </row>
    <row r="28" spans="1:8" x14ac:dyDescent="0.35">
      <c r="A28" s="21">
        <v>3381.5</v>
      </c>
      <c r="B28" s="3">
        <v>245400.75</v>
      </c>
      <c r="C28" s="3">
        <v>2140400.75</v>
      </c>
      <c r="D28" s="3">
        <v>22399</v>
      </c>
      <c r="E28" s="25">
        <v>24</v>
      </c>
      <c r="G28" s="10">
        <f t="shared" si="0"/>
        <v>2140400.75</v>
      </c>
      <c r="H28" s="53">
        <f t="shared" si="1"/>
        <v>3381.5</v>
      </c>
    </row>
    <row r="29" spans="1:8" x14ac:dyDescent="0.35">
      <c r="A29" s="21">
        <v>3382</v>
      </c>
      <c r="B29" s="3">
        <v>256625</v>
      </c>
      <c r="C29" s="3">
        <v>2151625</v>
      </c>
      <c r="D29" s="3">
        <v>22498</v>
      </c>
      <c r="E29" s="25">
        <v>25</v>
      </c>
      <c r="G29" s="10">
        <f t="shared" si="0"/>
        <v>2151625</v>
      </c>
      <c r="H29" s="53">
        <f t="shared" si="1"/>
        <v>3382</v>
      </c>
    </row>
    <row r="30" spans="1:8" x14ac:dyDescent="0.35">
      <c r="A30" s="21">
        <v>3382.5</v>
      </c>
      <c r="B30" s="3">
        <v>267898.75</v>
      </c>
      <c r="C30" s="3">
        <v>2162898.75</v>
      </c>
      <c r="D30" s="3">
        <v>22597</v>
      </c>
      <c r="E30" s="25">
        <v>26</v>
      </c>
      <c r="G30" s="10">
        <f t="shared" si="0"/>
        <v>2162898.75</v>
      </c>
      <c r="H30" s="53">
        <f t="shared" si="1"/>
        <v>3382.5</v>
      </c>
    </row>
    <row r="31" spans="1:8" x14ac:dyDescent="0.35">
      <c r="A31" s="21">
        <v>3383</v>
      </c>
      <c r="B31" s="3">
        <v>279222</v>
      </c>
      <c r="C31" s="3">
        <v>2174222</v>
      </c>
      <c r="D31" s="3">
        <v>22696</v>
      </c>
      <c r="E31" s="25">
        <v>27</v>
      </c>
      <c r="G31" s="10">
        <f t="shared" si="0"/>
        <v>2174222</v>
      </c>
      <c r="H31" s="53">
        <f t="shared" si="1"/>
        <v>3383</v>
      </c>
    </row>
    <row r="32" spans="1:8" x14ac:dyDescent="0.35">
      <c r="A32" s="21">
        <v>3383.5</v>
      </c>
      <c r="B32" s="3">
        <v>290594.75</v>
      </c>
      <c r="C32" s="3">
        <v>2185594.75</v>
      </c>
      <c r="D32" s="3">
        <v>22795</v>
      </c>
      <c r="E32" s="25">
        <v>28</v>
      </c>
      <c r="G32" s="10">
        <f t="shared" si="0"/>
        <v>2185594.75</v>
      </c>
      <c r="H32" s="53">
        <f t="shared" si="1"/>
        <v>3383.5</v>
      </c>
    </row>
    <row r="33" spans="1:8" x14ac:dyDescent="0.35">
      <c r="A33" s="21">
        <v>3384</v>
      </c>
      <c r="B33" s="3">
        <v>302017</v>
      </c>
      <c r="C33" s="3">
        <v>2197017</v>
      </c>
      <c r="D33" s="3">
        <v>22894</v>
      </c>
      <c r="E33" s="25">
        <v>29</v>
      </c>
      <c r="G33" s="10">
        <f t="shared" si="0"/>
        <v>2197017</v>
      </c>
      <c r="H33" s="53">
        <f t="shared" si="1"/>
        <v>3384</v>
      </c>
    </row>
    <row r="34" spans="1:8" x14ac:dyDescent="0.35">
      <c r="A34" s="21">
        <v>3384.5</v>
      </c>
      <c r="B34" s="3">
        <v>313488.75</v>
      </c>
      <c r="C34" s="3">
        <v>2208488.75</v>
      </c>
      <c r="D34" s="3">
        <v>22993</v>
      </c>
      <c r="E34" s="25">
        <v>30</v>
      </c>
      <c r="G34" s="10">
        <f t="shared" si="0"/>
        <v>2208488.75</v>
      </c>
      <c r="H34" s="53">
        <f t="shared" si="1"/>
        <v>3384.5</v>
      </c>
    </row>
    <row r="35" spans="1:8" x14ac:dyDescent="0.35">
      <c r="A35" s="21">
        <v>3385</v>
      </c>
      <c r="B35" s="3">
        <v>325010</v>
      </c>
      <c r="C35" s="3">
        <v>2220010</v>
      </c>
      <c r="D35" s="3">
        <v>23092</v>
      </c>
      <c r="E35" s="25">
        <v>31</v>
      </c>
      <c r="G35" s="10">
        <f t="shared" si="0"/>
        <v>2220010</v>
      </c>
      <c r="H35" s="53">
        <f t="shared" si="1"/>
        <v>3385</v>
      </c>
    </row>
    <row r="36" spans="1:8" x14ac:dyDescent="0.35">
      <c r="A36" s="21">
        <v>3385.5</v>
      </c>
      <c r="B36" s="3">
        <v>336580.75</v>
      </c>
      <c r="C36" s="3">
        <v>2231580.75</v>
      </c>
      <c r="D36" s="3">
        <v>23191</v>
      </c>
      <c r="E36" s="25">
        <v>32</v>
      </c>
      <c r="G36" s="10">
        <f t="shared" si="0"/>
        <v>2231580.75</v>
      </c>
      <c r="H36" s="53">
        <f t="shared" si="1"/>
        <v>3385.5</v>
      </c>
    </row>
    <row r="37" spans="1:8" x14ac:dyDescent="0.35">
      <c r="A37" s="21">
        <v>3386</v>
      </c>
      <c r="B37" s="3">
        <v>348201</v>
      </c>
      <c r="C37" s="3">
        <v>2243201</v>
      </c>
      <c r="D37" s="3">
        <v>23290</v>
      </c>
      <c r="E37" s="25">
        <v>33</v>
      </c>
      <c r="G37" s="10">
        <f t="shared" si="0"/>
        <v>2243201</v>
      </c>
      <c r="H37" s="53">
        <f t="shared" si="1"/>
        <v>3386</v>
      </c>
    </row>
    <row r="38" spans="1:8" x14ac:dyDescent="0.35">
      <c r="A38" s="21">
        <v>3386.5</v>
      </c>
      <c r="B38" s="3">
        <v>359870.75</v>
      </c>
      <c r="C38" s="3">
        <v>2254870.75</v>
      </c>
      <c r="D38" s="3">
        <v>23389</v>
      </c>
      <c r="E38" s="25">
        <v>34</v>
      </c>
      <c r="G38" s="10">
        <f t="shared" si="0"/>
        <v>2254870.75</v>
      </c>
      <c r="H38" s="53">
        <f t="shared" si="1"/>
        <v>3386.5</v>
      </c>
    </row>
    <row r="39" spans="1:8" x14ac:dyDescent="0.35">
      <c r="A39" s="21">
        <v>3387</v>
      </c>
      <c r="B39" s="3">
        <v>371590</v>
      </c>
      <c r="C39" s="3">
        <v>2266590</v>
      </c>
      <c r="D39" s="3">
        <v>23488</v>
      </c>
      <c r="E39" s="25">
        <v>35</v>
      </c>
      <c r="G39" s="10">
        <f t="shared" si="0"/>
        <v>2266590</v>
      </c>
      <c r="H39" s="53">
        <f t="shared" si="1"/>
        <v>3387</v>
      </c>
    </row>
    <row r="40" spans="1:8" x14ac:dyDescent="0.35">
      <c r="A40" s="21">
        <v>3387.5</v>
      </c>
      <c r="B40" s="3">
        <v>383358.75</v>
      </c>
      <c r="C40" s="3">
        <v>2278358.75</v>
      </c>
      <c r="D40" s="3">
        <v>23587</v>
      </c>
      <c r="E40" s="25">
        <v>36</v>
      </c>
      <c r="G40" s="10">
        <f t="shared" si="0"/>
        <v>2278358.75</v>
      </c>
      <c r="H40" s="53">
        <f t="shared" si="1"/>
        <v>3387.5</v>
      </c>
    </row>
    <row r="41" spans="1:8" x14ac:dyDescent="0.35">
      <c r="A41" s="21">
        <v>3388</v>
      </c>
      <c r="B41" s="3">
        <v>395177</v>
      </c>
      <c r="C41" s="3">
        <v>2290177</v>
      </c>
      <c r="D41" s="3">
        <v>23686</v>
      </c>
      <c r="E41" s="25">
        <v>37</v>
      </c>
      <c r="G41" s="10">
        <f t="shared" si="0"/>
        <v>2290177</v>
      </c>
      <c r="H41" s="53">
        <f t="shared" si="1"/>
        <v>3388</v>
      </c>
    </row>
    <row r="42" spans="1:8" x14ac:dyDescent="0.35">
      <c r="A42" s="21">
        <v>3388.5</v>
      </c>
      <c r="B42" s="3">
        <v>407044.75</v>
      </c>
      <c r="C42" s="3">
        <v>2302044.75</v>
      </c>
      <c r="D42" s="3">
        <v>23785</v>
      </c>
      <c r="E42" s="25">
        <v>38</v>
      </c>
      <c r="G42" s="10">
        <f t="shared" si="0"/>
        <v>2302044.75</v>
      </c>
      <c r="H42" s="53">
        <f t="shared" si="1"/>
        <v>3388.5</v>
      </c>
    </row>
    <row r="43" spans="1:8" x14ac:dyDescent="0.35">
      <c r="A43" s="21">
        <v>3389</v>
      </c>
      <c r="B43" s="3">
        <v>418962</v>
      </c>
      <c r="C43" s="3">
        <v>2313962</v>
      </c>
      <c r="D43" s="3">
        <v>23884</v>
      </c>
      <c r="E43" s="25">
        <v>39</v>
      </c>
      <c r="G43" s="10">
        <f t="shared" si="0"/>
        <v>2313962</v>
      </c>
      <c r="H43" s="53">
        <f t="shared" si="1"/>
        <v>3389</v>
      </c>
    </row>
    <row r="44" spans="1:8" x14ac:dyDescent="0.35">
      <c r="A44" s="21">
        <v>3389.5</v>
      </c>
      <c r="B44" s="3">
        <v>430928.75</v>
      </c>
      <c r="C44" s="3">
        <v>2325928.75</v>
      </c>
      <c r="D44" s="3">
        <v>23983</v>
      </c>
      <c r="E44" s="25">
        <v>40</v>
      </c>
      <c r="G44" s="10">
        <f t="shared" si="0"/>
        <v>2325928.75</v>
      </c>
      <c r="H44" s="53">
        <f t="shared" si="1"/>
        <v>3389.5</v>
      </c>
    </row>
    <row r="45" spans="1:8" x14ac:dyDescent="0.35">
      <c r="A45" s="21">
        <v>3390</v>
      </c>
      <c r="B45" s="3">
        <v>442945</v>
      </c>
      <c r="C45" s="3">
        <v>2337945</v>
      </c>
      <c r="D45" s="3">
        <v>24082</v>
      </c>
      <c r="E45" s="25">
        <v>41</v>
      </c>
      <c r="G45" s="10">
        <f t="shared" si="0"/>
        <v>2337945</v>
      </c>
      <c r="H45" s="53">
        <f t="shared" si="1"/>
        <v>3390</v>
      </c>
    </row>
    <row r="46" spans="1:8" x14ac:dyDescent="0.35">
      <c r="A46" s="21">
        <v>3390.5</v>
      </c>
      <c r="B46" s="3">
        <v>455010.75</v>
      </c>
      <c r="C46" s="3">
        <v>2350010.75</v>
      </c>
      <c r="D46" s="3">
        <v>24181</v>
      </c>
      <c r="E46" s="25">
        <v>42</v>
      </c>
      <c r="G46" s="10">
        <f t="shared" si="0"/>
        <v>2350010.75</v>
      </c>
      <c r="H46" s="53">
        <f t="shared" si="1"/>
        <v>3390.5</v>
      </c>
    </row>
    <row r="47" spans="1:8" x14ac:dyDescent="0.35">
      <c r="A47" s="21">
        <v>3391</v>
      </c>
      <c r="B47" s="3">
        <v>467126</v>
      </c>
      <c r="C47" s="3">
        <v>2362126</v>
      </c>
      <c r="D47" s="3">
        <v>24280</v>
      </c>
      <c r="E47" s="25">
        <v>43</v>
      </c>
      <c r="G47" s="10">
        <f t="shared" si="0"/>
        <v>2362126</v>
      </c>
      <c r="H47" s="53">
        <f t="shared" si="1"/>
        <v>3391</v>
      </c>
    </row>
    <row r="48" spans="1:8" x14ac:dyDescent="0.35">
      <c r="A48" s="21">
        <v>3391.5</v>
      </c>
      <c r="B48" s="3">
        <v>479290.75</v>
      </c>
      <c r="C48" s="3">
        <v>2374290.75</v>
      </c>
      <c r="D48" s="3">
        <v>24379</v>
      </c>
      <c r="E48" s="25">
        <v>44</v>
      </c>
      <c r="G48" s="10">
        <f t="shared" si="0"/>
        <v>2374290.75</v>
      </c>
      <c r="H48" s="53">
        <f t="shared" si="1"/>
        <v>3391.5</v>
      </c>
    </row>
    <row r="49" spans="1:8" x14ac:dyDescent="0.35">
      <c r="A49" s="21">
        <v>3392</v>
      </c>
      <c r="B49" s="3">
        <v>491505</v>
      </c>
      <c r="C49" s="3">
        <v>2386505</v>
      </c>
      <c r="D49" s="3">
        <v>24478</v>
      </c>
      <c r="E49" s="25">
        <v>45</v>
      </c>
      <c r="G49" s="10">
        <f t="shared" si="0"/>
        <v>2386505</v>
      </c>
      <c r="H49" s="53">
        <f t="shared" si="1"/>
        <v>3392</v>
      </c>
    </row>
    <row r="50" spans="1:8" x14ac:dyDescent="0.35">
      <c r="A50" s="21">
        <v>3392.5</v>
      </c>
      <c r="B50" s="3">
        <v>503768.75</v>
      </c>
      <c r="C50" s="3">
        <v>2398768.75</v>
      </c>
      <c r="D50" s="3">
        <v>24577</v>
      </c>
      <c r="E50" s="25">
        <v>46</v>
      </c>
      <c r="G50" s="10">
        <f t="shared" si="0"/>
        <v>2398768.75</v>
      </c>
      <c r="H50" s="53">
        <f t="shared" si="1"/>
        <v>3392.5</v>
      </c>
    </row>
    <row r="51" spans="1:8" x14ac:dyDescent="0.35">
      <c r="A51" s="21">
        <v>3393</v>
      </c>
      <c r="B51" s="3">
        <v>516082</v>
      </c>
      <c r="C51" s="3">
        <v>2411082</v>
      </c>
      <c r="D51" s="3">
        <v>24676</v>
      </c>
      <c r="E51" s="25">
        <v>47</v>
      </c>
      <c r="G51" s="10">
        <f t="shared" si="0"/>
        <v>2411082</v>
      </c>
      <c r="H51" s="53">
        <f t="shared" si="1"/>
        <v>3393</v>
      </c>
    </row>
    <row r="52" spans="1:8" x14ac:dyDescent="0.35">
      <c r="A52" s="21">
        <v>3393.5</v>
      </c>
      <c r="B52" s="3">
        <v>528444.75</v>
      </c>
      <c r="C52" s="3">
        <v>2423444.75</v>
      </c>
      <c r="D52" s="3">
        <v>24775</v>
      </c>
      <c r="E52" s="25">
        <v>48</v>
      </c>
      <c r="G52" s="10">
        <f t="shared" si="0"/>
        <v>2423444.75</v>
      </c>
      <c r="H52" s="53">
        <f t="shared" si="1"/>
        <v>3393.5</v>
      </c>
    </row>
    <row r="53" spans="1:8" x14ac:dyDescent="0.35">
      <c r="A53" s="21">
        <v>3394</v>
      </c>
      <c r="B53" s="3">
        <v>540857</v>
      </c>
      <c r="C53" s="3">
        <v>2435857</v>
      </c>
      <c r="D53" s="3">
        <v>24874.000000100001</v>
      </c>
      <c r="E53" s="25">
        <v>49</v>
      </c>
      <c r="G53" s="10">
        <f t="shared" si="0"/>
        <v>2435857</v>
      </c>
      <c r="H53" s="53">
        <f t="shared" si="1"/>
        <v>3394</v>
      </c>
    </row>
    <row r="54" spans="1:8" x14ac:dyDescent="0.35">
      <c r="A54" s="21">
        <v>3394.5</v>
      </c>
      <c r="B54" s="3">
        <v>553318.75</v>
      </c>
      <c r="C54" s="3">
        <v>2448318.75</v>
      </c>
      <c r="D54" s="3">
        <v>24973.000000100001</v>
      </c>
      <c r="E54" s="25">
        <v>50</v>
      </c>
      <c r="G54" s="10">
        <f t="shared" si="0"/>
        <v>2448318.75</v>
      </c>
      <c r="H54" s="53">
        <f t="shared" si="1"/>
        <v>3394.5</v>
      </c>
    </row>
    <row r="55" spans="1:8" x14ac:dyDescent="0.35">
      <c r="A55" s="21">
        <v>3395</v>
      </c>
      <c r="B55" s="3">
        <v>565830</v>
      </c>
      <c r="C55" s="3">
        <v>2460830</v>
      </c>
      <c r="D55" s="3">
        <v>25071.999999899999</v>
      </c>
      <c r="E55" s="25">
        <v>51</v>
      </c>
      <c r="G55" s="10">
        <f t="shared" si="0"/>
        <v>2460830</v>
      </c>
      <c r="H55" s="53">
        <f t="shared" si="1"/>
        <v>3395</v>
      </c>
    </row>
    <row r="56" spans="1:8" x14ac:dyDescent="0.35">
      <c r="A56" s="21">
        <v>3395.5</v>
      </c>
      <c r="B56" s="3">
        <v>578390.75</v>
      </c>
      <c r="C56" s="3">
        <v>2473390.75</v>
      </c>
      <c r="D56" s="3">
        <v>25170.999999899999</v>
      </c>
      <c r="E56" s="25">
        <v>52</v>
      </c>
      <c r="G56" s="10">
        <f t="shared" si="0"/>
        <v>2473390.75</v>
      </c>
      <c r="H56" s="53">
        <f t="shared" si="1"/>
        <v>3395.5</v>
      </c>
    </row>
    <row r="57" spans="1:8" x14ac:dyDescent="0.35">
      <c r="A57" s="21">
        <v>3396</v>
      </c>
      <c r="B57" s="3">
        <v>591001</v>
      </c>
      <c r="C57" s="3">
        <v>2486001</v>
      </c>
      <c r="D57" s="3">
        <v>25270</v>
      </c>
      <c r="E57" s="25">
        <v>53</v>
      </c>
      <c r="G57" s="10">
        <f t="shared" si="0"/>
        <v>2486001</v>
      </c>
      <c r="H57" s="53">
        <f t="shared" si="1"/>
        <v>3396</v>
      </c>
    </row>
    <row r="58" spans="1:8" x14ac:dyDescent="0.35">
      <c r="A58" s="21">
        <v>3396.5</v>
      </c>
      <c r="B58" s="3">
        <v>603660.75</v>
      </c>
      <c r="C58" s="3">
        <v>2498660.75</v>
      </c>
      <c r="D58" s="3">
        <v>25369</v>
      </c>
      <c r="E58" s="25">
        <v>54</v>
      </c>
      <c r="G58" s="10">
        <f t="shared" si="0"/>
        <v>2498660.75</v>
      </c>
      <c r="H58" s="53">
        <f t="shared" si="1"/>
        <v>3396.5</v>
      </c>
    </row>
    <row r="59" spans="1:8" x14ac:dyDescent="0.35">
      <c r="A59" s="21">
        <v>3397</v>
      </c>
      <c r="B59" s="3">
        <v>616370</v>
      </c>
      <c r="C59" s="3">
        <v>2511370</v>
      </c>
      <c r="D59" s="3">
        <v>25468.000000100001</v>
      </c>
      <c r="E59" s="25">
        <v>55</v>
      </c>
      <c r="G59" s="10">
        <f t="shared" si="0"/>
        <v>2511370</v>
      </c>
      <c r="H59" s="53">
        <f t="shared" si="1"/>
        <v>3397</v>
      </c>
    </row>
    <row r="60" spans="1:8" x14ac:dyDescent="0.35">
      <c r="A60" s="21">
        <v>3397.5</v>
      </c>
      <c r="B60" s="3">
        <v>629128.75</v>
      </c>
      <c r="C60" s="3">
        <v>2524128.75</v>
      </c>
      <c r="D60" s="3">
        <v>25567.000000100001</v>
      </c>
      <c r="E60" s="25">
        <v>56</v>
      </c>
      <c r="G60" s="10">
        <f t="shared" si="0"/>
        <v>2524128.75</v>
      </c>
      <c r="H60" s="53">
        <f t="shared" si="1"/>
        <v>3397.5</v>
      </c>
    </row>
    <row r="61" spans="1:8" x14ac:dyDescent="0.35">
      <c r="A61" s="21">
        <v>3398</v>
      </c>
      <c r="B61" s="3">
        <v>641937</v>
      </c>
      <c r="C61" s="3">
        <v>2536937</v>
      </c>
      <c r="D61" s="3">
        <v>25665.999999899999</v>
      </c>
      <c r="E61" s="25">
        <v>57</v>
      </c>
      <c r="G61" s="10">
        <f t="shared" si="0"/>
        <v>2536937</v>
      </c>
      <c r="H61" s="53">
        <f t="shared" si="1"/>
        <v>3398</v>
      </c>
    </row>
    <row r="62" spans="1:8" x14ac:dyDescent="0.35">
      <c r="A62" s="21">
        <v>3398.5</v>
      </c>
      <c r="B62" s="3">
        <v>654794.75</v>
      </c>
      <c r="C62" s="3">
        <v>2549794.75</v>
      </c>
      <c r="D62" s="3">
        <v>25765</v>
      </c>
      <c r="E62" s="25">
        <v>58</v>
      </c>
      <c r="G62" s="10">
        <f t="shared" si="0"/>
        <v>2549794.75</v>
      </c>
      <c r="H62" s="53">
        <f t="shared" si="1"/>
        <v>3398.5</v>
      </c>
    </row>
    <row r="63" spans="1:8" x14ac:dyDescent="0.35">
      <c r="A63" s="21">
        <v>3399</v>
      </c>
      <c r="B63" s="3">
        <v>667702</v>
      </c>
      <c r="C63" s="3">
        <v>2562702</v>
      </c>
      <c r="D63" s="3">
        <v>25864</v>
      </c>
      <c r="E63" s="25">
        <v>59</v>
      </c>
      <c r="G63" s="10">
        <f t="shared" si="0"/>
        <v>2562702</v>
      </c>
      <c r="H63" s="53">
        <f t="shared" si="1"/>
        <v>3399</v>
      </c>
    </row>
    <row r="64" spans="1:8" x14ac:dyDescent="0.35">
      <c r="A64" s="21">
        <v>3399.5</v>
      </c>
      <c r="B64" s="3">
        <v>680658.75</v>
      </c>
      <c r="C64" s="3">
        <v>2575658.75</v>
      </c>
      <c r="D64" s="3">
        <v>25963.000000100001</v>
      </c>
      <c r="E64" s="25">
        <v>60</v>
      </c>
      <c r="G64" s="10">
        <f t="shared" si="0"/>
        <v>2575658.75</v>
      </c>
      <c r="H64" s="53">
        <f t="shared" si="1"/>
        <v>3399.5</v>
      </c>
    </row>
    <row r="65" spans="1:8" x14ac:dyDescent="0.35">
      <c r="A65" s="21">
        <v>3400</v>
      </c>
      <c r="B65" s="3">
        <v>693665</v>
      </c>
      <c r="C65" s="3">
        <v>2588665</v>
      </c>
      <c r="D65" s="3">
        <v>26062.000000100001</v>
      </c>
      <c r="E65" s="25">
        <v>61</v>
      </c>
      <c r="G65" s="10">
        <f t="shared" si="0"/>
        <v>2588665</v>
      </c>
      <c r="H65" s="53">
        <f t="shared" si="1"/>
        <v>3400</v>
      </c>
    </row>
    <row r="66" spans="1:8" x14ac:dyDescent="0.35">
      <c r="A66" s="21">
        <v>3400.5</v>
      </c>
      <c r="B66" s="3">
        <v>706720.89</v>
      </c>
      <c r="C66" s="3">
        <v>2601720.89</v>
      </c>
      <c r="D66" s="3">
        <v>26161.5700001</v>
      </c>
      <c r="E66" s="25">
        <v>62</v>
      </c>
      <c r="G66" s="10">
        <f t="shared" si="0"/>
        <v>2601720.89</v>
      </c>
      <c r="H66" s="53">
        <f t="shared" si="1"/>
        <v>3400.5</v>
      </c>
    </row>
    <row r="67" spans="1:8" x14ac:dyDescent="0.35">
      <c r="A67" s="21">
        <v>3401</v>
      </c>
      <c r="B67" s="3">
        <v>719826.57</v>
      </c>
      <c r="C67" s="3">
        <v>2614826.5699999998</v>
      </c>
      <c r="D67" s="3">
        <v>26261.15</v>
      </c>
      <c r="E67" s="25">
        <v>63</v>
      </c>
      <c r="G67" s="10">
        <f t="shared" si="0"/>
        <v>2614826.5699999998</v>
      </c>
      <c r="H67" s="53">
        <f t="shared" si="1"/>
        <v>3401</v>
      </c>
    </row>
    <row r="68" spans="1:8" x14ac:dyDescent="0.35">
      <c r="A68" s="21">
        <v>3401.5</v>
      </c>
      <c r="B68" s="3">
        <v>732982.04</v>
      </c>
      <c r="C68" s="3">
        <v>2627982.04</v>
      </c>
      <c r="D68" s="3">
        <v>26360.720000000001</v>
      </c>
      <c r="E68" s="25">
        <v>64</v>
      </c>
      <c r="G68" s="10">
        <f t="shared" si="0"/>
        <v>2627982.04</v>
      </c>
      <c r="H68" s="53">
        <f t="shared" si="1"/>
        <v>3401.5</v>
      </c>
    </row>
    <row r="69" spans="1:8" x14ac:dyDescent="0.35">
      <c r="A69" s="21">
        <v>3402</v>
      </c>
      <c r="B69" s="3">
        <v>746187.3</v>
      </c>
      <c r="C69" s="3">
        <v>2641187.2999999998</v>
      </c>
      <c r="D69" s="3">
        <v>26460.3000001</v>
      </c>
      <c r="E69" s="25">
        <v>65</v>
      </c>
      <c r="G69" s="10">
        <f t="shared" si="0"/>
        <v>2641187.2999999998</v>
      </c>
      <c r="H69" s="53">
        <f t="shared" si="1"/>
        <v>3402</v>
      </c>
    </row>
    <row r="70" spans="1:8" x14ac:dyDescent="0.35">
      <c r="A70" s="21">
        <v>3402.5</v>
      </c>
      <c r="B70" s="3">
        <v>759442.34</v>
      </c>
      <c r="C70" s="3">
        <v>2654442.34</v>
      </c>
      <c r="D70" s="3">
        <v>26559.8700001</v>
      </c>
      <c r="E70" s="25">
        <v>66</v>
      </c>
      <c r="G70" s="10">
        <f t="shared" ref="G70:G133" si="2">C70</f>
        <v>2654442.34</v>
      </c>
      <c r="H70" s="53">
        <f t="shared" ref="H70:H133" si="3">A70</f>
        <v>3402.5</v>
      </c>
    </row>
    <row r="71" spans="1:8" x14ac:dyDescent="0.35">
      <c r="A71" s="21">
        <v>3403</v>
      </c>
      <c r="B71" s="3">
        <v>772747.17</v>
      </c>
      <c r="C71" s="3">
        <v>2667747.17</v>
      </c>
      <c r="D71" s="3">
        <v>26659.45</v>
      </c>
      <c r="E71" s="25">
        <v>67</v>
      </c>
      <c r="G71" s="10">
        <f t="shared" si="2"/>
        <v>2667747.17</v>
      </c>
      <c r="H71" s="53">
        <f t="shared" si="3"/>
        <v>3403</v>
      </c>
    </row>
    <row r="72" spans="1:8" x14ac:dyDescent="0.35">
      <c r="A72" s="21">
        <v>3403.5</v>
      </c>
      <c r="B72" s="3">
        <v>786101.79</v>
      </c>
      <c r="C72" s="3">
        <v>2681101.79</v>
      </c>
      <c r="D72" s="3">
        <v>26759.02</v>
      </c>
      <c r="E72" s="25">
        <v>68</v>
      </c>
      <c r="G72" s="10">
        <f t="shared" si="2"/>
        <v>2681101.79</v>
      </c>
      <c r="H72" s="53">
        <f t="shared" si="3"/>
        <v>3403.5</v>
      </c>
    </row>
    <row r="73" spans="1:8" x14ac:dyDescent="0.35">
      <c r="A73" s="21">
        <v>3404</v>
      </c>
      <c r="B73" s="3">
        <v>799506.2</v>
      </c>
      <c r="C73" s="3">
        <v>2694506.2</v>
      </c>
      <c r="D73" s="3">
        <v>26858.600000099999</v>
      </c>
      <c r="E73" s="25">
        <v>69</v>
      </c>
      <c r="G73" s="10">
        <f t="shared" si="2"/>
        <v>2694506.2</v>
      </c>
      <c r="H73" s="53">
        <f t="shared" si="3"/>
        <v>3404</v>
      </c>
    </row>
    <row r="74" spans="1:8" x14ac:dyDescent="0.35">
      <c r="A74" s="21">
        <v>3404.5</v>
      </c>
      <c r="B74" s="3">
        <v>812960.39</v>
      </c>
      <c r="C74" s="3">
        <v>2707960.39</v>
      </c>
      <c r="D74" s="3">
        <v>26958.170000099999</v>
      </c>
      <c r="E74" s="25">
        <v>70</v>
      </c>
      <c r="G74" s="10">
        <f t="shared" si="2"/>
        <v>2707960.39</v>
      </c>
      <c r="H74" s="53">
        <f t="shared" si="3"/>
        <v>3404.5</v>
      </c>
    </row>
    <row r="75" spans="1:8" x14ac:dyDescent="0.35">
      <c r="A75" s="21">
        <v>3405</v>
      </c>
      <c r="B75" s="3">
        <v>826464.37000400003</v>
      </c>
      <c r="C75" s="3">
        <v>2721464.3700040001</v>
      </c>
      <c r="D75" s="3">
        <v>27057.75</v>
      </c>
      <c r="E75" s="25">
        <v>71</v>
      </c>
      <c r="G75" s="10">
        <f t="shared" si="2"/>
        <v>2721464.3700040001</v>
      </c>
      <c r="H75" s="53">
        <f t="shared" si="3"/>
        <v>3405</v>
      </c>
    </row>
    <row r="76" spans="1:8" x14ac:dyDescent="0.35">
      <c r="A76" s="21">
        <v>3405.5</v>
      </c>
      <c r="B76" s="3">
        <v>840018.14</v>
      </c>
      <c r="C76" s="3">
        <v>2735018.14</v>
      </c>
      <c r="D76" s="3">
        <v>27157.32</v>
      </c>
      <c r="E76" s="25">
        <v>72</v>
      </c>
      <c r="G76" s="10">
        <f t="shared" si="2"/>
        <v>2735018.14</v>
      </c>
      <c r="H76" s="53">
        <f t="shared" si="3"/>
        <v>3405.5</v>
      </c>
    </row>
    <row r="77" spans="1:8" x14ac:dyDescent="0.35">
      <c r="A77" s="21">
        <v>3406</v>
      </c>
      <c r="B77" s="3">
        <v>853621.70000299998</v>
      </c>
      <c r="C77" s="3">
        <v>2748621.700003</v>
      </c>
      <c r="D77" s="3">
        <v>27256.900000099999</v>
      </c>
      <c r="E77" s="25">
        <v>73</v>
      </c>
      <c r="G77" s="10">
        <f t="shared" si="2"/>
        <v>2748621.700003</v>
      </c>
      <c r="H77" s="53">
        <f t="shared" si="3"/>
        <v>3406</v>
      </c>
    </row>
    <row r="78" spans="1:8" x14ac:dyDescent="0.35">
      <c r="A78" s="21">
        <v>3406.5</v>
      </c>
      <c r="B78" s="3">
        <v>867275.04000100004</v>
      </c>
      <c r="C78" s="3">
        <v>2762275.0400010003</v>
      </c>
      <c r="D78" s="3">
        <v>27356.470000099998</v>
      </c>
      <c r="E78" s="25">
        <v>74</v>
      </c>
      <c r="G78" s="10">
        <f t="shared" si="2"/>
        <v>2762275.0400010003</v>
      </c>
      <c r="H78" s="53">
        <f t="shared" si="3"/>
        <v>3406.5</v>
      </c>
    </row>
    <row r="79" spans="1:8" x14ac:dyDescent="0.35">
      <c r="A79" s="21">
        <v>3407</v>
      </c>
      <c r="B79" s="3">
        <v>880978.16999900003</v>
      </c>
      <c r="C79" s="3">
        <v>2775978.1699990002</v>
      </c>
      <c r="D79" s="3">
        <v>27456.049999899999</v>
      </c>
      <c r="E79" s="25">
        <v>75</v>
      </c>
      <c r="G79" s="10">
        <f t="shared" si="2"/>
        <v>2775978.1699990002</v>
      </c>
      <c r="H79" s="53">
        <f t="shared" si="3"/>
        <v>3407</v>
      </c>
    </row>
    <row r="80" spans="1:8" x14ac:dyDescent="0.35">
      <c r="A80" s="21">
        <v>3407.5</v>
      </c>
      <c r="B80" s="3">
        <v>894731.08999699994</v>
      </c>
      <c r="C80" s="3">
        <v>2789731.0899970001</v>
      </c>
      <c r="D80" s="3">
        <v>27555.619999899998</v>
      </c>
      <c r="E80" s="25">
        <v>76</v>
      </c>
      <c r="G80" s="10">
        <f t="shared" si="2"/>
        <v>2789731.0899970001</v>
      </c>
      <c r="H80" s="53">
        <f t="shared" si="3"/>
        <v>3407.5</v>
      </c>
    </row>
    <row r="81" spans="1:8" x14ac:dyDescent="0.35">
      <c r="A81" s="21">
        <v>3408</v>
      </c>
      <c r="B81" s="3">
        <v>908533.80000199995</v>
      </c>
      <c r="C81" s="3">
        <v>2803533.8000019998</v>
      </c>
      <c r="D81" s="3">
        <v>27655.200000100001</v>
      </c>
      <c r="E81" s="25">
        <v>77</v>
      </c>
      <c r="G81" s="10">
        <f t="shared" si="2"/>
        <v>2803533.8000019998</v>
      </c>
      <c r="H81" s="53">
        <f t="shared" si="3"/>
        <v>3408</v>
      </c>
    </row>
    <row r="82" spans="1:8" x14ac:dyDescent="0.35">
      <c r="A82" s="21">
        <v>3408.5</v>
      </c>
      <c r="B82" s="3">
        <v>922386.29000200005</v>
      </c>
      <c r="C82" s="3">
        <v>2817386.2900020001</v>
      </c>
      <c r="D82" s="3">
        <v>27754.770000100001</v>
      </c>
      <c r="E82" s="25">
        <v>78</v>
      </c>
      <c r="G82" s="10">
        <f t="shared" si="2"/>
        <v>2817386.2900020001</v>
      </c>
      <c r="H82" s="53">
        <f t="shared" si="3"/>
        <v>3408.5</v>
      </c>
    </row>
    <row r="83" spans="1:8" x14ac:dyDescent="0.35">
      <c r="A83" s="21">
        <v>3409</v>
      </c>
      <c r="B83" s="3">
        <v>936288.57000099996</v>
      </c>
      <c r="C83" s="3">
        <v>2831288.5700010001</v>
      </c>
      <c r="D83" s="3">
        <v>27854.349999900001</v>
      </c>
      <c r="E83" s="25">
        <v>79</v>
      </c>
      <c r="G83" s="10">
        <f t="shared" si="2"/>
        <v>2831288.5700010001</v>
      </c>
      <c r="H83" s="53">
        <f t="shared" si="3"/>
        <v>3409</v>
      </c>
    </row>
    <row r="84" spans="1:8" x14ac:dyDescent="0.35">
      <c r="A84" s="21">
        <v>3409.5</v>
      </c>
      <c r="B84" s="3">
        <v>950240.64</v>
      </c>
      <c r="C84" s="3">
        <v>2845240.64</v>
      </c>
      <c r="D84" s="3">
        <v>27953.919999900001</v>
      </c>
      <c r="E84" s="25">
        <v>80</v>
      </c>
      <c r="G84" s="10">
        <f t="shared" si="2"/>
        <v>2845240.64</v>
      </c>
      <c r="H84" s="53">
        <f t="shared" si="3"/>
        <v>3409.5</v>
      </c>
    </row>
    <row r="85" spans="1:8" x14ac:dyDescent="0.35">
      <c r="A85" s="21">
        <v>3410</v>
      </c>
      <c r="B85" s="3">
        <v>964242.49999899999</v>
      </c>
      <c r="C85" s="3">
        <v>2859242.4999989998</v>
      </c>
      <c r="D85" s="3">
        <v>28053.5</v>
      </c>
      <c r="E85" s="25">
        <v>81</v>
      </c>
      <c r="G85" s="10">
        <f t="shared" si="2"/>
        <v>2859242.4999989998</v>
      </c>
      <c r="H85" s="53">
        <f t="shared" si="3"/>
        <v>3410</v>
      </c>
    </row>
    <row r="86" spans="1:8" x14ac:dyDescent="0.35">
      <c r="A86" s="21">
        <v>3410.5</v>
      </c>
      <c r="B86" s="3">
        <v>978294.14000100002</v>
      </c>
      <c r="C86" s="3">
        <v>2873294.1400009999</v>
      </c>
      <c r="D86" s="3">
        <v>28153.0700001</v>
      </c>
      <c r="E86" s="25">
        <v>82</v>
      </c>
      <c r="G86" s="10">
        <f t="shared" si="2"/>
        <v>2873294.1400009999</v>
      </c>
      <c r="H86" s="53">
        <f t="shared" si="3"/>
        <v>3410.5</v>
      </c>
    </row>
    <row r="87" spans="1:8" x14ac:dyDescent="0.35">
      <c r="A87" s="21">
        <v>3411</v>
      </c>
      <c r="B87" s="3">
        <v>992395.57000199996</v>
      </c>
      <c r="C87" s="3">
        <v>2887395.5700019998</v>
      </c>
      <c r="D87" s="3">
        <v>28252.649999900001</v>
      </c>
      <c r="E87" s="25">
        <v>83</v>
      </c>
      <c r="G87" s="10">
        <f t="shared" si="2"/>
        <v>2887395.5700019998</v>
      </c>
      <c r="H87" s="53">
        <f t="shared" si="3"/>
        <v>3411</v>
      </c>
    </row>
    <row r="88" spans="1:8" x14ac:dyDescent="0.35">
      <c r="A88" s="21">
        <v>3411.5</v>
      </c>
      <c r="B88" s="3">
        <v>1006546.79</v>
      </c>
      <c r="C88" s="3">
        <v>2901546.79</v>
      </c>
      <c r="D88" s="3">
        <v>28352.2199999</v>
      </c>
      <c r="E88" s="25">
        <v>84</v>
      </c>
      <c r="G88" s="10">
        <f t="shared" si="2"/>
        <v>2901546.79</v>
      </c>
      <c r="H88" s="53">
        <f t="shared" si="3"/>
        <v>3411.5</v>
      </c>
    </row>
    <row r="89" spans="1:8" x14ac:dyDescent="0.35">
      <c r="A89" s="21">
        <v>3412</v>
      </c>
      <c r="B89" s="3">
        <v>1020747.8</v>
      </c>
      <c r="C89" s="3">
        <v>2915747.8</v>
      </c>
      <c r="D89" s="3">
        <v>28451.8</v>
      </c>
      <c r="E89" s="25">
        <v>85</v>
      </c>
      <c r="G89" s="10">
        <f t="shared" si="2"/>
        <v>2915747.8</v>
      </c>
      <c r="H89" s="53">
        <f t="shared" si="3"/>
        <v>3412</v>
      </c>
    </row>
    <row r="90" spans="1:8" x14ac:dyDescent="0.35">
      <c r="A90" s="21">
        <v>3412.5</v>
      </c>
      <c r="B90" s="3">
        <v>1034998.59</v>
      </c>
      <c r="C90" s="3">
        <v>2929998.59</v>
      </c>
      <c r="D90" s="3">
        <v>28551.37</v>
      </c>
      <c r="E90" s="25">
        <v>86</v>
      </c>
      <c r="G90" s="10">
        <f t="shared" si="2"/>
        <v>2929998.59</v>
      </c>
      <c r="H90" s="53">
        <f t="shared" si="3"/>
        <v>3412.5</v>
      </c>
    </row>
    <row r="91" spans="1:8" x14ac:dyDescent="0.35">
      <c r="A91" s="21">
        <v>3413</v>
      </c>
      <c r="B91" s="3">
        <v>1049299.17</v>
      </c>
      <c r="C91" s="3">
        <v>2944299.17</v>
      </c>
      <c r="D91" s="3">
        <v>28650.9499999</v>
      </c>
      <c r="E91" s="25">
        <v>87</v>
      </c>
      <c r="G91" s="10">
        <f t="shared" si="2"/>
        <v>2944299.17</v>
      </c>
      <c r="H91" s="53">
        <f t="shared" si="3"/>
        <v>3413</v>
      </c>
    </row>
    <row r="92" spans="1:8" x14ac:dyDescent="0.35">
      <c r="A92" s="21">
        <v>3413.5</v>
      </c>
      <c r="B92" s="3">
        <v>1063649.54</v>
      </c>
      <c r="C92" s="3">
        <v>2958649.54</v>
      </c>
      <c r="D92" s="3">
        <v>28750.5199999</v>
      </c>
      <c r="E92" s="25">
        <v>88</v>
      </c>
      <c r="G92" s="10">
        <f t="shared" si="2"/>
        <v>2958649.54</v>
      </c>
      <c r="H92" s="53">
        <f t="shared" si="3"/>
        <v>3413.5</v>
      </c>
    </row>
    <row r="93" spans="1:8" x14ac:dyDescent="0.35">
      <c r="A93" s="21">
        <v>3414</v>
      </c>
      <c r="B93" s="3">
        <v>1078049.7</v>
      </c>
      <c r="C93" s="3">
        <v>2973049.7</v>
      </c>
      <c r="D93" s="3">
        <v>28850.1</v>
      </c>
      <c r="E93" s="25">
        <v>89</v>
      </c>
      <c r="G93" s="10">
        <f t="shared" si="2"/>
        <v>2973049.7</v>
      </c>
      <c r="H93" s="53">
        <f t="shared" si="3"/>
        <v>3414</v>
      </c>
    </row>
    <row r="94" spans="1:8" x14ac:dyDescent="0.35">
      <c r="A94" s="21">
        <v>3414.5</v>
      </c>
      <c r="B94" s="3">
        <v>1092499.6399999999</v>
      </c>
      <c r="C94" s="3">
        <v>2987499.6399999997</v>
      </c>
      <c r="D94" s="3">
        <v>28949.67</v>
      </c>
      <c r="E94" s="25">
        <v>90</v>
      </c>
      <c r="G94" s="10">
        <f t="shared" si="2"/>
        <v>2987499.6399999997</v>
      </c>
      <c r="H94" s="53">
        <f t="shared" si="3"/>
        <v>3414.5</v>
      </c>
    </row>
    <row r="95" spans="1:8" x14ac:dyDescent="0.35">
      <c r="A95" s="21">
        <v>3415</v>
      </c>
      <c r="B95" s="3">
        <v>1106999.3700000001</v>
      </c>
      <c r="C95" s="3">
        <v>3001999.37</v>
      </c>
      <c r="D95" s="3">
        <v>29049.249999899999</v>
      </c>
      <c r="E95" s="25">
        <v>91</v>
      </c>
      <c r="G95" s="10">
        <f t="shared" si="2"/>
        <v>3001999.37</v>
      </c>
      <c r="H95" s="53">
        <f t="shared" si="3"/>
        <v>3415</v>
      </c>
    </row>
    <row r="96" spans="1:8" x14ac:dyDescent="0.35">
      <c r="A96" s="21">
        <v>3415.5</v>
      </c>
      <c r="B96" s="3">
        <v>1121548.8899999999</v>
      </c>
      <c r="C96" s="3">
        <v>3016548.8899999997</v>
      </c>
      <c r="D96" s="3">
        <v>29148.819999899999</v>
      </c>
      <c r="E96" s="25">
        <v>92</v>
      </c>
      <c r="G96" s="10">
        <f t="shared" si="2"/>
        <v>3016548.8899999997</v>
      </c>
      <c r="H96" s="53">
        <f t="shared" si="3"/>
        <v>3415.5</v>
      </c>
    </row>
    <row r="97" spans="1:8" x14ac:dyDescent="0.35">
      <c r="A97" s="21">
        <v>3416</v>
      </c>
      <c r="B97" s="3">
        <v>1136148.2</v>
      </c>
      <c r="C97" s="3">
        <v>3031148.2</v>
      </c>
      <c r="D97" s="3">
        <v>29248.400000000001</v>
      </c>
      <c r="E97" s="25">
        <v>93</v>
      </c>
      <c r="G97" s="10">
        <f t="shared" si="2"/>
        <v>3031148.2</v>
      </c>
      <c r="H97" s="53">
        <f t="shared" si="3"/>
        <v>3416</v>
      </c>
    </row>
    <row r="98" spans="1:8" x14ac:dyDescent="0.35">
      <c r="A98" s="21">
        <v>3416.5</v>
      </c>
      <c r="B98" s="3">
        <v>1150797.29</v>
      </c>
      <c r="C98" s="3">
        <v>3045797.29</v>
      </c>
      <c r="D98" s="3">
        <v>29347.97</v>
      </c>
      <c r="E98" s="25">
        <v>94</v>
      </c>
      <c r="G98" s="10">
        <f t="shared" si="2"/>
        <v>3045797.29</v>
      </c>
      <c r="H98" s="53">
        <f t="shared" si="3"/>
        <v>3416.5</v>
      </c>
    </row>
    <row r="99" spans="1:8" x14ac:dyDescent="0.35">
      <c r="A99" s="21">
        <v>3417</v>
      </c>
      <c r="B99" s="3">
        <v>1165496.17</v>
      </c>
      <c r="C99" s="3">
        <v>3060496.17</v>
      </c>
      <c r="D99" s="3">
        <v>29447.549999899999</v>
      </c>
      <c r="E99" s="25">
        <v>95</v>
      </c>
      <c r="G99" s="10">
        <f t="shared" si="2"/>
        <v>3060496.17</v>
      </c>
      <c r="H99" s="53">
        <f t="shared" si="3"/>
        <v>3417</v>
      </c>
    </row>
    <row r="100" spans="1:8" x14ac:dyDescent="0.35">
      <c r="A100" s="21">
        <v>3417.5</v>
      </c>
      <c r="B100" s="3">
        <v>1180244.8400000001</v>
      </c>
      <c r="C100" s="3">
        <v>3075244.84</v>
      </c>
      <c r="D100" s="3">
        <v>29547.119999899998</v>
      </c>
      <c r="E100" s="25">
        <v>96</v>
      </c>
      <c r="G100" s="10">
        <f t="shared" si="2"/>
        <v>3075244.84</v>
      </c>
      <c r="H100" s="53">
        <f t="shared" si="3"/>
        <v>3417.5</v>
      </c>
    </row>
    <row r="101" spans="1:8" x14ac:dyDescent="0.35">
      <c r="A101" s="21">
        <v>3418</v>
      </c>
      <c r="B101" s="3">
        <v>1195043.3</v>
      </c>
      <c r="C101" s="3">
        <v>3090043.3</v>
      </c>
      <c r="D101" s="3">
        <v>29646.7</v>
      </c>
      <c r="E101" s="25">
        <v>97</v>
      </c>
      <c r="G101" s="10">
        <f t="shared" si="2"/>
        <v>3090043.3</v>
      </c>
      <c r="H101" s="53">
        <f t="shared" si="3"/>
        <v>3418</v>
      </c>
    </row>
    <row r="102" spans="1:8" x14ac:dyDescent="0.35">
      <c r="A102" s="21">
        <v>3418.5</v>
      </c>
      <c r="B102" s="3">
        <v>1209891.54</v>
      </c>
      <c r="C102" s="3">
        <v>3104891.54</v>
      </c>
      <c r="D102" s="3">
        <v>29746.27</v>
      </c>
      <c r="E102" s="25">
        <v>98</v>
      </c>
      <c r="G102" s="10">
        <f t="shared" si="2"/>
        <v>3104891.54</v>
      </c>
      <c r="H102" s="53">
        <f t="shared" si="3"/>
        <v>3418.5</v>
      </c>
    </row>
    <row r="103" spans="1:8" x14ac:dyDescent="0.35">
      <c r="A103" s="21">
        <v>3419</v>
      </c>
      <c r="B103" s="3">
        <v>1224789.57</v>
      </c>
      <c r="C103" s="3">
        <v>3119789.5700000003</v>
      </c>
      <c r="D103" s="3">
        <v>29845.849999900001</v>
      </c>
      <c r="E103" s="25">
        <v>99</v>
      </c>
      <c r="G103" s="10">
        <f t="shared" si="2"/>
        <v>3119789.5700000003</v>
      </c>
      <c r="H103" s="53">
        <f t="shared" si="3"/>
        <v>3419</v>
      </c>
    </row>
    <row r="104" spans="1:8" x14ac:dyDescent="0.35">
      <c r="A104" s="21">
        <v>3419.5</v>
      </c>
      <c r="B104" s="3">
        <v>1239737.3899999999</v>
      </c>
      <c r="C104" s="3">
        <v>3134737.3899999997</v>
      </c>
      <c r="D104" s="3">
        <v>29945.419999900001</v>
      </c>
      <c r="E104" s="25">
        <v>100</v>
      </c>
      <c r="G104" s="10">
        <f t="shared" si="2"/>
        <v>3134737.3899999997</v>
      </c>
      <c r="H104" s="53">
        <f t="shared" si="3"/>
        <v>3419.5</v>
      </c>
    </row>
    <row r="105" spans="1:8" x14ac:dyDescent="0.35">
      <c r="A105" s="21">
        <v>3420</v>
      </c>
      <c r="B105" s="3">
        <v>1254735</v>
      </c>
      <c r="C105" s="3">
        <v>3149735</v>
      </c>
      <c r="D105" s="3">
        <v>30045</v>
      </c>
      <c r="E105" s="25">
        <v>101</v>
      </c>
      <c r="G105" s="10">
        <f t="shared" si="2"/>
        <v>3149735</v>
      </c>
      <c r="H105" s="53">
        <f t="shared" si="3"/>
        <v>3420</v>
      </c>
    </row>
    <row r="106" spans="1:8" x14ac:dyDescent="0.35">
      <c r="A106" s="21">
        <v>3420.5</v>
      </c>
      <c r="B106" s="3">
        <v>1269786.5900000001</v>
      </c>
      <c r="C106" s="3">
        <v>3164786.59</v>
      </c>
      <c r="D106" s="3">
        <v>30161.350000099999</v>
      </c>
      <c r="E106" s="25">
        <v>102</v>
      </c>
      <c r="G106" s="10">
        <f t="shared" si="2"/>
        <v>3164786.59</v>
      </c>
      <c r="H106" s="53">
        <f t="shared" si="3"/>
        <v>3420.5</v>
      </c>
    </row>
    <row r="107" spans="1:8" x14ac:dyDescent="0.35">
      <c r="A107" s="21">
        <v>3421</v>
      </c>
      <c r="B107" s="3">
        <v>1284896.3500000001</v>
      </c>
      <c r="C107" s="3">
        <v>3179896.35</v>
      </c>
      <c r="D107" s="3">
        <v>30277.700000100001</v>
      </c>
      <c r="E107" s="25">
        <v>103</v>
      </c>
      <c r="G107" s="10">
        <f t="shared" si="2"/>
        <v>3179896.35</v>
      </c>
      <c r="H107" s="53">
        <f t="shared" si="3"/>
        <v>3421</v>
      </c>
    </row>
    <row r="108" spans="1:8" x14ac:dyDescent="0.35">
      <c r="A108" s="21">
        <v>3421.5</v>
      </c>
      <c r="B108" s="3">
        <v>1300064.29</v>
      </c>
      <c r="C108" s="3">
        <v>3195064.29</v>
      </c>
      <c r="D108" s="3">
        <v>30394.049999899999</v>
      </c>
      <c r="E108" s="25">
        <v>104</v>
      </c>
      <c r="G108" s="10">
        <f t="shared" si="2"/>
        <v>3195064.29</v>
      </c>
      <c r="H108" s="53">
        <f t="shared" si="3"/>
        <v>3421.5</v>
      </c>
    </row>
    <row r="109" spans="1:8" x14ac:dyDescent="0.35">
      <c r="A109" s="21">
        <v>3422</v>
      </c>
      <c r="B109" s="3">
        <v>1315290.3999999999</v>
      </c>
      <c r="C109" s="3">
        <v>3210290.4</v>
      </c>
      <c r="D109" s="3">
        <v>30510.400000000001</v>
      </c>
      <c r="E109" s="25">
        <v>105</v>
      </c>
      <c r="G109" s="10">
        <f t="shared" si="2"/>
        <v>3210290.4</v>
      </c>
      <c r="H109" s="53">
        <f t="shared" si="3"/>
        <v>3422</v>
      </c>
    </row>
    <row r="110" spans="1:8" x14ac:dyDescent="0.35">
      <c r="A110" s="21">
        <v>3422.5</v>
      </c>
      <c r="B110" s="3">
        <v>1330574.69</v>
      </c>
      <c r="C110" s="3">
        <v>3225574.69</v>
      </c>
      <c r="D110" s="3">
        <v>30626.750000100001</v>
      </c>
      <c r="E110" s="25">
        <v>106</v>
      </c>
      <c r="G110" s="10">
        <f t="shared" si="2"/>
        <v>3225574.69</v>
      </c>
      <c r="H110" s="53">
        <f t="shared" si="3"/>
        <v>3422.5</v>
      </c>
    </row>
    <row r="111" spans="1:8" x14ac:dyDescent="0.35">
      <c r="A111" s="21">
        <v>3423</v>
      </c>
      <c r="B111" s="3">
        <v>1345917.15</v>
      </c>
      <c r="C111" s="3">
        <v>3240917.15</v>
      </c>
      <c r="D111" s="3">
        <v>30743.099999900001</v>
      </c>
      <c r="E111" s="25">
        <v>107</v>
      </c>
      <c r="G111" s="10">
        <f t="shared" si="2"/>
        <v>3240917.15</v>
      </c>
      <c r="H111" s="53">
        <f t="shared" si="3"/>
        <v>3423</v>
      </c>
    </row>
    <row r="112" spans="1:8" x14ac:dyDescent="0.35">
      <c r="A112" s="21">
        <v>3423.5</v>
      </c>
      <c r="B112" s="3">
        <v>1361317.79</v>
      </c>
      <c r="C112" s="3">
        <v>3256317.79</v>
      </c>
      <c r="D112" s="3">
        <v>30859.4499999</v>
      </c>
      <c r="E112" s="25">
        <v>108</v>
      </c>
      <c r="G112" s="10">
        <f t="shared" si="2"/>
        <v>3256317.79</v>
      </c>
      <c r="H112" s="53">
        <f t="shared" si="3"/>
        <v>3423.5</v>
      </c>
    </row>
    <row r="113" spans="1:8" x14ac:dyDescent="0.35">
      <c r="A113" s="21">
        <v>3424</v>
      </c>
      <c r="B113" s="3">
        <v>1376776.6</v>
      </c>
      <c r="C113" s="3">
        <v>3271776.6</v>
      </c>
      <c r="D113" s="3">
        <v>30975.8</v>
      </c>
      <c r="E113" s="25">
        <v>109</v>
      </c>
      <c r="G113" s="10">
        <f t="shared" si="2"/>
        <v>3271776.6</v>
      </c>
      <c r="H113" s="53">
        <f t="shared" si="3"/>
        <v>3424</v>
      </c>
    </row>
    <row r="114" spans="1:8" x14ac:dyDescent="0.35">
      <c r="A114" s="21">
        <v>3424.5</v>
      </c>
      <c r="B114" s="3">
        <v>1392293.59</v>
      </c>
      <c r="C114" s="3">
        <v>3287293.59</v>
      </c>
      <c r="D114" s="3">
        <v>31092.150000099999</v>
      </c>
      <c r="E114" s="25">
        <v>110</v>
      </c>
      <c r="G114" s="10">
        <f t="shared" si="2"/>
        <v>3287293.59</v>
      </c>
      <c r="H114" s="53">
        <f t="shared" si="3"/>
        <v>3424.5</v>
      </c>
    </row>
    <row r="115" spans="1:8" x14ac:dyDescent="0.35">
      <c r="A115" s="21">
        <v>3425</v>
      </c>
      <c r="B115" s="3">
        <v>1407868.75</v>
      </c>
      <c r="C115" s="3">
        <v>3302868.75</v>
      </c>
      <c r="D115" s="3">
        <v>31208.499999899999</v>
      </c>
      <c r="E115" s="25">
        <v>111</v>
      </c>
      <c r="G115" s="10">
        <f t="shared" si="2"/>
        <v>3302868.75</v>
      </c>
      <c r="H115" s="53">
        <f t="shared" si="3"/>
        <v>3425</v>
      </c>
    </row>
    <row r="116" spans="1:8" x14ac:dyDescent="0.35">
      <c r="A116" s="21">
        <v>3425.5</v>
      </c>
      <c r="B116" s="3">
        <v>1423502.09</v>
      </c>
      <c r="C116" s="3">
        <v>3318502.09</v>
      </c>
      <c r="D116" s="3">
        <v>31324.849999900001</v>
      </c>
      <c r="E116" s="25">
        <v>112</v>
      </c>
      <c r="G116" s="10">
        <f t="shared" si="2"/>
        <v>3318502.09</v>
      </c>
      <c r="H116" s="53">
        <f t="shared" si="3"/>
        <v>3425.5</v>
      </c>
    </row>
    <row r="117" spans="1:8" x14ac:dyDescent="0.35">
      <c r="A117" s="21">
        <v>3426</v>
      </c>
      <c r="B117" s="3">
        <v>1439193.6</v>
      </c>
      <c r="C117" s="3">
        <v>3334193.6</v>
      </c>
      <c r="D117" s="3">
        <v>31441.200000000001</v>
      </c>
      <c r="E117" s="25">
        <v>113</v>
      </c>
      <c r="G117" s="10">
        <f t="shared" si="2"/>
        <v>3334193.6</v>
      </c>
      <c r="H117" s="53">
        <f t="shared" si="3"/>
        <v>3426</v>
      </c>
    </row>
    <row r="118" spans="1:8" x14ac:dyDescent="0.35">
      <c r="A118" s="21">
        <v>3426.5</v>
      </c>
      <c r="B118" s="3">
        <v>1454943.29</v>
      </c>
      <c r="C118" s="3">
        <v>3349943.29</v>
      </c>
      <c r="D118" s="3">
        <v>31557.5500001</v>
      </c>
      <c r="E118" s="25">
        <v>114</v>
      </c>
      <c r="G118" s="10">
        <f t="shared" si="2"/>
        <v>3349943.29</v>
      </c>
      <c r="H118" s="53">
        <f t="shared" si="3"/>
        <v>3426.5</v>
      </c>
    </row>
    <row r="119" spans="1:8" x14ac:dyDescent="0.35">
      <c r="A119" s="21">
        <v>3427</v>
      </c>
      <c r="B119" s="3">
        <v>1470751.15</v>
      </c>
      <c r="C119" s="3">
        <v>3365751.15</v>
      </c>
      <c r="D119" s="3">
        <v>31673.899999900001</v>
      </c>
      <c r="E119" s="25">
        <v>115</v>
      </c>
      <c r="G119" s="10">
        <f t="shared" si="2"/>
        <v>3365751.15</v>
      </c>
      <c r="H119" s="53">
        <f t="shared" si="3"/>
        <v>3427</v>
      </c>
    </row>
    <row r="120" spans="1:8" x14ac:dyDescent="0.35">
      <c r="A120" s="21">
        <v>3427.5</v>
      </c>
      <c r="B120" s="3">
        <v>1486617.19</v>
      </c>
      <c r="C120" s="3">
        <v>3381617.19</v>
      </c>
      <c r="D120" s="3">
        <v>31790.25</v>
      </c>
      <c r="E120" s="25">
        <v>116</v>
      </c>
      <c r="G120" s="10">
        <f t="shared" si="2"/>
        <v>3381617.19</v>
      </c>
      <c r="H120" s="53">
        <f t="shared" si="3"/>
        <v>3427.5</v>
      </c>
    </row>
    <row r="121" spans="1:8" x14ac:dyDescent="0.35">
      <c r="A121" s="21">
        <v>3428</v>
      </c>
      <c r="B121" s="3">
        <v>1502541.4</v>
      </c>
      <c r="C121" s="3">
        <v>3397541.4</v>
      </c>
      <c r="D121" s="3">
        <v>31906.6</v>
      </c>
      <c r="E121" s="25">
        <v>117</v>
      </c>
      <c r="G121" s="10">
        <f t="shared" si="2"/>
        <v>3397541.4</v>
      </c>
      <c r="H121" s="53">
        <f t="shared" si="3"/>
        <v>3428</v>
      </c>
    </row>
    <row r="122" spans="1:8" x14ac:dyDescent="0.35">
      <c r="A122" s="21">
        <v>3428.5</v>
      </c>
      <c r="B122" s="3">
        <v>1518523.79</v>
      </c>
      <c r="C122" s="3">
        <v>3413523.79</v>
      </c>
      <c r="D122" s="3">
        <v>32022.950000100001</v>
      </c>
      <c r="E122" s="25">
        <v>118</v>
      </c>
      <c r="G122" s="10">
        <f t="shared" si="2"/>
        <v>3413523.79</v>
      </c>
      <c r="H122" s="53">
        <f t="shared" si="3"/>
        <v>3428.5</v>
      </c>
    </row>
    <row r="123" spans="1:8" x14ac:dyDescent="0.35">
      <c r="A123" s="21">
        <v>3429</v>
      </c>
      <c r="B123" s="3">
        <v>1534564.35</v>
      </c>
      <c r="C123" s="3">
        <v>3429564.35</v>
      </c>
      <c r="D123" s="3">
        <v>32139.299999899999</v>
      </c>
      <c r="E123" s="25">
        <v>119</v>
      </c>
      <c r="G123" s="10">
        <f t="shared" si="2"/>
        <v>3429564.35</v>
      </c>
      <c r="H123" s="53">
        <f t="shared" si="3"/>
        <v>3429</v>
      </c>
    </row>
    <row r="124" spans="1:8" x14ac:dyDescent="0.35">
      <c r="A124" s="21">
        <v>3429.5</v>
      </c>
      <c r="B124" s="3">
        <v>1550663.09</v>
      </c>
      <c r="C124" s="3">
        <v>3445663.09</v>
      </c>
      <c r="D124" s="3">
        <v>32255.65</v>
      </c>
      <c r="E124" s="25">
        <v>120</v>
      </c>
      <c r="G124" s="10">
        <f t="shared" si="2"/>
        <v>3445663.09</v>
      </c>
      <c r="H124" s="53">
        <f t="shared" si="3"/>
        <v>3429.5</v>
      </c>
    </row>
    <row r="125" spans="1:8" x14ac:dyDescent="0.35">
      <c r="A125" s="21">
        <v>3430</v>
      </c>
      <c r="B125" s="3">
        <v>1566820</v>
      </c>
      <c r="C125" s="3">
        <v>3461820</v>
      </c>
      <c r="D125" s="3">
        <v>32372</v>
      </c>
      <c r="E125" s="25">
        <v>121</v>
      </c>
      <c r="G125" s="10">
        <f t="shared" si="2"/>
        <v>3461820</v>
      </c>
      <c r="H125" s="53">
        <f t="shared" si="3"/>
        <v>3430</v>
      </c>
    </row>
    <row r="126" spans="1:8" x14ac:dyDescent="0.35">
      <c r="A126" s="21">
        <v>3430.5</v>
      </c>
      <c r="B126" s="3">
        <v>1583035.09</v>
      </c>
      <c r="C126" s="3">
        <v>3478035.09</v>
      </c>
      <c r="D126" s="3">
        <v>32488.350000099999</v>
      </c>
      <c r="E126" s="25">
        <v>122</v>
      </c>
      <c r="G126" s="10">
        <f t="shared" si="2"/>
        <v>3478035.09</v>
      </c>
      <c r="H126" s="53">
        <f t="shared" si="3"/>
        <v>3430.5</v>
      </c>
    </row>
    <row r="127" spans="1:8" x14ac:dyDescent="0.35">
      <c r="A127" s="21">
        <v>3431</v>
      </c>
      <c r="B127" s="3">
        <v>1599308.35</v>
      </c>
      <c r="C127" s="3">
        <v>3494308.35</v>
      </c>
      <c r="D127" s="3">
        <v>32604.6999999</v>
      </c>
      <c r="E127" s="25">
        <v>123</v>
      </c>
      <c r="G127" s="10">
        <f t="shared" si="2"/>
        <v>3494308.35</v>
      </c>
      <c r="H127" s="53">
        <f t="shared" si="3"/>
        <v>3431</v>
      </c>
    </row>
    <row r="128" spans="1:8" x14ac:dyDescent="0.35">
      <c r="A128" s="21">
        <v>3431.5</v>
      </c>
      <c r="B128" s="3">
        <v>1615639.79</v>
      </c>
      <c r="C128" s="3">
        <v>3510639.79</v>
      </c>
      <c r="D128" s="3">
        <v>32721.05</v>
      </c>
      <c r="E128" s="25">
        <v>124</v>
      </c>
      <c r="G128" s="10">
        <f t="shared" si="2"/>
        <v>3510639.79</v>
      </c>
      <c r="H128" s="53">
        <f t="shared" si="3"/>
        <v>3431.5</v>
      </c>
    </row>
    <row r="129" spans="1:8" x14ac:dyDescent="0.35">
      <c r="A129" s="21">
        <v>3432</v>
      </c>
      <c r="B129" s="3">
        <v>1632029.4</v>
      </c>
      <c r="C129" s="3">
        <v>3527029.4</v>
      </c>
      <c r="D129" s="3">
        <v>32837.4</v>
      </c>
      <c r="E129" s="25">
        <v>125</v>
      </c>
      <c r="G129" s="10">
        <f t="shared" si="2"/>
        <v>3527029.4</v>
      </c>
      <c r="H129" s="53">
        <f t="shared" si="3"/>
        <v>3432</v>
      </c>
    </row>
    <row r="130" spans="1:8" x14ac:dyDescent="0.35">
      <c r="A130" s="21">
        <v>3432.5</v>
      </c>
      <c r="B130" s="3">
        <v>1648477.19</v>
      </c>
      <c r="C130" s="3">
        <v>3543477.19</v>
      </c>
      <c r="D130" s="3">
        <v>32953.750000100001</v>
      </c>
      <c r="E130" s="25">
        <v>126</v>
      </c>
      <c r="G130" s="10">
        <f t="shared" si="2"/>
        <v>3543477.19</v>
      </c>
      <c r="H130" s="53">
        <f t="shared" si="3"/>
        <v>3432.5</v>
      </c>
    </row>
    <row r="131" spans="1:8" x14ac:dyDescent="0.35">
      <c r="A131" s="21">
        <v>3433</v>
      </c>
      <c r="B131" s="3">
        <v>1664983.15</v>
      </c>
      <c r="C131" s="3">
        <v>3559983.15</v>
      </c>
      <c r="D131" s="3">
        <v>33070.099999899998</v>
      </c>
      <c r="E131" s="25">
        <v>127</v>
      </c>
      <c r="G131" s="10">
        <f t="shared" si="2"/>
        <v>3559983.15</v>
      </c>
      <c r="H131" s="53">
        <f t="shared" si="3"/>
        <v>3433</v>
      </c>
    </row>
    <row r="132" spans="1:8" x14ac:dyDescent="0.35">
      <c r="A132" s="21">
        <v>3433.5</v>
      </c>
      <c r="B132" s="3">
        <v>1681547.29</v>
      </c>
      <c r="C132" s="3">
        <v>3576547.29</v>
      </c>
      <c r="D132" s="3">
        <v>33186.449999999997</v>
      </c>
      <c r="E132" s="25">
        <v>128</v>
      </c>
      <c r="G132" s="10">
        <f t="shared" si="2"/>
        <v>3576547.29</v>
      </c>
      <c r="H132" s="53">
        <f t="shared" si="3"/>
        <v>3433.5</v>
      </c>
    </row>
    <row r="133" spans="1:8" x14ac:dyDescent="0.35">
      <c r="A133" s="21">
        <v>3434</v>
      </c>
      <c r="B133" s="3">
        <v>1698169.6</v>
      </c>
      <c r="C133" s="3">
        <v>3593169.6</v>
      </c>
      <c r="D133" s="3">
        <v>33302.800000000003</v>
      </c>
      <c r="E133" s="25">
        <v>129</v>
      </c>
      <c r="G133" s="10">
        <f t="shared" si="2"/>
        <v>3593169.6</v>
      </c>
      <c r="H133" s="53">
        <f t="shared" si="3"/>
        <v>3434</v>
      </c>
    </row>
    <row r="134" spans="1:8" x14ac:dyDescent="0.35">
      <c r="A134" s="21">
        <v>3434.5</v>
      </c>
      <c r="B134" s="3">
        <v>1714850.09</v>
      </c>
      <c r="C134" s="3">
        <v>3609850.09</v>
      </c>
      <c r="D134" s="3">
        <v>33419.150000100002</v>
      </c>
      <c r="E134" s="25">
        <v>130</v>
      </c>
      <c r="G134" s="10">
        <f t="shared" ref="G134:G197" si="4">C134</f>
        <v>3609850.09</v>
      </c>
      <c r="H134" s="53">
        <f t="shared" ref="H134:H197" si="5">A134</f>
        <v>3434.5</v>
      </c>
    </row>
    <row r="135" spans="1:8" x14ac:dyDescent="0.35">
      <c r="A135" s="21">
        <v>3435</v>
      </c>
      <c r="B135" s="3">
        <v>1731588.75</v>
      </c>
      <c r="C135" s="3">
        <v>3626588.75</v>
      </c>
      <c r="D135" s="3">
        <v>33535.499999899999</v>
      </c>
      <c r="E135" s="25">
        <v>131</v>
      </c>
      <c r="G135" s="10">
        <f t="shared" si="4"/>
        <v>3626588.75</v>
      </c>
      <c r="H135" s="53">
        <f t="shared" si="5"/>
        <v>3435</v>
      </c>
    </row>
    <row r="136" spans="1:8" x14ac:dyDescent="0.35">
      <c r="A136" s="21">
        <v>3435.5</v>
      </c>
      <c r="B136" s="3">
        <v>1748385.59</v>
      </c>
      <c r="C136" s="3">
        <v>3643385.59</v>
      </c>
      <c r="D136" s="3">
        <v>33651.85</v>
      </c>
      <c r="E136" s="25">
        <v>132</v>
      </c>
      <c r="G136" s="10">
        <f t="shared" si="4"/>
        <v>3643385.59</v>
      </c>
      <c r="H136" s="53">
        <f t="shared" si="5"/>
        <v>3435.5</v>
      </c>
    </row>
    <row r="137" spans="1:8" x14ac:dyDescent="0.35">
      <c r="A137" s="21">
        <v>3436</v>
      </c>
      <c r="B137" s="3">
        <v>1765240.6</v>
      </c>
      <c r="C137" s="3">
        <v>3660240.6</v>
      </c>
      <c r="D137" s="3">
        <v>33768.199999999997</v>
      </c>
      <c r="E137" s="25">
        <v>133</v>
      </c>
      <c r="G137" s="10">
        <f t="shared" si="4"/>
        <v>3660240.6</v>
      </c>
      <c r="H137" s="53">
        <f t="shared" si="5"/>
        <v>3436</v>
      </c>
    </row>
    <row r="138" spans="1:8" x14ac:dyDescent="0.35">
      <c r="A138" s="21">
        <v>3436.5</v>
      </c>
      <c r="B138" s="3">
        <v>1782153.79</v>
      </c>
      <c r="C138" s="3">
        <v>3677153.79</v>
      </c>
      <c r="D138" s="3">
        <v>33884.550000099996</v>
      </c>
      <c r="E138" s="25">
        <v>134</v>
      </c>
      <c r="G138" s="10">
        <f t="shared" si="4"/>
        <v>3677153.79</v>
      </c>
      <c r="H138" s="53">
        <f t="shared" si="5"/>
        <v>3436.5</v>
      </c>
    </row>
    <row r="139" spans="1:8" x14ac:dyDescent="0.35">
      <c r="A139" s="21">
        <v>3437</v>
      </c>
      <c r="B139" s="3">
        <v>1799125.15</v>
      </c>
      <c r="C139" s="3">
        <v>3694125.15</v>
      </c>
      <c r="D139" s="3">
        <v>34000.899999900001</v>
      </c>
      <c r="E139" s="25">
        <v>135</v>
      </c>
      <c r="G139" s="10">
        <f t="shared" si="4"/>
        <v>3694125.15</v>
      </c>
      <c r="H139" s="53">
        <f t="shared" si="5"/>
        <v>3437</v>
      </c>
    </row>
    <row r="140" spans="1:8" x14ac:dyDescent="0.35">
      <c r="A140" s="21">
        <v>3437.5</v>
      </c>
      <c r="B140" s="3">
        <v>1816154.69</v>
      </c>
      <c r="C140" s="3">
        <v>3711154.69</v>
      </c>
      <c r="D140" s="3">
        <v>34117.25</v>
      </c>
      <c r="E140" s="25">
        <v>136</v>
      </c>
      <c r="G140" s="10">
        <f t="shared" si="4"/>
        <v>3711154.69</v>
      </c>
      <c r="H140" s="53">
        <f t="shared" si="5"/>
        <v>3437.5</v>
      </c>
    </row>
    <row r="141" spans="1:8" x14ac:dyDescent="0.35">
      <c r="A141" s="21">
        <v>3438</v>
      </c>
      <c r="B141" s="3">
        <v>1833242.4</v>
      </c>
      <c r="C141" s="3">
        <v>3728242.4</v>
      </c>
      <c r="D141" s="3">
        <v>34233.599999999999</v>
      </c>
      <c r="E141" s="25">
        <v>137</v>
      </c>
      <c r="G141" s="10">
        <f t="shared" si="4"/>
        <v>3728242.4</v>
      </c>
      <c r="H141" s="53">
        <f t="shared" si="5"/>
        <v>3438</v>
      </c>
    </row>
    <row r="142" spans="1:8" x14ac:dyDescent="0.35">
      <c r="A142" s="21">
        <v>3438.5</v>
      </c>
      <c r="B142" s="3">
        <v>1850388.29</v>
      </c>
      <c r="C142" s="3">
        <v>3745388.29</v>
      </c>
      <c r="D142" s="3">
        <v>34349.950000099998</v>
      </c>
      <c r="E142" s="25">
        <v>138</v>
      </c>
      <c r="G142" s="10">
        <f t="shared" si="4"/>
        <v>3745388.29</v>
      </c>
      <c r="H142" s="53">
        <f t="shared" si="5"/>
        <v>3438.5</v>
      </c>
    </row>
    <row r="143" spans="1:8" x14ac:dyDescent="0.35">
      <c r="A143" s="21">
        <v>3439</v>
      </c>
      <c r="B143" s="3">
        <v>1867592.35</v>
      </c>
      <c r="C143" s="3">
        <v>3762592.35</v>
      </c>
      <c r="D143" s="3">
        <v>34466.299999900002</v>
      </c>
      <c r="E143" s="25">
        <v>139</v>
      </c>
      <c r="G143" s="10">
        <f t="shared" si="4"/>
        <v>3762592.35</v>
      </c>
      <c r="H143" s="53">
        <f t="shared" si="5"/>
        <v>3439</v>
      </c>
    </row>
    <row r="144" spans="1:8" x14ac:dyDescent="0.35">
      <c r="A144" s="21">
        <v>3439.5</v>
      </c>
      <c r="B144" s="3">
        <v>1884854.59</v>
      </c>
      <c r="C144" s="3">
        <v>3779854.59</v>
      </c>
      <c r="D144" s="3">
        <v>34582.65</v>
      </c>
      <c r="E144" s="25">
        <v>140</v>
      </c>
      <c r="G144" s="10">
        <f t="shared" si="4"/>
        <v>3779854.59</v>
      </c>
      <c r="H144" s="53">
        <f t="shared" si="5"/>
        <v>3439.5</v>
      </c>
    </row>
    <row r="145" spans="1:8" x14ac:dyDescent="0.35">
      <c r="A145" s="21">
        <v>3440</v>
      </c>
      <c r="B145" s="3">
        <v>1902175</v>
      </c>
      <c r="C145" s="3">
        <v>3797175</v>
      </c>
      <c r="D145" s="3">
        <v>34699</v>
      </c>
      <c r="E145" s="25">
        <v>141</v>
      </c>
      <c r="G145" s="10">
        <f t="shared" si="4"/>
        <v>3797175</v>
      </c>
      <c r="H145" s="53">
        <f t="shared" si="5"/>
        <v>3440</v>
      </c>
    </row>
    <row r="146" spans="1:8" x14ac:dyDescent="0.35">
      <c r="A146" s="21">
        <v>3440.5</v>
      </c>
      <c r="B146" s="3">
        <v>1919559.89</v>
      </c>
      <c r="C146" s="3">
        <v>3814559.8899999997</v>
      </c>
      <c r="D146" s="3">
        <v>34840.549999900002</v>
      </c>
      <c r="E146" s="25">
        <v>142</v>
      </c>
      <c r="G146" s="10">
        <f t="shared" si="4"/>
        <v>3814559.8899999997</v>
      </c>
      <c r="H146" s="53">
        <f t="shared" si="5"/>
        <v>3440.5</v>
      </c>
    </row>
    <row r="147" spans="1:8" x14ac:dyDescent="0.35">
      <c r="A147" s="21">
        <v>3441</v>
      </c>
      <c r="B147" s="3">
        <v>1937015.55</v>
      </c>
      <c r="C147" s="3">
        <v>3832015.55</v>
      </c>
      <c r="D147" s="3">
        <v>34982.1</v>
      </c>
      <c r="E147" s="25">
        <v>143</v>
      </c>
      <c r="G147" s="10">
        <f t="shared" si="4"/>
        <v>3832015.55</v>
      </c>
      <c r="H147" s="53">
        <f t="shared" si="5"/>
        <v>3441</v>
      </c>
    </row>
    <row r="148" spans="1:8" x14ac:dyDescent="0.35">
      <c r="A148" s="21">
        <v>3441.5</v>
      </c>
      <c r="B148" s="3">
        <v>1954541.99</v>
      </c>
      <c r="C148" s="3">
        <v>3849541.99</v>
      </c>
      <c r="D148" s="3">
        <v>35123.650000100002</v>
      </c>
      <c r="E148" s="25">
        <v>144</v>
      </c>
      <c r="G148" s="10">
        <f t="shared" si="4"/>
        <v>3849541.99</v>
      </c>
      <c r="H148" s="53">
        <f t="shared" si="5"/>
        <v>3441.5</v>
      </c>
    </row>
    <row r="149" spans="1:8" x14ac:dyDescent="0.35">
      <c r="A149" s="21">
        <v>3442</v>
      </c>
      <c r="B149" s="3">
        <v>1972139.2</v>
      </c>
      <c r="C149" s="3">
        <v>3867139.2</v>
      </c>
      <c r="D149" s="3">
        <v>35265.199999900004</v>
      </c>
      <c r="E149" s="25">
        <v>145</v>
      </c>
      <c r="G149" s="10">
        <f t="shared" si="4"/>
        <v>3867139.2</v>
      </c>
      <c r="H149" s="53">
        <f t="shared" si="5"/>
        <v>3442</v>
      </c>
    </row>
    <row r="150" spans="1:8" x14ac:dyDescent="0.35">
      <c r="A150" s="21">
        <v>3442.5</v>
      </c>
      <c r="B150" s="3">
        <v>1989807.19</v>
      </c>
      <c r="C150" s="3">
        <v>3884807.19</v>
      </c>
      <c r="D150" s="3">
        <v>35406.75</v>
      </c>
      <c r="E150" s="25">
        <v>146</v>
      </c>
      <c r="G150" s="10">
        <f t="shared" si="4"/>
        <v>3884807.19</v>
      </c>
      <c r="H150" s="53">
        <f t="shared" si="5"/>
        <v>3442.5</v>
      </c>
    </row>
    <row r="151" spans="1:8" x14ac:dyDescent="0.35">
      <c r="A151" s="21">
        <v>3443</v>
      </c>
      <c r="B151" s="3">
        <v>2007545.95</v>
      </c>
      <c r="C151" s="3">
        <v>3902545.95</v>
      </c>
      <c r="D151" s="3">
        <v>35548.299999900002</v>
      </c>
      <c r="E151" s="25">
        <v>147</v>
      </c>
      <c r="G151" s="10">
        <f t="shared" si="4"/>
        <v>3902545.95</v>
      </c>
      <c r="H151" s="53">
        <f t="shared" si="5"/>
        <v>3443</v>
      </c>
    </row>
    <row r="152" spans="1:8" x14ac:dyDescent="0.35">
      <c r="A152" s="21">
        <v>3443.5</v>
      </c>
      <c r="B152" s="3">
        <v>2025355.49</v>
      </c>
      <c r="C152" s="3">
        <v>3920355.49</v>
      </c>
      <c r="D152" s="3">
        <v>35689.85</v>
      </c>
      <c r="E152" s="25">
        <v>148</v>
      </c>
      <c r="G152" s="10">
        <f t="shared" si="4"/>
        <v>3920355.49</v>
      </c>
      <c r="H152" s="53">
        <f t="shared" si="5"/>
        <v>3443.5</v>
      </c>
    </row>
    <row r="153" spans="1:8" x14ac:dyDescent="0.35">
      <c r="A153" s="21">
        <v>3444</v>
      </c>
      <c r="B153" s="3">
        <v>2043235.8</v>
      </c>
      <c r="C153" s="3">
        <v>3938235.8</v>
      </c>
      <c r="D153" s="3">
        <v>35831.400000100002</v>
      </c>
      <c r="E153" s="25">
        <v>149</v>
      </c>
      <c r="G153" s="10">
        <f t="shared" si="4"/>
        <v>3938235.8</v>
      </c>
      <c r="H153" s="53">
        <f t="shared" si="5"/>
        <v>3444</v>
      </c>
    </row>
    <row r="154" spans="1:8" x14ac:dyDescent="0.35">
      <c r="A154" s="21">
        <v>3444.5</v>
      </c>
      <c r="B154" s="3">
        <v>2061186.89</v>
      </c>
      <c r="C154" s="3">
        <v>3956186.8899999997</v>
      </c>
      <c r="D154" s="3">
        <v>35972.949999999997</v>
      </c>
      <c r="E154" s="25">
        <v>150</v>
      </c>
      <c r="G154" s="10">
        <f t="shared" si="4"/>
        <v>3956186.8899999997</v>
      </c>
      <c r="H154" s="53">
        <f t="shared" si="5"/>
        <v>3444.5</v>
      </c>
    </row>
    <row r="155" spans="1:8" x14ac:dyDescent="0.35">
      <c r="A155" s="21">
        <v>3445</v>
      </c>
      <c r="B155" s="3">
        <v>2079208.75</v>
      </c>
      <c r="C155" s="3">
        <v>3974208.75</v>
      </c>
      <c r="D155" s="3">
        <v>36114.500000100001</v>
      </c>
      <c r="E155" s="25">
        <v>151</v>
      </c>
      <c r="G155" s="10">
        <f t="shared" si="4"/>
        <v>3974208.75</v>
      </c>
      <c r="H155" s="53">
        <f t="shared" si="5"/>
        <v>3445</v>
      </c>
    </row>
    <row r="156" spans="1:8" x14ac:dyDescent="0.35">
      <c r="A156" s="21">
        <v>3445.5</v>
      </c>
      <c r="B156" s="3">
        <v>2097301.39</v>
      </c>
      <c r="C156" s="3">
        <v>3992301.39</v>
      </c>
      <c r="D156" s="3">
        <v>36256.049999900002</v>
      </c>
      <c r="E156" s="25">
        <v>152</v>
      </c>
      <c r="G156" s="10">
        <f t="shared" si="4"/>
        <v>3992301.39</v>
      </c>
      <c r="H156" s="53">
        <f t="shared" si="5"/>
        <v>3445.5</v>
      </c>
    </row>
    <row r="157" spans="1:8" x14ac:dyDescent="0.35">
      <c r="A157" s="21">
        <v>3446</v>
      </c>
      <c r="B157" s="3">
        <v>2115464.7999999998</v>
      </c>
      <c r="C157" s="3">
        <v>4010464.8</v>
      </c>
      <c r="D157" s="3">
        <v>36397.599999999999</v>
      </c>
      <c r="E157" s="25">
        <v>153</v>
      </c>
      <c r="G157" s="10">
        <f t="shared" si="4"/>
        <v>4010464.8</v>
      </c>
      <c r="H157" s="53">
        <f t="shared" si="5"/>
        <v>3446</v>
      </c>
    </row>
    <row r="158" spans="1:8" x14ac:dyDescent="0.35">
      <c r="A158" s="21">
        <v>3446.5</v>
      </c>
      <c r="B158" s="3">
        <v>2133698.9900000002</v>
      </c>
      <c r="C158" s="3">
        <v>4028698.99</v>
      </c>
      <c r="D158" s="3">
        <v>36539.150000100002</v>
      </c>
      <c r="E158" s="25">
        <v>154</v>
      </c>
      <c r="G158" s="10">
        <f t="shared" si="4"/>
        <v>4028698.99</v>
      </c>
      <c r="H158" s="53">
        <f t="shared" si="5"/>
        <v>3446.5</v>
      </c>
    </row>
    <row r="159" spans="1:8" x14ac:dyDescent="0.35">
      <c r="A159" s="21">
        <v>3447</v>
      </c>
      <c r="B159" s="3">
        <v>2152003.9500000002</v>
      </c>
      <c r="C159" s="3">
        <v>4047003.95</v>
      </c>
      <c r="D159" s="3">
        <v>36680.699999999997</v>
      </c>
      <c r="E159" s="25">
        <v>155</v>
      </c>
      <c r="G159" s="10">
        <f t="shared" si="4"/>
        <v>4047003.95</v>
      </c>
      <c r="H159" s="53">
        <f t="shared" si="5"/>
        <v>3447</v>
      </c>
    </row>
    <row r="160" spans="1:8" x14ac:dyDescent="0.35">
      <c r="A160" s="21">
        <v>3447.5</v>
      </c>
      <c r="B160" s="3">
        <v>2170379.69</v>
      </c>
      <c r="C160" s="3">
        <v>4065379.69</v>
      </c>
      <c r="D160" s="3">
        <v>36822.250000100001</v>
      </c>
      <c r="E160" s="25">
        <v>156</v>
      </c>
      <c r="G160" s="10">
        <f t="shared" si="4"/>
        <v>4065379.69</v>
      </c>
      <c r="H160" s="53">
        <f t="shared" si="5"/>
        <v>3447.5</v>
      </c>
    </row>
    <row r="161" spans="1:8" x14ac:dyDescent="0.35">
      <c r="A161" s="21">
        <v>3448</v>
      </c>
      <c r="B161" s="3">
        <v>2188826.2000000002</v>
      </c>
      <c r="C161" s="3">
        <v>4083826.2</v>
      </c>
      <c r="D161" s="3">
        <v>36963.799999900002</v>
      </c>
      <c r="E161" s="25">
        <v>157</v>
      </c>
      <c r="G161" s="10">
        <f t="shared" si="4"/>
        <v>4083826.2</v>
      </c>
      <c r="H161" s="53">
        <f t="shared" si="5"/>
        <v>3448</v>
      </c>
    </row>
    <row r="162" spans="1:8" x14ac:dyDescent="0.35">
      <c r="A162" s="21">
        <v>3448.5</v>
      </c>
      <c r="B162" s="3">
        <v>2207343.4900000002</v>
      </c>
      <c r="C162" s="3">
        <v>4102343.49</v>
      </c>
      <c r="D162" s="3">
        <v>37105.35</v>
      </c>
      <c r="E162" s="25">
        <v>158</v>
      </c>
      <c r="G162" s="10">
        <f t="shared" si="4"/>
        <v>4102343.49</v>
      </c>
      <c r="H162" s="53">
        <f t="shared" si="5"/>
        <v>3448.5</v>
      </c>
    </row>
    <row r="163" spans="1:8" x14ac:dyDescent="0.35">
      <c r="A163" s="21">
        <v>3449</v>
      </c>
      <c r="B163" s="3">
        <v>2225931.5499999998</v>
      </c>
      <c r="C163" s="3">
        <v>4120931.55</v>
      </c>
      <c r="D163" s="3">
        <v>37246.899999900001</v>
      </c>
      <c r="E163" s="25">
        <v>159</v>
      </c>
      <c r="G163" s="10">
        <f t="shared" si="4"/>
        <v>4120931.55</v>
      </c>
      <c r="H163" s="53">
        <f t="shared" si="5"/>
        <v>3449</v>
      </c>
    </row>
    <row r="164" spans="1:8" x14ac:dyDescent="0.35">
      <c r="A164" s="21">
        <v>3449.5</v>
      </c>
      <c r="B164" s="3">
        <v>2244590.39</v>
      </c>
      <c r="C164" s="3">
        <v>4139590.39</v>
      </c>
      <c r="D164" s="3">
        <v>37388.449999999997</v>
      </c>
      <c r="E164" s="25">
        <v>160</v>
      </c>
      <c r="G164" s="10">
        <f t="shared" si="4"/>
        <v>4139590.39</v>
      </c>
      <c r="H164" s="53">
        <f t="shared" si="5"/>
        <v>3449.5</v>
      </c>
    </row>
    <row r="165" spans="1:8" x14ac:dyDescent="0.35">
      <c r="A165" s="21">
        <v>3450</v>
      </c>
      <c r="B165" s="3">
        <v>2263320</v>
      </c>
      <c r="C165" s="3">
        <v>4158320</v>
      </c>
      <c r="D165" s="3">
        <v>37530.000000100001</v>
      </c>
      <c r="E165" s="25">
        <v>161</v>
      </c>
      <c r="G165" s="10">
        <f t="shared" si="4"/>
        <v>4158320</v>
      </c>
      <c r="H165" s="53">
        <f t="shared" si="5"/>
        <v>3450</v>
      </c>
    </row>
    <row r="166" spans="1:8" x14ac:dyDescent="0.35">
      <c r="A166" s="21">
        <v>3450.5</v>
      </c>
      <c r="B166" s="3">
        <v>2282120.39</v>
      </c>
      <c r="C166" s="3">
        <v>4177120.39</v>
      </c>
      <c r="D166" s="3">
        <v>37671.549999900002</v>
      </c>
      <c r="E166" s="25">
        <v>162</v>
      </c>
      <c r="G166" s="10">
        <f t="shared" si="4"/>
        <v>4177120.39</v>
      </c>
      <c r="H166" s="53">
        <f t="shared" si="5"/>
        <v>3450.5</v>
      </c>
    </row>
    <row r="167" spans="1:8" x14ac:dyDescent="0.35">
      <c r="A167" s="21">
        <v>3451</v>
      </c>
      <c r="B167" s="3">
        <v>2300991.5499999998</v>
      </c>
      <c r="C167" s="3">
        <v>4195991.55</v>
      </c>
      <c r="D167" s="3">
        <v>37813.1</v>
      </c>
      <c r="E167" s="25">
        <v>163</v>
      </c>
      <c r="G167" s="10">
        <f t="shared" si="4"/>
        <v>4195991.55</v>
      </c>
      <c r="H167" s="53">
        <f t="shared" si="5"/>
        <v>3451</v>
      </c>
    </row>
    <row r="168" spans="1:8" x14ac:dyDescent="0.35">
      <c r="A168" s="21">
        <v>3451.5</v>
      </c>
      <c r="B168" s="3">
        <v>2319933.4900000002</v>
      </c>
      <c r="C168" s="3">
        <v>4214933.49</v>
      </c>
      <c r="D168" s="3">
        <v>37954.649999900001</v>
      </c>
      <c r="E168" s="25">
        <v>164</v>
      </c>
      <c r="G168" s="10">
        <f t="shared" si="4"/>
        <v>4214933.49</v>
      </c>
      <c r="H168" s="53">
        <f t="shared" si="5"/>
        <v>3451.5</v>
      </c>
    </row>
    <row r="169" spans="1:8" x14ac:dyDescent="0.35">
      <c r="A169" s="21">
        <v>3452</v>
      </c>
      <c r="B169" s="3">
        <v>2338946.2000000002</v>
      </c>
      <c r="C169" s="3">
        <v>4233946.2</v>
      </c>
      <c r="D169" s="3">
        <v>38096.199999999997</v>
      </c>
      <c r="E169" s="25">
        <v>165</v>
      </c>
      <c r="G169" s="10">
        <f t="shared" si="4"/>
        <v>4233946.2</v>
      </c>
      <c r="H169" s="53">
        <f t="shared" si="5"/>
        <v>3452</v>
      </c>
    </row>
    <row r="170" spans="1:8" x14ac:dyDescent="0.35">
      <c r="A170" s="21">
        <v>3452.5</v>
      </c>
      <c r="B170" s="3">
        <v>2358029.69</v>
      </c>
      <c r="C170" s="3">
        <v>4253029.6899999995</v>
      </c>
      <c r="D170" s="3">
        <v>38237.750000100001</v>
      </c>
      <c r="E170" s="25">
        <v>166</v>
      </c>
      <c r="G170" s="10">
        <f t="shared" si="4"/>
        <v>4253029.6899999995</v>
      </c>
      <c r="H170" s="53">
        <f t="shared" si="5"/>
        <v>3452.5</v>
      </c>
    </row>
    <row r="171" spans="1:8" x14ac:dyDescent="0.35">
      <c r="A171" s="21">
        <v>3453</v>
      </c>
      <c r="B171" s="3">
        <v>2377183.9500000002</v>
      </c>
      <c r="C171" s="3">
        <v>4272183.95</v>
      </c>
      <c r="D171" s="3">
        <v>38379.299999900002</v>
      </c>
      <c r="E171" s="25">
        <v>167</v>
      </c>
      <c r="G171" s="10">
        <f t="shared" si="4"/>
        <v>4272183.95</v>
      </c>
      <c r="H171" s="53">
        <f t="shared" si="5"/>
        <v>3453</v>
      </c>
    </row>
    <row r="172" spans="1:8" x14ac:dyDescent="0.35">
      <c r="A172" s="21">
        <v>3453.5</v>
      </c>
      <c r="B172" s="3">
        <v>2396408.9900000002</v>
      </c>
      <c r="C172" s="3">
        <v>4291408.99</v>
      </c>
      <c r="D172" s="3">
        <v>38520.85</v>
      </c>
      <c r="E172" s="25">
        <v>168</v>
      </c>
      <c r="G172" s="10">
        <f t="shared" si="4"/>
        <v>4291408.99</v>
      </c>
      <c r="H172" s="53">
        <f t="shared" si="5"/>
        <v>3453.5</v>
      </c>
    </row>
    <row r="173" spans="1:8" x14ac:dyDescent="0.35">
      <c r="A173" s="21">
        <v>3454</v>
      </c>
      <c r="B173" s="3">
        <v>2415704.7999999998</v>
      </c>
      <c r="C173" s="3">
        <v>4310704.8</v>
      </c>
      <c r="D173" s="3">
        <v>38662.399999900001</v>
      </c>
      <c r="E173" s="25">
        <v>169</v>
      </c>
      <c r="G173" s="10">
        <f t="shared" si="4"/>
        <v>4310704.8</v>
      </c>
      <c r="H173" s="53">
        <f t="shared" si="5"/>
        <v>3454</v>
      </c>
    </row>
    <row r="174" spans="1:8" x14ac:dyDescent="0.35">
      <c r="A174" s="21">
        <v>3454.5</v>
      </c>
      <c r="B174" s="3">
        <v>2435071.39</v>
      </c>
      <c r="C174" s="3">
        <v>4330071.3900000006</v>
      </c>
      <c r="D174" s="3">
        <v>38803.949999999997</v>
      </c>
      <c r="E174" s="25">
        <v>170</v>
      </c>
      <c r="G174" s="10">
        <f t="shared" si="4"/>
        <v>4330071.3900000006</v>
      </c>
      <c r="H174" s="53">
        <f t="shared" si="5"/>
        <v>3454.5</v>
      </c>
    </row>
    <row r="175" spans="1:8" x14ac:dyDescent="0.35">
      <c r="A175" s="21">
        <v>3455</v>
      </c>
      <c r="B175" s="3">
        <v>2454508.75</v>
      </c>
      <c r="C175" s="3">
        <v>4349508.75</v>
      </c>
      <c r="D175" s="3">
        <v>38945.500000100001</v>
      </c>
      <c r="E175" s="25">
        <v>171</v>
      </c>
      <c r="G175" s="10">
        <f t="shared" si="4"/>
        <v>4349508.75</v>
      </c>
      <c r="H175" s="53">
        <f t="shared" si="5"/>
        <v>3455</v>
      </c>
    </row>
    <row r="176" spans="1:8" x14ac:dyDescent="0.35">
      <c r="A176" s="21">
        <v>3455.5</v>
      </c>
      <c r="B176" s="3">
        <v>2474016.89</v>
      </c>
      <c r="C176" s="3">
        <v>4369016.8900000006</v>
      </c>
      <c r="D176" s="3">
        <v>39087.050000000003</v>
      </c>
      <c r="E176" s="25">
        <v>172</v>
      </c>
      <c r="G176" s="10">
        <f t="shared" si="4"/>
        <v>4369016.8900000006</v>
      </c>
      <c r="H176" s="53">
        <f t="shared" si="5"/>
        <v>3455.5</v>
      </c>
    </row>
    <row r="177" spans="1:8" x14ac:dyDescent="0.35">
      <c r="A177" s="21">
        <v>3456</v>
      </c>
      <c r="B177" s="3">
        <v>2493595.7999999998</v>
      </c>
      <c r="C177" s="3">
        <v>4388595.8</v>
      </c>
      <c r="D177" s="3">
        <v>39228.600000099999</v>
      </c>
      <c r="E177" s="25">
        <v>173</v>
      </c>
      <c r="G177" s="10">
        <f t="shared" si="4"/>
        <v>4388595.8</v>
      </c>
      <c r="H177" s="53">
        <f t="shared" si="5"/>
        <v>3456</v>
      </c>
    </row>
    <row r="178" spans="1:8" x14ac:dyDescent="0.35">
      <c r="A178" s="21">
        <v>3456.5</v>
      </c>
      <c r="B178" s="3">
        <v>2513245.4900000002</v>
      </c>
      <c r="C178" s="3">
        <v>4408245.49</v>
      </c>
      <c r="D178" s="3">
        <v>39370.149999900001</v>
      </c>
      <c r="E178" s="25">
        <v>174</v>
      </c>
      <c r="G178" s="10">
        <f t="shared" si="4"/>
        <v>4408245.49</v>
      </c>
      <c r="H178" s="53">
        <f t="shared" si="5"/>
        <v>3456.5</v>
      </c>
    </row>
    <row r="179" spans="1:8" x14ac:dyDescent="0.35">
      <c r="A179" s="21">
        <v>3457</v>
      </c>
      <c r="B179" s="3">
        <v>2532965.9500000002</v>
      </c>
      <c r="C179" s="3">
        <v>4427965.95</v>
      </c>
      <c r="D179" s="3">
        <v>39511.699999999997</v>
      </c>
      <c r="E179" s="25">
        <v>175</v>
      </c>
      <c r="G179" s="10">
        <f t="shared" si="4"/>
        <v>4427965.95</v>
      </c>
      <c r="H179" s="53">
        <f t="shared" si="5"/>
        <v>3457</v>
      </c>
    </row>
    <row r="180" spans="1:8" x14ac:dyDescent="0.35">
      <c r="A180" s="21">
        <v>3457.5</v>
      </c>
      <c r="B180" s="3">
        <v>2552757.19</v>
      </c>
      <c r="C180" s="3">
        <v>4447757.1899999995</v>
      </c>
      <c r="D180" s="3">
        <v>39653.250000100001</v>
      </c>
      <c r="E180" s="25">
        <v>176</v>
      </c>
      <c r="G180" s="10">
        <f t="shared" si="4"/>
        <v>4447757.1899999995</v>
      </c>
      <c r="H180" s="53">
        <f t="shared" si="5"/>
        <v>3457.5</v>
      </c>
    </row>
    <row r="181" spans="1:8" x14ac:dyDescent="0.35">
      <c r="A181" s="21">
        <v>3458</v>
      </c>
      <c r="B181" s="3">
        <v>2572619.2000000002</v>
      </c>
      <c r="C181" s="3">
        <v>4467619.2</v>
      </c>
      <c r="D181" s="3">
        <v>39794.800000000003</v>
      </c>
      <c r="E181" s="25">
        <v>177</v>
      </c>
      <c r="G181" s="10">
        <f t="shared" si="4"/>
        <v>4467619.2</v>
      </c>
      <c r="H181" s="53">
        <f t="shared" si="5"/>
        <v>3458</v>
      </c>
    </row>
    <row r="182" spans="1:8" x14ac:dyDescent="0.35">
      <c r="A182" s="21">
        <v>3458.5</v>
      </c>
      <c r="B182" s="3">
        <v>2592551.9900000002</v>
      </c>
      <c r="C182" s="3">
        <v>4487551.99</v>
      </c>
      <c r="D182" s="3">
        <v>39936.350000099999</v>
      </c>
      <c r="E182" s="25">
        <v>178</v>
      </c>
      <c r="G182" s="10">
        <f t="shared" si="4"/>
        <v>4487551.99</v>
      </c>
      <c r="H182" s="53">
        <f t="shared" si="5"/>
        <v>3458.5</v>
      </c>
    </row>
    <row r="183" spans="1:8" x14ac:dyDescent="0.35">
      <c r="A183" s="21">
        <v>3459</v>
      </c>
      <c r="B183" s="3">
        <v>2612555.5499999998</v>
      </c>
      <c r="C183" s="3">
        <v>4507555.55</v>
      </c>
      <c r="D183" s="3">
        <v>40077.899999900001</v>
      </c>
      <c r="E183" s="25">
        <v>179</v>
      </c>
      <c r="G183" s="10">
        <f t="shared" si="4"/>
        <v>4507555.55</v>
      </c>
      <c r="H183" s="53">
        <f t="shared" si="5"/>
        <v>3459</v>
      </c>
    </row>
    <row r="184" spans="1:8" x14ac:dyDescent="0.35">
      <c r="A184" s="21">
        <v>3459.5</v>
      </c>
      <c r="B184" s="3">
        <v>2632629.89</v>
      </c>
      <c r="C184" s="3">
        <v>4527629.8900000006</v>
      </c>
      <c r="D184" s="3">
        <v>40219.449999999997</v>
      </c>
      <c r="E184" s="25">
        <v>180</v>
      </c>
      <c r="G184" s="10">
        <f t="shared" si="4"/>
        <v>4527629.8900000006</v>
      </c>
      <c r="H184" s="53">
        <f t="shared" si="5"/>
        <v>3459.5</v>
      </c>
    </row>
    <row r="185" spans="1:8" x14ac:dyDescent="0.35">
      <c r="A185" s="21">
        <v>3460</v>
      </c>
      <c r="B185" s="3">
        <v>2652775</v>
      </c>
      <c r="C185" s="3">
        <v>4547775</v>
      </c>
      <c r="D185" s="3">
        <v>40360.999999899999</v>
      </c>
      <c r="E185" s="25">
        <v>181</v>
      </c>
      <c r="G185" s="10">
        <f t="shared" si="4"/>
        <v>4547775</v>
      </c>
      <c r="H185" s="53">
        <f t="shared" si="5"/>
        <v>3460</v>
      </c>
    </row>
    <row r="186" spans="1:8" x14ac:dyDescent="0.35">
      <c r="A186" s="21">
        <v>3460.5</v>
      </c>
      <c r="B186" s="3">
        <v>2672992.46</v>
      </c>
      <c r="C186" s="3">
        <v>4567992.46</v>
      </c>
      <c r="D186" s="3">
        <v>40508.850000099999</v>
      </c>
      <c r="E186" s="25">
        <v>182</v>
      </c>
      <c r="G186" s="10">
        <f t="shared" si="4"/>
        <v>4567992.46</v>
      </c>
      <c r="H186" s="53">
        <f t="shared" si="5"/>
        <v>3460.5</v>
      </c>
    </row>
    <row r="187" spans="1:8" x14ac:dyDescent="0.35">
      <c r="A187" s="21">
        <v>3461</v>
      </c>
      <c r="B187" s="3">
        <v>2693283.85</v>
      </c>
      <c r="C187" s="3">
        <v>4588283.8499999996</v>
      </c>
      <c r="D187" s="3">
        <v>40656.700000099998</v>
      </c>
      <c r="E187" s="25">
        <v>183</v>
      </c>
      <c r="G187" s="10">
        <f t="shared" si="4"/>
        <v>4588283.8499999996</v>
      </c>
      <c r="H187" s="53">
        <f t="shared" si="5"/>
        <v>3461</v>
      </c>
    </row>
    <row r="188" spans="1:8" x14ac:dyDescent="0.35">
      <c r="A188" s="21">
        <v>3461.5</v>
      </c>
      <c r="B188" s="3">
        <v>2713649.16</v>
      </c>
      <c r="C188" s="3">
        <v>4608649.16</v>
      </c>
      <c r="D188" s="3">
        <v>40804.550000099996</v>
      </c>
      <c r="E188" s="25">
        <v>184</v>
      </c>
      <c r="G188" s="10">
        <f t="shared" si="4"/>
        <v>4608649.16</v>
      </c>
      <c r="H188" s="53">
        <f t="shared" si="5"/>
        <v>3461.5</v>
      </c>
    </row>
    <row r="189" spans="1:8" x14ac:dyDescent="0.35">
      <c r="A189" s="21">
        <v>3462</v>
      </c>
      <c r="B189" s="3">
        <v>2734088.4</v>
      </c>
      <c r="C189" s="3">
        <v>4629088.4000000004</v>
      </c>
      <c r="D189" s="3">
        <v>40952.400000100002</v>
      </c>
      <c r="E189" s="25">
        <v>185</v>
      </c>
      <c r="G189" s="10">
        <f t="shared" si="4"/>
        <v>4629088.4000000004</v>
      </c>
      <c r="H189" s="53">
        <f t="shared" si="5"/>
        <v>3462</v>
      </c>
    </row>
    <row r="190" spans="1:8" x14ac:dyDescent="0.35">
      <c r="A190" s="21">
        <v>3462.5</v>
      </c>
      <c r="B190" s="3">
        <v>2754601.56</v>
      </c>
      <c r="C190" s="3">
        <v>4649601.5600000005</v>
      </c>
      <c r="D190" s="3">
        <v>41100.250000100001</v>
      </c>
      <c r="E190" s="25">
        <v>186</v>
      </c>
      <c r="G190" s="10">
        <f t="shared" si="4"/>
        <v>4649601.5600000005</v>
      </c>
      <c r="H190" s="53">
        <f t="shared" si="5"/>
        <v>3462.5</v>
      </c>
    </row>
    <row r="191" spans="1:8" x14ac:dyDescent="0.35">
      <c r="A191" s="21">
        <v>3463</v>
      </c>
      <c r="B191" s="3">
        <v>2775188.65</v>
      </c>
      <c r="C191" s="3">
        <v>4670188.6500000004</v>
      </c>
      <c r="D191" s="3">
        <v>41248.1</v>
      </c>
      <c r="E191" s="25">
        <v>187</v>
      </c>
      <c r="G191" s="10">
        <f t="shared" si="4"/>
        <v>4670188.6500000004</v>
      </c>
      <c r="H191" s="53">
        <f t="shared" si="5"/>
        <v>3463</v>
      </c>
    </row>
    <row r="192" spans="1:8" x14ac:dyDescent="0.35">
      <c r="A192" s="21">
        <v>3463.5</v>
      </c>
      <c r="B192" s="3">
        <v>2795849.66</v>
      </c>
      <c r="C192" s="3">
        <v>4690849.66</v>
      </c>
      <c r="D192" s="3">
        <v>41395.949999999997</v>
      </c>
      <c r="E192" s="25">
        <v>188</v>
      </c>
      <c r="G192" s="10">
        <f t="shared" si="4"/>
        <v>4690849.66</v>
      </c>
      <c r="H192" s="53">
        <f t="shared" si="5"/>
        <v>3463.5</v>
      </c>
    </row>
    <row r="193" spans="1:8" x14ac:dyDescent="0.35">
      <c r="A193" s="21">
        <v>3464</v>
      </c>
      <c r="B193" s="3">
        <v>2816584.6</v>
      </c>
      <c r="C193" s="3">
        <v>4711584.5999999996</v>
      </c>
      <c r="D193" s="3">
        <v>41543.800000000003</v>
      </c>
      <c r="E193" s="25">
        <v>189</v>
      </c>
      <c r="G193" s="10">
        <f t="shared" si="4"/>
        <v>4711584.5999999996</v>
      </c>
      <c r="H193" s="53">
        <f t="shared" si="5"/>
        <v>3464</v>
      </c>
    </row>
    <row r="194" spans="1:8" x14ac:dyDescent="0.35">
      <c r="A194" s="21">
        <v>3464.5</v>
      </c>
      <c r="B194" s="3">
        <v>2837393.46</v>
      </c>
      <c r="C194" s="3">
        <v>4732393.46</v>
      </c>
      <c r="D194" s="3">
        <v>41691.65</v>
      </c>
      <c r="E194" s="25">
        <v>190</v>
      </c>
      <c r="G194" s="10">
        <f t="shared" si="4"/>
        <v>4732393.46</v>
      </c>
      <c r="H194" s="53">
        <f t="shared" si="5"/>
        <v>3464.5</v>
      </c>
    </row>
    <row r="195" spans="1:8" x14ac:dyDescent="0.35">
      <c r="A195" s="21">
        <v>3465</v>
      </c>
      <c r="B195" s="3">
        <v>2858276.25</v>
      </c>
      <c r="C195" s="3">
        <v>4753276.25</v>
      </c>
      <c r="D195" s="3">
        <v>41839.5</v>
      </c>
      <c r="E195" s="25">
        <v>191</v>
      </c>
      <c r="G195" s="10">
        <f t="shared" si="4"/>
        <v>4753276.25</v>
      </c>
      <c r="H195" s="53">
        <f t="shared" si="5"/>
        <v>3465</v>
      </c>
    </row>
    <row r="196" spans="1:8" x14ac:dyDescent="0.35">
      <c r="A196" s="21">
        <v>3465.5</v>
      </c>
      <c r="B196" s="3">
        <v>2879232.96</v>
      </c>
      <c r="C196" s="3">
        <v>4774232.96</v>
      </c>
      <c r="D196" s="3">
        <v>41987.35</v>
      </c>
      <c r="E196" s="25">
        <v>192</v>
      </c>
      <c r="G196" s="10">
        <f t="shared" si="4"/>
        <v>4774232.96</v>
      </c>
      <c r="H196" s="53">
        <f t="shared" si="5"/>
        <v>3465.5</v>
      </c>
    </row>
    <row r="197" spans="1:8" x14ac:dyDescent="0.35">
      <c r="A197" s="21">
        <v>3466</v>
      </c>
      <c r="B197" s="3">
        <v>2900263.6</v>
      </c>
      <c r="C197" s="3">
        <v>4795263.5999999996</v>
      </c>
      <c r="D197" s="3">
        <v>42135.199999999997</v>
      </c>
      <c r="E197" s="25">
        <v>193</v>
      </c>
      <c r="G197" s="10">
        <f t="shared" si="4"/>
        <v>4795263.5999999996</v>
      </c>
      <c r="H197" s="53">
        <f t="shared" si="5"/>
        <v>3466</v>
      </c>
    </row>
    <row r="198" spans="1:8" x14ac:dyDescent="0.35">
      <c r="A198" s="21">
        <v>3466.5</v>
      </c>
      <c r="B198" s="3">
        <v>2921368.16</v>
      </c>
      <c r="C198" s="3">
        <v>4816368.16</v>
      </c>
      <c r="D198" s="3">
        <v>42283.05</v>
      </c>
      <c r="E198" s="25">
        <v>194</v>
      </c>
      <c r="G198" s="10">
        <f t="shared" ref="G198:G261" si="6">C198</f>
        <v>4816368.16</v>
      </c>
      <c r="H198" s="53">
        <f t="shared" ref="H198:H261" si="7">A198</f>
        <v>3466.5</v>
      </c>
    </row>
    <row r="199" spans="1:8" x14ac:dyDescent="0.35">
      <c r="A199" s="21">
        <v>3467</v>
      </c>
      <c r="B199" s="3">
        <v>2942546.65</v>
      </c>
      <c r="C199" s="3">
        <v>4837546.6500000004</v>
      </c>
      <c r="D199" s="3">
        <v>42430.899999900001</v>
      </c>
      <c r="E199" s="25">
        <v>195</v>
      </c>
      <c r="G199" s="10">
        <f t="shared" si="6"/>
        <v>4837546.6500000004</v>
      </c>
      <c r="H199" s="53">
        <f t="shared" si="7"/>
        <v>3467</v>
      </c>
    </row>
    <row r="200" spans="1:8" x14ac:dyDescent="0.35">
      <c r="A200" s="21">
        <v>3467.5</v>
      </c>
      <c r="B200" s="3">
        <v>2963799.06</v>
      </c>
      <c r="C200" s="3">
        <v>4858799.0600000005</v>
      </c>
      <c r="D200" s="3">
        <v>42578.749999899999</v>
      </c>
      <c r="E200" s="25">
        <v>196</v>
      </c>
      <c r="G200" s="10">
        <f t="shared" si="6"/>
        <v>4858799.0600000005</v>
      </c>
      <c r="H200" s="53">
        <f t="shared" si="7"/>
        <v>3467.5</v>
      </c>
    </row>
    <row r="201" spans="1:8" x14ac:dyDescent="0.35">
      <c r="A201" s="21">
        <v>3468</v>
      </c>
      <c r="B201" s="3">
        <v>2985125.4</v>
      </c>
      <c r="C201" s="3">
        <v>4880125.4000000004</v>
      </c>
      <c r="D201" s="3">
        <v>42726.599999899998</v>
      </c>
      <c r="E201" s="25">
        <v>197</v>
      </c>
      <c r="G201" s="10">
        <f t="shared" si="6"/>
        <v>4880125.4000000004</v>
      </c>
      <c r="H201" s="53">
        <f t="shared" si="7"/>
        <v>3468</v>
      </c>
    </row>
    <row r="202" spans="1:8" x14ac:dyDescent="0.35">
      <c r="A202" s="21">
        <v>3468.5</v>
      </c>
      <c r="B202" s="3">
        <v>3006525.66</v>
      </c>
      <c r="C202" s="3">
        <v>4901525.66</v>
      </c>
      <c r="D202" s="3">
        <v>42874.449999900004</v>
      </c>
      <c r="E202" s="25">
        <v>198</v>
      </c>
      <c r="G202" s="10">
        <f t="shared" si="6"/>
        <v>4901525.66</v>
      </c>
      <c r="H202" s="53">
        <f t="shared" si="7"/>
        <v>3468.5</v>
      </c>
    </row>
    <row r="203" spans="1:8" x14ac:dyDescent="0.35">
      <c r="A203" s="21">
        <v>3469</v>
      </c>
      <c r="B203" s="3">
        <v>3027999.85</v>
      </c>
      <c r="C203" s="3">
        <v>4922999.8499999996</v>
      </c>
      <c r="D203" s="3">
        <v>43022.299999900002</v>
      </c>
      <c r="E203" s="25">
        <v>199</v>
      </c>
      <c r="G203" s="10">
        <f t="shared" si="6"/>
        <v>4922999.8499999996</v>
      </c>
      <c r="H203" s="53">
        <f t="shared" si="7"/>
        <v>3469</v>
      </c>
    </row>
    <row r="204" spans="1:8" x14ac:dyDescent="0.35">
      <c r="A204" s="21">
        <v>3469.5</v>
      </c>
      <c r="B204" s="3">
        <v>3049547.96</v>
      </c>
      <c r="C204" s="3">
        <v>4944547.96</v>
      </c>
      <c r="D204" s="3">
        <v>43170.149999900001</v>
      </c>
      <c r="E204" s="25">
        <v>200</v>
      </c>
      <c r="G204" s="10">
        <f t="shared" si="6"/>
        <v>4944547.96</v>
      </c>
      <c r="H204" s="53">
        <f t="shared" si="7"/>
        <v>3469.5</v>
      </c>
    </row>
    <row r="205" spans="1:8" x14ac:dyDescent="0.35">
      <c r="A205" s="21">
        <v>3470</v>
      </c>
      <c r="B205" s="3">
        <v>3071170</v>
      </c>
      <c r="C205" s="3">
        <v>4966170</v>
      </c>
      <c r="D205" s="3">
        <v>43318.000000100001</v>
      </c>
      <c r="E205" s="25">
        <v>201</v>
      </c>
      <c r="G205" s="10">
        <f t="shared" si="6"/>
        <v>4966170</v>
      </c>
      <c r="H205" s="53">
        <f t="shared" si="7"/>
        <v>3470</v>
      </c>
    </row>
    <row r="206" spans="1:8" x14ac:dyDescent="0.35">
      <c r="A206" s="21">
        <v>3470.5</v>
      </c>
      <c r="B206" s="3">
        <v>3092865.96</v>
      </c>
      <c r="C206" s="3">
        <v>4987865.96</v>
      </c>
      <c r="D206" s="3">
        <v>43465.850000099999</v>
      </c>
      <c r="E206" s="25">
        <v>202</v>
      </c>
      <c r="G206" s="10">
        <f t="shared" si="6"/>
        <v>4987865.96</v>
      </c>
      <c r="H206" s="53">
        <f t="shared" si="7"/>
        <v>3470.5</v>
      </c>
    </row>
    <row r="207" spans="1:8" x14ac:dyDescent="0.35">
      <c r="A207" s="21">
        <v>3471</v>
      </c>
      <c r="B207" s="3">
        <v>3114635.85</v>
      </c>
      <c r="C207" s="3">
        <v>5009635.8499999996</v>
      </c>
      <c r="D207" s="3">
        <v>43613.700000099998</v>
      </c>
      <c r="E207" s="25">
        <v>203</v>
      </c>
      <c r="G207" s="10">
        <f t="shared" si="6"/>
        <v>5009635.8499999996</v>
      </c>
      <c r="H207" s="53">
        <f t="shared" si="7"/>
        <v>3471</v>
      </c>
    </row>
    <row r="208" spans="1:8" x14ac:dyDescent="0.35">
      <c r="A208" s="21">
        <v>3471.5</v>
      </c>
      <c r="B208" s="3">
        <v>3136479.66</v>
      </c>
      <c r="C208" s="3">
        <v>5031479.66</v>
      </c>
      <c r="D208" s="3">
        <v>43761.550000099996</v>
      </c>
      <c r="E208" s="25">
        <v>204</v>
      </c>
      <c r="G208" s="10">
        <f t="shared" si="6"/>
        <v>5031479.66</v>
      </c>
      <c r="H208" s="53">
        <f t="shared" si="7"/>
        <v>3471.5</v>
      </c>
    </row>
    <row r="209" spans="1:8" x14ac:dyDescent="0.35">
      <c r="A209" s="21">
        <v>3472</v>
      </c>
      <c r="B209" s="3">
        <v>3158397.4</v>
      </c>
      <c r="C209" s="3">
        <v>5053397.4000000004</v>
      </c>
      <c r="D209" s="3">
        <v>43909.400000100002</v>
      </c>
      <c r="E209" s="25">
        <v>205</v>
      </c>
      <c r="G209" s="10">
        <f t="shared" si="6"/>
        <v>5053397.4000000004</v>
      </c>
      <c r="H209" s="53">
        <f t="shared" si="7"/>
        <v>3472</v>
      </c>
    </row>
    <row r="210" spans="1:8" x14ac:dyDescent="0.35">
      <c r="A210" s="21">
        <v>3472.5</v>
      </c>
      <c r="B210" s="3">
        <v>3180389.06</v>
      </c>
      <c r="C210" s="3">
        <v>5075389.0600000005</v>
      </c>
      <c r="D210" s="3">
        <v>44057.250000100001</v>
      </c>
      <c r="E210" s="25">
        <v>206</v>
      </c>
      <c r="G210" s="10">
        <f t="shared" si="6"/>
        <v>5075389.0600000005</v>
      </c>
      <c r="H210" s="53">
        <f t="shared" si="7"/>
        <v>3472.5</v>
      </c>
    </row>
    <row r="211" spans="1:8" x14ac:dyDescent="0.35">
      <c r="A211" s="21">
        <v>3473</v>
      </c>
      <c r="B211" s="3">
        <v>3202454.65</v>
      </c>
      <c r="C211" s="3">
        <v>5097454.6500000004</v>
      </c>
      <c r="D211" s="3">
        <v>44205.1</v>
      </c>
      <c r="E211" s="25">
        <v>207</v>
      </c>
      <c r="G211" s="10">
        <f t="shared" si="6"/>
        <v>5097454.6500000004</v>
      </c>
      <c r="H211" s="53">
        <f t="shared" si="7"/>
        <v>3473</v>
      </c>
    </row>
    <row r="212" spans="1:8" x14ac:dyDescent="0.35">
      <c r="A212" s="21">
        <v>3473.5</v>
      </c>
      <c r="B212" s="3">
        <v>3224594.16</v>
      </c>
      <c r="C212" s="3">
        <v>5119594.16</v>
      </c>
      <c r="D212" s="3">
        <v>44352.95</v>
      </c>
      <c r="E212" s="25">
        <v>208</v>
      </c>
      <c r="G212" s="10">
        <f t="shared" si="6"/>
        <v>5119594.16</v>
      </c>
      <c r="H212" s="53">
        <f t="shared" si="7"/>
        <v>3473.5</v>
      </c>
    </row>
    <row r="213" spans="1:8" x14ac:dyDescent="0.35">
      <c r="A213" s="21">
        <v>3474</v>
      </c>
      <c r="B213" s="3">
        <v>3246807.6</v>
      </c>
      <c r="C213" s="3">
        <v>5141807.5999999996</v>
      </c>
      <c r="D213" s="3">
        <v>44500.800000000003</v>
      </c>
      <c r="E213" s="25">
        <v>209</v>
      </c>
      <c r="G213" s="10">
        <f t="shared" si="6"/>
        <v>5141807.5999999996</v>
      </c>
      <c r="H213" s="53">
        <f t="shared" si="7"/>
        <v>3474</v>
      </c>
    </row>
    <row r="214" spans="1:8" x14ac:dyDescent="0.35">
      <c r="A214" s="21">
        <v>3474.5</v>
      </c>
      <c r="B214" s="3">
        <v>3269094.96</v>
      </c>
      <c r="C214" s="3">
        <v>5164094.96</v>
      </c>
      <c r="D214" s="3">
        <v>44648.65</v>
      </c>
      <c r="E214" s="25">
        <v>210</v>
      </c>
      <c r="G214" s="10">
        <f t="shared" si="6"/>
        <v>5164094.96</v>
      </c>
      <c r="H214" s="53">
        <f t="shared" si="7"/>
        <v>3474.5</v>
      </c>
    </row>
    <row r="215" spans="1:8" x14ac:dyDescent="0.35">
      <c r="A215" s="21">
        <v>3475</v>
      </c>
      <c r="B215" s="3">
        <v>3291456.25</v>
      </c>
      <c r="C215" s="3">
        <v>5186456.25</v>
      </c>
      <c r="D215" s="3">
        <v>44796.5</v>
      </c>
      <c r="E215" s="25">
        <v>211</v>
      </c>
      <c r="G215" s="10">
        <f t="shared" si="6"/>
        <v>5186456.25</v>
      </c>
      <c r="H215" s="53">
        <f t="shared" si="7"/>
        <v>3475</v>
      </c>
    </row>
    <row r="216" spans="1:8" x14ac:dyDescent="0.35">
      <c r="A216" s="21">
        <v>3475.5</v>
      </c>
      <c r="B216" s="3">
        <v>3313891.46</v>
      </c>
      <c r="C216" s="3">
        <v>5208891.46</v>
      </c>
      <c r="D216" s="3">
        <v>44944.35</v>
      </c>
      <c r="E216" s="25">
        <v>212</v>
      </c>
      <c r="G216" s="10">
        <f t="shared" si="6"/>
        <v>5208891.46</v>
      </c>
      <c r="H216" s="53">
        <f t="shared" si="7"/>
        <v>3475.5</v>
      </c>
    </row>
    <row r="217" spans="1:8" x14ac:dyDescent="0.35">
      <c r="A217" s="21">
        <v>3476</v>
      </c>
      <c r="B217" s="3">
        <v>3336400.6</v>
      </c>
      <c r="C217" s="3">
        <v>5231400.5999999996</v>
      </c>
      <c r="D217" s="3">
        <v>45092.2</v>
      </c>
      <c r="E217" s="25">
        <v>213</v>
      </c>
      <c r="G217" s="10">
        <f t="shared" si="6"/>
        <v>5231400.5999999996</v>
      </c>
      <c r="H217" s="53">
        <f t="shared" si="7"/>
        <v>3476</v>
      </c>
    </row>
    <row r="218" spans="1:8" x14ac:dyDescent="0.35">
      <c r="A218" s="21">
        <v>3476.5</v>
      </c>
      <c r="B218" s="3">
        <v>3358983.66</v>
      </c>
      <c r="C218" s="3">
        <v>5253983.66</v>
      </c>
      <c r="D218" s="3">
        <v>45240.05</v>
      </c>
      <c r="E218" s="25">
        <v>214</v>
      </c>
      <c r="G218" s="10">
        <f t="shared" si="6"/>
        <v>5253983.66</v>
      </c>
      <c r="H218" s="53">
        <f t="shared" si="7"/>
        <v>3476.5</v>
      </c>
    </row>
    <row r="219" spans="1:8" x14ac:dyDescent="0.35">
      <c r="A219" s="21">
        <v>3477</v>
      </c>
      <c r="B219" s="3">
        <v>3381640.65</v>
      </c>
      <c r="C219" s="3">
        <v>5276640.6500000004</v>
      </c>
      <c r="D219" s="3">
        <v>45387.899999900001</v>
      </c>
      <c r="E219" s="25">
        <v>215</v>
      </c>
      <c r="G219" s="10">
        <f t="shared" si="6"/>
        <v>5276640.6500000004</v>
      </c>
      <c r="H219" s="53">
        <f t="shared" si="7"/>
        <v>3477</v>
      </c>
    </row>
    <row r="220" spans="1:8" x14ac:dyDescent="0.35">
      <c r="A220" s="21">
        <v>3477.5</v>
      </c>
      <c r="B220" s="3">
        <v>3404371.56</v>
      </c>
      <c r="C220" s="3">
        <v>5299371.5600000005</v>
      </c>
      <c r="D220" s="3">
        <v>45535.749999899999</v>
      </c>
      <c r="E220" s="25">
        <v>216</v>
      </c>
      <c r="G220" s="10">
        <f t="shared" si="6"/>
        <v>5299371.5600000005</v>
      </c>
      <c r="H220" s="53">
        <f t="shared" si="7"/>
        <v>3477.5</v>
      </c>
    </row>
    <row r="221" spans="1:8" x14ac:dyDescent="0.35">
      <c r="A221" s="21">
        <v>3478</v>
      </c>
      <c r="B221" s="3">
        <v>3427176.4</v>
      </c>
      <c r="C221" s="3">
        <v>5322176.4000000004</v>
      </c>
      <c r="D221" s="3">
        <v>45683.599999899998</v>
      </c>
      <c r="E221" s="25">
        <v>217</v>
      </c>
      <c r="G221" s="10">
        <f t="shared" si="6"/>
        <v>5322176.4000000004</v>
      </c>
      <c r="H221" s="53">
        <f t="shared" si="7"/>
        <v>3478</v>
      </c>
    </row>
    <row r="222" spans="1:8" x14ac:dyDescent="0.35">
      <c r="A222" s="21">
        <v>3478.5</v>
      </c>
      <c r="B222" s="3">
        <v>3450055.16</v>
      </c>
      <c r="C222" s="3">
        <v>5345055.16</v>
      </c>
      <c r="D222" s="3">
        <v>45831.449999900004</v>
      </c>
      <c r="E222" s="25">
        <v>218</v>
      </c>
      <c r="G222" s="10">
        <f t="shared" si="6"/>
        <v>5345055.16</v>
      </c>
      <c r="H222" s="53">
        <f t="shared" si="7"/>
        <v>3478.5</v>
      </c>
    </row>
    <row r="223" spans="1:8" x14ac:dyDescent="0.35">
      <c r="A223" s="21">
        <v>3479</v>
      </c>
      <c r="B223" s="3">
        <v>3473007.85</v>
      </c>
      <c r="C223" s="3">
        <v>5368007.8499999996</v>
      </c>
      <c r="D223" s="3">
        <v>45979.299999900002</v>
      </c>
      <c r="E223" s="25">
        <v>219</v>
      </c>
      <c r="G223" s="10">
        <f t="shared" si="6"/>
        <v>5368007.8499999996</v>
      </c>
      <c r="H223" s="53">
        <f t="shared" si="7"/>
        <v>3479</v>
      </c>
    </row>
    <row r="224" spans="1:8" x14ac:dyDescent="0.35">
      <c r="A224" s="21">
        <v>3479.5</v>
      </c>
      <c r="B224" s="3">
        <v>3496034.46</v>
      </c>
      <c r="C224" s="3">
        <v>5391034.46</v>
      </c>
      <c r="D224" s="3">
        <v>46127.150000100002</v>
      </c>
      <c r="E224" s="25">
        <v>220</v>
      </c>
      <c r="G224" s="10">
        <f t="shared" si="6"/>
        <v>5391034.46</v>
      </c>
      <c r="H224" s="53">
        <f t="shared" si="7"/>
        <v>3479.5</v>
      </c>
    </row>
    <row r="225" spans="1:8" x14ac:dyDescent="0.35">
      <c r="A225" s="21">
        <v>3480</v>
      </c>
      <c r="B225" s="3">
        <v>3519135</v>
      </c>
      <c r="C225" s="3">
        <v>5414135</v>
      </c>
      <c r="D225" s="3">
        <v>46275.000000100001</v>
      </c>
      <c r="E225" s="25">
        <v>221</v>
      </c>
      <c r="G225" s="10">
        <f t="shared" si="6"/>
        <v>5414135</v>
      </c>
      <c r="H225" s="53">
        <f t="shared" si="7"/>
        <v>3480</v>
      </c>
    </row>
    <row r="226" spans="1:8" x14ac:dyDescent="0.35">
      <c r="A226" s="21">
        <v>3480.5</v>
      </c>
      <c r="B226" s="3">
        <v>3542310.69</v>
      </c>
      <c r="C226" s="3">
        <v>5437310.6899999995</v>
      </c>
      <c r="D226" s="3">
        <v>46427.769999900003</v>
      </c>
      <c r="E226" s="25">
        <v>222</v>
      </c>
      <c r="G226" s="10">
        <f t="shared" si="6"/>
        <v>5437310.6899999995</v>
      </c>
      <c r="H226" s="53">
        <f t="shared" si="7"/>
        <v>3480.5</v>
      </c>
    </row>
    <row r="227" spans="1:8" x14ac:dyDescent="0.35">
      <c r="A227" s="21">
        <v>3481</v>
      </c>
      <c r="B227" s="3">
        <v>3565562.77</v>
      </c>
      <c r="C227" s="3">
        <v>5460562.7699999996</v>
      </c>
      <c r="D227" s="3">
        <v>46580.549999900002</v>
      </c>
      <c r="E227" s="25">
        <v>223</v>
      </c>
      <c r="G227" s="10">
        <f t="shared" si="6"/>
        <v>5460562.7699999996</v>
      </c>
      <c r="H227" s="53">
        <f t="shared" si="7"/>
        <v>3481</v>
      </c>
    </row>
    <row r="228" spans="1:8" x14ac:dyDescent="0.35">
      <c r="A228" s="21">
        <v>3481.5</v>
      </c>
      <c r="B228" s="3">
        <v>3588891.24</v>
      </c>
      <c r="C228" s="3">
        <v>5483891.2400000002</v>
      </c>
      <c r="D228" s="3">
        <v>46733.32</v>
      </c>
      <c r="E228" s="25">
        <v>224</v>
      </c>
      <c r="G228" s="10">
        <f t="shared" si="6"/>
        <v>5483891.2400000002</v>
      </c>
      <c r="H228" s="53">
        <f t="shared" si="7"/>
        <v>3481.5</v>
      </c>
    </row>
    <row r="229" spans="1:8" x14ac:dyDescent="0.35">
      <c r="A229" s="21">
        <v>3482</v>
      </c>
      <c r="B229" s="3">
        <v>3612296.1</v>
      </c>
      <c r="C229" s="3">
        <v>5507296.0999999996</v>
      </c>
      <c r="D229" s="3">
        <v>46886.099999899998</v>
      </c>
      <c r="E229" s="25">
        <v>225</v>
      </c>
      <c r="G229" s="10">
        <f t="shared" si="6"/>
        <v>5507296.0999999996</v>
      </c>
      <c r="H229" s="53">
        <f t="shared" si="7"/>
        <v>3482</v>
      </c>
    </row>
    <row r="230" spans="1:8" x14ac:dyDescent="0.35">
      <c r="A230" s="21">
        <v>3482.5</v>
      </c>
      <c r="B230" s="3">
        <v>3635777.34</v>
      </c>
      <c r="C230" s="3">
        <v>5530777.3399999999</v>
      </c>
      <c r="D230" s="3">
        <v>47038.87</v>
      </c>
      <c r="E230" s="25">
        <v>226</v>
      </c>
      <c r="G230" s="10">
        <f t="shared" si="6"/>
        <v>5530777.3399999999</v>
      </c>
      <c r="H230" s="53">
        <f t="shared" si="7"/>
        <v>3482.5</v>
      </c>
    </row>
    <row r="231" spans="1:8" x14ac:dyDescent="0.35">
      <c r="A231" s="21">
        <v>3483</v>
      </c>
      <c r="B231" s="3">
        <v>3659334.97</v>
      </c>
      <c r="C231" s="3">
        <v>5554334.9700000007</v>
      </c>
      <c r="D231" s="3">
        <v>47191.65</v>
      </c>
      <c r="E231" s="25">
        <v>227</v>
      </c>
      <c r="G231" s="10">
        <f t="shared" si="6"/>
        <v>5554334.9700000007</v>
      </c>
      <c r="H231" s="53">
        <f t="shared" si="7"/>
        <v>3483</v>
      </c>
    </row>
    <row r="232" spans="1:8" x14ac:dyDescent="0.35">
      <c r="A232" s="21">
        <v>3483.5</v>
      </c>
      <c r="B232" s="3">
        <v>3682968.99</v>
      </c>
      <c r="C232" s="3">
        <v>5577968.9900000002</v>
      </c>
      <c r="D232" s="3">
        <v>47344.42</v>
      </c>
      <c r="E232" s="25">
        <v>228</v>
      </c>
      <c r="G232" s="10">
        <f t="shared" si="6"/>
        <v>5577968.9900000002</v>
      </c>
      <c r="H232" s="53">
        <f t="shared" si="7"/>
        <v>3483.5</v>
      </c>
    </row>
    <row r="233" spans="1:8" x14ac:dyDescent="0.35">
      <c r="A233" s="21">
        <v>3484</v>
      </c>
      <c r="B233" s="3">
        <v>3706679.4</v>
      </c>
      <c r="C233" s="3">
        <v>5601679.4000000004</v>
      </c>
      <c r="D233" s="3">
        <v>47497.2</v>
      </c>
      <c r="E233" s="25">
        <v>229</v>
      </c>
      <c r="G233" s="10">
        <f t="shared" si="6"/>
        <v>5601679.4000000004</v>
      </c>
      <c r="H233" s="53">
        <f t="shared" si="7"/>
        <v>3484</v>
      </c>
    </row>
    <row r="234" spans="1:8" x14ac:dyDescent="0.35">
      <c r="A234" s="21">
        <v>3484.5</v>
      </c>
      <c r="B234" s="3">
        <v>3730466.19</v>
      </c>
      <c r="C234" s="3">
        <v>5625466.1899999995</v>
      </c>
      <c r="D234" s="3">
        <v>47649.970000100002</v>
      </c>
      <c r="E234" s="25">
        <v>230</v>
      </c>
      <c r="G234" s="10">
        <f t="shared" si="6"/>
        <v>5625466.1899999995</v>
      </c>
      <c r="H234" s="53">
        <f t="shared" si="7"/>
        <v>3484.5</v>
      </c>
    </row>
    <row r="235" spans="1:8" x14ac:dyDescent="0.35">
      <c r="A235" s="21">
        <v>3485</v>
      </c>
      <c r="B235" s="3">
        <v>3754329.37</v>
      </c>
      <c r="C235" s="3">
        <v>5649329.3700000001</v>
      </c>
      <c r="D235" s="3">
        <v>47802.75</v>
      </c>
      <c r="E235" s="25">
        <v>231</v>
      </c>
      <c r="G235" s="10">
        <f t="shared" si="6"/>
        <v>5649329.3700000001</v>
      </c>
      <c r="H235" s="53">
        <f t="shared" si="7"/>
        <v>3485</v>
      </c>
    </row>
    <row r="236" spans="1:8" x14ac:dyDescent="0.35">
      <c r="A236" s="21">
        <v>3485.5</v>
      </c>
      <c r="B236" s="3">
        <v>3778268.94</v>
      </c>
      <c r="C236" s="3">
        <v>5673268.9399999995</v>
      </c>
      <c r="D236" s="3">
        <v>47955.520000099998</v>
      </c>
      <c r="E236" s="25">
        <v>232</v>
      </c>
      <c r="G236" s="10">
        <f t="shared" si="6"/>
        <v>5673268.9399999995</v>
      </c>
      <c r="H236" s="53">
        <f t="shared" si="7"/>
        <v>3485.5</v>
      </c>
    </row>
    <row r="237" spans="1:8" x14ac:dyDescent="0.35">
      <c r="A237" s="21">
        <v>3486</v>
      </c>
      <c r="B237" s="3">
        <v>3802284.9</v>
      </c>
      <c r="C237" s="3">
        <v>5697284.9000000004</v>
      </c>
      <c r="D237" s="3">
        <v>48108.300000099996</v>
      </c>
      <c r="E237" s="25">
        <v>233</v>
      </c>
      <c r="G237" s="10">
        <f t="shared" si="6"/>
        <v>5697284.9000000004</v>
      </c>
      <c r="H237" s="53">
        <f t="shared" si="7"/>
        <v>3486</v>
      </c>
    </row>
    <row r="238" spans="1:8" x14ac:dyDescent="0.35">
      <c r="A238" s="21">
        <v>3486.5</v>
      </c>
      <c r="B238" s="3">
        <v>3826377.24</v>
      </c>
      <c r="C238" s="3">
        <v>5721377.2400000002</v>
      </c>
      <c r="D238" s="3">
        <v>48261.069999899999</v>
      </c>
      <c r="E238" s="25">
        <v>234</v>
      </c>
      <c r="G238" s="10">
        <f t="shared" si="6"/>
        <v>5721377.2400000002</v>
      </c>
      <c r="H238" s="53">
        <f t="shared" si="7"/>
        <v>3486.5</v>
      </c>
    </row>
    <row r="239" spans="1:8" x14ac:dyDescent="0.35">
      <c r="A239" s="21">
        <v>3487</v>
      </c>
      <c r="B239" s="3">
        <v>3850545.97</v>
      </c>
      <c r="C239" s="3">
        <v>5745545.9700000007</v>
      </c>
      <c r="D239" s="3">
        <v>48413.850000099999</v>
      </c>
      <c r="E239" s="25">
        <v>235</v>
      </c>
      <c r="G239" s="10">
        <f t="shared" si="6"/>
        <v>5745545.9700000007</v>
      </c>
      <c r="H239" s="53">
        <f t="shared" si="7"/>
        <v>3487</v>
      </c>
    </row>
    <row r="240" spans="1:8" x14ac:dyDescent="0.35">
      <c r="A240" s="21">
        <v>3487.5</v>
      </c>
      <c r="B240" s="3">
        <v>3874791.09</v>
      </c>
      <c r="C240" s="3">
        <v>5769791.0899999999</v>
      </c>
      <c r="D240" s="3">
        <v>48566.619999900002</v>
      </c>
      <c r="E240" s="25">
        <v>236</v>
      </c>
      <c r="G240" s="10">
        <f t="shared" si="6"/>
        <v>5769791.0899999999</v>
      </c>
      <c r="H240" s="53">
        <f t="shared" si="7"/>
        <v>3487.5</v>
      </c>
    </row>
    <row r="241" spans="1:8" x14ac:dyDescent="0.35">
      <c r="A241" s="21">
        <v>3488</v>
      </c>
      <c r="B241" s="3">
        <v>3899112.6</v>
      </c>
      <c r="C241" s="3">
        <v>5794112.5999999996</v>
      </c>
      <c r="D241" s="3">
        <v>48719.399999900001</v>
      </c>
      <c r="E241" s="25">
        <v>237</v>
      </c>
      <c r="G241" s="10">
        <f t="shared" si="6"/>
        <v>5794112.5999999996</v>
      </c>
      <c r="H241" s="53">
        <f t="shared" si="7"/>
        <v>3488</v>
      </c>
    </row>
    <row r="242" spans="1:8" x14ac:dyDescent="0.35">
      <c r="A242" s="21">
        <v>3488.5</v>
      </c>
      <c r="B242" s="3">
        <v>3923510.49</v>
      </c>
      <c r="C242" s="3">
        <v>5818510.4900000002</v>
      </c>
      <c r="D242" s="3">
        <v>48872.17</v>
      </c>
      <c r="E242" s="25">
        <v>238</v>
      </c>
      <c r="G242" s="10">
        <f t="shared" si="6"/>
        <v>5818510.4900000002</v>
      </c>
      <c r="H242" s="53">
        <f t="shared" si="7"/>
        <v>3488.5</v>
      </c>
    </row>
    <row r="243" spans="1:8" x14ac:dyDescent="0.35">
      <c r="A243" s="21">
        <v>3489</v>
      </c>
      <c r="B243" s="3">
        <v>3947984.77</v>
      </c>
      <c r="C243" s="3">
        <v>5842984.7699999996</v>
      </c>
      <c r="D243" s="3">
        <v>49024.949999900004</v>
      </c>
      <c r="E243" s="25">
        <v>239</v>
      </c>
      <c r="G243" s="10">
        <f t="shared" si="6"/>
        <v>5842984.7699999996</v>
      </c>
      <c r="H243" s="53">
        <f t="shared" si="7"/>
        <v>3489</v>
      </c>
    </row>
    <row r="244" spans="1:8" x14ac:dyDescent="0.35">
      <c r="A244" s="21">
        <v>3489.5</v>
      </c>
      <c r="B244" s="3">
        <v>3972535.44</v>
      </c>
      <c r="C244" s="3">
        <v>5867535.4399999995</v>
      </c>
      <c r="D244" s="3">
        <v>49177.72</v>
      </c>
      <c r="E244" s="25">
        <v>240</v>
      </c>
      <c r="G244" s="10">
        <f t="shared" si="6"/>
        <v>5867535.4399999995</v>
      </c>
      <c r="H244" s="53">
        <f t="shared" si="7"/>
        <v>3489.5</v>
      </c>
    </row>
    <row r="245" spans="1:8" x14ac:dyDescent="0.35">
      <c r="A245" s="21">
        <v>3490</v>
      </c>
      <c r="B245" s="3">
        <v>3997162.5</v>
      </c>
      <c r="C245" s="3">
        <v>5892162.5</v>
      </c>
      <c r="D245" s="3">
        <v>49330.499999899999</v>
      </c>
      <c r="E245" s="25">
        <v>241</v>
      </c>
      <c r="G245" s="10">
        <f t="shared" si="6"/>
        <v>5892162.5</v>
      </c>
      <c r="H245" s="53">
        <f t="shared" si="7"/>
        <v>3490</v>
      </c>
    </row>
    <row r="246" spans="1:8" x14ac:dyDescent="0.35">
      <c r="A246" s="21">
        <v>3490.5</v>
      </c>
      <c r="B246" s="3">
        <v>4021865.94</v>
      </c>
      <c r="C246" s="3">
        <v>5916865.9399999995</v>
      </c>
      <c r="D246" s="3">
        <v>49483.27</v>
      </c>
      <c r="E246" s="25">
        <v>242</v>
      </c>
      <c r="G246" s="10">
        <f t="shared" si="6"/>
        <v>5916865.9399999995</v>
      </c>
      <c r="H246" s="53">
        <f t="shared" si="7"/>
        <v>3490.5</v>
      </c>
    </row>
    <row r="247" spans="1:8" x14ac:dyDescent="0.35">
      <c r="A247" s="21">
        <v>3491</v>
      </c>
      <c r="B247" s="3">
        <v>4046645.77</v>
      </c>
      <c r="C247" s="3">
        <v>5941645.7699999996</v>
      </c>
      <c r="D247" s="3">
        <v>49636.05</v>
      </c>
      <c r="E247" s="25">
        <v>243</v>
      </c>
      <c r="G247" s="10">
        <f t="shared" si="6"/>
        <v>5941645.7699999996</v>
      </c>
      <c r="H247" s="53">
        <f t="shared" si="7"/>
        <v>3491</v>
      </c>
    </row>
    <row r="248" spans="1:8" x14ac:dyDescent="0.35">
      <c r="A248" s="21">
        <v>3491.5</v>
      </c>
      <c r="B248" s="3">
        <v>4071501.99</v>
      </c>
      <c r="C248" s="3">
        <v>5966501.9900000002</v>
      </c>
      <c r="D248" s="3">
        <v>49788.8200001</v>
      </c>
      <c r="E248" s="25">
        <v>244</v>
      </c>
      <c r="G248" s="10">
        <f t="shared" si="6"/>
        <v>5966501.9900000002</v>
      </c>
      <c r="H248" s="53">
        <f t="shared" si="7"/>
        <v>3491.5</v>
      </c>
    </row>
    <row r="249" spans="1:8" x14ac:dyDescent="0.35">
      <c r="A249" s="21">
        <v>3492</v>
      </c>
      <c r="B249" s="3">
        <v>4096434.6</v>
      </c>
      <c r="C249" s="3">
        <v>5991434.5999999996</v>
      </c>
      <c r="D249" s="3">
        <v>49941.599999999999</v>
      </c>
      <c r="E249" s="25">
        <v>245</v>
      </c>
      <c r="G249" s="10">
        <f t="shared" si="6"/>
        <v>5991434.5999999996</v>
      </c>
      <c r="H249" s="53">
        <f t="shared" si="7"/>
        <v>3492</v>
      </c>
    </row>
    <row r="250" spans="1:8" x14ac:dyDescent="0.35">
      <c r="A250" s="21">
        <v>3492.5</v>
      </c>
      <c r="B250" s="3">
        <v>4121443.59</v>
      </c>
      <c r="C250" s="3">
        <v>6016443.5899999999</v>
      </c>
      <c r="D250" s="3">
        <v>50094.370000100003</v>
      </c>
      <c r="E250" s="25">
        <v>246</v>
      </c>
      <c r="G250" s="10">
        <f t="shared" si="6"/>
        <v>6016443.5899999999</v>
      </c>
      <c r="H250" s="53">
        <f t="shared" si="7"/>
        <v>3492.5</v>
      </c>
    </row>
    <row r="251" spans="1:8" x14ac:dyDescent="0.35">
      <c r="A251" s="21">
        <v>3493</v>
      </c>
      <c r="B251" s="3">
        <v>4146528.97</v>
      </c>
      <c r="C251" s="3">
        <v>6041528.9700000007</v>
      </c>
      <c r="D251" s="3">
        <v>50247.150000100002</v>
      </c>
      <c r="E251" s="25">
        <v>247</v>
      </c>
      <c r="G251" s="10">
        <f t="shared" si="6"/>
        <v>6041528.9700000007</v>
      </c>
      <c r="H251" s="53">
        <f t="shared" si="7"/>
        <v>3493</v>
      </c>
    </row>
    <row r="252" spans="1:8" x14ac:dyDescent="0.35">
      <c r="A252" s="21">
        <v>3493.5</v>
      </c>
      <c r="B252" s="3">
        <v>4171690.74</v>
      </c>
      <c r="C252" s="3">
        <v>6066690.7400000002</v>
      </c>
      <c r="D252" s="3">
        <v>50399.919999899997</v>
      </c>
      <c r="E252" s="25">
        <v>248</v>
      </c>
      <c r="G252" s="10">
        <f t="shared" si="6"/>
        <v>6066690.7400000002</v>
      </c>
      <c r="H252" s="53">
        <f t="shared" si="7"/>
        <v>3493.5</v>
      </c>
    </row>
    <row r="253" spans="1:8" x14ac:dyDescent="0.35">
      <c r="A253" s="21">
        <v>3494</v>
      </c>
      <c r="B253" s="3">
        <v>4196928.9000000004</v>
      </c>
      <c r="C253" s="3">
        <v>6091928.9000000004</v>
      </c>
      <c r="D253" s="3">
        <v>50552.700000099998</v>
      </c>
      <c r="E253" s="25">
        <v>249</v>
      </c>
      <c r="G253" s="10">
        <f t="shared" si="6"/>
        <v>6091928.9000000004</v>
      </c>
      <c r="H253" s="53">
        <f t="shared" si="7"/>
        <v>3494</v>
      </c>
    </row>
    <row r="254" spans="1:8" x14ac:dyDescent="0.35">
      <c r="A254" s="21">
        <v>3494.5</v>
      </c>
      <c r="B254" s="3">
        <v>4222243.4400000004</v>
      </c>
      <c r="C254" s="3">
        <v>6117243.4400000004</v>
      </c>
      <c r="D254" s="3">
        <v>50705.4699999</v>
      </c>
      <c r="E254" s="25">
        <v>250</v>
      </c>
      <c r="G254" s="10">
        <f t="shared" si="6"/>
        <v>6117243.4400000004</v>
      </c>
      <c r="H254" s="53">
        <f t="shared" si="7"/>
        <v>3494.5</v>
      </c>
    </row>
    <row r="255" spans="1:8" x14ac:dyDescent="0.35">
      <c r="A255" s="21">
        <v>3495</v>
      </c>
      <c r="B255" s="3">
        <v>4247634.37</v>
      </c>
      <c r="C255" s="3">
        <v>6142634.3700000001</v>
      </c>
      <c r="D255" s="3">
        <v>50858.250000100001</v>
      </c>
      <c r="E255" s="25">
        <v>251</v>
      </c>
      <c r="G255" s="10">
        <f t="shared" si="6"/>
        <v>6142634.3700000001</v>
      </c>
      <c r="H255" s="53">
        <f t="shared" si="7"/>
        <v>3495</v>
      </c>
    </row>
    <row r="256" spans="1:8" x14ac:dyDescent="0.35">
      <c r="A256" s="21">
        <v>3495.5</v>
      </c>
      <c r="B256" s="3">
        <v>4273101.6900000004</v>
      </c>
      <c r="C256" s="3">
        <v>6168101.6900000004</v>
      </c>
      <c r="D256" s="3">
        <v>51011.02</v>
      </c>
      <c r="E256" s="25">
        <v>252</v>
      </c>
      <c r="G256" s="10">
        <f t="shared" si="6"/>
        <v>6168101.6900000004</v>
      </c>
      <c r="H256" s="53">
        <f t="shared" si="7"/>
        <v>3495.5</v>
      </c>
    </row>
    <row r="257" spans="1:8" x14ac:dyDescent="0.35">
      <c r="A257" s="21">
        <v>3496</v>
      </c>
      <c r="B257" s="3">
        <v>4298645.4000000004</v>
      </c>
      <c r="C257" s="3">
        <v>6193645.4000000004</v>
      </c>
      <c r="D257" s="3">
        <v>51163.799999900002</v>
      </c>
      <c r="E257" s="25">
        <v>253</v>
      </c>
      <c r="G257" s="10">
        <f t="shared" si="6"/>
        <v>6193645.4000000004</v>
      </c>
      <c r="H257" s="53">
        <f t="shared" si="7"/>
        <v>3496</v>
      </c>
    </row>
    <row r="258" spans="1:8" x14ac:dyDescent="0.35">
      <c r="A258" s="21">
        <v>3496.5</v>
      </c>
      <c r="B258" s="3">
        <v>4324265.49</v>
      </c>
      <c r="C258" s="3">
        <v>6219265.4900000002</v>
      </c>
      <c r="D258" s="3">
        <v>51316.57</v>
      </c>
      <c r="E258" s="25">
        <v>254</v>
      </c>
      <c r="G258" s="10">
        <f t="shared" si="6"/>
        <v>6219265.4900000002</v>
      </c>
      <c r="H258" s="53">
        <f t="shared" si="7"/>
        <v>3496.5</v>
      </c>
    </row>
    <row r="259" spans="1:8" x14ac:dyDescent="0.35">
      <c r="A259" s="21">
        <v>3497</v>
      </c>
      <c r="B259" s="3">
        <v>4349961.97</v>
      </c>
      <c r="C259" s="3">
        <v>6244961.9699999997</v>
      </c>
      <c r="D259" s="3">
        <v>51469.349999899998</v>
      </c>
      <c r="E259" s="25">
        <v>255</v>
      </c>
      <c r="G259" s="10">
        <f t="shared" si="6"/>
        <v>6244961.9699999997</v>
      </c>
      <c r="H259" s="53">
        <f t="shared" si="7"/>
        <v>3497</v>
      </c>
    </row>
    <row r="260" spans="1:8" x14ac:dyDescent="0.35">
      <c r="A260" s="21">
        <v>3497.5</v>
      </c>
      <c r="B260" s="3">
        <v>4375734.84</v>
      </c>
      <c r="C260" s="3">
        <v>6270734.8399999999</v>
      </c>
      <c r="D260" s="3">
        <v>51622.12</v>
      </c>
      <c r="E260" s="25">
        <v>256</v>
      </c>
      <c r="G260" s="10">
        <f t="shared" si="6"/>
        <v>6270734.8399999999</v>
      </c>
      <c r="H260" s="53">
        <f t="shared" si="7"/>
        <v>3497.5</v>
      </c>
    </row>
    <row r="261" spans="1:8" x14ac:dyDescent="0.35">
      <c r="A261" s="21">
        <v>3498</v>
      </c>
      <c r="B261" s="3">
        <v>4401584.0999999996</v>
      </c>
      <c r="C261" s="3">
        <v>6296584.0999999996</v>
      </c>
      <c r="D261" s="3">
        <v>51774.9</v>
      </c>
      <c r="E261" s="25">
        <v>257</v>
      </c>
      <c r="G261" s="10">
        <f t="shared" si="6"/>
        <v>6296584.0999999996</v>
      </c>
      <c r="H261" s="53">
        <f t="shared" si="7"/>
        <v>3498</v>
      </c>
    </row>
    <row r="262" spans="1:8" x14ac:dyDescent="0.35">
      <c r="A262" s="21">
        <v>3498.5</v>
      </c>
      <c r="B262" s="3">
        <v>4427509.74</v>
      </c>
      <c r="C262" s="3">
        <v>6322509.7400000002</v>
      </c>
      <c r="D262" s="3">
        <v>51927.670000099999</v>
      </c>
      <c r="E262" s="25">
        <v>258</v>
      </c>
      <c r="G262" s="10">
        <f t="shared" ref="G262:G325" si="8">C262</f>
        <v>6322509.7400000002</v>
      </c>
      <c r="H262" s="53">
        <f t="shared" ref="H262:H325" si="9">A262</f>
        <v>3498.5</v>
      </c>
    </row>
    <row r="263" spans="1:8" x14ac:dyDescent="0.35">
      <c r="A263" s="21">
        <v>3499</v>
      </c>
      <c r="B263" s="3">
        <v>4453511.7699999996</v>
      </c>
      <c r="C263" s="3">
        <v>6348511.7699999996</v>
      </c>
      <c r="D263" s="3">
        <v>52080.45</v>
      </c>
      <c r="E263" s="25">
        <v>259</v>
      </c>
      <c r="G263" s="10">
        <f t="shared" si="8"/>
        <v>6348511.7699999996</v>
      </c>
      <c r="H263" s="53">
        <f t="shared" si="9"/>
        <v>3499</v>
      </c>
    </row>
    <row r="264" spans="1:8" x14ac:dyDescent="0.35">
      <c r="A264" s="21">
        <v>3499.5</v>
      </c>
      <c r="B264" s="3">
        <v>4479590.1900000004</v>
      </c>
      <c r="C264" s="3">
        <v>6374590.1900000004</v>
      </c>
      <c r="D264" s="3">
        <v>52233.220000100002</v>
      </c>
      <c r="E264" s="25">
        <v>260</v>
      </c>
      <c r="G264" s="10">
        <f t="shared" si="8"/>
        <v>6374590.1900000004</v>
      </c>
      <c r="H264" s="53">
        <f t="shared" si="9"/>
        <v>3499.5</v>
      </c>
    </row>
    <row r="265" spans="1:8" x14ac:dyDescent="0.35">
      <c r="A265" s="21">
        <v>3500</v>
      </c>
      <c r="B265" s="3">
        <v>4505745</v>
      </c>
      <c r="C265" s="3">
        <v>6400745</v>
      </c>
      <c r="D265" s="3">
        <v>52386</v>
      </c>
      <c r="E265" s="25">
        <v>261</v>
      </c>
      <c r="G265" s="10">
        <f t="shared" si="8"/>
        <v>6400745</v>
      </c>
      <c r="H265" s="53">
        <f t="shared" si="9"/>
        <v>3500</v>
      </c>
    </row>
    <row r="266" spans="1:8" x14ac:dyDescent="0.35">
      <c r="A266" s="21">
        <v>3500.5</v>
      </c>
      <c r="B266" s="3">
        <v>4531982.3099999996</v>
      </c>
      <c r="C266" s="3">
        <v>6426982.3099999996</v>
      </c>
      <c r="D266" s="3">
        <v>52563.250000100001</v>
      </c>
      <c r="E266" s="25">
        <v>262</v>
      </c>
      <c r="G266" s="10">
        <f t="shared" si="8"/>
        <v>6426982.3099999996</v>
      </c>
      <c r="H266" s="53">
        <f t="shared" si="9"/>
        <v>3500.5</v>
      </c>
    </row>
    <row r="267" spans="1:8" x14ac:dyDescent="0.35">
      <c r="A267" s="21">
        <v>3501</v>
      </c>
      <c r="B267" s="3">
        <v>4558308.25</v>
      </c>
      <c r="C267" s="3">
        <v>6453308.25</v>
      </c>
      <c r="D267" s="3">
        <v>52740.500000100001</v>
      </c>
      <c r="E267" s="25">
        <v>263</v>
      </c>
      <c r="G267" s="10">
        <f t="shared" si="8"/>
        <v>6453308.25</v>
      </c>
      <c r="H267" s="53">
        <f t="shared" si="9"/>
        <v>3501</v>
      </c>
    </row>
    <row r="268" spans="1:8" x14ac:dyDescent="0.35">
      <c r="A268" s="21">
        <v>3501.5</v>
      </c>
      <c r="B268" s="3">
        <v>4584722.8099999996</v>
      </c>
      <c r="C268" s="3">
        <v>6479722.8099999996</v>
      </c>
      <c r="D268" s="3">
        <v>52917.749999899999</v>
      </c>
      <c r="E268" s="25">
        <v>264</v>
      </c>
      <c r="G268" s="10">
        <f t="shared" si="8"/>
        <v>6479722.8099999996</v>
      </c>
      <c r="H268" s="53">
        <f t="shared" si="9"/>
        <v>3501.5</v>
      </c>
    </row>
    <row r="269" spans="1:8" x14ac:dyDescent="0.35">
      <c r="A269" s="21">
        <v>3502</v>
      </c>
      <c r="B269" s="3">
        <v>4611226</v>
      </c>
      <c r="C269" s="3">
        <v>6506226</v>
      </c>
      <c r="D269" s="3">
        <v>53094.999999899999</v>
      </c>
      <c r="E269" s="25">
        <v>265</v>
      </c>
      <c r="G269" s="10">
        <f t="shared" si="8"/>
        <v>6506226</v>
      </c>
      <c r="H269" s="53">
        <f t="shared" si="9"/>
        <v>3502</v>
      </c>
    </row>
    <row r="270" spans="1:8" x14ac:dyDescent="0.35">
      <c r="A270" s="21">
        <v>3502.5</v>
      </c>
      <c r="B270" s="3">
        <v>4637817.8099999996</v>
      </c>
      <c r="C270" s="3">
        <v>6532817.8099999996</v>
      </c>
      <c r="D270" s="3">
        <v>53272.25</v>
      </c>
      <c r="E270" s="25">
        <v>266</v>
      </c>
      <c r="G270" s="10">
        <f t="shared" si="8"/>
        <v>6532817.8099999996</v>
      </c>
      <c r="H270" s="53">
        <f t="shared" si="9"/>
        <v>3502.5</v>
      </c>
    </row>
    <row r="271" spans="1:8" x14ac:dyDescent="0.35">
      <c r="A271" s="21">
        <v>3503</v>
      </c>
      <c r="B271" s="3">
        <v>4664498.25</v>
      </c>
      <c r="C271" s="3">
        <v>6559498.25</v>
      </c>
      <c r="D271" s="3">
        <v>53449.5</v>
      </c>
      <c r="E271" s="25">
        <v>267</v>
      </c>
      <c r="G271" s="10">
        <f t="shared" si="8"/>
        <v>6559498.25</v>
      </c>
      <c r="H271" s="53">
        <f t="shared" si="9"/>
        <v>3503</v>
      </c>
    </row>
    <row r="272" spans="1:8" x14ac:dyDescent="0.35">
      <c r="A272" s="21">
        <v>3503.5</v>
      </c>
      <c r="B272" s="3">
        <v>4691267.3099999996</v>
      </c>
      <c r="C272" s="3">
        <v>6586267.3099999996</v>
      </c>
      <c r="D272" s="3">
        <v>53626.75</v>
      </c>
      <c r="E272" s="25">
        <v>268</v>
      </c>
      <c r="G272" s="10">
        <f t="shared" si="8"/>
        <v>6586267.3099999996</v>
      </c>
      <c r="H272" s="53">
        <f t="shared" si="9"/>
        <v>3503.5</v>
      </c>
    </row>
    <row r="273" spans="1:8" x14ac:dyDescent="0.35">
      <c r="A273" s="21">
        <v>3504</v>
      </c>
      <c r="B273" s="3">
        <v>4718125</v>
      </c>
      <c r="C273" s="3">
        <v>6613125</v>
      </c>
      <c r="D273" s="3">
        <v>53804</v>
      </c>
      <c r="E273" s="25">
        <v>269</v>
      </c>
      <c r="G273" s="10">
        <f t="shared" si="8"/>
        <v>6613125</v>
      </c>
      <c r="H273" s="53">
        <f t="shared" si="9"/>
        <v>3504</v>
      </c>
    </row>
    <row r="274" spans="1:8" x14ac:dyDescent="0.35">
      <c r="A274" s="21">
        <v>3504.5</v>
      </c>
      <c r="B274" s="3">
        <v>4745071.3099999996</v>
      </c>
      <c r="C274" s="3">
        <v>6640071.3099999996</v>
      </c>
      <c r="D274" s="3">
        <v>53981.250000100001</v>
      </c>
      <c r="E274" s="25">
        <v>270</v>
      </c>
      <c r="G274" s="10">
        <f t="shared" si="8"/>
        <v>6640071.3099999996</v>
      </c>
      <c r="H274" s="53">
        <f t="shared" si="9"/>
        <v>3504.5</v>
      </c>
    </row>
    <row r="275" spans="1:8" x14ac:dyDescent="0.35">
      <c r="A275" s="21">
        <v>3505</v>
      </c>
      <c r="B275" s="3">
        <v>4772106.25</v>
      </c>
      <c r="C275" s="3">
        <v>6667106.25</v>
      </c>
      <c r="D275" s="3">
        <v>54158.500000100001</v>
      </c>
      <c r="E275" s="25">
        <v>271</v>
      </c>
      <c r="G275" s="10">
        <f t="shared" si="8"/>
        <v>6667106.25</v>
      </c>
      <c r="H275" s="53">
        <f t="shared" si="9"/>
        <v>3505</v>
      </c>
    </row>
    <row r="276" spans="1:8" x14ac:dyDescent="0.35">
      <c r="A276" s="21">
        <v>3505.5</v>
      </c>
      <c r="B276" s="3">
        <v>4799229.8099999996</v>
      </c>
      <c r="C276" s="3">
        <v>6694229.8099999996</v>
      </c>
      <c r="D276" s="3">
        <v>54335.749999899999</v>
      </c>
      <c r="E276" s="25">
        <v>272</v>
      </c>
      <c r="G276" s="10">
        <f t="shared" si="8"/>
        <v>6694229.8099999996</v>
      </c>
      <c r="H276" s="53">
        <f t="shared" si="9"/>
        <v>3505.5</v>
      </c>
    </row>
    <row r="277" spans="1:8" x14ac:dyDescent="0.35">
      <c r="A277" s="21">
        <v>3506</v>
      </c>
      <c r="B277" s="3">
        <v>4826442</v>
      </c>
      <c r="C277" s="3">
        <v>6721442</v>
      </c>
      <c r="D277" s="3">
        <v>54512.999999899999</v>
      </c>
      <c r="E277" s="25">
        <v>273</v>
      </c>
      <c r="G277" s="10">
        <f t="shared" si="8"/>
        <v>6721442</v>
      </c>
      <c r="H277" s="53">
        <f t="shared" si="9"/>
        <v>3506</v>
      </c>
    </row>
    <row r="278" spans="1:8" x14ac:dyDescent="0.35">
      <c r="A278" s="21">
        <v>3506.5</v>
      </c>
      <c r="B278" s="3">
        <v>4853742.8099999996</v>
      </c>
      <c r="C278" s="3">
        <v>6748742.8099999996</v>
      </c>
      <c r="D278" s="3">
        <v>54690.25</v>
      </c>
      <c r="E278" s="25">
        <v>274</v>
      </c>
      <c r="G278" s="10">
        <f t="shared" si="8"/>
        <v>6748742.8099999996</v>
      </c>
      <c r="H278" s="53">
        <f t="shared" si="9"/>
        <v>3506.5</v>
      </c>
    </row>
    <row r="279" spans="1:8" x14ac:dyDescent="0.35">
      <c r="A279" s="21">
        <v>3507</v>
      </c>
      <c r="B279" s="3">
        <v>4881132.25</v>
      </c>
      <c r="C279" s="3">
        <v>6776132.25</v>
      </c>
      <c r="D279" s="3">
        <v>54867.5</v>
      </c>
      <c r="E279" s="25">
        <v>275</v>
      </c>
      <c r="G279" s="10">
        <f t="shared" si="8"/>
        <v>6776132.25</v>
      </c>
      <c r="H279" s="53">
        <f t="shared" si="9"/>
        <v>3507</v>
      </c>
    </row>
    <row r="280" spans="1:8" x14ac:dyDescent="0.35">
      <c r="A280" s="21">
        <v>3507.5</v>
      </c>
      <c r="B280" s="3">
        <v>4908610.3099999996</v>
      </c>
      <c r="C280" s="3">
        <v>6803610.3099999996</v>
      </c>
      <c r="D280" s="3">
        <v>55044.75</v>
      </c>
      <c r="E280" s="25">
        <v>276</v>
      </c>
      <c r="G280" s="10">
        <f t="shared" si="8"/>
        <v>6803610.3099999996</v>
      </c>
      <c r="H280" s="53">
        <f t="shared" si="9"/>
        <v>3507.5</v>
      </c>
    </row>
    <row r="281" spans="1:8" x14ac:dyDescent="0.35">
      <c r="A281" s="21">
        <v>3508</v>
      </c>
      <c r="B281" s="3">
        <v>4936177</v>
      </c>
      <c r="C281" s="3">
        <v>6831177</v>
      </c>
      <c r="D281" s="3">
        <v>55222.000000100001</v>
      </c>
      <c r="E281" s="25">
        <v>277</v>
      </c>
      <c r="G281" s="10">
        <f t="shared" si="8"/>
        <v>6831177</v>
      </c>
      <c r="H281" s="53">
        <f t="shared" si="9"/>
        <v>3508</v>
      </c>
    </row>
    <row r="282" spans="1:8" x14ac:dyDescent="0.35">
      <c r="A282" s="21">
        <v>3508.5</v>
      </c>
      <c r="B282" s="3">
        <v>4963832.3099999996</v>
      </c>
      <c r="C282" s="3">
        <v>6858832.3099999996</v>
      </c>
      <c r="D282" s="3">
        <v>55399.250000100001</v>
      </c>
      <c r="E282" s="25">
        <v>278</v>
      </c>
      <c r="G282" s="10">
        <f t="shared" si="8"/>
        <v>6858832.3099999996</v>
      </c>
      <c r="H282" s="53">
        <f t="shared" si="9"/>
        <v>3508.5</v>
      </c>
    </row>
    <row r="283" spans="1:8" x14ac:dyDescent="0.35">
      <c r="A283" s="21">
        <v>3509</v>
      </c>
      <c r="B283" s="3">
        <v>4991576.25</v>
      </c>
      <c r="C283" s="3">
        <v>6886576.25</v>
      </c>
      <c r="D283" s="3">
        <v>55576.500000100001</v>
      </c>
      <c r="E283" s="25">
        <v>279</v>
      </c>
      <c r="G283" s="10">
        <f t="shared" si="8"/>
        <v>6886576.25</v>
      </c>
      <c r="H283" s="53">
        <f t="shared" si="9"/>
        <v>3509</v>
      </c>
    </row>
    <row r="284" spans="1:8" x14ac:dyDescent="0.35">
      <c r="A284" s="21">
        <v>3509.5</v>
      </c>
      <c r="B284" s="3">
        <v>5019408.8099999996</v>
      </c>
      <c r="C284" s="3">
        <v>6914408.8099999996</v>
      </c>
      <c r="D284" s="3">
        <v>55753.749999899999</v>
      </c>
      <c r="E284" s="25">
        <v>280</v>
      </c>
      <c r="G284" s="10">
        <f t="shared" si="8"/>
        <v>6914408.8099999996</v>
      </c>
      <c r="H284" s="53">
        <f t="shared" si="9"/>
        <v>3509.5</v>
      </c>
    </row>
    <row r="285" spans="1:8" x14ac:dyDescent="0.35">
      <c r="A285" s="21">
        <v>3510</v>
      </c>
      <c r="B285" s="3">
        <v>5047330</v>
      </c>
      <c r="C285" s="3">
        <v>6942330</v>
      </c>
      <c r="D285" s="3">
        <v>55930.999999899999</v>
      </c>
      <c r="E285" s="25">
        <v>281</v>
      </c>
      <c r="G285" s="10">
        <f t="shared" si="8"/>
        <v>6942330</v>
      </c>
      <c r="H285" s="53">
        <f t="shared" si="9"/>
        <v>3510</v>
      </c>
    </row>
    <row r="286" spans="1:8" x14ac:dyDescent="0.35">
      <c r="A286" s="21">
        <v>3510.5</v>
      </c>
      <c r="B286" s="3">
        <v>5075339.8099999996</v>
      </c>
      <c r="C286" s="3">
        <v>6970339.8099999996</v>
      </c>
      <c r="D286" s="3">
        <v>56108.25</v>
      </c>
      <c r="E286" s="25">
        <v>282</v>
      </c>
      <c r="G286" s="10">
        <f t="shared" si="8"/>
        <v>6970339.8099999996</v>
      </c>
      <c r="H286" s="53">
        <f t="shared" si="9"/>
        <v>3510.5</v>
      </c>
    </row>
    <row r="287" spans="1:8" x14ac:dyDescent="0.35">
      <c r="A287" s="21">
        <v>3511</v>
      </c>
      <c r="B287" s="3">
        <v>5103438.25</v>
      </c>
      <c r="C287" s="3">
        <v>6998438.25</v>
      </c>
      <c r="D287" s="3">
        <v>56285.5</v>
      </c>
      <c r="E287" s="25">
        <v>283</v>
      </c>
      <c r="G287" s="10">
        <f t="shared" si="8"/>
        <v>6998438.25</v>
      </c>
      <c r="H287" s="53">
        <f t="shared" si="9"/>
        <v>3511</v>
      </c>
    </row>
    <row r="288" spans="1:8" x14ac:dyDescent="0.35">
      <c r="A288" s="21">
        <v>3511.5</v>
      </c>
      <c r="B288" s="3">
        <v>5131625.3099999996</v>
      </c>
      <c r="C288" s="3">
        <v>7026625.3099999996</v>
      </c>
      <c r="D288" s="3">
        <v>56462.75</v>
      </c>
      <c r="E288" s="25">
        <v>284</v>
      </c>
      <c r="G288" s="10">
        <f t="shared" si="8"/>
        <v>7026625.3099999996</v>
      </c>
      <c r="H288" s="53">
        <f t="shared" si="9"/>
        <v>3511.5</v>
      </c>
    </row>
    <row r="289" spans="1:8" x14ac:dyDescent="0.35">
      <c r="A289" s="21">
        <v>3512</v>
      </c>
      <c r="B289" s="3">
        <v>5159901</v>
      </c>
      <c r="C289" s="3">
        <v>7054901</v>
      </c>
      <c r="D289" s="3">
        <v>56640.000000100001</v>
      </c>
      <c r="E289" s="25">
        <v>285</v>
      </c>
      <c r="G289" s="10">
        <f t="shared" si="8"/>
        <v>7054901</v>
      </c>
      <c r="H289" s="53">
        <f t="shared" si="9"/>
        <v>3512</v>
      </c>
    </row>
    <row r="290" spans="1:8" x14ac:dyDescent="0.35">
      <c r="A290" s="21">
        <v>3512.5</v>
      </c>
      <c r="B290" s="3">
        <v>5188265.3099999996</v>
      </c>
      <c r="C290" s="3">
        <v>7083265.3099999996</v>
      </c>
      <c r="D290" s="3">
        <v>56817.250000100001</v>
      </c>
      <c r="E290" s="25">
        <v>286</v>
      </c>
      <c r="G290" s="10">
        <f t="shared" si="8"/>
        <v>7083265.3099999996</v>
      </c>
      <c r="H290" s="53">
        <f t="shared" si="9"/>
        <v>3512.5</v>
      </c>
    </row>
    <row r="291" spans="1:8" x14ac:dyDescent="0.35">
      <c r="A291" s="21">
        <v>3513</v>
      </c>
      <c r="B291" s="3">
        <v>5216718.25</v>
      </c>
      <c r="C291" s="3">
        <v>7111718.25</v>
      </c>
      <c r="D291" s="3">
        <v>56994.499999899999</v>
      </c>
      <c r="E291" s="25">
        <v>287</v>
      </c>
      <c r="G291" s="10">
        <f t="shared" si="8"/>
        <v>7111718.25</v>
      </c>
      <c r="H291" s="53">
        <f t="shared" si="9"/>
        <v>3513</v>
      </c>
    </row>
    <row r="292" spans="1:8" x14ac:dyDescent="0.35">
      <c r="A292" s="21">
        <v>3513.5</v>
      </c>
      <c r="B292" s="3">
        <v>5245259.8099999996</v>
      </c>
      <c r="C292" s="3">
        <v>7140259.8099999996</v>
      </c>
      <c r="D292" s="3">
        <v>57171.749999899999</v>
      </c>
      <c r="E292" s="25">
        <v>288</v>
      </c>
      <c r="G292" s="10">
        <f t="shared" si="8"/>
        <v>7140259.8099999996</v>
      </c>
      <c r="H292" s="53">
        <f t="shared" si="9"/>
        <v>3513.5</v>
      </c>
    </row>
    <row r="293" spans="1:8" x14ac:dyDescent="0.35">
      <c r="A293" s="21">
        <v>3514</v>
      </c>
      <c r="B293" s="3">
        <v>5273890</v>
      </c>
      <c r="C293" s="3">
        <v>7168890</v>
      </c>
      <c r="D293" s="3">
        <v>57348.999999899999</v>
      </c>
      <c r="E293" s="25">
        <v>289</v>
      </c>
      <c r="G293" s="10">
        <f t="shared" si="8"/>
        <v>7168890</v>
      </c>
      <c r="H293" s="53">
        <f t="shared" si="9"/>
        <v>3514</v>
      </c>
    </row>
    <row r="294" spans="1:8" x14ac:dyDescent="0.35">
      <c r="A294" s="21">
        <v>3514.5</v>
      </c>
      <c r="B294" s="3">
        <v>5302608.8099999996</v>
      </c>
      <c r="C294" s="3">
        <v>7197608.8099999996</v>
      </c>
      <c r="D294" s="3">
        <v>57526.25</v>
      </c>
      <c r="E294" s="25">
        <v>290</v>
      </c>
      <c r="G294" s="10">
        <f t="shared" si="8"/>
        <v>7197608.8099999996</v>
      </c>
      <c r="H294" s="53">
        <f t="shared" si="9"/>
        <v>3514.5</v>
      </c>
    </row>
    <row r="295" spans="1:8" x14ac:dyDescent="0.35">
      <c r="A295" s="21">
        <v>3515</v>
      </c>
      <c r="B295" s="3">
        <v>5331416.25</v>
      </c>
      <c r="C295" s="3">
        <v>7226416.25</v>
      </c>
      <c r="D295" s="3">
        <v>57703.5</v>
      </c>
      <c r="E295" s="25">
        <v>291</v>
      </c>
      <c r="G295" s="10">
        <f t="shared" si="8"/>
        <v>7226416.25</v>
      </c>
      <c r="H295" s="53">
        <f t="shared" si="9"/>
        <v>3515</v>
      </c>
    </row>
    <row r="296" spans="1:8" x14ac:dyDescent="0.35">
      <c r="A296" s="21">
        <v>3515.5</v>
      </c>
      <c r="B296" s="3">
        <v>5360312.3099999996</v>
      </c>
      <c r="C296" s="3">
        <v>7255312.3099999996</v>
      </c>
      <c r="D296" s="3">
        <v>57880.75</v>
      </c>
      <c r="E296" s="25">
        <v>292</v>
      </c>
      <c r="G296" s="10">
        <f t="shared" si="8"/>
        <v>7255312.3099999996</v>
      </c>
      <c r="H296" s="53">
        <f t="shared" si="9"/>
        <v>3515.5</v>
      </c>
    </row>
    <row r="297" spans="1:8" x14ac:dyDescent="0.35">
      <c r="A297" s="21">
        <v>3516</v>
      </c>
      <c r="B297" s="3">
        <v>5389297</v>
      </c>
      <c r="C297" s="3">
        <v>7284297</v>
      </c>
      <c r="D297" s="3">
        <v>58058.000000100001</v>
      </c>
      <c r="E297" s="25">
        <v>293</v>
      </c>
      <c r="G297" s="10">
        <f t="shared" si="8"/>
        <v>7284297</v>
      </c>
      <c r="H297" s="53">
        <f t="shared" si="9"/>
        <v>3516</v>
      </c>
    </row>
    <row r="298" spans="1:8" x14ac:dyDescent="0.35">
      <c r="A298" s="21">
        <v>3516.5</v>
      </c>
      <c r="B298" s="3">
        <v>5418370.3099999996</v>
      </c>
      <c r="C298" s="3">
        <v>7313370.3099999996</v>
      </c>
      <c r="D298" s="3">
        <v>58235.250000100001</v>
      </c>
      <c r="E298" s="25">
        <v>294</v>
      </c>
      <c r="G298" s="10">
        <f t="shared" si="8"/>
        <v>7313370.3099999996</v>
      </c>
      <c r="H298" s="53">
        <f t="shared" si="9"/>
        <v>3516.5</v>
      </c>
    </row>
    <row r="299" spans="1:8" x14ac:dyDescent="0.35">
      <c r="A299" s="21">
        <v>3517</v>
      </c>
      <c r="B299" s="3">
        <v>5447532.25</v>
      </c>
      <c r="C299" s="3">
        <v>7342532.25</v>
      </c>
      <c r="D299" s="3">
        <v>58412.499999899999</v>
      </c>
      <c r="E299" s="25">
        <v>295</v>
      </c>
      <c r="G299" s="10">
        <f t="shared" si="8"/>
        <v>7342532.25</v>
      </c>
      <c r="H299" s="53">
        <f t="shared" si="9"/>
        <v>3517</v>
      </c>
    </row>
    <row r="300" spans="1:8" x14ac:dyDescent="0.35">
      <c r="A300" s="21">
        <v>3517.5</v>
      </c>
      <c r="B300" s="3">
        <v>5476782.8099999996</v>
      </c>
      <c r="C300" s="3">
        <v>7371782.8099999996</v>
      </c>
      <c r="D300" s="3">
        <v>58589.749999899999</v>
      </c>
      <c r="E300" s="25">
        <v>296</v>
      </c>
      <c r="G300" s="10">
        <f t="shared" si="8"/>
        <v>7371782.8099999996</v>
      </c>
      <c r="H300" s="53">
        <f t="shared" si="9"/>
        <v>3517.5</v>
      </c>
    </row>
    <row r="301" spans="1:8" x14ac:dyDescent="0.35">
      <c r="A301" s="21">
        <v>3518</v>
      </c>
      <c r="B301" s="3">
        <v>5506122</v>
      </c>
      <c r="C301" s="3">
        <v>7401122</v>
      </c>
      <c r="D301" s="3">
        <v>58767</v>
      </c>
      <c r="E301" s="25">
        <v>297</v>
      </c>
      <c r="G301" s="10">
        <f t="shared" si="8"/>
        <v>7401122</v>
      </c>
      <c r="H301" s="53">
        <f t="shared" si="9"/>
        <v>3518</v>
      </c>
    </row>
    <row r="302" spans="1:8" x14ac:dyDescent="0.35">
      <c r="A302" s="21">
        <v>3518.5</v>
      </c>
      <c r="B302" s="3">
        <v>5535549.8099999996</v>
      </c>
      <c r="C302" s="3">
        <v>7430549.8099999996</v>
      </c>
      <c r="D302" s="3">
        <v>58944.25</v>
      </c>
      <c r="E302" s="25">
        <v>298</v>
      </c>
      <c r="G302" s="10">
        <f t="shared" si="8"/>
        <v>7430549.8099999996</v>
      </c>
      <c r="H302" s="53">
        <f t="shared" si="9"/>
        <v>3518.5</v>
      </c>
    </row>
    <row r="303" spans="1:8" x14ac:dyDescent="0.35">
      <c r="A303" s="21">
        <v>3519</v>
      </c>
      <c r="B303" s="3">
        <v>5565066.25</v>
      </c>
      <c r="C303" s="3">
        <v>7460066.25</v>
      </c>
      <c r="D303" s="3">
        <v>59121.5</v>
      </c>
      <c r="E303" s="25">
        <v>299</v>
      </c>
      <c r="G303" s="10">
        <f t="shared" si="8"/>
        <v>7460066.25</v>
      </c>
      <c r="H303" s="53">
        <f t="shared" si="9"/>
        <v>3519</v>
      </c>
    </row>
    <row r="304" spans="1:8" x14ac:dyDescent="0.35">
      <c r="A304" s="21">
        <v>3519.5</v>
      </c>
      <c r="B304" s="3">
        <v>5594671.3099999996</v>
      </c>
      <c r="C304" s="3">
        <v>7489671.3099999996</v>
      </c>
      <c r="D304" s="3">
        <v>59298.750000100001</v>
      </c>
      <c r="E304" s="25">
        <v>300</v>
      </c>
      <c r="G304" s="10">
        <f t="shared" si="8"/>
        <v>7489671.3099999996</v>
      </c>
      <c r="H304" s="53">
        <f t="shared" si="9"/>
        <v>3519.5</v>
      </c>
    </row>
    <row r="305" spans="1:8" x14ac:dyDescent="0.35">
      <c r="A305" s="21">
        <v>3520</v>
      </c>
      <c r="B305" s="3">
        <v>5624365</v>
      </c>
      <c r="C305" s="3">
        <v>7519365</v>
      </c>
      <c r="D305" s="3">
        <v>59476.000000100001</v>
      </c>
      <c r="E305" s="25">
        <v>301</v>
      </c>
      <c r="G305" s="10">
        <f t="shared" si="8"/>
        <v>7519365</v>
      </c>
      <c r="H305" s="53">
        <f t="shared" si="9"/>
        <v>3520</v>
      </c>
    </row>
    <row r="306" spans="1:8" x14ac:dyDescent="0.35">
      <c r="A306" s="21">
        <v>3520.5</v>
      </c>
      <c r="B306" s="3">
        <v>5654151.3099999996</v>
      </c>
      <c r="C306" s="3">
        <v>7549151.3099999996</v>
      </c>
      <c r="D306" s="3">
        <v>59669.249999899999</v>
      </c>
      <c r="E306" s="25">
        <v>302</v>
      </c>
      <c r="G306" s="10">
        <f t="shared" si="8"/>
        <v>7549151.3099999996</v>
      </c>
      <c r="H306" s="53">
        <f t="shared" si="9"/>
        <v>3520.5</v>
      </c>
    </row>
    <row r="307" spans="1:8" x14ac:dyDescent="0.35">
      <c r="A307" s="21">
        <v>3521</v>
      </c>
      <c r="B307" s="3">
        <v>5684034.25</v>
      </c>
      <c r="C307" s="3">
        <v>7579034.25</v>
      </c>
      <c r="D307" s="3">
        <v>59862.5</v>
      </c>
      <c r="E307" s="25">
        <v>303</v>
      </c>
      <c r="G307" s="10">
        <f t="shared" si="8"/>
        <v>7579034.25</v>
      </c>
      <c r="H307" s="53">
        <f t="shared" si="9"/>
        <v>3521</v>
      </c>
    </row>
    <row r="308" spans="1:8" x14ac:dyDescent="0.35">
      <c r="A308" s="21">
        <v>3521.5</v>
      </c>
      <c r="B308" s="3">
        <v>5714013.8099999996</v>
      </c>
      <c r="C308" s="3">
        <v>7609013.8099999996</v>
      </c>
      <c r="D308" s="3">
        <v>60055.750000100001</v>
      </c>
      <c r="E308" s="25">
        <v>304</v>
      </c>
      <c r="G308" s="10">
        <f t="shared" si="8"/>
        <v>7609013.8099999996</v>
      </c>
      <c r="H308" s="53">
        <f t="shared" si="9"/>
        <v>3521.5</v>
      </c>
    </row>
    <row r="309" spans="1:8" x14ac:dyDescent="0.35">
      <c r="A309" s="21">
        <v>3522</v>
      </c>
      <c r="B309" s="3">
        <v>5744090</v>
      </c>
      <c r="C309" s="3">
        <v>7639090</v>
      </c>
      <c r="D309" s="3">
        <v>60249</v>
      </c>
      <c r="E309" s="25">
        <v>305</v>
      </c>
      <c r="G309" s="10">
        <f t="shared" si="8"/>
        <v>7639090</v>
      </c>
      <c r="H309" s="53">
        <f t="shared" si="9"/>
        <v>3522</v>
      </c>
    </row>
    <row r="310" spans="1:8" x14ac:dyDescent="0.35">
      <c r="A310" s="21">
        <v>3522.5</v>
      </c>
      <c r="B310" s="3">
        <v>5774262.8099999996</v>
      </c>
      <c r="C310" s="3">
        <v>7669262.8099999996</v>
      </c>
      <c r="D310" s="3">
        <v>60442.25</v>
      </c>
      <c r="E310" s="25">
        <v>306</v>
      </c>
      <c r="G310" s="10">
        <f t="shared" si="8"/>
        <v>7669262.8099999996</v>
      </c>
      <c r="H310" s="53">
        <f t="shared" si="9"/>
        <v>3522.5</v>
      </c>
    </row>
    <row r="311" spans="1:8" x14ac:dyDescent="0.35">
      <c r="A311" s="21">
        <v>3523</v>
      </c>
      <c r="B311" s="3">
        <v>5804532.25</v>
      </c>
      <c r="C311" s="3">
        <v>7699532.25</v>
      </c>
      <c r="D311" s="3">
        <v>60635.499999899999</v>
      </c>
      <c r="E311" s="25">
        <v>307</v>
      </c>
      <c r="G311" s="10">
        <f t="shared" si="8"/>
        <v>7699532.25</v>
      </c>
      <c r="H311" s="53">
        <f t="shared" si="9"/>
        <v>3523</v>
      </c>
    </row>
    <row r="312" spans="1:8" x14ac:dyDescent="0.35">
      <c r="A312" s="21">
        <v>3523.5</v>
      </c>
      <c r="B312" s="3">
        <v>5834898.3099999996</v>
      </c>
      <c r="C312" s="3">
        <v>7729898.3099999996</v>
      </c>
      <c r="D312" s="3">
        <v>60828.75</v>
      </c>
      <c r="E312" s="25">
        <v>308</v>
      </c>
      <c r="G312" s="10">
        <f t="shared" si="8"/>
        <v>7729898.3099999996</v>
      </c>
      <c r="H312" s="53">
        <f t="shared" si="9"/>
        <v>3523.5</v>
      </c>
    </row>
    <row r="313" spans="1:8" x14ac:dyDescent="0.35">
      <c r="A313" s="21">
        <v>3524</v>
      </c>
      <c r="B313" s="3">
        <v>5865361</v>
      </c>
      <c r="C313" s="3">
        <v>7760361</v>
      </c>
      <c r="D313" s="3">
        <v>61022.000000100001</v>
      </c>
      <c r="E313" s="25">
        <v>309</v>
      </c>
      <c r="G313" s="10">
        <f t="shared" si="8"/>
        <v>7760361</v>
      </c>
      <c r="H313" s="53">
        <f t="shared" si="9"/>
        <v>3524</v>
      </c>
    </row>
    <row r="314" spans="1:8" x14ac:dyDescent="0.35">
      <c r="A314" s="21">
        <v>3524.5</v>
      </c>
      <c r="B314" s="3">
        <v>5895920.3099999996</v>
      </c>
      <c r="C314" s="3">
        <v>7790920.3099999996</v>
      </c>
      <c r="D314" s="3">
        <v>61215.249999899999</v>
      </c>
      <c r="E314" s="25">
        <v>310</v>
      </c>
      <c r="G314" s="10">
        <f t="shared" si="8"/>
        <v>7790920.3099999996</v>
      </c>
      <c r="H314" s="53">
        <f t="shared" si="9"/>
        <v>3524.5</v>
      </c>
    </row>
    <row r="315" spans="1:8" x14ac:dyDescent="0.35">
      <c r="A315" s="21">
        <v>3525</v>
      </c>
      <c r="B315" s="3">
        <v>5926576.25</v>
      </c>
      <c r="C315" s="3">
        <v>7821576.25</v>
      </c>
      <c r="D315" s="3">
        <v>61408.5</v>
      </c>
      <c r="E315" s="25">
        <v>311</v>
      </c>
      <c r="G315" s="10">
        <f t="shared" si="8"/>
        <v>7821576.25</v>
      </c>
      <c r="H315" s="53">
        <f t="shared" si="9"/>
        <v>3525</v>
      </c>
    </row>
    <row r="316" spans="1:8" x14ac:dyDescent="0.35">
      <c r="A316" s="21">
        <v>3525.5</v>
      </c>
      <c r="B316" s="3">
        <v>5957328.8099999996</v>
      </c>
      <c r="C316" s="3">
        <v>7852328.8099999996</v>
      </c>
      <c r="D316" s="3">
        <v>61601.750000100001</v>
      </c>
      <c r="E316" s="25">
        <v>312</v>
      </c>
      <c r="G316" s="10">
        <f t="shared" si="8"/>
        <v>7852328.8099999996</v>
      </c>
      <c r="H316" s="53">
        <f t="shared" si="9"/>
        <v>3525.5</v>
      </c>
    </row>
    <row r="317" spans="1:8" x14ac:dyDescent="0.35">
      <c r="A317" s="21">
        <v>3526</v>
      </c>
      <c r="B317" s="3">
        <v>5988178</v>
      </c>
      <c r="C317" s="3">
        <v>7883178</v>
      </c>
      <c r="D317" s="3">
        <v>61794.999999899999</v>
      </c>
      <c r="E317" s="25">
        <v>313</v>
      </c>
      <c r="G317" s="10">
        <f t="shared" si="8"/>
        <v>7883178</v>
      </c>
      <c r="H317" s="53">
        <f t="shared" si="9"/>
        <v>3526</v>
      </c>
    </row>
    <row r="318" spans="1:8" x14ac:dyDescent="0.35">
      <c r="A318" s="21">
        <v>3526.5</v>
      </c>
      <c r="B318" s="3">
        <v>6019123.8099999996</v>
      </c>
      <c r="C318" s="3">
        <v>7914123.8099999996</v>
      </c>
      <c r="D318" s="3">
        <v>61988.25</v>
      </c>
      <c r="E318" s="25">
        <v>314</v>
      </c>
      <c r="G318" s="10">
        <f t="shared" si="8"/>
        <v>7914123.8099999996</v>
      </c>
      <c r="H318" s="53">
        <f t="shared" si="9"/>
        <v>3526.5</v>
      </c>
    </row>
    <row r="319" spans="1:8" x14ac:dyDescent="0.35">
      <c r="A319" s="21">
        <v>3527</v>
      </c>
      <c r="B319" s="3">
        <v>6050166.25</v>
      </c>
      <c r="C319" s="3">
        <v>7945166.25</v>
      </c>
      <c r="D319" s="3">
        <v>62181.499999899999</v>
      </c>
      <c r="E319" s="25">
        <v>315</v>
      </c>
      <c r="G319" s="10">
        <f t="shared" si="8"/>
        <v>7945166.25</v>
      </c>
      <c r="H319" s="53">
        <f t="shared" si="9"/>
        <v>3527</v>
      </c>
    </row>
    <row r="320" spans="1:8" x14ac:dyDescent="0.35">
      <c r="A320" s="21">
        <v>3527.5</v>
      </c>
      <c r="B320" s="3">
        <v>6081305.3099999996</v>
      </c>
      <c r="C320" s="3">
        <v>7976305.3099999996</v>
      </c>
      <c r="D320" s="3">
        <v>62374.75</v>
      </c>
      <c r="E320" s="25">
        <v>316</v>
      </c>
      <c r="G320" s="10">
        <f t="shared" si="8"/>
        <v>7976305.3099999996</v>
      </c>
      <c r="H320" s="53">
        <f t="shared" si="9"/>
        <v>3527.5</v>
      </c>
    </row>
    <row r="321" spans="1:8" x14ac:dyDescent="0.35">
      <c r="A321" s="21">
        <v>3528</v>
      </c>
      <c r="B321" s="3">
        <v>6112541</v>
      </c>
      <c r="C321" s="3">
        <v>8007541</v>
      </c>
      <c r="D321" s="3">
        <v>62568.000000100001</v>
      </c>
      <c r="E321" s="25">
        <v>317</v>
      </c>
      <c r="G321" s="10">
        <f t="shared" si="8"/>
        <v>8007541</v>
      </c>
      <c r="H321" s="53">
        <f t="shared" si="9"/>
        <v>3528</v>
      </c>
    </row>
    <row r="322" spans="1:8" x14ac:dyDescent="0.35">
      <c r="A322" s="21">
        <v>3528.5</v>
      </c>
      <c r="B322" s="3">
        <v>6143873.3099999996</v>
      </c>
      <c r="C322" s="3">
        <v>8038873.3099999996</v>
      </c>
      <c r="D322" s="3">
        <v>62761.249999899999</v>
      </c>
      <c r="E322" s="25">
        <v>318</v>
      </c>
      <c r="G322" s="10">
        <f t="shared" si="8"/>
        <v>8038873.3099999996</v>
      </c>
      <c r="H322" s="53">
        <f t="shared" si="9"/>
        <v>3528.5</v>
      </c>
    </row>
    <row r="323" spans="1:8" x14ac:dyDescent="0.35">
      <c r="A323" s="21">
        <v>3529</v>
      </c>
      <c r="B323" s="3">
        <v>6175302.25</v>
      </c>
      <c r="C323" s="3">
        <v>8070302.25</v>
      </c>
      <c r="D323" s="3">
        <v>62954.5</v>
      </c>
      <c r="E323" s="25">
        <v>319</v>
      </c>
      <c r="G323" s="10">
        <f t="shared" si="8"/>
        <v>8070302.25</v>
      </c>
      <c r="H323" s="53">
        <f t="shared" si="9"/>
        <v>3529</v>
      </c>
    </row>
    <row r="324" spans="1:8" x14ac:dyDescent="0.35">
      <c r="A324" s="21">
        <v>3529.5</v>
      </c>
      <c r="B324" s="3">
        <v>6206827.8099999996</v>
      </c>
      <c r="C324" s="3">
        <v>8101827.8099999996</v>
      </c>
      <c r="D324" s="3">
        <v>63147.750000100001</v>
      </c>
      <c r="E324" s="25">
        <v>320</v>
      </c>
      <c r="G324" s="10">
        <f t="shared" si="8"/>
        <v>8101827.8099999996</v>
      </c>
      <c r="H324" s="53">
        <f t="shared" si="9"/>
        <v>3529.5</v>
      </c>
    </row>
    <row r="325" spans="1:8" x14ac:dyDescent="0.35">
      <c r="A325" s="21">
        <v>3530</v>
      </c>
      <c r="B325" s="3">
        <v>6238450</v>
      </c>
      <c r="C325" s="3">
        <v>8133450</v>
      </c>
      <c r="D325" s="3">
        <v>63340.999999899999</v>
      </c>
      <c r="E325" s="25">
        <v>321</v>
      </c>
      <c r="G325" s="10">
        <f t="shared" si="8"/>
        <v>8133450</v>
      </c>
      <c r="H325" s="53">
        <f t="shared" si="9"/>
        <v>3530</v>
      </c>
    </row>
    <row r="326" spans="1:8" x14ac:dyDescent="0.35">
      <c r="A326" s="21">
        <v>3530.5</v>
      </c>
      <c r="B326" s="3">
        <v>6270168.8099999996</v>
      </c>
      <c r="C326" s="3">
        <v>8165168.8099999996</v>
      </c>
      <c r="D326" s="3">
        <v>63534.25</v>
      </c>
      <c r="E326" s="25">
        <v>322</v>
      </c>
      <c r="G326" s="10">
        <f t="shared" ref="G326:G389" si="10">C326</f>
        <v>8165168.8099999996</v>
      </c>
      <c r="H326" s="53">
        <f t="shared" ref="H326:H389" si="11">A326</f>
        <v>3530.5</v>
      </c>
    </row>
    <row r="327" spans="1:8" x14ac:dyDescent="0.35">
      <c r="A327" s="21">
        <v>3531</v>
      </c>
      <c r="B327" s="3">
        <v>6301984.25</v>
      </c>
      <c r="C327" s="3">
        <v>8196984.25</v>
      </c>
      <c r="D327" s="3">
        <v>63727.499999899999</v>
      </c>
      <c r="E327" s="25">
        <v>323</v>
      </c>
      <c r="G327" s="10">
        <f t="shared" si="10"/>
        <v>8196984.25</v>
      </c>
      <c r="H327" s="53">
        <f t="shared" si="11"/>
        <v>3531</v>
      </c>
    </row>
    <row r="328" spans="1:8" x14ac:dyDescent="0.35">
      <c r="A328" s="21">
        <v>3531.5</v>
      </c>
      <c r="B328" s="3">
        <v>6333896.3099999996</v>
      </c>
      <c r="C328" s="3">
        <v>8228896.3099999996</v>
      </c>
      <c r="D328" s="3">
        <v>63920.75</v>
      </c>
      <c r="E328" s="25">
        <v>324</v>
      </c>
      <c r="G328" s="10">
        <f t="shared" si="10"/>
        <v>8228896.3099999996</v>
      </c>
      <c r="H328" s="53">
        <f t="shared" si="11"/>
        <v>3531.5</v>
      </c>
    </row>
    <row r="329" spans="1:8" x14ac:dyDescent="0.35">
      <c r="A329" s="21">
        <v>3532</v>
      </c>
      <c r="B329" s="3">
        <v>6365905</v>
      </c>
      <c r="C329" s="3">
        <v>8260905</v>
      </c>
      <c r="D329" s="3">
        <v>64114.000000100001</v>
      </c>
      <c r="E329" s="25">
        <v>325</v>
      </c>
      <c r="G329" s="10">
        <f t="shared" si="10"/>
        <v>8260905</v>
      </c>
      <c r="H329" s="53">
        <f t="shared" si="11"/>
        <v>3532</v>
      </c>
    </row>
    <row r="330" spans="1:8" x14ac:dyDescent="0.35">
      <c r="A330" s="21">
        <v>3532.5</v>
      </c>
      <c r="B330" s="3">
        <v>6398010.3099999996</v>
      </c>
      <c r="C330" s="3">
        <v>8293010.3099999996</v>
      </c>
      <c r="D330" s="3">
        <v>64307.249999899999</v>
      </c>
      <c r="E330" s="25">
        <v>326</v>
      </c>
      <c r="G330" s="10">
        <f t="shared" si="10"/>
        <v>8293010.3099999996</v>
      </c>
      <c r="H330" s="53">
        <f t="shared" si="11"/>
        <v>3532.5</v>
      </c>
    </row>
    <row r="331" spans="1:8" x14ac:dyDescent="0.35">
      <c r="A331" s="21">
        <v>3533</v>
      </c>
      <c r="B331" s="3">
        <v>6430212.25</v>
      </c>
      <c r="C331" s="3">
        <v>8325212.25</v>
      </c>
      <c r="D331" s="3">
        <v>64500.5</v>
      </c>
      <c r="E331" s="25">
        <v>327</v>
      </c>
      <c r="G331" s="10">
        <f t="shared" si="10"/>
        <v>8325212.25</v>
      </c>
      <c r="H331" s="53">
        <f t="shared" si="11"/>
        <v>3533</v>
      </c>
    </row>
    <row r="332" spans="1:8" x14ac:dyDescent="0.35">
      <c r="A332" s="21">
        <v>3533.5</v>
      </c>
      <c r="B332" s="3">
        <v>6462510.8099999996</v>
      </c>
      <c r="C332" s="3">
        <v>8357510.8099999996</v>
      </c>
      <c r="D332" s="3">
        <v>64693.750000100001</v>
      </c>
      <c r="E332" s="25">
        <v>328</v>
      </c>
      <c r="G332" s="10">
        <f t="shared" si="10"/>
        <v>8357510.8099999996</v>
      </c>
      <c r="H332" s="53">
        <f t="shared" si="11"/>
        <v>3533.5</v>
      </c>
    </row>
    <row r="333" spans="1:8" x14ac:dyDescent="0.35">
      <c r="A333" s="21">
        <v>3534</v>
      </c>
      <c r="B333" s="3">
        <v>6494906</v>
      </c>
      <c r="C333" s="3">
        <v>8389906</v>
      </c>
      <c r="D333" s="3">
        <v>64886.999999899999</v>
      </c>
      <c r="E333" s="25">
        <v>329</v>
      </c>
      <c r="G333" s="10">
        <f t="shared" si="10"/>
        <v>8389906</v>
      </c>
      <c r="H333" s="53">
        <f t="shared" si="11"/>
        <v>3534</v>
      </c>
    </row>
    <row r="334" spans="1:8" x14ac:dyDescent="0.35">
      <c r="A334" s="21">
        <v>3534.5</v>
      </c>
      <c r="B334" s="3">
        <v>6527397.8099999996</v>
      </c>
      <c r="C334" s="3">
        <v>8422397.8099999987</v>
      </c>
      <c r="D334" s="3">
        <v>65080.25</v>
      </c>
      <c r="E334" s="25">
        <v>330</v>
      </c>
      <c r="G334" s="10">
        <f t="shared" si="10"/>
        <v>8422397.8099999987</v>
      </c>
      <c r="H334" s="53">
        <f t="shared" si="11"/>
        <v>3534.5</v>
      </c>
    </row>
    <row r="335" spans="1:8" x14ac:dyDescent="0.35">
      <c r="A335" s="21">
        <v>3535</v>
      </c>
      <c r="B335" s="3">
        <v>6559986.25</v>
      </c>
      <c r="C335" s="3">
        <v>8454986.25</v>
      </c>
      <c r="D335" s="3">
        <v>65273.500000100001</v>
      </c>
      <c r="E335" s="25">
        <v>331</v>
      </c>
      <c r="G335" s="10">
        <f t="shared" si="10"/>
        <v>8454986.25</v>
      </c>
      <c r="H335" s="53">
        <f t="shared" si="11"/>
        <v>3535</v>
      </c>
    </row>
    <row r="336" spans="1:8" x14ac:dyDescent="0.35">
      <c r="A336" s="21">
        <v>3535.5</v>
      </c>
      <c r="B336" s="3">
        <v>6592671.3099999996</v>
      </c>
      <c r="C336" s="3">
        <v>8487671.3099999987</v>
      </c>
      <c r="D336" s="3">
        <v>65466.75</v>
      </c>
      <c r="E336" s="25">
        <v>332</v>
      </c>
      <c r="G336" s="10">
        <f t="shared" si="10"/>
        <v>8487671.3099999987</v>
      </c>
      <c r="H336" s="53">
        <f t="shared" si="11"/>
        <v>3535.5</v>
      </c>
    </row>
    <row r="337" spans="1:8" x14ac:dyDescent="0.35">
      <c r="A337" s="21">
        <v>3536</v>
      </c>
      <c r="B337" s="3">
        <v>6625453</v>
      </c>
      <c r="C337" s="3">
        <v>8520453</v>
      </c>
      <c r="D337" s="3">
        <v>65660.000000100001</v>
      </c>
      <c r="E337" s="25">
        <v>333</v>
      </c>
      <c r="G337" s="10">
        <f t="shared" si="10"/>
        <v>8520453</v>
      </c>
      <c r="H337" s="53">
        <f t="shared" si="11"/>
        <v>3536</v>
      </c>
    </row>
    <row r="338" spans="1:8" x14ac:dyDescent="0.35">
      <c r="A338" s="21">
        <v>3536.5</v>
      </c>
      <c r="B338" s="3">
        <v>6658331.3099999996</v>
      </c>
      <c r="C338" s="3">
        <v>8553331.3099999987</v>
      </c>
      <c r="D338" s="3">
        <v>65853.249999899999</v>
      </c>
      <c r="E338" s="25">
        <v>334</v>
      </c>
      <c r="G338" s="10">
        <f t="shared" si="10"/>
        <v>8553331.3099999987</v>
      </c>
      <c r="H338" s="53">
        <f t="shared" si="11"/>
        <v>3536.5</v>
      </c>
    </row>
    <row r="339" spans="1:8" x14ac:dyDescent="0.35">
      <c r="A339" s="21">
        <v>3537</v>
      </c>
      <c r="B339" s="3">
        <v>6691306.25</v>
      </c>
      <c r="C339" s="3">
        <v>8586306.25</v>
      </c>
      <c r="D339" s="3">
        <v>66046.5</v>
      </c>
      <c r="E339" s="25">
        <v>335</v>
      </c>
      <c r="G339" s="10">
        <f t="shared" si="10"/>
        <v>8586306.25</v>
      </c>
      <c r="H339" s="53">
        <f t="shared" si="11"/>
        <v>3537</v>
      </c>
    </row>
    <row r="340" spans="1:8" x14ac:dyDescent="0.35">
      <c r="A340" s="21">
        <v>3537.5</v>
      </c>
      <c r="B340" s="3">
        <v>6724377.8099999996</v>
      </c>
      <c r="C340" s="3">
        <v>8619377.8099999987</v>
      </c>
      <c r="D340" s="3">
        <v>66239.750000100001</v>
      </c>
      <c r="E340" s="25">
        <v>336</v>
      </c>
      <c r="G340" s="10">
        <f t="shared" si="10"/>
        <v>8619377.8099999987</v>
      </c>
      <c r="H340" s="53">
        <f t="shared" si="11"/>
        <v>3537.5</v>
      </c>
    </row>
    <row r="341" spans="1:8" x14ac:dyDescent="0.35">
      <c r="A341" s="21">
        <v>3538</v>
      </c>
      <c r="B341" s="3">
        <v>6757546</v>
      </c>
      <c r="C341" s="3">
        <v>8652546</v>
      </c>
      <c r="D341" s="3">
        <v>66432.999999899999</v>
      </c>
      <c r="E341" s="25">
        <v>337</v>
      </c>
      <c r="G341" s="10">
        <f t="shared" si="10"/>
        <v>8652546</v>
      </c>
      <c r="H341" s="53">
        <f t="shared" si="11"/>
        <v>3538</v>
      </c>
    </row>
    <row r="342" spans="1:8" x14ac:dyDescent="0.35">
      <c r="A342" s="21">
        <v>3538.5</v>
      </c>
      <c r="B342" s="3">
        <v>6790810.8099999996</v>
      </c>
      <c r="C342" s="3">
        <v>8685810.8099999987</v>
      </c>
      <c r="D342" s="3">
        <v>66626.25</v>
      </c>
      <c r="E342" s="25">
        <v>338</v>
      </c>
      <c r="G342" s="10">
        <f t="shared" si="10"/>
        <v>8685810.8099999987</v>
      </c>
      <c r="H342" s="53">
        <f t="shared" si="11"/>
        <v>3538.5</v>
      </c>
    </row>
    <row r="343" spans="1:8" x14ac:dyDescent="0.35">
      <c r="A343" s="21">
        <v>3539</v>
      </c>
      <c r="B343" s="3">
        <v>6824172.25</v>
      </c>
      <c r="C343" s="3">
        <v>8719172.25</v>
      </c>
      <c r="D343" s="3">
        <v>66819.500000100001</v>
      </c>
      <c r="E343" s="25">
        <v>339</v>
      </c>
      <c r="G343" s="10">
        <f t="shared" si="10"/>
        <v>8719172.25</v>
      </c>
      <c r="H343" s="53">
        <f t="shared" si="11"/>
        <v>3539</v>
      </c>
    </row>
    <row r="344" spans="1:8" x14ac:dyDescent="0.35">
      <c r="A344" s="21">
        <v>3539.5</v>
      </c>
      <c r="B344" s="3">
        <v>6857630.3099999996</v>
      </c>
      <c r="C344" s="3">
        <v>8752630.3099999987</v>
      </c>
      <c r="D344" s="3">
        <v>67012.75</v>
      </c>
      <c r="E344" s="25">
        <v>340</v>
      </c>
      <c r="G344" s="10">
        <f t="shared" si="10"/>
        <v>8752630.3099999987</v>
      </c>
      <c r="H344" s="53">
        <f t="shared" si="11"/>
        <v>3539.5</v>
      </c>
    </row>
    <row r="345" spans="1:8" x14ac:dyDescent="0.35">
      <c r="A345" s="21">
        <v>3540</v>
      </c>
      <c r="B345" s="3">
        <v>6891185</v>
      </c>
      <c r="C345" s="3">
        <v>8786185</v>
      </c>
      <c r="D345" s="3">
        <v>67206</v>
      </c>
      <c r="E345" s="25">
        <v>341</v>
      </c>
      <c r="G345" s="10">
        <f t="shared" si="10"/>
        <v>8786185</v>
      </c>
      <c r="H345" s="53">
        <f t="shared" si="11"/>
        <v>3540</v>
      </c>
    </row>
    <row r="346" spans="1:8" x14ac:dyDescent="0.35">
      <c r="A346" s="21">
        <v>3540.5</v>
      </c>
      <c r="B346" s="3">
        <v>6924842.8399999999</v>
      </c>
      <c r="C346" s="3">
        <v>8819842.8399999999</v>
      </c>
      <c r="D346" s="3">
        <v>67425.37</v>
      </c>
      <c r="E346" s="25">
        <v>342</v>
      </c>
      <c r="G346" s="10">
        <f t="shared" si="10"/>
        <v>8819842.8399999999</v>
      </c>
      <c r="H346" s="53">
        <f t="shared" si="11"/>
        <v>3540.5</v>
      </c>
    </row>
    <row r="347" spans="1:8" x14ac:dyDescent="0.35">
      <c r="A347" s="21">
        <v>3541</v>
      </c>
      <c r="B347" s="3">
        <v>6958610.3700000001</v>
      </c>
      <c r="C347" s="3">
        <v>8853610.370000001</v>
      </c>
      <c r="D347" s="3">
        <v>67644.75</v>
      </c>
      <c r="E347" s="25">
        <v>343</v>
      </c>
      <c r="G347" s="10">
        <f t="shared" si="10"/>
        <v>8853610.370000001</v>
      </c>
      <c r="H347" s="53">
        <f t="shared" si="11"/>
        <v>3541</v>
      </c>
    </row>
    <row r="348" spans="1:8" x14ac:dyDescent="0.35">
      <c r="A348" s="21">
        <v>3541.5</v>
      </c>
      <c r="B348" s="3">
        <v>6992487.5899999999</v>
      </c>
      <c r="C348" s="3">
        <v>8887487.5899999999</v>
      </c>
      <c r="D348" s="3">
        <v>67864.120000099996</v>
      </c>
      <c r="E348" s="25">
        <v>344</v>
      </c>
      <c r="G348" s="10">
        <f t="shared" si="10"/>
        <v>8887487.5899999999</v>
      </c>
      <c r="H348" s="53">
        <f t="shared" si="11"/>
        <v>3541.5</v>
      </c>
    </row>
    <row r="349" spans="1:8" x14ac:dyDescent="0.35">
      <c r="A349" s="21">
        <v>3542</v>
      </c>
      <c r="B349" s="3">
        <v>7026474.5</v>
      </c>
      <c r="C349" s="3">
        <v>8921474.5</v>
      </c>
      <c r="D349" s="3">
        <v>68083.499999899999</v>
      </c>
      <c r="E349" s="25">
        <v>345</v>
      </c>
      <c r="G349" s="10">
        <f t="shared" si="10"/>
        <v>8921474.5</v>
      </c>
      <c r="H349" s="53">
        <f t="shared" si="11"/>
        <v>3542</v>
      </c>
    </row>
    <row r="350" spans="1:8" x14ac:dyDescent="0.35">
      <c r="A350" s="21">
        <v>3542.5</v>
      </c>
      <c r="B350" s="3">
        <v>7060571.0899999999</v>
      </c>
      <c r="C350" s="3">
        <v>8955571.0899999999</v>
      </c>
      <c r="D350" s="3">
        <v>68302.87</v>
      </c>
      <c r="E350" s="25">
        <v>346</v>
      </c>
      <c r="G350" s="10">
        <f t="shared" si="10"/>
        <v>8955571.0899999999</v>
      </c>
      <c r="H350" s="53">
        <f t="shared" si="11"/>
        <v>3542.5</v>
      </c>
    </row>
    <row r="351" spans="1:8" x14ac:dyDescent="0.35">
      <c r="A351" s="21">
        <v>3543</v>
      </c>
      <c r="B351" s="3">
        <v>7094777.3700000001</v>
      </c>
      <c r="C351" s="3">
        <v>8989777.370000001</v>
      </c>
      <c r="D351" s="3">
        <v>68522.25</v>
      </c>
      <c r="E351" s="25">
        <v>347</v>
      </c>
      <c r="G351" s="10">
        <f t="shared" si="10"/>
        <v>8989777.370000001</v>
      </c>
      <c r="H351" s="53">
        <f t="shared" si="11"/>
        <v>3543</v>
      </c>
    </row>
    <row r="352" spans="1:8" x14ac:dyDescent="0.35">
      <c r="A352" s="21">
        <v>3543.5</v>
      </c>
      <c r="B352" s="3">
        <v>7129093.3399999999</v>
      </c>
      <c r="C352" s="3">
        <v>9024093.3399999999</v>
      </c>
      <c r="D352" s="3">
        <v>68741.62</v>
      </c>
      <c r="E352" s="25">
        <v>348</v>
      </c>
      <c r="G352" s="10">
        <f t="shared" si="10"/>
        <v>9024093.3399999999</v>
      </c>
      <c r="H352" s="53">
        <f t="shared" si="11"/>
        <v>3543.5</v>
      </c>
    </row>
    <row r="353" spans="1:8" x14ac:dyDescent="0.35">
      <c r="A353" s="21">
        <v>3544</v>
      </c>
      <c r="B353" s="3">
        <v>7163519</v>
      </c>
      <c r="C353" s="3">
        <v>9058519</v>
      </c>
      <c r="D353" s="3">
        <v>68961</v>
      </c>
      <c r="E353" s="25">
        <v>349</v>
      </c>
      <c r="G353" s="10">
        <f t="shared" si="10"/>
        <v>9058519</v>
      </c>
      <c r="H353" s="53">
        <f t="shared" si="11"/>
        <v>3544</v>
      </c>
    </row>
    <row r="354" spans="1:8" x14ac:dyDescent="0.35">
      <c r="A354" s="21">
        <v>3544.5</v>
      </c>
      <c r="B354" s="3">
        <v>7198054.3399999999</v>
      </c>
      <c r="C354" s="3">
        <v>9093054.3399999999</v>
      </c>
      <c r="D354" s="3">
        <v>69180.370000099996</v>
      </c>
      <c r="E354" s="25">
        <v>350</v>
      </c>
      <c r="G354" s="10">
        <f t="shared" si="10"/>
        <v>9093054.3399999999</v>
      </c>
      <c r="H354" s="53">
        <f t="shared" si="11"/>
        <v>3544.5</v>
      </c>
    </row>
    <row r="355" spans="1:8" x14ac:dyDescent="0.35">
      <c r="A355" s="21">
        <v>3545</v>
      </c>
      <c r="B355" s="3">
        <v>7232699.3700000001</v>
      </c>
      <c r="C355" s="3">
        <v>9127699.370000001</v>
      </c>
      <c r="D355" s="3">
        <v>69399.749999899999</v>
      </c>
      <c r="E355" s="25">
        <v>351</v>
      </c>
      <c r="G355" s="10">
        <f t="shared" si="10"/>
        <v>9127699.370000001</v>
      </c>
      <c r="H355" s="53">
        <f t="shared" si="11"/>
        <v>3545</v>
      </c>
    </row>
    <row r="356" spans="1:8" x14ac:dyDescent="0.35">
      <c r="A356" s="21">
        <v>3545.5</v>
      </c>
      <c r="B356" s="3">
        <v>7267454.0899999999</v>
      </c>
      <c r="C356" s="3">
        <v>9162454.0899999999</v>
      </c>
      <c r="D356" s="3">
        <v>69619.12</v>
      </c>
      <c r="E356" s="25">
        <v>352</v>
      </c>
      <c r="G356" s="10">
        <f t="shared" si="10"/>
        <v>9162454.0899999999</v>
      </c>
      <c r="H356" s="53">
        <f t="shared" si="11"/>
        <v>3545.5</v>
      </c>
    </row>
    <row r="357" spans="1:8" x14ac:dyDescent="0.35">
      <c r="A357" s="21">
        <v>3546</v>
      </c>
      <c r="B357" s="3">
        <v>7302318.5</v>
      </c>
      <c r="C357" s="3">
        <v>9197318.5</v>
      </c>
      <c r="D357" s="3">
        <v>69838.500000100001</v>
      </c>
      <c r="E357" s="25">
        <v>353</v>
      </c>
      <c r="G357" s="10">
        <f t="shared" si="10"/>
        <v>9197318.5</v>
      </c>
      <c r="H357" s="53">
        <f t="shared" si="11"/>
        <v>3546</v>
      </c>
    </row>
    <row r="358" spans="1:8" x14ac:dyDescent="0.35">
      <c r="A358" s="21">
        <v>3546.5</v>
      </c>
      <c r="B358" s="3">
        <v>7337292.5899999999</v>
      </c>
      <c r="C358" s="3">
        <v>9232292.5899999999</v>
      </c>
      <c r="D358" s="3">
        <v>70057.87</v>
      </c>
      <c r="E358" s="25">
        <v>354</v>
      </c>
      <c r="G358" s="10">
        <f t="shared" si="10"/>
        <v>9232292.5899999999</v>
      </c>
      <c r="H358" s="53">
        <f t="shared" si="11"/>
        <v>3546.5</v>
      </c>
    </row>
    <row r="359" spans="1:8" x14ac:dyDescent="0.35">
      <c r="A359" s="21">
        <v>3547</v>
      </c>
      <c r="B359" s="3">
        <v>7372376.3700000001</v>
      </c>
      <c r="C359" s="3">
        <v>9267376.370000001</v>
      </c>
      <c r="D359" s="3">
        <v>70277.25</v>
      </c>
      <c r="E359" s="25">
        <v>355</v>
      </c>
      <c r="G359" s="10">
        <f t="shared" si="10"/>
        <v>9267376.370000001</v>
      </c>
      <c r="H359" s="53">
        <f t="shared" si="11"/>
        <v>3547</v>
      </c>
    </row>
    <row r="360" spans="1:8" x14ac:dyDescent="0.35">
      <c r="A360" s="21">
        <v>3547.5</v>
      </c>
      <c r="B360" s="3">
        <v>7407569.8399999999</v>
      </c>
      <c r="C360" s="3">
        <v>9302569.8399999999</v>
      </c>
      <c r="D360" s="3">
        <v>70496.619999899995</v>
      </c>
      <c r="E360" s="25">
        <v>356</v>
      </c>
      <c r="G360" s="10">
        <f t="shared" si="10"/>
        <v>9302569.8399999999</v>
      </c>
      <c r="H360" s="53">
        <f t="shared" si="11"/>
        <v>3547.5</v>
      </c>
    </row>
    <row r="361" spans="1:8" x14ac:dyDescent="0.35">
      <c r="A361" s="21">
        <v>3548</v>
      </c>
      <c r="B361" s="3">
        <v>7442873</v>
      </c>
      <c r="C361" s="3">
        <v>9337873</v>
      </c>
      <c r="D361" s="3">
        <v>70715.999999899999</v>
      </c>
      <c r="E361" s="25">
        <v>357</v>
      </c>
      <c r="G361" s="10">
        <f t="shared" si="10"/>
        <v>9337873</v>
      </c>
      <c r="H361" s="53">
        <f t="shared" si="11"/>
        <v>3548</v>
      </c>
    </row>
    <row r="362" spans="1:8" x14ac:dyDescent="0.35">
      <c r="A362" s="21">
        <v>3548.5</v>
      </c>
      <c r="B362" s="3">
        <v>7478285.8399999999</v>
      </c>
      <c r="C362" s="3">
        <v>9373285.8399999999</v>
      </c>
      <c r="D362" s="3">
        <v>70935.37</v>
      </c>
      <c r="E362" s="25">
        <v>358</v>
      </c>
      <c r="G362" s="10">
        <f t="shared" si="10"/>
        <v>9373285.8399999999</v>
      </c>
      <c r="H362" s="53">
        <f t="shared" si="11"/>
        <v>3548.5</v>
      </c>
    </row>
    <row r="363" spans="1:8" x14ac:dyDescent="0.35">
      <c r="A363" s="21">
        <v>3549</v>
      </c>
      <c r="B363" s="3">
        <v>7513808.3700000001</v>
      </c>
      <c r="C363" s="3">
        <v>9408808.370000001</v>
      </c>
      <c r="D363" s="3">
        <v>71154.750000100001</v>
      </c>
      <c r="E363" s="25">
        <v>359</v>
      </c>
      <c r="G363" s="10">
        <f t="shared" si="10"/>
        <v>9408808.370000001</v>
      </c>
      <c r="H363" s="53">
        <f t="shared" si="11"/>
        <v>3549</v>
      </c>
    </row>
    <row r="364" spans="1:8" x14ac:dyDescent="0.35">
      <c r="A364" s="21">
        <v>3549.5</v>
      </c>
      <c r="B364" s="3">
        <v>7549440.5899999999</v>
      </c>
      <c r="C364" s="3">
        <v>9444440.5899999999</v>
      </c>
      <c r="D364" s="3">
        <v>71374.12</v>
      </c>
      <c r="E364" s="25">
        <v>360</v>
      </c>
      <c r="G364" s="10">
        <f t="shared" si="10"/>
        <v>9444440.5899999999</v>
      </c>
      <c r="H364" s="53">
        <f t="shared" si="11"/>
        <v>3549.5</v>
      </c>
    </row>
    <row r="365" spans="1:8" x14ac:dyDescent="0.35">
      <c r="A365" s="21">
        <v>3550</v>
      </c>
      <c r="B365" s="3">
        <v>7585182.5</v>
      </c>
      <c r="C365" s="3">
        <v>9480182.5</v>
      </c>
      <c r="D365" s="3">
        <v>71593.5</v>
      </c>
      <c r="E365" s="25">
        <v>361</v>
      </c>
      <c r="G365" s="10">
        <f t="shared" si="10"/>
        <v>9480182.5</v>
      </c>
      <c r="H365" s="53">
        <f t="shared" si="11"/>
        <v>3550</v>
      </c>
    </row>
    <row r="366" spans="1:8" x14ac:dyDescent="0.35">
      <c r="A366" s="21">
        <v>3550.5</v>
      </c>
      <c r="B366" s="3">
        <v>7621034.0899999999</v>
      </c>
      <c r="C366" s="3">
        <v>9516034.0899999999</v>
      </c>
      <c r="D366" s="3">
        <v>71812.869999899995</v>
      </c>
      <c r="E366" s="25">
        <v>362</v>
      </c>
      <c r="G366" s="10">
        <f t="shared" si="10"/>
        <v>9516034.0899999999</v>
      </c>
      <c r="H366" s="53">
        <f t="shared" si="11"/>
        <v>3550.5</v>
      </c>
    </row>
    <row r="367" spans="1:8" x14ac:dyDescent="0.35">
      <c r="A367" s="21">
        <v>3551</v>
      </c>
      <c r="B367" s="3">
        <v>7656995.3700000001</v>
      </c>
      <c r="C367" s="3">
        <v>9551995.370000001</v>
      </c>
      <c r="D367" s="3">
        <v>72032.249999899999</v>
      </c>
      <c r="E367" s="25">
        <v>363</v>
      </c>
      <c r="G367" s="10">
        <f t="shared" si="10"/>
        <v>9551995.370000001</v>
      </c>
      <c r="H367" s="53">
        <f t="shared" si="11"/>
        <v>3551</v>
      </c>
    </row>
    <row r="368" spans="1:8" x14ac:dyDescent="0.35">
      <c r="A368" s="21">
        <v>3551.5</v>
      </c>
      <c r="B368" s="3">
        <v>7693066.3399999999</v>
      </c>
      <c r="C368" s="3">
        <v>9588066.3399999999</v>
      </c>
      <c r="D368" s="3">
        <v>72251.62</v>
      </c>
      <c r="E368" s="25">
        <v>364</v>
      </c>
      <c r="G368" s="10">
        <f t="shared" si="10"/>
        <v>9588066.3399999999</v>
      </c>
      <c r="H368" s="53">
        <f t="shared" si="11"/>
        <v>3551.5</v>
      </c>
    </row>
    <row r="369" spans="1:8" x14ac:dyDescent="0.35">
      <c r="A369" s="21">
        <v>3552</v>
      </c>
      <c r="B369" s="3">
        <v>7729247</v>
      </c>
      <c r="C369" s="3">
        <v>9624247</v>
      </c>
      <c r="D369" s="3">
        <v>72471.000000100001</v>
      </c>
      <c r="E369" s="25">
        <v>365</v>
      </c>
      <c r="G369" s="10">
        <f t="shared" si="10"/>
        <v>9624247</v>
      </c>
      <c r="H369" s="53">
        <f t="shared" si="11"/>
        <v>3552</v>
      </c>
    </row>
    <row r="370" spans="1:8" x14ac:dyDescent="0.35">
      <c r="A370" s="21">
        <v>3552.5</v>
      </c>
      <c r="B370" s="3">
        <v>7765537.3399999999</v>
      </c>
      <c r="C370" s="3">
        <v>9660537.3399999999</v>
      </c>
      <c r="D370" s="3">
        <v>72690.37</v>
      </c>
      <c r="E370" s="25">
        <v>366</v>
      </c>
      <c r="G370" s="10">
        <f t="shared" si="10"/>
        <v>9660537.3399999999</v>
      </c>
      <c r="H370" s="53">
        <f t="shared" si="11"/>
        <v>3552.5</v>
      </c>
    </row>
    <row r="371" spans="1:8" x14ac:dyDescent="0.35">
      <c r="A371" s="21">
        <v>3553</v>
      </c>
      <c r="B371" s="3">
        <v>7801937.3700000001</v>
      </c>
      <c r="C371" s="3">
        <v>9696937.370000001</v>
      </c>
      <c r="D371" s="3">
        <v>72909.75</v>
      </c>
      <c r="E371" s="25">
        <v>367</v>
      </c>
      <c r="G371" s="10">
        <f t="shared" si="10"/>
        <v>9696937.370000001</v>
      </c>
      <c r="H371" s="53">
        <f t="shared" si="11"/>
        <v>3553</v>
      </c>
    </row>
    <row r="372" spans="1:8" x14ac:dyDescent="0.35">
      <c r="A372" s="21">
        <v>3553.5</v>
      </c>
      <c r="B372" s="3">
        <v>7838447.0899999999</v>
      </c>
      <c r="C372" s="3">
        <v>9733447.0899999999</v>
      </c>
      <c r="D372" s="3">
        <v>73129.119999899995</v>
      </c>
      <c r="E372" s="25">
        <v>368</v>
      </c>
      <c r="G372" s="10">
        <f t="shared" si="10"/>
        <v>9733447.0899999999</v>
      </c>
      <c r="H372" s="53">
        <f t="shared" si="11"/>
        <v>3553.5</v>
      </c>
    </row>
    <row r="373" spans="1:8" x14ac:dyDescent="0.35">
      <c r="A373" s="21">
        <v>3554</v>
      </c>
      <c r="B373" s="3">
        <v>7875066.5</v>
      </c>
      <c r="C373" s="3">
        <v>9770066.5</v>
      </c>
      <c r="D373" s="3">
        <v>73348.499999899999</v>
      </c>
      <c r="E373" s="25">
        <v>369</v>
      </c>
      <c r="G373" s="10">
        <f t="shared" si="10"/>
        <v>9770066.5</v>
      </c>
      <c r="H373" s="53">
        <f t="shared" si="11"/>
        <v>3554</v>
      </c>
    </row>
    <row r="374" spans="1:8" x14ac:dyDescent="0.35">
      <c r="A374" s="21">
        <v>3554.5</v>
      </c>
      <c r="B374" s="3">
        <v>7911795.5899999999</v>
      </c>
      <c r="C374" s="3">
        <v>9806795.5899999999</v>
      </c>
      <c r="D374" s="3">
        <v>73567.870000099996</v>
      </c>
      <c r="E374" s="25">
        <v>370</v>
      </c>
      <c r="G374" s="10">
        <f t="shared" si="10"/>
        <v>9806795.5899999999</v>
      </c>
      <c r="H374" s="53">
        <f t="shared" si="11"/>
        <v>3554.5</v>
      </c>
    </row>
    <row r="375" spans="1:8" x14ac:dyDescent="0.35">
      <c r="A375" s="21">
        <v>3555</v>
      </c>
      <c r="B375" s="3">
        <v>7948634.3700000001</v>
      </c>
      <c r="C375" s="3">
        <v>9843634.370000001</v>
      </c>
      <c r="D375" s="3">
        <v>73787.250000100001</v>
      </c>
      <c r="E375" s="25">
        <v>371</v>
      </c>
      <c r="G375" s="10">
        <f t="shared" si="10"/>
        <v>9843634.370000001</v>
      </c>
      <c r="H375" s="53">
        <f t="shared" si="11"/>
        <v>3555</v>
      </c>
    </row>
    <row r="376" spans="1:8" x14ac:dyDescent="0.35">
      <c r="A376" s="21">
        <v>3555.5</v>
      </c>
      <c r="B376" s="3">
        <v>7985582.8399999999</v>
      </c>
      <c r="C376" s="3">
        <v>9880582.8399999999</v>
      </c>
      <c r="D376" s="3">
        <v>74006.62</v>
      </c>
      <c r="E376" s="25">
        <v>372</v>
      </c>
      <c r="G376" s="10">
        <f t="shared" si="10"/>
        <v>9880582.8399999999</v>
      </c>
      <c r="H376" s="53">
        <f t="shared" si="11"/>
        <v>3555.5</v>
      </c>
    </row>
    <row r="377" spans="1:8" x14ac:dyDescent="0.35">
      <c r="A377" s="21">
        <v>3556</v>
      </c>
      <c r="B377" s="3">
        <v>8022641</v>
      </c>
      <c r="C377" s="3">
        <v>9917641</v>
      </c>
      <c r="D377" s="3">
        <v>74226</v>
      </c>
      <c r="E377" s="25">
        <v>373</v>
      </c>
      <c r="G377" s="10">
        <f t="shared" si="10"/>
        <v>9917641</v>
      </c>
      <c r="H377" s="53">
        <f t="shared" si="11"/>
        <v>3556</v>
      </c>
    </row>
    <row r="378" spans="1:8" x14ac:dyDescent="0.35">
      <c r="A378" s="21">
        <v>3556.5</v>
      </c>
      <c r="B378" s="3">
        <v>8059808.8399999999</v>
      </c>
      <c r="C378" s="3">
        <v>9954808.8399999999</v>
      </c>
      <c r="D378" s="3">
        <v>74445.369999899995</v>
      </c>
      <c r="E378" s="25">
        <v>374</v>
      </c>
      <c r="G378" s="10">
        <f t="shared" si="10"/>
        <v>9954808.8399999999</v>
      </c>
      <c r="H378" s="53">
        <f t="shared" si="11"/>
        <v>3556.5</v>
      </c>
    </row>
    <row r="379" spans="1:8" x14ac:dyDescent="0.35">
      <c r="A379" s="21">
        <v>3557</v>
      </c>
      <c r="B379" s="3">
        <v>8097086.3700000001</v>
      </c>
      <c r="C379" s="3">
        <v>9992086.370000001</v>
      </c>
      <c r="D379" s="3">
        <v>74664.749999899999</v>
      </c>
      <c r="E379" s="25">
        <v>375</v>
      </c>
      <c r="G379" s="10">
        <f t="shared" si="10"/>
        <v>9992086.370000001</v>
      </c>
      <c r="H379" s="53">
        <f t="shared" si="11"/>
        <v>3557</v>
      </c>
    </row>
    <row r="380" spans="1:8" x14ac:dyDescent="0.35">
      <c r="A380" s="21">
        <v>3557.5</v>
      </c>
      <c r="B380" s="3">
        <v>8134473.59002</v>
      </c>
      <c r="C380" s="3">
        <v>10029473.590020001</v>
      </c>
      <c r="D380" s="3">
        <v>74884.120000099996</v>
      </c>
      <c r="E380" s="25">
        <v>376</v>
      </c>
      <c r="G380" s="10">
        <f t="shared" si="10"/>
        <v>10029473.590020001</v>
      </c>
      <c r="H380" s="53">
        <f t="shared" si="11"/>
        <v>3557.5</v>
      </c>
    </row>
    <row r="381" spans="1:8" x14ac:dyDescent="0.35">
      <c r="A381" s="21">
        <v>3558</v>
      </c>
      <c r="B381" s="3">
        <v>8171970.4999799998</v>
      </c>
      <c r="C381" s="3">
        <v>10066970.499979999</v>
      </c>
      <c r="D381" s="3">
        <v>75103.500000100001</v>
      </c>
      <c r="E381" s="25">
        <v>377</v>
      </c>
      <c r="G381" s="10">
        <f t="shared" si="10"/>
        <v>10066970.499979999</v>
      </c>
      <c r="H381" s="53">
        <f t="shared" si="11"/>
        <v>3558</v>
      </c>
    </row>
    <row r="382" spans="1:8" x14ac:dyDescent="0.35">
      <c r="A382" s="21">
        <v>3558.5</v>
      </c>
      <c r="B382" s="3">
        <v>8209577.0900299996</v>
      </c>
      <c r="C382" s="3">
        <v>10104577.09003</v>
      </c>
      <c r="D382" s="3">
        <v>75322.87</v>
      </c>
      <c r="E382" s="25">
        <v>378</v>
      </c>
      <c r="G382" s="10">
        <f t="shared" si="10"/>
        <v>10104577.09003</v>
      </c>
      <c r="H382" s="53">
        <f t="shared" si="11"/>
        <v>3558.5</v>
      </c>
    </row>
    <row r="383" spans="1:8" x14ac:dyDescent="0.35">
      <c r="A383" s="21">
        <v>3559</v>
      </c>
      <c r="B383" s="3">
        <v>8247293.36998</v>
      </c>
      <c r="C383" s="3">
        <v>10142293.36998</v>
      </c>
      <c r="D383" s="3">
        <v>75542.25</v>
      </c>
      <c r="E383" s="25">
        <v>379</v>
      </c>
      <c r="G383" s="10">
        <f t="shared" si="10"/>
        <v>10142293.36998</v>
      </c>
      <c r="H383" s="53">
        <f t="shared" si="11"/>
        <v>3559</v>
      </c>
    </row>
    <row r="384" spans="1:8" x14ac:dyDescent="0.35">
      <c r="A384" s="21">
        <v>3559.5</v>
      </c>
      <c r="B384" s="3">
        <v>8285119.3399999999</v>
      </c>
      <c r="C384" s="3">
        <v>10180119.34</v>
      </c>
      <c r="D384" s="3">
        <v>75761.619999899995</v>
      </c>
      <c r="E384" s="25">
        <v>380</v>
      </c>
      <c r="G384" s="10">
        <f t="shared" si="10"/>
        <v>10180119.34</v>
      </c>
      <c r="H384" s="53">
        <f t="shared" si="11"/>
        <v>3559.5</v>
      </c>
    </row>
    <row r="385" spans="1:8" x14ac:dyDescent="0.35">
      <c r="A385" s="21">
        <v>3560</v>
      </c>
      <c r="B385" s="3">
        <v>8323054.9999900004</v>
      </c>
      <c r="C385" s="3">
        <v>10218054.999990001</v>
      </c>
      <c r="D385" s="3">
        <v>75980.999999899999</v>
      </c>
      <c r="E385" s="25">
        <v>381</v>
      </c>
      <c r="G385" s="10">
        <f t="shared" si="10"/>
        <v>10218054.999990001</v>
      </c>
      <c r="H385" s="53">
        <f t="shared" si="11"/>
        <v>3560</v>
      </c>
    </row>
    <row r="386" spans="1:8" x14ac:dyDescent="0.35">
      <c r="A386" s="21">
        <v>3560.5</v>
      </c>
      <c r="B386" s="3">
        <v>8361106.0399599997</v>
      </c>
      <c r="C386" s="3">
        <v>10256106.039960001</v>
      </c>
      <c r="D386" s="3">
        <v>76223.149999999994</v>
      </c>
      <c r="E386" s="25">
        <v>382</v>
      </c>
      <c r="G386" s="10">
        <f t="shared" si="10"/>
        <v>10256106.039960001</v>
      </c>
      <c r="H386" s="53">
        <f t="shared" si="11"/>
        <v>3560.5</v>
      </c>
    </row>
    <row r="387" spans="1:8" x14ac:dyDescent="0.35">
      <c r="A387" s="21">
        <v>3561</v>
      </c>
      <c r="B387" s="3">
        <v>8399278.1499700006</v>
      </c>
      <c r="C387" s="3">
        <v>10294278.149970001</v>
      </c>
      <c r="D387" s="3">
        <v>76465.300000100004</v>
      </c>
      <c r="E387" s="25">
        <v>383</v>
      </c>
      <c r="G387" s="10">
        <f t="shared" si="10"/>
        <v>10294278.149970001</v>
      </c>
      <c r="H387" s="53">
        <f t="shared" si="11"/>
        <v>3561</v>
      </c>
    </row>
    <row r="388" spans="1:8" x14ac:dyDescent="0.35">
      <c r="A388" s="21">
        <v>3561.5</v>
      </c>
      <c r="B388" s="3">
        <v>8437571.3399999999</v>
      </c>
      <c r="C388" s="3">
        <v>10332571.34</v>
      </c>
      <c r="D388" s="3">
        <v>76707.449999899996</v>
      </c>
      <c r="E388" s="25">
        <v>384</v>
      </c>
      <c r="G388" s="10">
        <f t="shared" si="10"/>
        <v>10332571.34</v>
      </c>
      <c r="H388" s="53">
        <f t="shared" si="11"/>
        <v>3561.5</v>
      </c>
    </row>
    <row r="389" spans="1:8" x14ac:dyDescent="0.35">
      <c r="A389" s="21">
        <v>3562</v>
      </c>
      <c r="B389" s="3">
        <v>8475985.5999899991</v>
      </c>
      <c r="C389" s="3">
        <v>10370985.599989999</v>
      </c>
      <c r="D389" s="3">
        <v>76949.600000000006</v>
      </c>
      <c r="E389" s="25">
        <v>385</v>
      </c>
      <c r="G389" s="10">
        <f t="shared" si="10"/>
        <v>10370985.599989999</v>
      </c>
      <c r="H389" s="53">
        <f t="shared" si="11"/>
        <v>3562</v>
      </c>
    </row>
    <row r="390" spans="1:8" x14ac:dyDescent="0.35">
      <c r="A390" s="21">
        <v>3562.5</v>
      </c>
      <c r="B390" s="3">
        <v>8514520.9399900008</v>
      </c>
      <c r="C390" s="3">
        <v>10409520.939990001</v>
      </c>
      <c r="D390" s="3">
        <v>77191.750000100001</v>
      </c>
      <c r="E390" s="25">
        <v>386</v>
      </c>
      <c r="G390" s="10">
        <f t="shared" ref="G390:G453" si="12">C390</f>
        <v>10409520.939990001</v>
      </c>
      <c r="H390" s="53">
        <f t="shared" ref="H390:H453" si="13">A390</f>
        <v>3562.5</v>
      </c>
    </row>
    <row r="391" spans="1:8" x14ac:dyDescent="0.35">
      <c r="A391" s="21">
        <v>3563</v>
      </c>
      <c r="B391" s="3">
        <v>8553177.3499599993</v>
      </c>
      <c r="C391" s="3">
        <v>10448177.349959999</v>
      </c>
      <c r="D391" s="3">
        <v>77433.899999899993</v>
      </c>
      <c r="E391" s="25">
        <v>387</v>
      </c>
      <c r="G391" s="10">
        <f t="shared" si="12"/>
        <v>10448177.349959999</v>
      </c>
      <c r="H391" s="53">
        <f t="shared" si="13"/>
        <v>3563</v>
      </c>
    </row>
    <row r="392" spans="1:8" x14ac:dyDescent="0.35">
      <c r="A392" s="21">
        <v>3563.5</v>
      </c>
      <c r="B392" s="3">
        <v>8591954.8400299996</v>
      </c>
      <c r="C392" s="3">
        <v>10486954.84003</v>
      </c>
      <c r="D392" s="3">
        <v>77676.05</v>
      </c>
      <c r="E392" s="25">
        <v>388</v>
      </c>
      <c r="G392" s="10">
        <f t="shared" si="12"/>
        <v>10486954.84003</v>
      </c>
      <c r="H392" s="53">
        <f t="shared" si="13"/>
        <v>3563.5</v>
      </c>
    </row>
    <row r="393" spans="1:8" x14ac:dyDescent="0.35">
      <c r="A393" s="21">
        <v>3564</v>
      </c>
      <c r="B393" s="3">
        <v>8630853.3999700006</v>
      </c>
      <c r="C393" s="3">
        <v>10525853.399970001</v>
      </c>
      <c r="D393" s="3">
        <v>77918.2</v>
      </c>
      <c r="E393" s="25">
        <v>389</v>
      </c>
      <c r="G393" s="10">
        <f t="shared" si="12"/>
        <v>10525853.399970001</v>
      </c>
      <c r="H393" s="53">
        <f t="shared" si="13"/>
        <v>3564</v>
      </c>
    </row>
    <row r="394" spans="1:8" x14ac:dyDescent="0.35">
      <c r="A394" s="21">
        <v>3564.5</v>
      </c>
      <c r="B394" s="3">
        <v>8669873.0400099996</v>
      </c>
      <c r="C394" s="3">
        <v>10564873.04001</v>
      </c>
      <c r="D394" s="3">
        <v>78160.350000100007</v>
      </c>
      <c r="E394" s="25">
        <v>390</v>
      </c>
      <c r="G394" s="10">
        <f t="shared" si="12"/>
        <v>10564873.04001</v>
      </c>
      <c r="H394" s="53">
        <f t="shared" si="13"/>
        <v>3564.5</v>
      </c>
    </row>
    <row r="395" spans="1:8" x14ac:dyDescent="0.35">
      <c r="A395" s="21">
        <v>3565</v>
      </c>
      <c r="B395" s="3">
        <v>8709013.7500199992</v>
      </c>
      <c r="C395" s="3">
        <v>10604013.750019999</v>
      </c>
      <c r="D395" s="3">
        <v>78402.499999899999</v>
      </c>
      <c r="E395" s="25">
        <v>391</v>
      </c>
      <c r="G395" s="10">
        <f t="shared" si="12"/>
        <v>10604013.750019999</v>
      </c>
      <c r="H395" s="53">
        <f t="shared" si="13"/>
        <v>3565</v>
      </c>
    </row>
    <row r="396" spans="1:8" x14ac:dyDescent="0.35">
      <c r="A396" s="21">
        <v>3565.5</v>
      </c>
      <c r="B396" s="3">
        <v>8748275.5400399994</v>
      </c>
      <c r="C396" s="3">
        <v>10643275.540039999</v>
      </c>
      <c r="D396" s="3">
        <v>78644.649999999994</v>
      </c>
      <c r="E396" s="25">
        <v>392</v>
      </c>
      <c r="G396" s="10">
        <f t="shared" si="12"/>
        <v>10643275.540039999</v>
      </c>
      <c r="H396" s="53">
        <f t="shared" si="13"/>
        <v>3565.5</v>
      </c>
    </row>
    <row r="397" spans="1:8" x14ac:dyDescent="0.35">
      <c r="A397" s="21">
        <v>3566</v>
      </c>
      <c r="B397" s="3">
        <v>8787658.4000199996</v>
      </c>
      <c r="C397" s="3">
        <v>10682658.40002</v>
      </c>
      <c r="D397" s="3">
        <v>78886.800000100004</v>
      </c>
      <c r="E397" s="25">
        <v>393</v>
      </c>
      <c r="G397" s="10">
        <f t="shared" si="12"/>
        <v>10682658.40002</v>
      </c>
      <c r="H397" s="53">
        <f t="shared" si="13"/>
        <v>3566</v>
      </c>
    </row>
    <row r="398" spans="1:8" x14ac:dyDescent="0.35">
      <c r="A398" s="21">
        <v>3566.5</v>
      </c>
      <c r="B398" s="3">
        <v>8827162.3400199991</v>
      </c>
      <c r="C398" s="3">
        <v>10722162.340019999</v>
      </c>
      <c r="D398" s="3">
        <v>79128.949999899996</v>
      </c>
      <c r="E398" s="25">
        <v>394</v>
      </c>
      <c r="G398" s="10">
        <f t="shared" si="12"/>
        <v>10722162.340019999</v>
      </c>
      <c r="H398" s="53">
        <f t="shared" si="13"/>
        <v>3566.5</v>
      </c>
    </row>
    <row r="399" spans="1:8" x14ac:dyDescent="0.35">
      <c r="A399" s="21">
        <v>3567</v>
      </c>
      <c r="B399" s="3">
        <v>8866787.3499800004</v>
      </c>
      <c r="C399" s="3">
        <v>10761787.34998</v>
      </c>
      <c r="D399" s="3">
        <v>79371.100000000006</v>
      </c>
      <c r="E399" s="25">
        <v>395</v>
      </c>
      <c r="G399" s="10">
        <f t="shared" si="12"/>
        <v>10761787.34998</v>
      </c>
      <c r="H399" s="53">
        <f t="shared" si="13"/>
        <v>3567</v>
      </c>
    </row>
    <row r="400" spans="1:8" x14ac:dyDescent="0.35">
      <c r="A400" s="21">
        <v>3567.5</v>
      </c>
      <c r="B400" s="3">
        <v>8906533.4399599992</v>
      </c>
      <c r="C400" s="3">
        <v>10801533.439959999</v>
      </c>
      <c r="D400" s="3">
        <v>79613.250000100001</v>
      </c>
      <c r="E400" s="25">
        <v>396</v>
      </c>
      <c r="G400" s="10">
        <f t="shared" si="12"/>
        <v>10801533.439959999</v>
      </c>
      <c r="H400" s="53">
        <f t="shared" si="13"/>
        <v>3567.5</v>
      </c>
    </row>
    <row r="401" spans="1:8" x14ac:dyDescent="0.35">
      <c r="A401" s="21">
        <v>3568</v>
      </c>
      <c r="B401" s="3">
        <v>8946400.5999800004</v>
      </c>
      <c r="C401" s="3">
        <v>10841400.59998</v>
      </c>
      <c r="D401" s="3">
        <v>79855.399999899993</v>
      </c>
      <c r="E401" s="25">
        <v>397</v>
      </c>
      <c r="G401" s="10">
        <f t="shared" si="12"/>
        <v>10841400.59998</v>
      </c>
      <c r="H401" s="53">
        <f t="shared" si="13"/>
        <v>3568</v>
      </c>
    </row>
    <row r="402" spans="1:8" x14ac:dyDescent="0.35">
      <c r="A402" s="21">
        <v>3568.5</v>
      </c>
      <c r="B402" s="3">
        <v>8986388.8400199991</v>
      </c>
      <c r="C402" s="3">
        <v>10881388.840019999</v>
      </c>
      <c r="D402" s="3">
        <v>80097.55</v>
      </c>
      <c r="E402" s="25">
        <v>398</v>
      </c>
      <c r="G402" s="10">
        <f t="shared" si="12"/>
        <v>10881388.840019999</v>
      </c>
      <c r="H402" s="53">
        <f t="shared" si="13"/>
        <v>3568.5</v>
      </c>
    </row>
    <row r="403" spans="1:8" x14ac:dyDescent="0.35">
      <c r="A403" s="21">
        <v>3569</v>
      </c>
      <c r="B403" s="3">
        <v>9026498.1500199996</v>
      </c>
      <c r="C403" s="3">
        <v>10921498.15002</v>
      </c>
      <c r="D403" s="3">
        <v>80339.700000099998</v>
      </c>
      <c r="E403" s="25">
        <v>399</v>
      </c>
      <c r="G403" s="10">
        <f t="shared" si="12"/>
        <v>10921498.15002</v>
      </c>
      <c r="H403" s="53">
        <f t="shared" si="13"/>
        <v>3569</v>
      </c>
    </row>
    <row r="404" spans="1:8" x14ac:dyDescent="0.35">
      <c r="A404" s="21">
        <v>3569.5</v>
      </c>
      <c r="B404" s="3">
        <v>9066728.5400300007</v>
      </c>
      <c r="C404" s="3">
        <v>10961728.540030001</v>
      </c>
      <c r="D404" s="3">
        <v>80581.849999900005</v>
      </c>
      <c r="E404" s="25">
        <v>400</v>
      </c>
      <c r="G404" s="10">
        <f t="shared" si="12"/>
        <v>10961728.540030001</v>
      </c>
      <c r="H404" s="53">
        <f t="shared" si="13"/>
        <v>3569.5</v>
      </c>
    </row>
    <row r="405" spans="1:8" x14ac:dyDescent="0.35">
      <c r="A405" s="21">
        <v>3570</v>
      </c>
      <c r="B405" s="3">
        <v>9107080.0000100005</v>
      </c>
      <c r="C405" s="3">
        <v>11002080.000010001</v>
      </c>
      <c r="D405" s="3">
        <v>80824</v>
      </c>
      <c r="E405" s="25">
        <v>401</v>
      </c>
      <c r="G405" s="10">
        <f t="shared" si="12"/>
        <v>11002080.000010001</v>
      </c>
      <c r="H405" s="53">
        <f t="shared" si="13"/>
        <v>3570</v>
      </c>
    </row>
    <row r="406" spans="1:8" x14ac:dyDescent="0.35">
      <c r="A406" s="21">
        <v>3570.5</v>
      </c>
      <c r="B406" s="3">
        <v>9147552.5399999991</v>
      </c>
      <c r="C406" s="3">
        <v>11042552.539999999</v>
      </c>
      <c r="D406" s="3">
        <v>81066.150000099995</v>
      </c>
      <c r="E406" s="25">
        <v>402</v>
      </c>
      <c r="G406" s="10">
        <f t="shared" si="12"/>
        <v>11042552.539999999</v>
      </c>
      <c r="H406" s="53">
        <f t="shared" si="13"/>
        <v>3570.5</v>
      </c>
    </row>
    <row r="407" spans="1:8" x14ac:dyDescent="0.35">
      <c r="A407" s="21">
        <v>3571</v>
      </c>
      <c r="B407" s="3">
        <v>9188146.1500300001</v>
      </c>
      <c r="C407" s="3">
        <v>11083146.15003</v>
      </c>
      <c r="D407" s="3">
        <v>81308.299999900002</v>
      </c>
      <c r="E407" s="25">
        <v>403</v>
      </c>
      <c r="G407" s="10">
        <f t="shared" si="12"/>
        <v>11083146.15003</v>
      </c>
      <c r="H407" s="53">
        <f t="shared" si="13"/>
        <v>3571</v>
      </c>
    </row>
    <row r="408" spans="1:8" x14ac:dyDescent="0.35">
      <c r="A408" s="21">
        <v>3571.5</v>
      </c>
      <c r="B408" s="3">
        <v>9228860.8400100004</v>
      </c>
      <c r="C408" s="3">
        <v>11123860.84001</v>
      </c>
      <c r="D408" s="3">
        <v>81550.45</v>
      </c>
      <c r="E408" s="25">
        <v>404</v>
      </c>
      <c r="G408" s="10">
        <f t="shared" si="12"/>
        <v>11123860.84001</v>
      </c>
      <c r="H408" s="53">
        <f t="shared" si="13"/>
        <v>3571.5</v>
      </c>
    </row>
    <row r="409" spans="1:8" x14ac:dyDescent="0.35">
      <c r="A409" s="21">
        <v>3572</v>
      </c>
      <c r="B409" s="3">
        <v>9269696.6000200007</v>
      </c>
      <c r="C409" s="3">
        <v>11164696.600020001</v>
      </c>
      <c r="D409" s="3">
        <v>81792.600000100007</v>
      </c>
      <c r="E409" s="25">
        <v>405</v>
      </c>
      <c r="G409" s="10">
        <f t="shared" si="12"/>
        <v>11164696.600020001</v>
      </c>
      <c r="H409" s="53">
        <f t="shared" si="13"/>
        <v>3572</v>
      </c>
    </row>
    <row r="410" spans="1:8" x14ac:dyDescent="0.35">
      <c r="A410" s="21">
        <v>3572.5</v>
      </c>
      <c r="B410" s="3">
        <v>9310653.4399699997</v>
      </c>
      <c r="C410" s="3">
        <v>11205653.43997</v>
      </c>
      <c r="D410" s="3">
        <v>82034.749999899999</v>
      </c>
      <c r="E410" s="25">
        <v>406</v>
      </c>
      <c r="G410" s="10">
        <f t="shared" si="12"/>
        <v>11205653.43997</v>
      </c>
      <c r="H410" s="53">
        <f t="shared" si="13"/>
        <v>3572.5</v>
      </c>
    </row>
    <row r="411" spans="1:8" x14ac:dyDescent="0.35">
      <c r="A411" s="21">
        <v>3573</v>
      </c>
      <c r="B411" s="3">
        <v>9351731.3499599993</v>
      </c>
      <c r="C411" s="3">
        <v>11246731.349959999</v>
      </c>
      <c r="D411" s="3">
        <v>82276.899999999994</v>
      </c>
      <c r="E411" s="25">
        <v>407</v>
      </c>
      <c r="G411" s="10">
        <f t="shared" si="12"/>
        <v>11246731.349959999</v>
      </c>
      <c r="H411" s="53">
        <f t="shared" si="13"/>
        <v>3573</v>
      </c>
    </row>
    <row r="412" spans="1:8" x14ac:dyDescent="0.35">
      <c r="A412" s="21">
        <v>3573.5</v>
      </c>
      <c r="B412" s="3">
        <v>9392930.3399700001</v>
      </c>
      <c r="C412" s="3">
        <v>11287930.33997</v>
      </c>
      <c r="D412" s="3">
        <v>82519.05</v>
      </c>
      <c r="E412" s="25">
        <v>408</v>
      </c>
      <c r="G412" s="10">
        <f t="shared" si="12"/>
        <v>11287930.33997</v>
      </c>
      <c r="H412" s="53">
        <f t="shared" si="13"/>
        <v>3573.5</v>
      </c>
    </row>
    <row r="413" spans="1:8" x14ac:dyDescent="0.35">
      <c r="A413" s="21">
        <v>3574</v>
      </c>
      <c r="B413" s="3">
        <v>9434250.4000199996</v>
      </c>
      <c r="C413" s="3">
        <v>11329250.40002</v>
      </c>
      <c r="D413" s="3">
        <v>82761.200000099998</v>
      </c>
      <c r="E413" s="25">
        <v>409</v>
      </c>
      <c r="G413" s="10">
        <f t="shared" si="12"/>
        <v>11329250.40002</v>
      </c>
      <c r="H413" s="53">
        <f t="shared" si="13"/>
        <v>3574</v>
      </c>
    </row>
    <row r="414" spans="1:8" x14ac:dyDescent="0.35">
      <c r="A414" s="21">
        <v>3574.5</v>
      </c>
      <c r="B414" s="3">
        <v>9475691.5400099996</v>
      </c>
      <c r="C414" s="3">
        <v>11370691.54001</v>
      </c>
      <c r="D414" s="3">
        <v>83003.349999900005</v>
      </c>
      <c r="E414" s="25">
        <v>410</v>
      </c>
      <c r="G414" s="10">
        <f t="shared" si="12"/>
        <v>11370691.54001</v>
      </c>
      <c r="H414" s="53">
        <f t="shared" si="13"/>
        <v>3574.5</v>
      </c>
    </row>
    <row r="415" spans="1:8" x14ac:dyDescent="0.35">
      <c r="A415" s="21">
        <v>3575</v>
      </c>
      <c r="B415" s="3">
        <v>9517253.7500400003</v>
      </c>
      <c r="C415" s="3">
        <v>11412253.75004</v>
      </c>
      <c r="D415" s="3">
        <v>83245.5</v>
      </c>
      <c r="E415" s="25">
        <v>411</v>
      </c>
      <c r="G415" s="10">
        <f t="shared" si="12"/>
        <v>11412253.75004</v>
      </c>
      <c r="H415" s="53">
        <f t="shared" si="13"/>
        <v>3575</v>
      </c>
    </row>
    <row r="416" spans="1:8" x14ac:dyDescent="0.35">
      <c r="A416" s="21">
        <v>3575.5</v>
      </c>
      <c r="B416" s="3">
        <v>9558937.0399999991</v>
      </c>
      <c r="C416" s="3">
        <v>11453937.039999999</v>
      </c>
      <c r="D416" s="3">
        <v>83487.650000099995</v>
      </c>
      <c r="E416" s="25">
        <v>412</v>
      </c>
      <c r="G416" s="10">
        <f t="shared" si="12"/>
        <v>11453937.039999999</v>
      </c>
      <c r="H416" s="53">
        <f t="shared" si="13"/>
        <v>3575.5</v>
      </c>
    </row>
    <row r="417" spans="1:8" x14ac:dyDescent="0.35">
      <c r="A417" s="21">
        <v>3576</v>
      </c>
      <c r="B417" s="3">
        <v>9600741.4000100009</v>
      </c>
      <c r="C417" s="3">
        <v>11495741.400010001</v>
      </c>
      <c r="D417" s="3">
        <v>83729.799999900002</v>
      </c>
      <c r="E417" s="25">
        <v>413</v>
      </c>
      <c r="G417" s="10">
        <f t="shared" si="12"/>
        <v>11495741.400010001</v>
      </c>
      <c r="H417" s="53">
        <f t="shared" si="13"/>
        <v>3576</v>
      </c>
    </row>
    <row r="418" spans="1:8" x14ac:dyDescent="0.35">
      <c r="A418" s="21">
        <v>3576.5</v>
      </c>
      <c r="B418" s="3">
        <v>9642666.8400299996</v>
      </c>
      <c r="C418" s="3">
        <v>11537666.84003</v>
      </c>
      <c r="D418" s="3">
        <v>83971.95</v>
      </c>
      <c r="E418" s="25">
        <v>414</v>
      </c>
      <c r="G418" s="10">
        <f t="shared" si="12"/>
        <v>11537666.84003</v>
      </c>
      <c r="H418" s="53">
        <f t="shared" si="13"/>
        <v>3576.5</v>
      </c>
    </row>
    <row r="419" spans="1:8" x14ac:dyDescent="0.35">
      <c r="A419" s="21">
        <v>3577</v>
      </c>
      <c r="B419" s="3">
        <v>9684713.3500200007</v>
      </c>
      <c r="C419" s="3">
        <v>11579713.350020001</v>
      </c>
      <c r="D419" s="3">
        <v>84214.100000100007</v>
      </c>
      <c r="E419" s="25">
        <v>415</v>
      </c>
      <c r="G419" s="10">
        <f t="shared" si="12"/>
        <v>11579713.350020001</v>
      </c>
      <c r="H419" s="53">
        <f t="shared" si="13"/>
        <v>3577</v>
      </c>
    </row>
    <row r="420" spans="1:8" x14ac:dyDescent="0.35">
      <c r="A420" s="21">
        <v>3577.5</v>
      </c>
      <c r="B420" s="3">
        <v>9726880.9400200006</v>
      </c>
      <c r="C420" s="3">
        <v>11621880.940020001</v>
      </c>
      <c r="D420" s="3">
        <v>84456.249999899999</v>
      </c>
      <c r="E420" s="25">
        <v>416</v>
      </c>
      <c r="G420" s="10">
        <f t="shared" si="12"/>
        <v>11621880.940020001</v>
      </c>
      <c r="H420" s="53">
        <f t="shared" si="13"/>
        <v>3577.5</v>
      </c>
    </row>
    <row r="421" spans="1:8" x14ac:dyDescent="0.35">
      <c r="A421" s="21">
        <v>3578</v>
      </c>
      <c r="B421" s="3">
        <v>9769169.5999800004</v>
      </c>
      <c r="C421" s="3">
        <v>11664169.59998</v>
      </c>
      <c r="D421" s="3">
        <v>84698.4</v>
      </c>
      <c r="E421" s="25">
        <v>417</v>
      </c>
      <c r="G421" s="10">
        <f t="shared" si="12"/>
        <v>11664169.59998</v>
      </c>
      <c r="H421" s="53">
        <f t="shared" si="13"/>
        <v>3578</v>
      </c>
    </row>
    <row r="422" spans="1:8" x14ac:dyDescent="0.35">
      <c r="A422" s="21">
        <v>3578.5</v>
      </c>
      <c r="B422" s="3">
        <v>9811579.3399599995</v>
      </c>
      <c r="C422" s="3">
        <v>11706579.33996</v>
      </c>
      <c r="D422" s="3">
        <v>84940.550000100004</v>
      </c>
      <c r="E422" s="25">
        <v>418</v>
      </c>
      <c r="G422" s="10">
        <f t="shared" si="12"/>
        <v>11706579.33996</v>
      </c>
      <c r="H422" s="53">
        <f t="shared" si="13"/>
        <v>3578.5</v>
      </c>
    </row>
    <row r="423" spans="1:8" x14ac:dyDescent="0.35">
      <c r="A423" s="21">
        <v>3579</v>
      </c>
      <c r="B423" s="3">
        <v>9854110.1499899998</v>
      </c>
      <c r="C423" s="3">
        <v>11749110.14999</v>
      </c>
      <c r="D423" s="3">
        <v>85182.699999899996</v>
      </c>
      <c r="E423" s="25">
        <v>419</v>
      </c>
      <c r="G423" s="10">
        <f t="shared" si="12"/>
        <v>11749110.14999</v>
      </c>
      <c r="H423" s="53">
        <f t="shared" si="13"/>
        <v>3579</v>
      </c>
    </row>
    <row r="424" spans="1:8" x14ac:dyDescent="0.35">
      <c r="A424" s="21">
        <v>3579.5</v>
      </c>
      <c r="B424" s="3">
        <v>9896762.0400200002</v>
      </c>
      <c r="C424" s="3">
        <v>11791762.04002</v>
      </c>
      <c r="D424" s="3">
        <v>85424.85</v>
      </c>
      <c r="E424" s="25">
        <v>420</v>
      </c>
      <c r="G424" s="10">
        <f t="shared" si="12"/>
        <v>11791762.04002</v>
      </c>
      <c r="H424" s="53">
        <f t="shared" si="13"/>
        <v>3579.5</v>
      </c>
    </row>
    <row r="425" spans="1:8" x14ac:dyDescent="0.35">
      <c r="A425" s="21">
        <v>3580</v>
      </c>
      <c r="B425" s="3">
        <v>9939535.0000299998</v>
      </c>
      <c r="C425" s="3">
        <v>11834535.00003</v>
      </c>
      <c r="D425" s="3">
        <v>85667.000000100001</v>
      </c>
      <c r="E425" s="25">
        <v>421</v>
      </c>
      <c r="G425" s="10">
        <f t="shared" si="12"/>
        <v>11834535.00003</v>
      </c>
      <c r="H425" s="53">
        <f t="shared" si="13"/>
        <v>3580</v>
      </c>
    </row>
    <row r="426" spans="1:8" x14ac:dyDescent="0.35">
      <c r="A426" s="21">
        <v>3580.5</v>
      </c>
      <c r="B426" s="3">
        <v>9982429.2500199992</v>
      </c>
      <c r="C426" s="3">
        <v>11877429.250019999</v>
      </c>
      <c r="D426" s="3">
        <v>85909.999999899999</v>
      </c>
      <c r="E426" s="25">
        <v>422</v>
      </c>
      <c r="G426" s="10">
        <f t="shared" si="12"/>
        <v>11877429.250019999</v>
      </c>
      <c r="H426" s="53">
        <f t="shared" si="13"/>
        <v>3580.5</v>
      </c>
    </row>
    <row r="427" spans="1:8" x14ac:dyDescent="0.35">
      <c r="A427" s="21">
        <v>3581</v>
      </c>
      <c r="B427" s="3">
        <v>10025445</v>
      </c>
      <c r="C427" s="3">
        <v>11920445</v>
      </c>
      <c r="D427" s="3">
        <v>86153</v>
      </c>
      <c r="E427" s="25">
        <v>423</v>
      </c>
      <c r="G427" s="10">
        <f t="shared" si="12"/>
        <v>11920445</v>
      </c>
      <c r="H427" s="53">
        <f t="shared" si="13"/>
        <v>3581</v>
      </c>
    </row>
    <row r="428" spans="1:8" x14ac:dyDescent="0.35">
      <c r="A428" s="21">
        <v>3581.5</v>
      </c>
      <c r="B428" s="3">
        <v>10068582.25</v>
      </c>
      <c r="C428" s="3">
        <v>11963582.25</v>
      </c>
      <c r="D428" s="3">
        <v>86396.000000100001</v>
      </c>
      <c r="E428" s="25">
        <v>424</v>
      </c>
      <c r="G428" s="10">
        <f t="shared" si="12"/>
        <v>11963582.25</v>
      </c>
      <c r="H428" s="53">
        <f t="shared" si="13"/>
        <v>3581.5</v>
      </c>
    </row>
    <row r="429" spans="1:8" x14ac:dyDescent="0.35">
      <c r="A429" s="21">
        <v>3582</v>
      </c>
      <c r="B429" s="3">
        <v>10111841</v>
      </c>
      <c r="C429" s="3">
        <v>12006841</v>
      </c>
      <c r="D429" s="3">
        <v>86638.999999899999</v>
      </c>
      <c r="E429" s="25">
        <v>425</v>
      </c>
      <c r="G429" s="10">
        <f t="shared" si="12"/>
        <v>12006841</v>
      </c>
      <c r="H429" s="53">
        <f t="shared" si="13"/>
        <v>3582</v>
      </c>
    </row>
    <row r="430" spans="1:8" x14ac:dyDescent="0.35">
      <c r="A430" s="21">
        <v>3582.5</v>
      </c>
      <c r="B430" s="3">
        <v>10155221.25</v>
      </c>
      <c r="C430" s="3">
        <v>12050221.25</v>
      </c>
      <c r="D430" s="3">
        <v>86882</v>
      </c>
      <c r="E430" s="25">
        <v>426</v>
      </c>
      <c r="G430" s="10">
        <f t="shared" si="12"/>
        <v>12050221.25</v>
      </c>
      <c r="H430" s="53">
        <f t="shared" si="13"/>
        <v>3582.5</v>
      </c>
    </row>
    <row r="431" spans="1:8" x14ac:dyDescent="0.35">
      <c r="A431" s="21">
        <v>3583</v>
      </c>
      <c r="B431" s="3">
        <v>10198723</v>
      </c>
      <c r="C431" s="3">
        <v>12093723</v>
      </c>
      <c r="D431" s="3">
        <v>87125.000000100001</v>
      </c>
      <c r="E431" s="25">
        <v>427</v>
      </c>
      <c r="G431" s="10">
        <f t="shared" si="12"/>
        <v>12093723</v>
      </c>
      <c r="H431" s="53">
        <f t="shared" si="13"/>
        <v>3583</v>
      </c>
    </row>
    <row r="432" spans="1:8" x14ac:dyDescent="0.35">
      <c r="A432" s="21">
        <v>3583.5</v>
      </c>
      <c r="B432" s="3">
        <v>10242346.25</v>
      </c>
      <c r="C432" s="3">
        <v>12137346.25</v>
      </c>
      <c r="D432" s="3">
        <v>87367.999999899999</v>
      </c>
      <c r="E432" s="25">
        <v>428</v>
      </c>
      <c r="G432" s="10">
        <f t="shared" si="12"/>
        <v>12137346.25</v>
      </c>
      <c r="H432" s="53">
        <f t="shared" si="13"/>
        <v>3583.5</v>
      </c>
    </row>
    <row r="433" spans="1:8" x14ac:dyDescent="0.35">
      <c r="A433" s="21">
        <v>3584</v>
      </c>
      <c r="B433" s="3">
        <v>10286091</v>
      </c>
      <c r="C433" s="3">
        <v>12181091</v>
      </c>
      <c r="D433" s="3">
        <v>87611</v>
      </c>
      <c r="E433" s="25">
        <v>429</v>
      </c>
      <c r="G433" s="10">
        <f t="shared" si="12"/>
        <v>12181091</v>
      </c>
      <c r="H433" s="53">
        <f t="shared" si="13"/>
        <v>3584</v>
      </c>
    </row>
    <row r="434" spans="1:8" x14ac:dyDescent="0.35">
      <c r="A434" s="21">
        <v>3584.5</v>
      </c>
      <c r="B434" s="3">
        <v>10329957.25</v>
      </c>
      <c r="C434" s="3">
        <v>12224957.25</v>
      </c>
      <c r="D434" s="3">
        <v>87854.000000100001</v>
      </c>
      <c r="E434" s="25">
        <v>430</v>
      </c>
      <c r="G434" s="10">
        <f t="shared" si="12"/>
        <v>12224957.25</v>
      </c>
      <c r="H434" s="53">
        <f t="shared" si="13"/>
        <v>3584.5</v>
      </c>
    </row>
    <row r="435" spans="1:8" x14ac:dyDescent="0.35">
      <c r="A435" s="21">
        <v>3585</v>
      </c>
      <c r="B435" s="3">
        <v>10373945</v>
      </c>
      <c r="C435" s="3">
        <v>12268945</v>
      </c>
      <c r="D435" s="3">
        <v>88097</v>
      </c>
      <c r="E435" s="25">
        <v>431</v>
      </c>
      <c r="G435" s="10">
        <f t="shared" si="12"/>
        <v>12268945</v>
      </c>
      <c r="H435" s="53">
        <f t="shared" si="13"/>
        <v>3585</v>
      </c>
    </row>
    <row r="436" spans="1:8" x14ac:dyDescent="0.35">
      <c r="A436" s="21">
        <v>3585.5</v>
      </c>
      <c r="B436" s="3">
        <v>10418054.25</v>
      </c>
      <c r="C436" s="3">
        <v>12313054.25</v>
      </c>
      <c r="D436" s="3">
        <v>88340</v>
      </c>
      <c r="E436" s="25">
        <v>432</v>
      </c>
      <c r="G436" s="10">
        <f t="shared" si="12"/>
        <v>12313054.25</v>
      </c>
      <c r="H436" s="53">
        <f t="shared" si="13"/>
        <v>3585.5</v>
      </c>
    </row>
    <row r="437" spans="1:8" x14ac:dyDescent="0.35">
      <c r="A437" s="21">
        <v>3586</v>
      </c>
      <c r="B437" s="3">
        <v>10462285</v>
      </c>
      <c r="C437" s="3">
        <v>12357285</v>
      </c>
      <c r="D437" s="3">
        <v>88582.999999899999</v>
      </c>
      <c r="E437" s="25">
        <v>433</v>
      </c>
      <c r="G437" s="10">
        <f t="shared" si="12"/>
        <v>12357285</v>
      </c>
      <c r="H437" s="53">
        <f t="shared" si="13"/>
        <v>3586</v>
      </c>
    </row>
    <row r="438" spans="1:8" x14ac:dyDescent="0.35">
      <c r="A438" s="21">
        <v>3586.5</v>
      </c>
      <c r="B438" s="3">
        <v>10506637.25</v>
      </c>
      <c r="C438" s="3">
        <v>12401637.25</v>
      </c>
      <c r="D438" s="3">
        <v>88826</v>
      </c>
      <c r="E438" s="25">
        <v>434</v>
      </c>
      <c r="G438" s="10">
        <f t="shared" si="12"/>
        <v>12401637.25</v>
      </c>
      <c r="H438" s="53">
        <f t="shared" si="13"/>
        <v>3586.5</v>
      </c>
    </row>
    <row r="439" spans="1:8" x14ac:dyDescent="0.35">
      <c r="A439" s="21">
        <v>3587</v>
      </c>
      <c r="B439" s="3">
        <v>10551111</v>
      </c>
      <c r="C439" s="3">
        <v>12446111</v>
      </c>
      <c r="D439" s="3">
        <v>89069.000000100001</v>
      </c>
      <c r="E439" s="25">
        <v>435</v>
      </c>
      <c r="G439" s="10">
        <f t="shared" si="12"/>
        <v>12446111</v>
      </c>
      <c r="H439" s="53">
        <f t="shared" si="13"/>
        <v>3587</v>
      </c>
    </row>
    <row r="440" spans="1:8" x14ac:dyDescent="0.35">
      <c r="A440" s="21">
        <v>3587.5</v>
      </c>
      <c r="B440" s="3">
        <v>10595706.25</v>
      </c>
      <c r="C440" s="3">
        <v>12490706.25</v>
      </c>
      <c r="D440" s="3">
        <v>89311.999999899999</v>
      </c>
      <c r="E440" s="25">
        <v>436</v>
      </c>
      <c r="G440" s="10">
        <f t="shared" si="12"/>
        <v>12490706.25</v>
      </c>
      <c r="H440" s="53">
        <f t="shared" si="13"/>
        <v>3587.5</v>
      </c>
    </row>
    <row r="441" spans="1:8" x14ac:dyDescent="0.35">
      <c r="A441" s="21">
        <v>3588</v>
      </c>
      <c r="B441" s="3">
        <v>10640423</v>
      </c>
      <c r="C441" s="3">
        <v>12535423</v>
      </c>
      <c r="D441" s="3">
        <v>89555</v>
      </c>
      <c r="E441" s="25">
        <v>437</v>
      </c>
      <c r="G441" s="10">
        <f t="shared" si="12"/>
        <v>12535423</v>
      </c>
      <c r="H441" s="53">
        <f t="shared" si="13"/>
        <v>3588</v>
      </c>
    </row>
    <row r="442" spans="1:8" x14ac:dyDescent="0.35">
      <c r="A442" s="21">
        <v>3588.5</v>
      </c>
      <c r="B442" s="3">
        <v>10685261.25</v>
      </c>
      <c r="C442" s="3">
        <v>12580261.25</v>
      </c>
      <c r="D442" s="3">
        <v>89798.000000100001</v>
      </c>
      <c r="E442" s="25">
        <v>438</v>
      </c>
      <c r="G442" s="10">
        <f t="shared" si="12"/>
        <v>12580261.25</v>
      </c>
      <c r="H442" s="53">
        <f t="shared" si="13"/>
        <v>3588.5</v>
      </c>
    </row>
    <row r="443" spans="1:8" x14ac:dyDescent="0.35">
      <c r="A443" s="21">
        <v>3589</v>
      </c>
      <c r="B443" s="3">
        <v>10730221</v>
      </c>
      <c r="C443" s="3">
        <v>12625221</v>
      </c>
      <c r="D443" s="3">
        <v>90040.999999899999</v>
      </c>
      <c r="E443" s="25">
        <v>439</v>
      </c>
      <c r="G443" s="10">
        <f t="shared" si="12"/>
        <v>12625221</v>
      </c>
      <c r="H443" s="53">
        <f t="shared" si="13"/>
        <v>3589</v>
      </c>
    </row>
    <row r="444" spans="1:8" x14ac:dyDescent="0.35">
      <c r="A444" s="21">
        <v>3589.5</v>
      </c>
      <c r="B444" s="3">
        <v>10775302.25</v>
      </c>
      <c r="C444" s="3">
        <v>12670302.25</v>
      </c>
      <c r="D444" s="3">
        <v>90284</v>
      </c>
      <c r="E444" s="25">
        <v>440</v>
      </c>
      <c r="G444" s="10">
        <f t="shared" si="12"/>
        <v>12670302.25</v>
      </c>
      <c r="H444" s="53">
        <f t="shared" si="13"/>
        <v>3589.5</v>
      </c>
    </row>
    <row r="445" spans="1:8" x14ac:dyDescent="0.35">
      <c r="A445" s="21">
        <v>3590</v>
      </c>
      <c r="B445" s="3">
        <v>10820505</v>
      </c>
      <c r="C445" s="3">
        <v>12715505</v>
      </c>
      <c r="D445" s="3">
        <v>90527.000000100001</v>
      </c>
      <c r="E445" s="25">
        <v>441</v>
      </c>
      <c r="G445" s="10">
        <f t="shared" si="12"/>
        <v>12715505</v>
      </c>
      <c r="H445" s="53">
        <f t="shared" si="13"/>
        <v>3590</v>
      </c>
    </row>
    <row r="446" spans="1:8" x14ac:dyDescent="0.35">
      <c r="A446" s="21">
        <v>3590.5</v>
      </c>
      <c r="B446" s="3">
        <v>10865829.25</v>
      </c>
      <c r="C446" s="3">
        <v>12760829.25</v>
      </c>
      <c r="D446" s="3">
        <v>90769.999999899999</v>
      </c>
      <c r="E446" s="25">
        <v>442</v>
      </c>
      <c r="G446" s="10">
        <f t="shared" si="12"/>
        <v>12760829.25</v>
      </c>
      <c r="H446" s="53">
        <f t="shared" si="13"/>
        <v>3590.5</v>
      </c>
    </row>
    <row r="447" spans="1:8" x14ac:dyDescent="0.35">
      <c r="A447" s="21">
        <v>3591</v>
      </c>
      <c r="B447" s="3">
        <v>10911275</v>
      </c>
      <c r="C447" s="3">
        <v>12806275</v>
      </c>
      <c r="D447" s="3">
        <v>91013</v>
      </c>
      <c r="E447" s="25">
        <v>443</v>
      </c>
      <c r="G447" s="10">
        <f t="shared" si="12"/>
        <v>12806275</v>
      </c>
      <c r="H447" s="53">
        <f t="shared" si="13"/>
        <v>3591</v>
      </c>
    </row>
    <row r="448" spans="1:8" x14ac:dyDescent="0.35">
      <c r="A448" s="21">
        <v>3591.5</v>
      </c>
      <c r="B448" s="3">
        <v>10956842.25</v>
      </c>
      <c r="C448" s="3">
        <v>12851842.25</v>
      </c>
      <c r="D448" s="3">
        <v>91256.000000100001</v>
      </c>
      <c r="E448" s="25">
        <v>444</v>
      </c>
      <c r="G448" s="10">
        <f t="shared" si="12"/>
        <v>12851842.25</v>
      </c>
      <c r="H448" s="53">
        <f t="shared" si="13"/>
        <v>3591.5</v>
      </c>
    </row>
    <row r="449" spans="1:8" x14ac:dyDescent="0.35">
      <c r="A449" s="21">
        <v>3592</v>
      </c>
      <c r="B449" s="3">
        <v>11002531</v>
      </c>
      <c r="C449" s="3">
        <v>12897531</v>
      </c>
      <c r="D449" s="3">
        <v>91499</v>
      </c>
      <c r="E449" s="25">
        <v>445</v>
      </c>
      <c r="G449" s="10">
        <f t="shared" si="12"/>
        <v>12897531</v>
      </c>
      <c r="H449" s="53">
        <f t="shared" si="13"/>
        <v>3592</v>
      </c>
    </row>
    <row r="450" spans="1:8" x14ac:dyDescent="0.35">
      <c r="A450" s="21">
        <v>3592.5</v>
      </c>
      <c r="B450" s="3">
        <v>11048341.25</v>
      </c>
      <c r="C450" s="3">
        <v>12943341.25</v>
      </c>
      <c r="D450" s="3">
        <v>91742</v>
      </c>
      <c r="E450" s="25">
        <v>446</v>
      </c>
      <c r="G450" s="10">
        <f t="shared" si="12"/>
        <v>12943341.25</v>
      </c>
      <c r="H450" s="53">
        <f t="shared" si="13"/>
        <v>3592.5</v>
      </c>
    </row>
    <row r="451" spans="1:8" x14ac:dyDescent="0.35">
      <c r="A451" s="21">
        <v>3593</v>
      </c>
      <c r="B451" s="3">
        <v>11094273</v>
      </c>
      <c r="C451" s="3">
        <v>12989273</v>
      </c>
      <c r="D451" s="3">
        <v>91984.999999899999</v>
      </c>
      <c r="E451" s="25">
        <v>447</v>
      </c>
      <c r="G451" s="10">
        <f t="shared" si="12"/>
        <v>12989273</v>
      </c>
      <c r="H451" s="53">
        <f t="shared" si="13"/>
        <v>3593</v>
      </c>
    </row>
    <row r="452" spans="1:8" x14ac:dyDescent="0.35">
      <c r="A452" s="21">
        <v>3593.5</v>
      </c>
      <c r="B452" s="3">
        <v>11140326.25</v>
      </c>
      <c r="C452" s="3">
        <v>13035326.25</v>
      </c>
      <c r="D452" s="3">
        <v>92228</v>
      </c>
      <c r="E452" s="25">
        <v>448</v>
      </c>
      <c r="G452" s="10">
        <f t="shared" si="12"/>
        <v>13035326.25</v>
      </c>
      <c r="H452" s="53">
        <f t="shared" si="13"/>
        <v>3593.5</v>
      </c>
    </row>
    <row r="453" spans="1:8" x14ac:dyDescent="0.35">
      <c r="A453" s="21">
        <v>3594</v>
      </c>
      <c r="B453" s="3">
        <v>11186501</v>
      </c>
      <c r="C453" s="3">
        <v>13081501</v>
      </c>
      <c r="D453" s="3">
        <v>92471.000000100001</v>
      </c>
      <c r="E453" s="25">
        <v>449</v>
      </c>
      <c r="G453" s="10">
        <f t="shared" si="12"/>
        <v>13081501</v>
      </c>
      <c r="H453" s="53">
        <f t="shared" si="13"/>
        <v>3594</v>
      </c>
    </row>
    <row r="454" spans="1:8" x14ac:dyDescent="0.35">
      <c r="A454" s="21">
        <v>3594.5</v>
      </c>
      <c r="B454" s="3">
        <v>11232797.25</v>
      </c>
      <c r="C454" s="3">
        <v>13127797.25</v>
      </c>
      <c r="D454" s="3">
        <v>92713.999999899999</v>
      </c>
      <c r="E454" s="25">
        <v>450</v>
      </c>
      <c r="G454" s="10">
        <f t="shared" ref="G454:G517" si="14">C454</f>
        <v>13127797.25</v>
      </c>
      <c r="H454" s="53">
        <f t="shared" ref="H454:H517" si="15">A454</f>
        <v>3594.5</v>
      </c>
    </row>
    <row r="455" spans="1:8" x14ac:dyDescent="0.35">
      <c r="A455" s="21">
        <v>3595</v>
      </c>
      <c r="B455" s="3">
        <v>11279215</v>
      </c>
      <c r="C455" s="3">
        <v>13174215</v>
      </c>
      <c r="D455" s="3">
        <v>92957</v>
      </c>
      <c r="E455" s="25">
        <v>451</v>
      </c>
      <c r="G455" s="10">
        <f t="shared" si="14"/>
        <v>13174215</v>
      </c>
      <c r="H455" s="53">
        <f t="shared" si="15"/>
        <v>3595</v>
      </c>
    </row>
    <row r="456" spans="1:8" x14ac:dyDescent="0.35">
      <c r="A456" s="21">
        <v>3595.5</v>
      </c>
      <c r="B456" s="3">
        <v>11325754.25</v>
      </c>
      <c r="C456" s="3">
        <v>13220754.25</v>
      </c>
      <c r="D456" s="3">
        <v>93200.000000100001</v>
      </c>
      <c r="E456" s="25">
        <v>452</v>
      </c>
      <c r="G456" s="10">
        <f t="shared" si="14"/>
        <v>13220754.25</v>
      </c>
      <c r="H456" s="53">
        <f t="shared" si="15"/>
        <v>3595.5</v>
      </c>
    </row>
    <row r="457" spans="1:8" x14ac:dyDescent="0.35">
      <c r="A457" s="21">
        <v>3596</v>
      </c>
      <c r="B457" s="3">
        <v>11372415</v>
      </c>
      <c r="C457" s="3">
        <v>13267415</v>
      </c>
      <c r="D457" s="3">
        <v>93442.999999899999</v>
      </c>
      <c r="E457" s="25">
        <v>453</v>
      </c>
      <c r="G457" s="10">
        <f t="shared" si="14"/>
        <v>13267415</v>
      </c>
      <c r="H457" s="53">
        <f t="shared" si="15"/>
        <v>3596</v>
      </c>
    </row>
    <row r="458" spans="1:8" x14ac:dyDescent="0.35">
      <c r="A458" s="21">
        <v>3596.5</v>
      </c>
      <c r="B458" s="3">
        <v>11419197.25</v>
      </c>
      <c r="C458" s="3">
        <v>13314197.25</v>
      </c>
      <c r="D458" s="3">
        <v>93686</v>
      </c>
      <c r="E458" s="25">
        <v>454</v>
      </c>
      <c r="G458" s="10">
        <f t="shared" si="14"/>
        <v>13314197.25</v>
      </c>
      <c r="H458" s="53">
        <f t="shared" si="15"/>
        <v>3596.5</v>
      </c>
    </row>
    <row r="459" spans="1:8" x14ac:dyDescent="0.35">
      <c r="A459" s="21">
        <v>3597</v>
      </c>
      <c r="B459" s="3">
        <v>11466101</v>
      </c>
      <c r="C459" s="3">
        <v>13361101</v>
      </c>
      <c r="D459" s="3">
        <v>93929.000000100001</v>
      </c>
      <c r="E459" s="25">
        <v>455</v>
      </c>
      <c r="G459" s="10">
        <f t="shared" si="14"/>
        <v>13361101</v>
      </c>
      <c r="H459" s="53">
        <f t="shared" si="15"/>
        <v>3597</v>
      </c>
    </row>
    <row r="460" spans="1:8" x14ac:dyDescent="0.35">
      <c r="A460" s="21">
        <v>3597.5</v>
      </c>
      <c r="B460" s="3">
        <v>11513126.25</v>
      </c>
      <c r="C460" s="3">
        <v>13408126.25</v>
      </c>
      <c r="D460" s="3">
        <v>94171.999999899999</v>
      </c>
      <c r="E460" s="25">
        <v>456</v>
      </c>
      <c r="G460" s="10">
        <f t="shared" si="14"/>
        <v>13408126.25</v>
      </c>
      <c r="H460" s="53">
        <f t="shared" si="15"/>
        <v>3597.5</v>
      </c>
    </row>
    <row r="461" spans="1:8" x14ac:dyDescent="0.35">
      <c r="A461" s="21">
        <v>3598</v>
      </c>
      <c r="B461" s="3">
        <v>11560273</v>
      </c>
      <c r="C461" s="3">
        <v>13455273</v>
      </c>
      <c r="D461" s="3">
        <v>94415</v>
      </c>
      <c r="E461" s="25">
        <v>457</v>
      </c>
      <c r="G461" s="10">
        <f t="shared" si="14"/>
        <v>13455273</v>
      </c>
      <c r="H461" s="53">
        <f t="shared" si="15"/>
        <v>3598</v>
      </c>
    </row>
    <row r="462" spans="1:8" x14ac:dyDescent="0.35">
      <c r="A462" s="21">
        <v>3598.5</v>
      </c>
      <c r="B462" s="3">
        <v>11607541.25</v>
      </c>
      <c r="C462" s="3">
        <v>13502541.25</v>
      </c>
      <c r="D462" s="3">
        <v>94658.000000100001</v>
      </c>
      <c r="E462" s="25">
        <v>458</v>
      </c>
      <c r="G462" s="10">
        <f t="shared" si="14"/>
        <v>13502541.25</v>
      </c>
      <c r="H462" s="53">
        <f t="shared" si="15"/>
        <v>3598.5</v>
      </c>
    </row>
    <row r="463" spans="1:8" x14ac:dyDescent="0.35">
      <c r="A463" s="21">
        <v>3599</v>
      </c>
      <c r="B463" s="3">
        <v>11654931</v>
      </c>
      <c r="C463" s="3">
        <v>13549931</v>
      </c>
      <c r="D463" s="3">
        <v>94901</v>
      </c>
      <c r="E463" s="25">
        <v>459</v>
      </c>
      <c r="G463" s="10">
        <f t="shared" si="14"/>
        <v>13549931</v>
      </c>
      <c r="H463" s="53">
        <f t="shared" si="15"/>
        <v>3599</v>
      </c>
    </row>
    <row r="464" spans="1:8" x14ac:dyDescent="0.35">
      <c r="A464" s="21">
        <v>3599.5</v>
      </c>
      <c r="B464" s="3">
        <v>11702442.25</v>
      </c>
      <c r="C464" s="3">
        <v>13597442.25</v>
      </c>
      <c r="D464" s="3">
        <v>95144</v>
      </c>
      <c r="E464" s="25">
        <v>460</v>
      </c>
      <c r="G464" s="10">
        <f t="shared" si="14"/>
        <v>13597442.25</v>
      </c>
      <c r="H464" s="53">
        <f t="shared" si="15"/>
        <v>3599.5</v>
      </c>
    </row>
    <row r="465" spans="1:8" x14ac:dyDescent="0.35">
      <c r="A465" s="21">
        <v>3600</v>
      </c>
      <c r="B465" s="3">
        <v>11750075</v>
      </c>
      <c r="C465" s="3">
        <v>13645075</v>
      </c>
      <c r="D465" s="3">
        <v>95386.999999899999</v>
      </c>
      <c r="E465" s="25">
        <v>461</v>
      </c>
      <c r="G465" s="10">
        <f t="shared" si="14"/>
        <v>13645075</v>
      </c>
      <c r="H465" s="53">
        <f t="shared" si="15"/>
        <v>3600</v>
      </c>
    </row>
    <row r="466" spans="1:8" x14ac:dyDescent="0.35">
      <c r="A466" s="21">
        <v>3600.5</v>
      </c>
      <c r="B466" s="3">
        <v>11797834.390000001</v>
      </c>
      <c r="C466" s="3">
        <v>13692834.390000001</v>
      </c>
      <c r="D466" s="3">
        <v>95650.550000100004</v>
      </c>
      <c r="E466" s="25">
        <v>462</v>
      </c>
      <c r="G466" s="10">
        <f t="shared" si="14"/>
        <v>13692834.390000001</v>
      </c>
      <c r="H466" s="53">
        <f t="shared" si="15"/>
        <v>3600.5</v>
      </c>
    </row>
    <row r="467" spans="1:8" x14ac:dyDescent="0.35">
      <c r="A467" s="21">
        <v>3601</v>
      </c>
      <c r="B467" s="3">
        <v>11845725.550000001</v>
      </c>
      <c r="C467" s="3">
        <v>13740725.550000001</v>
      </c>
      <c r="D467" s="3">
        <v>95914.100000100007</v>
      </c>
      <c r="E467" s="25">
        <v>463</v>
      </c>
      <c r="G467" s="10">
        <f t="shared" si="14"/>
        <v>13740725.550000001</v>
      </c>
      <c r="H467" s="53">
        <f t="shared" si="15"/>
        <v>3601</v>
      </c>
    </row>
    <row r="468" spans="1:8" x14ac:dyDescent="0.35">
      <c r="A468" s="21">
        <v>3601.5</v>
      </c>
      <c r="B468" s="3">
        <v>11893748.49</v>
      </c>
      <c r="C468" s="3">
        <v>13788748.49</v>
      </c>
      <c r="D468" s="3">
        <v>96177.65</v>
      </c>
      <c r="E468" s="25">
        <v>464</v>
      </c>
      <c r="G468" s="10">
        <f t="shared" si="14"/>
        <v>13788748.49</v>
      </c>
      <c r="H468" s="53">
        <f t="shared" si="15"/>
        <v>3601.5</v>
      </c>
    </row>
    <row r="469" spans="1:8" x14ac:dyDescent="0.35">
      <c r="A469" s="21">
        <v>3602</v>
      </c>
      <c r="B469" s="3">
        <v>11941903.199999999</v>
      </c>
      <c r="C469" s="3">
        <v>13836903.199999999</v>
      </c>
      <c r="D469" s="3">
        <v>96441.2</v>
      </c>
      <c r="E469" s="25">
        <v>465</v>
      </c>
      <c r="G469" s="10">
        <f t="shared" si="14"/>
        <v>13836903.199999999</v>
      </c>
      <c r="H469" s="53">
        <f t="shared" si="15"/>
        <v>3602</v>
      </c>
    </row>
    <row r="470" spans="1:8" x14ac:dyDescent="0.35">
      <c r="A470" s="21">
        <v>3602.5</v>
      </c>
      <c r="B470" s="3">
        <v>11990189.689999999</v>
      </c>
      <c r="C470" s="3">
        <v>13885189.689999999</v>
      </c>
      <c r="D470" s="3">
        <v>96704.75</v>
      </c>
      <c r="E470" s="25">
        <v>466</v>
      </c>
      <c r="G470" s="10">
        <f t="shared" si="14"/>
        <v>13885189.689999999</v>
      </c>
      <c r="H470" s="53">
        <f t="shared" si="15"/>
        <v>3602.5</v>
      </c>
    </row>
    <row r="471" spans="1:8" x14ac:dyDescent="0.35">
      <c r="A471" s="21">
        <v>3603</v>
      </c>
      <c r="B471" s="3">
        <v>12038607.949999999</v>
      </c>
      <c r="C471" s="3">
        <v>13933607.949999999</v>
      </c>
      <c r="D471" s="3">
        <v>96968.299999900002</v>
      </c>
      <c r="E471" s="25">
        <v>467</v>
      </c>
      <c r="G471" s="10">
        <f t="shared" si="14"/>
        <v>13933607.949999999</v>
      </c>
      <c r="H471" s="53">
        <f t="shared" si="15"/>
        <v>3603</v>
      </c>
    </row>
    <row r="472" spans="1:8" x14ac:dyDescent="0.35">
      <c r="A472" s="21">
        <v>3603.5</v>
      </c>
      <c r="B472" s="3">
        <v>12087157.99</v>
      </c>
      <c r="C472" s="3">
        <v>13982157.99</v>
      </c>
      <c r="D472" s="3">
        <v>97231.849999900005</v>
      </c>
      <c r="E472" s="25">
        <v>468</v>
      </c>
      <c r="G472" s="10">
        <f t="shared" si="14"/>
        <v>13982157.99</v>
      </c>
      <c r="H472" s="53">
        <f t="shared" si="15"/>
        <v>3603.5</v>
      </c>
    </row>
    <row r="473" spans="1:8" x14ac:dyDescent="0.35">
      <c r="A473" s="21">
        <v>3604</v>
      </c>
      <c r="B473" s="3">
        <v>12135839.800000001</v>
      </c>
      <c r="C473" s="3">
        <v>14030839.800000001</v>
      </c>
      <c r="D473" s="3">
        <v>97495.399999899993</v>
      </c>
      <c r="E473" s="25">
        <v>469</v>
      </c>
      <c r="G473" s="10">
        <f t="shared" si="14"/>
        <v>14030839.800000001</v>
      </c>
      <c r="H473" s="53">
        <f t="shared" si="15"/>
        <v>3604</v>
      </c>
    </row>
    <row r="474" spans="1:8" x14ac:dyDescent="0.35">
      <c r="A474" s="21">
        <v>3604.5</v>
      </c>
      <c r="B474" s="3">
        <v>12184653.390000001</v>
      </c>
      <c r="C474" s="3">
        <v>14079653.390000001</v>
      </c>
      <c r="D474" s="3">
        <v>97758.950000099998</v>
      </c>
      <c r="E474" s="25">
        <v>470</v>
      </c>
      <c r="G474" s="10">
        <f t="shared" si="14"/>
        <v>14079653.390000001</v>
      </c>
      <c r="H474" s="53">
        <f t="shared" si="15"/>
        <v>3604.5</v>
      </c>
    </row>
    <row r="475" spans="1:8" x14ac:dyDescent="0.35">
      <c r="A475" s="21">
        <v>3605</v>
      </c>
      <c r="B475" s="3">
        <v>12233598.75</v>
      </c>
      <c r="C475" s="3">
        <v>14128598.75</v>
      </c>
      <c r="D475" s="3">
        <v>98022.500000100001</v>
      </c>
      <c r="E475" s="25">
        <v>471</v>
      </c>
      <c r="G475" s="10">
        <f t="shared" si="14"/>
        <v>14128598.75</v>
      </c>
      <c r="H475" s="53">
        <f t="shared" si="15"/>
        <v>3605</v>
      </c>
    </row>
    <row r="476" spans="1:8" x14ac:dyDescent="0.35">
      <c r="A476" s="21">
        <v>3605.5</v>
      </c>
      <c r="B476" s="3">
        <v>12282675.890000001</v>
      </c>
      <c r="C476" s="3">
        <v>14177675.890000001</v>
      </c>
      <c r="D476" s="3">
        <v>98286.05</v>
      </c>
      <c r="E476" s="25">
        <v>472</v>
      </c>
      <c r="G476" s="10">
        <f t="shared" si="14"/>
        <v>14177675.890000001</v>
      </c>
      <c r="H476" s="53">
        <f t="shared" si="15"/>
        <v>3605.5</v>
      </c>
    </row>
    <row r="477" spans="1:8" x14ac:dyDescent="0.35">
      <c r="A477" s="21">
        <v>3606</v>
      </c>
      <c r="B477" s="3">
        <v>12331884.800000001</v>
      </c>
      <c r="C477" s="3">
        <v>14226884.800000001</v>
      </c>
      <c r="D477" s="3">
        <v>98549.6</v>
      </c>
      <c r="E477" s="25">
        <v>473</v>
      </c>
      <c r="G477" s="10">
        <f t="shared" si="14"/>
        <v>14226884.800000001</v>
      </c>
      <c r="H477" s="53">
        <f t="shared" si="15"/>
        <v>3606</v>
      </c>
    </row>
    <row r="478" spans="1:8" x14ac:dyDescent="0.35">
      <c r="A478" s="21">
        <v>3606.5</v>
      </c>
      <c r="B478" s="3">
        <v>12381225.49</v>
      </c>
      <c r="C478" s="3">
        <v>14276225.49</v>
      </c>
      <c r="D478" s="3">
        <v>98813.15</v>
      </c>
      <c r="E478" s="25">
        <v>474</v>
      </c>
      <c r="G478" s="10">
        <f t="shared" si="14"/>
        <v>14276225.49</v>
      </c>
      <c r="H478" s="53">
        <f t="shared" si="15"/>
        <v>3606.5</v>
      </c>
    </row>
    <row r="479" spans="1:8" x14ac:dyDescent="0.35">
      <c r="A479" s="21">
        <v>3607</v>
      </c>
      <c r="B479" s="3">
        <v>12430697.949999999</v>
      </c>
      <c r="C479" s="3">
        <v>14325697.949999999</v>
      </c>
      <c r="D479" s="3">
        <v>99076.7</v>
      </c>
      <c r="E479" s="25">
        <v>475</v>
      </c>
      <c r="G479" s="10">
        <f t="shared" si="14"/>
        <v>14325697.949999999</v>
      </c>
      <c r="H479" s="53">
        <f t="shared" si="15"/>
        <v>3607</v>
      </c>
    </row>
    <row r="480" spans="1:8" x14ac:dyDescent="0.35">
      <c r="A480" s="21">
        <v>3607.5</v>
      </c>
      <c r="B480" s="3">
        <v>12480302.189999999</v>
      </c>
      <c r="C480" s="3">
        <v>14375302.189999999</v>
      </c>
      <c r="D480" s="3">
        <v>99340.249999899999</v>
      </c>
      <c r="E480" s="25">
        <v>476</v>
      </c>
      <c r="G480" s="10">
        <f t="shared" si="14"/>
        <v>14375302.189999999</v>
      </c>
      <c r="H480" s="53">
        <f t="shared" si="15"/>
        <v>3607.5</v>
      </c>
    </row>
    <row r="481" spans="1:8" x14ac:dyDescent="0.35">
      <c r="A481" s="21">
        <v>3608</v>
      </c>
      <c r="B481" s="3">
        <v>12530038.199999999</v>
      </c>
      <c r="C481" s="3">
        <v>14425038.199999999</v>
      </c>
      <c r="D481" s="3">
        <v>99603.799999900002</v>
      </c>
      <c r="E481" s="25">
        <v>477</v>
      </c>
      <c r="G481" s="10">
        <f t="shared" si="14"/>
        <v>14425038.199999999</v>
      </c>
      <c r="H481" s="53">
        <f t="shared" si="15"/>
        <v>3608</v>
      </c>
    </row>
    <row r="482" spans="1:8" x14ac:dyDescent="0.35">
      <c r="A482" s="21">
        <v>3608.5</v>
      </c>
      <c r="B482" s="3">
        <v>12579905.99</v>
      </c>
      <c r="C482" s="3">
        <v>14474905.99</v>
      </c>
      <c r="D482" s="3">
        <v>99867.350000100007</v>
      </c>
      <c r="E482" s="25">
        <v>478</v>
      </c>
      <c r="G482" s="10">
        <f t="shared" si="14"/>
        <v>14474905.99</v>
      </c>
      <c r="H482" s="53">
        <f t="shared" si="15"/>
        <v>3608.5</v>
      </c>
    </row>
    <row r="483" spans="1:8" x14ac:dyDescent="0.35">
      <c r="A483" s="21">
        <v>3609</v>
      </c>
      <c r="B483" s="3">
        <v>12629905.550000001</v>
      </c>
      <c r="C483" s="3">
        <v>14524905.550000001</v>
      </c>
      <c r="D483" s="3">
        <v>100130.9</v>
      </c>
      <c r="E483" s="25">
        <v>479</v>
      </c>
      <c r="G483" s="10">
        <f t="shared" si="14"/>
        <v>14524905.550000001</v>
      </c>
      <c r="H483" s="53">
        <f t="shared" si="15"/>
        <v>3609</v>
      </c>
    </row>
    <row r="484" spans="1:8" x14ac:dyDescent="0.35">
      <c r="A484" s="21">
        <v>3609.5</v>
      </c>
      <c r="B484" s="3">
        <v>12680036.890000001</v>
      </c>
      <c r="C484" s="3">
        <v>14575036.890000001</v>
      </c>
      <c r="D484" s="3">
        <v>100394.45</v>
      </c>
      <c r="E484" s="25">
        <v>480</v>
      </c>
      <c r="G484" s="10">
        <f t="shared" si="14"/>
        <v>14575036.890000001</v>
      </c>
      <c r="H484" s="53">
        <f t="shared" si="15"/>
        <v>3609.5</v>
      </c>
    </row>
    <row r="485" spans="1:8" x14ac:dyDescent="0.35">
      <c r="A485" s="21">
        <v>3610</v>
      </c>
      <c r="B485" s="3">
        <v>12730300</v>
      </c>
      <c r="C485" s="3">
        <v>14625300</v>
      </c>
      <c r="D485" s="3">
        <v>100658</v>
      </c>
      <c r="E485" s="25">
        <v>481</v>
      </c>
      <c r="G485" s="10">
        <f t="shared" si="14"/>
        <v>14625300</v>
      </c>
      <c r="H485" s="53">
        <f t="shared" si="15"/>
        <v>3610</v>
      </c>
    </row>
    <row r="486" spans="1:8" x14ac:dyDescent="0.35">
      <c r="A486" s="21">
        <v>3610.5</v>
      </c>
      <c r="B486" s="3">
        <v>12780694.890000001</v>
      </c>
      <c r="C486" s="3">
        <v>14675694.890000001</v>
      </c>
      <c r="D486" s="3">
        <v>100921.55</v>
      </c>
      <c r="E486" s="25">
        <v>482</v>
      </c>
      <c r="G486" s="10">
        <f t="shared" si="14"/>
        <v>14675694.890000001</v>
      </c>
      <c r="H486" s="53">
        <f t="shared" si="15"/>
        <v>3610.5</v>
      </c>
    </row>
    <row r="487" spans="1:8" x14ac:dyDescent="0.35">
      <c r="A487" s="21">
        <v>3611</v>
      </c>
      <c r="B487" s="3">
        <v>12831221.550000001</v>
      </c>
      <c r="C487" s="3">
        <v>14726221.550000001</v>
      </c>
      <c r="D487" s="3">
        <v>101185.1</v>
      </c>
      <c r="E487" s="25">
        <v>483</v>
      </c>
      <c r="G487" s="10">
        <f t="shared" si="14"/>
        <v>14726221.550000001</v>
      </c>
      <c r="H487" s="53">
        <f t="shared" si="15"/>
        <v>3611</v>
      </c>
    </row>
    <row r="488" spans="1:8" x14ac:dyDescent="0.35">
      <c r="A488" s="21">
        <v>3611.5</v>
      </c>
      <c r="B488" s="3">
        <v>12881879.99</v>
      </c>
      <c r="C488" s="3">
        <v>14776879.99</v>
      </c>
      <c r="D488" s="3">
        <v>101448.65</v>
      </c>
      <c r="E488" s="25">
        <v>484</v>
      </c>
      <c r="G488" s="10">
        <f t="shared" si="14"/>
        <v>14776879.99</v>
      </c>
      <c r="H488" s="53">
        <f t="shared" si="15"/>
        <v>3611.5</v>
      </c>
    </row>
    <row r="489" spans="1:8" x14ac:dyDescent="0.35">
      <c r="A489" s="21">
        <v>3612</v>
      </c>
      <c r="B489" s="3">
        <v>12932670.199999999</v>
      </c>
      <c r="C489" s="3">
        <v>14827670.199999999</v>
      </c>
      <c r="D489" s="3">
        <v>101712.2</v>
      </c>
      <c r="E489" s="25">
        <v>485</v>
      </c>
      <c r="G489" s="10">
        <f t="shared" si="14"/>
        <v>14827670.199999999</v>
      </c>
      <c r="H489" s="53">
        <f t="shared" si="15"/>
        <v>3612</v>
      </c>
    </row>
    <row r="490" spans="1:8" x14ac:dyDescent="0.35">
      <c r="A490" s="21">
        <v>3612.5</v>
      </c>
      <c r="B490" s="3">
        <v>12983592.189999999</v>
      </c>
      <c r="C490" s="3">
        <v>14878592.189999999</v>
      </c>
      <c r="D490" s="3">
        <v>101975.75</v>
      </c>
      <c r="E490" s="25">
        <v>486</v>
      </c>
      <c r="G490" s="10">
        <f t="shared" si="14"/>
        <v>14878592.189999999</v>
      </c>
      <c r="H490" s="53">
        <f t="shared" si="15"/>
        <v>3612.5</v>
      </c>
    </row>
    <row r="491" spans="1:8" x14ac:dyDescent="0.35">
      <c r="A491" s="21">
        <v>3613</v>
      </c>
      <c r="B491" s="3">
        <v>13034645.949999999</v>
      </c>
      <c r="C491" s="3">
        <v>14929645.949999999</v>
      </c>
      <c r="D491" s="3">
        <v>102239.3</v>
      </c>
      <c r="E491" s="25">
        <v>487</v>
      </c>
      <c r="G491" s="10">
        <f t="shared" si="14"/>
        <v>14929645.949999999</v>
      </c>
      <c r="H491" s="53">
        <f t="shared" si="15"/>
        <v>3613</v>
      </c>
    </row>
    <row r="492" spans="1:8" x14ac:dyDescent="0.35">
      <c r="A492" s="21">
        <v>3613.5</v>
      </c>
      <c r="B492" s="3">
        <v>13085831.49</v>
      </c>
      <c r="C492" s="3">
        <v>14980831.49</v>
      </c>
      <c r="D492" s="3">
        <v>102502.85</v>
      </c>
      <c r="E492" s="25">
        <v>488</v>
      </c>
      <c r="G492" s="10">
        <f t="shared" si="14"/>
        <v>14980831.49</v>
      </c>
      <c r="H492" s="53">
        <f t="shared" si="15"/>
        <v>3613.5</v>
      </c>
    </row>
    <row r="493" spans="1:8" x14ac:dyDescent="0.35">
      <c r="A493" s="21">
        <v>3614</v>
      </c>
      <c r="B493" s="3">
        <v>13137148.800000001</v>
      </c>
      <c r="C493" s="3">
        <v>15032148.800000001</v>
      </c>
      <c r="D493" s="3">
        <v>102766.39999999999</v>
      </c>
      <c r="E493" s="25">
        <v>489</v>
      </c>
      <c r="G493" s="10">
        <f t="shared" si="14"/>
        <v>15032148.800000001</v>
      </c>
      <c r="H493" s="53">
        <f t="shared" si="15"/>
        <v>3614</v>
      </c>
    </row>
    <row r="494" spans="1:8" x14ac:dyDescent="0.35">
      <c r="A494" s="21">
        <v>3614.5</v>
      </c>
      <c r="B494" s="3">
        <v>13188597.890000001</v>
      </c>
      <c r="C494" s="3">
        <v>15083597.890000001</v>
      </c>
      <c r="D494" s="3">
        <v>103029.95</v>
      </c>
      <c r="E494" s="25">
        <v>490</v>
      </c>
      <c r="G494" s="10">
        <f t="shared" si="14"/>
        <v>15083597.890000001</v>
      </c>
      <c r="H494" s="53">
        <f t="shared" si="15"/>
        <v>3614.5</v>
      </c>
    </row>
    <row r="495" spans="1:8" x14ac:dyDescent="0.35">
      <c r="A495" s="21">
        <v>3615</v>
      </c>
      <c r="B495" s="3">
        <v>13240178.75</v>
      </c>
      <c r="C495" s="3">
        <v>15135178.75</v>
      </c>
      <c r="D495" s="3">
        <v>103293.5</v>
      </c>
      <c r="E495" s="25">
        <v>491</v>
      </c>
      <c r="G495" s="10">
        <f t="shared" si="14"/>
        <v>15135178.75</v>
      </c>
      <c r="H495" s="53">
        <f t="shared" si="15"/>
        <v>3615</v>
      </c>
    </row>
    <row r="496" spans="1:8" x14ac:dyDescent="0.35">
      <c r="A496" s="21">
        <v>3615.5</v>
      </c>
      <c r="B496" s="3">
        <v>13291891.390000001</v>
      </c>
      <c r="C496" s="3">
        <v>15186891.390000001</v>
      </c>
      <c r="D496" s="3">
        <v>103557.05</v>
      </c>
      <c r="E496" s="25">
        <v>492</v>
      </c>
      <c r="G496" s="10">
        <f t="shared" si="14"/>
        <v>15186891.390000001</v>
      </c>
      <c r="H496" s="53">
        <f t="shared" si="15"/>
        <v>3615.5</v>
      </c>
    </row>
    <row r="497" spans="1:8" x14ac:dyDescent="0.35">
      <c r="A497" s="21">
        <v>3616</v>
      </c>
      <c r="B497" s="3">
        <v>13343735.800000001</v>
      </c>
      <c r="C497" s="3">
        <v>15238735.800000001</v>
      </c>
      <c r="D497" s="3">
        <v>103820.6</v>
      </c>
      <c r="E497" s="25">
        <v>493</v>
      </c>
      <c r="G497" s="10">
        <f t="shared" si="14"/>
        <v>15238735.800000001</v>
      </c>
      <c r="H497" s="53">
        <f t="shared" si="15"/>
        <v>3616</v>
      </c>
    </row>
    <row r="498" spans="1:8" x14ac:dyDescent="0.35">
      <c r="A498" s="21">
        <v>3616.5</v>
      </c>
      <c r="B498" s="3">
        <v>13395711.99</v>
      </c>
      <c r="C498" s="3">
        <v>15290711.99</v>
      </c>
      <c r="D498" s="3">
        <v>104084.15</v>
      </c>
      <c r="E498" s="25">
        <v>494</v>
      </c>
      <c r="G498" s="10">
        <f t="shared" si="14"/>
        <v>15290711.99</v>
      </c>
      <c r="H498" s="53">
        <f t="shared" si="15"/>
        <v>3616.5</v>
      </c>
    </row>
    <row r="499" spans="1:8" x14ac:dyDescent="0.35">
      <c r="A499" s="21">
        <v>3617</v>
      </c>
      <c r="B499" s="3">
        <v>13447819.949999999</v>
      </c>
      <c r="C499" s="3">
        <v>15342819.949999999</v>
      </c>
      <c r="D499" s="3">
        <v>104347.7</v>
      </c>
      <c r="E499" s="25">
        <v>495</v>
      </c>
      <c r="G499" s="10">
        <f t="shared" si="14"/>
        <v>15342819.949999999</v>
      </c>
      <c r="H499" s="53">
        <f t="shared" si="15"/>
        <v>3617</v>
      </c>
    </row>
    <row r="500" spans="1:8" x14ac:dyDescent="0.35">
      <c r="A500" s="21">
        <v>3617.5</v>
      </c>
      <c r="B500" s="3">
        <v>13500059.689999999</v>
      </c>
      <c r="C500" s="3">
        <v>15395059.689999999</v>
      </c>
      <c r="D500" s="3">
        <v>104611.25</v>
      </c>
      <c r="E500" s="25">
        <v>496</v>
      </c>
      <c r="G500" s="10">
        <f t="shared" si="14"/>
        <v>15395059.689999999</v>
      </c>
      <c r="H500" s="53">
        <f t="shared" si="15"/>
        <v>3617.5</v>
      </c>
    </row>
    <row r="501" spans="1:8" x14ac:dyDescent="0.35">
      <c r="A501" s="21">
        <v>3618</v>
      </c>
      <c r="B501" s="3">
        <v>13552431.199999999</v>
      </c>
      <c r="C501" s="3">
        <v>15447431.199999999</v>
      </c>
      <c r="D501" s="3">
        <v>104874.8</v>
      </c>
      <c r="E501" s="25">
        <v>497</v>
      </c>
      <c r="G501" s="10">
        <f t="shared" si="14"/>
        <v>15447431.199999999</v>
      </c>
      <c r="H501" s="53">
        <f t="shared" si="15"/>
        <v>3618</v>
      </c>
    </row>
    <row r="502" spans="1:8" x14ac:dyDescent="0.35">
      <c r="A502" s="21">
        <v>3618.5</v>
      </c>
      <c r="B502" s="3">
        <v>13604934.49</v>
      </c>
      <c r="C502" s="3">
        <v>15499934.49</v>
      </c>
      <c r="D502" s="3">
        <v>105138.35</v>
      </c>
      <c r="E502" s="25">
        <v>498</v>
      </c>
      <c r="G502" s="10">
        <f t="shared" si="14"/>
        <v>15499934.49</v>
      </c>
      <c r="H502" s="53">
        <f t="shared" si="15"/>
        <v>3618.5</v>
      </c>
    </row>
    <row r="503" spans="1:8" x14ac:dyDescent="0.35">
      <c r="A503" s="21">
        <v>3619</v>
      </c>
      <c r="B503" s="3">
        <v>13657569.550000001</v>
      </c>
      <c r="C503" s="3">
        <v>15552569.550000001</v>
      </c>
      <c r="D503" s="3">
        <v>105401.9</v>
      </c>
      <c r="E503" s="25">
        <v>499</v>
      </c>
      <c r="G503" s="10">
        <f t="shared" si="14"/>
        <v>15552569.550000001</v>
      </c>
      <c r="H503" s="53">
        <f t="shared" si="15"/>
        <v>3619</v>
      </c>
    </row>
    <row r="504" spans="1:8" x14ac:dyDescent="0.35">
      <c r="A504" s="21">
        <v>3619.5</v>
      </c>
      <c r="B504" s="3">
        <v>13710336.390000001</v>
      </c>
      <c r="C504" s="3">
        <v>15605336.390000001</v>
      </c>
      <c r="D504" s="3">
        <v>105665.45</v>
      </c>
      <c r="E504" s="25">
        <v>500</v>
      </c>
      <c r="G504" s="10">
        <f t="shared" si="14"/>
        <v>15605336.390000001</v>
      </c>
      <c r="H504" s="53">
        <f t="shared" si="15"/>
        <v>3619.5</v>
      </c>
    </row>
    <row r="505" spans="1:8" x14ac:dyDescent="0.35">
      <c r="A505" s="21">
        <v>3620</v>
      </c>
      <c r="B505" s="3">
        <v>13763235</v>
      </c>
      <c r="C505" s="3">
        <v>15658235</v>
      </c>
      <c r="D505" s="3">
        <v>105929</v>
      </c>
      <c r="E505" s="25">
        <v>501</v>
      </c>
      <c r="G505" s="10">
        <f t="shared" si="14"/>
        <v>15658235</v>
      </c>
      <c r="H505" s="53">
        <f t="shared" si="15"/>
        <v>3620</v>
      </c>
    </row>
    <row r="506" spans="1:8" x14ac:dyDescent="0.35">
      <c r="A506" s="21">
        <v>3620.5</v>
      </c>
      <c r="B506" s="3">
        <v>13816275.279999999</v>
      </c>
      <c r="C506" s="3">
        <v>15711275.279999999</v>
      </c>
      <c r="D506" s="3">
        <v>106232.12</v>
      </c>
      <c r="E506" s="25">
        <v>502</v>
      </c>
      <c r="G506" s="10">
        <f t="shared" si="14"/>
        <v>15711275.279999999</v>
      </c>
      <c r="H506" s="53">
        <f t="shared" si="15"/>
        <v>3620.5</v>
      </c>
    </row>
    <row r="507" spans="1:8" x14ac:dyDescent="0.35">
      <c r="A507" s="21">
        <v>3621</v>
      </c>
      <c r="B507" s="3">
        <v>13869467.119999999</v>
      </c>
      <c r="C507" s="3">
        <v>15764467.119999999</v>
      </c>
      <c r="D507" s="3">
        <v>106535.25</v>
      </c>
      <c r="E507" s="25">
        <v>503</v>
      </c>
      <c r="G507" s="10">
        <f t="shared" si="14"/>
        <v>15764467.119999999</v>
      </c>
      <c r="H507" s="53">
        <f t="shared" si="15"/>
        <v>3621</v>
      </c>
    </row>
    <row r="508" spans="1:8" x14ac:dyDescent="0.35">
      <c r="A508" s="21">
        <v>3621.5</v>
      </c>
      <c r="B508" s="3">
        <v>13922810.529999999</v>
      </c>
      <c r="C508" s="3">
        <v>15817810.529999999</v>
      </c>
      <c r="D508" s="3">
        <v>106838.37</v>
      </c>
      <c r="E508" s="25">
        <v>504</v>
      </c>
      <c r="G508" s="10">
        <f t="shared" si="14"/>
        <v>15817810.529999999</v>
      </c>
      <c r="H508" s="53">
        <f t="shared" si="15"/>
        <v>3621.5</v>
      </c>
    </row>
    <row r="509" spans="1:8" x14ac:dyDescent="0.35">
      <c r="A509" s="21">
        <v>3622</v>
      </c>
      <c r="B509" s="3">
        <v>13976305.5</v>
      </c>
      <c r="C509" s="3">
        <v>15871305.5</v>
      </c>
      <c r="D509" s="3">
        <v>107141.5</v>
      </c>
      <c r="E509" s="25">
        <v>505</v>
      </c>
      <c r="G509" s="10">
        <f t="shared" si="14"/>
        <v>15871305.5</v>
      </c>
      <c r="H509" s="53">
        <f t="shared" si="15"/>
        <v>3622</v>
      </c>
    </row>
    <row r="510" spans="1:8" x14ac:dyDescent="0.35">
      <c r="A510" s="21">
        <v>3622.5</v>
      </c>
      <c r="B510" s="3">
        <v>14029952.029999999</v>
      </c>
      <c r="C510" s="3">
        <v>15924952.029999999</v>
      </c>
      <c r="D510" s="3">
        <v>107444.62</v>
      </c>
      <c r="E510" s="25">
        <v>506</v>
      </c>
      <c r="G510" s="10">
        <f t="shared" si="14"/>
        <v>15924952.029999999</v>
      </c>
      <c r="H510" s="53">
        <f t="shared" si="15"/>
        <v>3622.5</v>
      </c>
    </row>
    <row r="511" spans="1:8" x14ac:dyDescent="0.35">
      <c r="A511" s="21">
        <v>3623</v>
      </c>
      <c r="B511" s="3">
        <v>14083750.119999999</v>
      </c>
      <c r="C511" s="3">
        <v>15978750.119999999</v>
      </c>
      <c r="D511" s="3">
        <v>107747.75</v>
      </c>
      <c r="E511" s="25">
        <v>507</v>
      </c>
      <c r="G511" s="10">
        <f t="shared" si="14"/>
        <v>15978750.119999999</v>
      </c>
      <c r="H511" s="53">
        <f t="shared" si="15"/>
        <v>3623</v>
      </c>
    </row>
    <row r="512" spans="1:8" x14ac:dyDescent="0.35">
      <c r="A512" s="21">
        <v>3623.5</v>
      </c>
      <c r="B512" s="3">
        <v>14137699.779999999</v>
      </c>
      <c r="C512" s="3">
        <v>16032699.779999999</v>
      </c>
      <c r="D512" s="3">
        <v>108050.87</v>
      </c>
      <c r="E512" s="25">
        <v>508</v>
      </c>
      <c r="G512" s="10">
        <f t="shared" si="14"/>
        <v>16032699.779999999</v>
      </c>
      <c r="H512" s="53">
        <f t="shared" si="15"/>
        <v>3623.5</v>
      </c>
    </row>
    <row r="513" spans="1:8" x14ac:dyDescent="0.35">
      <c r="A513" s="21">
        <v>3624</v>
      </c>
      <c r="B513" s="3">
        <v>14191801</v>
      </c>
      <c r="C513" s="3">
        <v>16086801</v>
      </c>
      <c r="D513" s="3">
        <v>108354</v>
      </c>
      <c r="E513" s="25">
        <v>509</v>
      </c>
      <c r="G513" s="10">
        <f t="shared" si="14"/>
        <v>16086801</v>
      </c>
      <c r="H513" s="53">
        <f t="shared" si="15"/>
        <v>3624</v>
      </c>
    </row>
    <row r="514" spans="1:8" x14ac:dyDescent="0.35">
      <c r="A514" s="21">
        <v>3624.5</v>
      </c>
      <c r="B514" s="3">
        <v>14246053.779999999</v>
      </c>
      <c r="C514" s="3">
        <v>16141053.779999999</v>
      </c>
      <c r="D514" s="3">
        <v>108657.12</v>
      </c>
      <c r="E514" s="25">
        <v>510</v>
      </c>
      <c r="G514" s="10">
        <f t="shared" si="14"/>
        <v>16141053.779999999</v>
      </c>
      <c r="H514" s="53">
        <f t="shared" si="15"/>
        <v>3624.5</v>
      </c>
    </row>
    <row r="515" spans="1:8" x14ac:dyDescent="0.35">
      <c r="A515" s="21">
        <v>3625</v>
      </c>
      <c r="B515" s="3">
        <v>14300458.119999999</v>
      </c>
      <c r="C515" s="3">
        <v>16195458.119999999</v>
      </c>
      <c r="D515" s="3">
        <v>108960.25</v>
      </c>
      <c r="E515" s="25">
        <v>511</v>
      </c>
      <c r="G515" s="10">
        <f t="shared" si="14"/>
        <v>16195458.119999999</v>
      </c>
      <c r="H515" s="53">
        <f t="shared" si="15"/>
        <v>3625</v>
      </c>
    </row>
    <row r="516" spans="1:8" x14ac:dyDescent="0.35">
      <c r="A516" s="21">
        <v>3625.5</v>
      </c>
      <c r="B516" s="3">
        <v>14355014.029999999</v>
      </c>
      <c r="C516" s="3">
        <v>16250014.029999999</v>
      </c>
      <c r="D516" s="3">
        <v>109263.37</v>
      </c>
      <c r="E516" s="25">
        <v>512</v>
      </c>
      <c r="G516" s="10">
        <f t="shared" si="14"/>
        <v>16250014.029999999</v>
      </c>
      <c r="H516" s="53">
        <f t="shared" si="15"/>
        <v>3625.5</v>
      </c>
    </row>
    <row r="517" spans="1:8" x14ac:dyDescent="0.35">
      <c r="A517" s="21">
        <v>3626</v>
      </c>
      <c r="B517" s="3">
        <v>14409721.5</v>
      </c>
      <c r="C517" s="3">
        <v>16304721.5</v>
      </c>
      <c r="D517" s="3">
        <v>109566.5</v>
      </c>
      <c r="E517" s="25">
        <v>513</v>
      </c>
      <c r="G517" s="10">
        <f t="shared" si="14"/>
        <v>16304721.5</v>
      </c>
      <c r="H517" s="53">
        <f t="shared" si="15"/>
        <v>3626</v>
      </c>
    </row>
    <row r="518" spans="1:8" x14ac:dyDescent="0.35">
      <c r="A518" s="21">
        <v>3626.5</v>
      </c>
      <c r="B518" s="3">
        <v>14464580.529999999</v>
      </c>
      <c r="C518" s="3">
        <v>16359580.529999999</v>
      </c>
      <c r="D518" s="3">
        <v>109869.62</v>
      </c>
      <c r="E518" s="25">
        <v>514</v>
      </c>
      <c r="G518" s="10">
        <f t="shared" ref="G518:G581" si="16">C518</f>
        <v>16359580.529999999</v>
      </c>
      <c r="H518" s="53">
        <f t="shared" ref="H518:H581" si="17">A518</f>
        <v>3626.5</v>
      </c>
    </row>
    <row r="519" spans="1:8" x14ac:dyDescent="0.35">
      <c r="A519" s="21">
        <v>3627</v>
      </c>
      <c r="B519" s="3">
        <v>14519591.119999999</v>
      </c>
      <c r="C519" s="3">
        <v>16414591.119999999</v>
      </c>
      <c r="D519" s="3">
        <v>110172.75</v>
      </c>
      <c r="E519" s="25">
        <v>515</v>
      </c>
      <c r="G519" s="10">
        <f t="shared" si="16"/>
        <v>16414591.119999999</v>
      </c>
      <c r="H519" s="53">
        <f t="shared" si="17"/>
        <v>3627</v>
      </c>
    </row>
    <row r="520" spans="1:8" x14ac:dyDescent="0.35">
      <c r="A520" s="21">
        <v>3627.5</v>
      </c>
      <c r="B520" s="3">
        <v>14574753.279999999</v>
      </c>
      <c r="C520" s="3">
        <v>16469753.279999999</v>
      </c>
      <c r="D520" s="3">
        <v>110475.87</v>
      </c>
      <c r="E520" s="25">
        <v>516</v>
      </c>
      <c r="G520" s="10">
        <f t="shared" si="16"/>
        <v>16469753.279999999</v>
      </c>
      <c r="H520" s="53">
        <f t="shared" si="17"/>
        <v>3627.5</v>
      </c>
    </row>
    <row r="521" spans="1:8" x14ac:dyDescent="0.35">
      <c r="A521" s="21">
        <v>3628</v>
      </c>
      <c r="B521" s="3">
        <v>14630067</v>
      </c>
      <c r="C521" s="3">
        <v>16525067</v>
      </c>
      <c r="D521" s="3">
        <v>110779</v>
      </c>
      <c r="E521" s="25">
        <v>517</v>
      </c>
      <c r="G521" s="10">
        <f t="shared" si="16"/>
        <v>16525067</v>
      </c>
      <c r="H521" s="53">
        <f t="shared" si="17"/>
        <v>3628</v>
      </c>
    </row>
    <row r="522" spans="1:8" x14ac:dyDescent="0.35">
      <c r="A522" s="21">
        <v>3628.5</v>
      </c>
      <c r="B522" s="3">
        <v>14685532.279999999</v>
      </c>
      <c r="C522" s="3">
        <v>16580532.279999999</v>
      </c>
      <c r="D522" s="3">
        <v>111082.12</v>
      </c>
      <c r="E522" s="25">
        <v>518</v>
      </c>
      <c r="G522" s="10">
        <f t="shared" si="16"/>
        <v>16580532.279999999</v>
      </c>
      <c r="H522" s="53">
        <f t="shared" si="17"/>
        <v>3628.5</v>
      </c>
    </row>
    <row r="523" spans="1:8" x14ac:dyDescent="0.35">
      <c r="A523" s="21">
        <v>3629</v>
      </c>
      <c r="B523" s="3">
        <v>14741149.119999999</v>
      </c>
      <c r="C523" s="3">
        <v>16636149.119999999</v>
      </c>
      <c r="D523" s="3">
        <v>111385.25</v>
      </c>
      <c r="E523" s="25">
        <v>519</v>
      </c>
      <c r="G523" s="10">
        <f t="shared" si="16"/>
        <v>16636149.119999999</v>
      </c>
      <c r="H523" s="53">
        <f t="shared" si="17"/>
        <v>3629</v>
      </c>
    </row>
    <row r="524" spans="1:8" x14ac:dyDescent="0.35">
      <c r="A524" s="21">
        <v>3629.5</v>
      </c>
      <c r="B524" s="3">
        <v>14796917.529999999</v>
      </c>
      <c r="C524" s="3">
        <v>16691917.529999999</v>
      </c>
      <c r="D524" s="3">
        <v>111688.37</v>
      </c>
      <c r="E524" s="25">
        <v>520</v>
      </c>
      <c r="G524" s="10">
        <f t="shared" si="16"/>
        <v>16691917.529999999</v>
      </c>
      <c r="H524" s="53">
        <f t="shared" si="17"/>
        <v>3629.5</v>
      </c>
    </row>
    <row r="525" spans="1:8" x14ac:dyDescent="0.35">
      <c r="A525" s="21">
        <v>3630</v>
      </c>
      <c r="B525" s="3">
        <v>14852837.5</v>
      </c>
      <c r="C525" s="3">
        <v>16747837.5</v>
      </c>
      <c r="D525" s="3">
        <v>111991.5</v>
      </c>
      <c r="E525" s="25">
        <v>521</v>
      </c>
      <c r="G525" s="10">
        <f t="shared" si="16"/>
        <v>16747837.5</v>
      </c>
      <c r="H525" s="53">
        <f t="shared" si="17"/>
        <v>3630</v>
      </c>
    </row>
    <row r="526" spans="1:8" x14ac:dyDescent="0.35">
      <c r="A526" s="21">
        <v>3630.5</v>
      </c>
      <c r="B526" s="3">
        <v>14908909.029999999</v>
      </c>
      <c r="C526" s="3">
        <v>16803909.030000001</v>
      </c>
      <c r="D526" s="3">
        <v>112294.62</v>
      </c>
      <c r="E526" s="25">
        <v>522</v>
      </c>
      <c r="G526" s="10">
        <f t="shared" si="16"/>
        <v>16803909.030000001</v>
      </c>
      <c r="H526" s="53">
        <f t="shared" si="17"/>
        <v>3630.5</v>
      </c>
    </row>
    <row r="527" spans="1:8" x14ac:dyDescent="0.35">
      <c r="A527" s="21">
        <v>3631</v>
      </c>
      <c r="B527" s="3">
        <v>14965132.119999999</v>
      </c>
      <c r="C527" s="3">
        <v>16860132.119999997</v>
      </c>
      <c r="D527" s="3">
        <v>112597.75</v>
      </c>
      <c r="E527" s="25">
        <v>523</v>
      </c>
      <c r="G527" s="10">
        <f t="shared" si="16"/>
        <v>16860132.119999997</v>
      </c>
      <c r="H527" s="53">
        <f t="shared" si="17"/>
        <v>3631</v>
      </c>
    </row>
    <row r="528" spans="1:8" x14ac:dyDescent="0.35">
      <c r="A528" s="21">
        <v>3631.5</v>
      </c>
      <c r="B528" s="3">
        <v>15021506.779999999</v>
      </c>
      <c r="C528" s="3">
        <v>16916506.780000001</v>
      </c>
      <c r="D528" s="3">
        <v>112900.87</v>
      </c>
      <c r="E528" s="25">
        <v>524</v>
      </c>
      <c r="G528" s="10">
        <f t="shared" si="16"/>
        <v>16916506.780000001</v>
      </c>
      <c r="H528" s="53">
        <f t="shared" si="17"/>
        <v>3631.5</v>
      </c>
    </row>
    <row r="529" spans="1:8" x14ac:dyDescent="0.35">
      <c r="A529" s="21">
        <v>3632</v>
      </c>
      <c r="B529" s="3">
        <v>15078033</v>
      </c>
      <c r="C529" s="3">
        <v>16973033</v>
      </c>
      <c r="D529" s="3">
        <v>113204</v>
      </c>
      <c r="E529" s="25">
        <v>525</v>
      </c>
      <c r="G529" s="10">
        <f t="shared" si="16"/>
        <v>16973033</v>
      </c>
      <c r="H529" s="53">
        <f t="shared" si="17"/>
        <v>3632</v>
      </c>
    </row>
    <row r="530" spans="1:8" x14ac:dyDescent="0.35">
      <c r="A530" s="21">
        <v>3632.5</v>
      </c>
      <c r="B530" s="3">
        <v>15134710.779999999</v>
      </c>
      <c r="C530" s="3">
        <v>17029710.780000001</v>
      </c>
      <c r="D530" s="3">
        <v>113507.12</v>
      </c>
      <c r="E530" s="25">
        <v>526</v>
      </c>
      <c r="G530" s="10">
        <f t="shared" si="16"/>
        <v>17029710.780000001</v>
      </c>
      <c r="H530" s="53">
        <f t="shared" si="17"/>
        <v>3632.5</v>
      </c>
    </row>
    <row r="531" spans="1:8" x14ac:dyDescent="0.35">
      <c r="A531" s="21">
        <v>3633</v>
      </c>
      <c r="B531" s="3">
        <v>15191540.119999999</v>
      </c>
      <c r="C531" s="3">
        <v>17086540.119999997</v>
      </c>
      <c r="D531" s="3">
        <v>113810.25</v>
      </c>
      <c r="E531" s="25">
        <v>527</v>
      </c>
      <c r="G531" s="10">
        <f t="shared" si="16"/>
        <v>17086540.119999997</v>
      </c>
      <c r="H531" s="53">
        <f t="shared" si="17"/>
        <v>3633</v>
      </c>
    </row>
    <row r="532" spans="1:8" x14ac:dyDescent="0.35">
      <c r="A532" s="21">
        <v>3633.5</v>
      </c>
      <c r="B532" s="3">
        <v>15248521.029999999</v>
      </c>
      <c r="C532" s="3">
        <v>17143521.030000001</v>
      </c>
      <c r="D532" s="3">
        <v>114113.37</v>
      </c>
      <c r="E532" s="25">
        <v>528</v>
      </c>
      <c r="G532" s="10">
        <f t="shared" si="16"/>
        <v>17143521.030000001</v>
      </c>
      <c r="H532" s="53">
        <f t="shared" si="17"/>
        <v>3633.5</v>
      </c>
    </row>
    <row r="533" spans="1:8" x14ac:dyDescent="0.35">
      <c r="A533" s="21">
        <v>3634</v>
      </c>
      <c r="B533" s="3">
        <v>15305653.5</v>
      </c>
      <c r="C533" s="3">
        <v>17200653.5</v>
      </c>
      <c r="D533" s="3">
        <v>114416.5</v>
      </c>
      <c r="E533" s="25">
        <v>529</v>
      </c>
      <c r="G533" s="10">
        <f t="shared" si="16"/>
        <v>17200653.5</v>
      </c>
      <c r="H533" s="53">
        <f t="shared" si="17"/>
        <v>3634</v>
      </c>
    </row>
    <row r="534" spans="1:8" x14ac:dyDescent="0.35">
      <c r="A534" s="21">
        <v>3634.5</v>
      </c>
      <c r="B534" s="3">
        <v>15362937.529999999</v>
      </c>
      <c r="C534" s="3">
        <v>17257937.530000001</v>
      </c>
      <c r="D534" s="3">
        <v>114719.62</v>
      </c>
      <c r="E534" s="25">
        <v>530</v>
      </c>
      <c r="G534" s="10">
        <f t="shared" si="16"/>
        <v>17257937.530000001</v>
      </c>
      <c r="H534" s="53">
        <f t="shared" si="17"/>
        <v>3634.5</v>
      </c>
    </row>
    <row r="535" spans="1:8" x14ac:dyDescent="0.35">
      <c r="A535" s="21">
        <v>3635</v>
      </c>
      <c r="B535" s="3">
        <v>15420373.119999999</v>
      </c>
      <c r="C535" s="3">
        <v>17315373.119999997</v>
      </c>
      <c r="D535" s="3">
        <v>115022.75</v>
      </c>
      <c r="E535" s="25">
        <v>531</v>
      </c>
      <c r="G535" s="10">
        <f t="shared" si="16"/>
        <v>17315373.119999997</v>
      </c>
      <c r="H535" s="53">
        <f t="shared" si="17"/>
        <v>3635</v>
      </c>
    </row>
    <row r="536" spans="1:8" x14ac:dyDescent="0.35">
      <c r="A536" s="21">
        <v>3635.5</v>
      </c>
      <c r="B536" s="3">
        <v>15477960.279999999</v>
      </c>
      <c r="C536" s="3">
        <v>17372960.280000001</v>
      </c>
      <c r="D536" s="3">
        <v>115325.87</v>
      </c>
      <c r="E536" s="25">
        <v>532</v>
      </c>
      <c r="G536" s="10">
        <f t="shared" si="16"/>
        <v>17372960.280000001</v>
      </c>
      <c r="H536" s="53">
        <f t="shared" si="17"/>
        <v>3635.5</v>
      </c>
    </row>
    <row r="537" spans="1:8" x14ac:dyDescent="0.35">
      <c r="A537" s="21">
        <v>3636</v>
      </c>
      <c r="B537" s="3">
        <v>15535699</v>
      </c>
      <c r="C537" s="3">
        <v>17430699</v>
      </c>
      <c r="D537" s="3">
        <v>115629</v>
      </c>
      <c r="E537" s="25">
        <v>533</v>
      </c>
      <c r="G537" s="10">
        <f t="shared" si="16"/>
        <v>17430699</v>
      </c>
      <c r="H537" s="53">
        <f t="shared" si="17"/>
        <v>3636</v>
      </c>
    </row>
    <row r="538" spans="1:8" x14ac:dyDescent="0.35">
      <c r="A538" s="21">
        <v>3636.5</v>
      </c>
      <c r="B538" s="3">
        <v>15593589.279999999</v>
      </c>
      <c r="C538" s="3">
        <v>17488589.280000001</v>
      </c>
      <c r="D538" s="3">
        <v>115932.12</v>
      </c>
      <c r="E538" s="25">
        <v>534</v>
      </c>
      <c r="G538" s="10">
        <f t="shared" si="16"/>
        <v>17488589.280000001</v>
      </c>
      <c r="H538" s="53">
        <f t="shared" si="17"/>
        <v>3636.5</v>
      </c>
    </row>
    <row r="539" spans="1:8" x14ac:dyDescent="0.35">
      <c r="A539" s="21">
        <v>3637</v>
      </c>
      <c r="B539" s="3">
        <v>15651631.119999999</v>
      </c>
      <c r="C539" s="3">
        <v>17546631.119999997</v>
      </c>
      <c r="D539" s="3">
        <v>116235.25</v>
      </c>
      <c r="E539" s="25">
        <v>535</v>
      </c>
      <c r="G539" s="10">
        <f t="shared" si="16"/>
        <v>17546631.119999997</v>
      </c>
      <c r="H539" s="53">
        <f t="shared" si="17"/>
        <v>3637</v>
      </c>
    </row>
    <row r="540" spans="1:8" x14ac:dyDescent="0.35">
      <c r="A540" s="21">
        <v>3637.5</v>
      </c>
      <c r="B540" s="3">
        <v>15709824.529999999</v>
      </c>
      <c r="C540" s="3">
        <v>17604824.530000001</v>
      </c>
      <c r="D540" s="3">
        <v>116538.37</v>
      </c>
      <c r="E540" s="25">
        <v>536</v>
      </c>
      <c r="G540" s="10">
        <f t="shared" si="16"/>
        <v>17604824.530000001</v>
      </c>
      <c r="H540" s="53">
        <f t="shared" si="17"/>
        <v>3637.5</v>
      </c>
    </row>
    <row r="541" spans="1:8" x14ac:dyDescent="0.35">
      <c r="A541" s="21">
        <v>3638</v>
      </c>
      <c r="B541" s="3">
        <v>15768169.5</v>
      </c>
      <c r="C541" s="3">
        <v>17663169.5</v>
      </c>
      <c r="D541" s="3">
        <v>116841.5</v>
      </c>
      <c r="E541" s="25">
        <v>537</v>
      </c>
      <c r="G541" s="10">
        <f t="shared" si="16"/>
        <v>17663169.5</v>
      </c>
      <c r="H541" s="53">
        <f t="shared" si="17"/>
        <v>3638</v>
      </c>
    </row>
    <row r="542" spans="1:8" x14ac:dyDescent="0.35">
      <c r="A542" s="21">
        <v>3638.5</v>
      </c>
      <c r="B542" s="3">
        <v>15826666.029999999</v>
      </c>
      <c r="C542" s="3">
        <v>17721666.030000001</v>
      </c>
      <c r="D542" s="3">
        <v>117144.62</v>
      </c>
      <c r="E542" s="25">
        <v>538</v>
      </c>
      <c r="G542" s="10">
        <f t="shared" si="16"/>
        <v>17721666.030000001</v>
      </c>
      <c r="H542" s="53">
        <f t="shared" si="17"/>
        <v>3638.5</v>
      </c>
    </row>
    <row r="543" spans="1:8" x14ac:dyDescent="0.35">
      <c r="A543" s="21">
        <v>3639</v>
      </c>
      <c r="B543" s="3">
        <v>15885314.119999999</v>
      </c>
      <c r="C543" s="3">
        <v>17780314.119999997</v>
      </c>
      <c r="D543" s="3">
        <v>117447.75</v>
      </c>
      <c r="E543" s="25">
        <v>539</v>
      </c>
      <c r="G543" s="10">
        <f t="shared" si="16"/>
        <v>17780314.119999997</v>
      </c>
      <c r="H543" s="53">
        <f t="shared" si="17"/>
        <v>3639</v>
      </c>
    </row>
    <row r="544" spans="1:8" x14ac:dyDescent="0.35">
      <c r="A544" s="21">
        <v>3639.5</v>
      </c>
      <c r="B544" s="3">
        <v>15944113.779999999</v>
      </c>
      <c r="C544" s="3">
        <v>17839113.780000001</v>
      </c>
      <c r="D544" s="3">
        <v>117750.87</v>
      </c>
      <c r="E544" s="25">
        <v>540</v>
      </c>
      <c r="G544" s="10">
        <f t="shared" si="16"/>
        <v>17839113.780000001</v>
      </c>
      <c r="H544" s="53">
        <f t="shared" si="17"/>
        <v>3639.5</v>
      </c>
    </row>
    <row r="545" spans="1:8" x14ac:dyDescent="0.35">
      <c r="A545" s="21">
        <v>3640</v>
      </c>
      <c r="B545" s="3">
        <v>16003065</v>
      </c>
      <c r="C545" s="3">
        <v>17898065</v>
      </c>
      <c r="D545" s="3">
        <v>118054</v>
      </c>
      <c r="E545" s="25">
        <v>541</v>
      </c>
      <c r="G545" s="10">
        <f t="shared" si="16"/>
        <v>17898065</v>
      </c>
      <c r="H545" s="53">
        <f t="shared" si="17"/>
        <v>3640</v>
      </c>
    </row>
    <row r="546" spans="1:8" x14ac:dyDescent="0.35">
      <c r="A546" s="21">
        <v>3640.5</v>
      </c>
      <c r="B546" s="3">
        <v>16062172.279999999</v>
      </c>
      <c r="C546" s="3">
        <v>17957172.280000001</v>
      </c>
      <c r="D546" s="3">
        <v>118375.12</v>
      </c>
      <c r="E546" s="25">
        <v>542</v>
      </c>
      <c r="G546" s="10">
        <f t="shared" si="16"/>
        <v>17957172.280000001</v>
      </c>
      <c r="H546" s="53">
        <f t="shared" si="17"/>
        <v>3640.5</v>
      </c>
    </row>
    <row r="547" spans="1:8" x14ac:dyDescent="0.35">
      <c r="A547" s="21">
        <v>3641</v>
      </c>
      <c r="B547" s="3">
        <v>16121440.119999999</v>
      </c>
      <c r="C547" s="3">
        <v>18016440.119999997</v>
      </c>
      <c r="D547" s="3">
        <v>118696.25</v>
      </c>
      <c r="E547" s="25">
        <v>543</v>
      </c>
      <c r="G547" s="10">
        <f t="shared" si="16"/>
        <v>18016440.119999997</v>
      </c>
      <c r="H547" s="53">
        <f t="shared" si="17"/>
        <v>3641</v>
      </c>
    </row>
    <row r="548" spans="1:8" x14ac:dyDescent="0.35">
      <c r="A548" s="21">
        <v>3641.5</v>
      </c>
      <c r="B548" s="3">
        <v>16180868.529999999</v>
      </c>
      <c r="C548" s="3">
        <v>18075868.530000001</v>
      </c>
      <c r="D548" s="3">
        <v>119017.37</v>
      </c>
      <c r="E548" s="25">
        <v>544</v>
      </c>
      <c r="G548" s="10">
        <f t="shared" si="16"/>
        <v>18075868.530000001</v>
      </c>
      <c r="H548" s="53">
        <f t="shared" si="17"/>
        <v>3641.5</v>
      </c>
    </row>
    <row r="549" spans="1:8" x14ac:dyDescent="0.35">
      <c r="A549" s="21">
        <v>3642</v>
      </c>
      <c r="B549" s="3">
        <v>16240457.5</v>
      </c>
      <c r="C549" s="3">
        <v>18135457.5</v>
      </c>
      <c r="D549" s="3">
        <v>119338.5</v>
      </c>
      <c r="E549" s="25">
        <v>545</v>
      </c>
      <c r="G549" s="10">
        <f t="shared" si="16"/>
        <v>18135457.5</v>
      </c>
      <c r="H549" s="53">
        <f t="shared" si="17"/>
        <v>3642</v>
      </c>
    </row>
    <row r="550" spans="1:8" x14ac:dyDescent="0.35">
      <c r="A550" s="21">
        <v>3642.5</v>
      </c>
      <c r="B550" s="3">
        <v>16300207.029999999</v>
      </c>
      <c r="C550" s="3">
        <v>18195207.030000001</v>
      </c>
      <c r="D550" s="3">
        <v>119659.62</v>
      </c>
      <c r="E550" s="25">
        <v>546</v>
      </c>
      <c r="G550" s="10">
        <f t="shared" si="16"/>
        <v>18195207.030000001</v>
      </c>
      <c r="H550" s="53">
        <f t="shared" si="17"/>
        <v>3642.5</v>
      </c>
    </row>
    <row r="551" spans="1:8" x14ac:dyDescent="0.35">
      <c r="A551" s="21">
        <v>3643</v>
      </c>
      <c r="B551" s="3">
        <v>16360117.119999999</v>
      </c>
      <c r="C551" s="3">
        <v>18255117.119999997</v>
      </c>
      <c r="D551" s="3">
        <v>119980.75</v>
      </c>
      <c r="E551" s="25">
        <v>547</v>
      </c>
      <c r="G551" s="10">
        <f t="shared" si="16"/>
        <v>18255117.119999997</v>
      </c>
      <c r="H551" s="53">
        <f t="shared" si="17"/>
        <v>3643</v>
      </c>
    </row>
    <row r="552" spans="1:8" x14ac:dyDescent="0.35">
      <c r="A552" s="21">
        <v>3643.5</v>
      </c>
      <c r="B552" s="3">
        <v>16420187.779999999</v>
      </c>
      <c r="C552" s="3">
        <v>18315187.780000001</v>
      </c>
      <c r="D552" s="3">
        <v>120301.87</v>
      </c>
      <c r="E552" s="25">
        <v>548</v>
      </c>
      <c r="G552" s="10">
        <f t="shared" si="16"/>
        <v>18315187.780000001</v>
      </c>
      <c r="H552" s="53">
        <f t="shared" si="17"/>
        <v>3643.5</v>
      </c>
    </row>
    <row r="553" spans="1:8" x14ac:dyDescent="0.35">
      <c r="A553" s="21">
        <v>3644</v>
      </c>
      <c r="B553" s="3">
        <v>16480419</v>
      </c>
      <c r="C553" s="3">
        <v>18375419</v>
      </c>
      <c r="D553" s="3">
        <v>120623</v>
      </c>
      <c r="E553" s="25">
        <v>549</v>
      </c>
      <c r="G553" s="10">
        <f t="shared" si="16"/>
        <v>18375419</v>
      </c>
      <c r="H553" s="53">
        <f t="shared" si="17"/>
        <v>3644</v>
      </c>
    </row>
    <row r="554" spans="1:8" x14ac:dyDescent="0.35">
      <c r="A554" s="21">
        <v>3644.5</v>
      </c>
      <c r="B554" s="3">
        <v>16540810.779999999</v>
      </c>
      <c r="C554" s="3">
        <v>18435810.780000001</v>
      </c>
      <c r="D554" s="3">
        <v>120944.12</v>
      </c>
      <c r="E554" s="25">
        <v>550</v>
      </c>
      <c r="G554" s="10">
        <f t="shared" si="16"/>
        <v>18435810.780000001</v>
      </c>
      <c r="H554" s="53">
        <f t="shared" si="17"/>
        <v>3644.5</v>
      </c>
    </row>
    <row r="555" spans="1:8" x14ac:dyDescent="0.35">
      <c r="A555" s="21">
        <v>3645</v>
      </c>
      <c r="B555" s="3">
        <v>16601363.119999999</v>
      </c>
      <c r="C555" s="3">
        <v>18496363.119999997</v>
      </c>
      <c r="D555" s="3">
        <v>121265.25</v>
      </c>
      <c r="E555" s="25">
        <v>551</v>
      </c>
      <c r="G555" s="10">
        <f t="shared" si="16"/>
        <v>18496363.119999997</v>
      </c>
      <c r="H555" s="53">
        <f t="shared" si="17"/>
        <v>3645</v>
      </c>
    </row>
    <row r="556" spans="1:8" x14ac:dyDescent="0.35">
      <c r="A556" s="21">
        <v>3645.5</v>
      </c>
      <c r="B556" s="3">
        <v>16662076.029999999</v>
      </c>
      <c r="C556" s="3">
        <v>18557076.030000001</v>
      </c>
      <c r="D556" s="3">
        <v>121586.37</v>
      </c>
      <c r="E556" s="25">
        <v>552</v>
      </c>
      <c r="G556" s="10">
        <f t="shared" si="16"/>
        <v>18557076.030000001</v>
      </c>
      <c r="H556" s="53">
        <f t="shared" si="17"/>
        <v>3645.5</v>
      </c>
    </row>
    <row r="557" spans="1:8" x14ac:dyDescent="0.35">
      <c r="A557" s="21">
        <v>3646</v>
      </c>
      <c r="B557" s="3">
        <v>16722949.5</v>
      </c>
      <c r="C557" s="3">
        <v>18617949.5</v>
      </c>
      <c r="D557" s="3">
        <v>121907.5</v>
      </c>
      <c r="E557" s="25">
        <v>553</v>
      </c>
      <c r="G557" s="10">
        <f t="shared" si="16"/>
        <v>18617949.5</v>
      </c>
      <c r="H557" s="53">
        <f t="shared" si="17"/>
        <v>3646</v>
      </c>
    </row>
    <row r="558" spans="1:8" x14ac:dyDescent="0.35">
      <c r="A558" s="21">
        <v>3646.5</v>
      </c>
      <c r="B558" s="3">
        <v>16783983.530000001</v>
      </c>
      <c r="C558" s="3">
        <v>18678983.530000001</v>
      </c>
      <c r="D558" s="3">
        <v>122228.62</v>
      </c>
      <c r="E558" s="25">
        <v>554</v>
      </c>
      <c r="G558" s="10">
        <f t="shared" si="16"/>
        <v>18678983.530000001</v>
      </c>
      <c r="H558" s="53">
        <f t="shared" si="17"/>
        <v>3646.5</v>
      </c>
    </row>
    <row r="559" spans="1:8" x14ac:dyDescent="0.35">
      <c r="A559" s="21">
        <v>3647</v>
      </c>
      <c r="B559" s="3">
        <v>16845178.120000001</v>
      </c>
      <c r="C559" s="3">
        <v>18740178.120000001</v>
      </c>
      <c r="D559" s="3">
        <v>122549.75</v>
      </c>
      <c r="E559" s="25">
        <v>555</v>
      </c>
      <c r="G559" s="10">
        <f t="shared" si="16"/>
        <v>18740178.120000001</v>
      </c>
      <c r="H559" s="53">
        <f t="shared" si="17"/>
        <v>3647</v>
      </c>
    </row>
    <row r="560" spans="1:8" x14ac:dyDescent="0.35">
      <c r="A560" s="21">
        <v>3647.5</v>
      </c>
      <c r="B560" s="3">
        <v>16906533.280000001</v>
      </c>
      <c r="C560" s="3">
        <v>18801533.280000001</v>
      </c>
      <c r="D560" s="3">
        <v>122870.87</v>
      </c>
      <c r="E560" s="25">
        <v>556</v>
      </c>
      <c r="G560" s="10">
        <f t="shared" si="16"/>
        <v>18801533.280000001</v>
      </c>
      <c r="H560" s="53">
        <f t="shared" si="17"/>
        <v>3647.5</v>
      </c>
    </row>
    <row r="561" spans="1:8" x14ac:dyDescent="0.35">
      <c r="A561" s="21">
        <v>3648</v>
      </c>
      <c r="B561" s="3">
        <v>16968049</v>
      </c>
      <c r="C561" s="3">
        <v>18863049</v>
      </c>
      <c r="D561" s="3">
        <v>123192</v>
      </c>
      <c r="E561" s="25">
        <v>557</v>
      </c>
      <c r="G561" s="10">
        <f t="shared" si="16"/>
        <v>18863049</v>
      </c>
      <c r="H561" s="53">
        <f t="shared" si="17"/>
        <v>3648</v>
      </c>
    </row>
    <row r="562" spans="1:8" x14ac:dyDescent="0.35">
      <c r="A562" s="21">
        <v>3648.5</v>
      </c>
      <c r="B562" s="3">
        <v>17029725.280000001</v>
      </c>
      <c r="C562" s="3">
        <v>18924725.280000001</v>
      </c>
      <c r="D562" s="3">
        <v>123513.12</v>
      </c>
      <c r="E562" s="25">
        <v>558</v>
      </c>
      <c r="G562" s="10">
        <f t="shared" si="16"/>
        <v>18924725.280000001</v>
      </c>
      <c r="H562" s="53">
        <f t="shared" si="17"/>
        <v>3648.5</v>
      </c>
    </row>
    <row r="563" spans="1:8" x14ac:dyDescent="0.35">
      <c r="A563" s="21">
        <v>3649</v>
      </c>
      <c r="B563" s="3">
        <v>17091562.120000001</v>
      </c>
      <c r="C563" s="3">
        <v>18986562.120000001</v>
      </c>
      <c r="D563" s="3">
        <v>123834.25</v>
      </c>
      <c r="E563" s="25">
        <v>559</v>
      </c>
      <c r="G563" s="10">
        <f t="shared" si="16"/>
        <v>18986562.120000001</v>
      </c>
      <c r="H563" s="53">
        <f t="shared" si="17"/>
        <v>3649</v>
      </c>
    </row>
    <row r="564" spans="1:8" x14ac:dyDescent="0.35">
      <c r="A564" s="21">
        <v>3649.5</v>
      </c>
      <c r="B564" s="3">
        <v>17153559.530000001</v>
      </c>
      <c r="C564" s="3">
        <v>19048559.530000001</v>
      </c>
      <c r="D564" s="3">
        <v>124155.37</v>
      </c>
      <c r="E564" s="25">
        <v>560</v>
      </c>
      <c r="G564" s="10">
        <f t="shared" si="16"/>
        <v>19048559.530000001</v>
      </c>
      <c r="H564" s="53">
        <f t="shared" si="17"/>
        <v>3649.5</v>
      </c>
    </row>
    <row r="565" spans="1:8" x14ac:dyDescent="0.35">
      <c r="A565" s="21">
        <v>3650</v>
      </c>
      <c r="B565" s="3">
        <v>17215717.5</v>
      </c>
      <c r="C565" s="3">
        <v>19110717.5</v>
      </c>
      <c r="D565" s="3">
        <v>124476.5</v>
      </c>
      <c r="E565" s="25">
        <v>561</v>
      </c>
      <c r="G565" s="10">
        <f t="shared" si="16"/>
        <v>19110717.5</v>
      </c>
      <c r="H565" s="53">
        <f t="shared" si="17"/>
        <v>3650</v>
      </c>
    </row>
    <row r="566" spans="1:8" x14ac:dyDescent="0.35">
      <c r="A566" s="21">
        <v>3650.5</v>
      </c>
      <c r="B566" s="3">
        <v>17278036.030000001</v>
      </c>
      <c r="C566" s="3">
        <v>19173036.030000001</v>
      </c>
      <c r="D566" s="3">
        <v>124797.62</v>
      </c>
      <c r="E566" s="25">
        <v>562</v>
      </c>
      <c r="G566" s="10">
        <f t="shared" si="16"/>
        <v>19173036.030000001</v>
      </c>
      <c r="H566" s="53">
        <f t="shared" si="17"/>
        <v>3650.5</v>
      </c>
    </row>
    <row r="567" spans="1:8" x14ac:dyDescent="0.35">
      <c r="A567" s="21">
        <v>3651</v>
      </c>
      <c r="B567" s="3">
        <v>17340515.120000001</v>
      </c>
      <c r="C567" s="3">
        <v>19235515.120000001</v>
      </c>
      <c r="D567" s="3">
        <v>125118.75</v>
      </c>
      <c r="E567" s="25">
        <v>563</v>
      </c>
      <c r="G567" s="10">
        <f t="shared" si="16"/>
        <v>19235515.120000001</v>
      </c>
      <c r="H567" s="53">
        <f t="shared" si="17"/>
        <v>3651</v>
      </c>
    </row>
    <row r="568" spans="1:8" x14ac:dyDescent="0.35">
      <c r="A568" s="21">
        <v>3651.5</v>
      </c>
      <c r="B568" s="3">
        <v>17403154.780000001</v>
      </c>
      <c r="C568" s="3">
        <v>19298154.780000001</v>
      </c>
      <c r="D568" s="3">
        <v>125439.87</v>
      </c>
      <c r="E568" s="25">
        <v>564</v>
      </c>
      <c r="G568" s="10">
        <f t="shared" si="16"/>
        <v>19298154.780000001</v>
      </c>
      <c r="H568" s="53">
        <f t="shared" si="17"/>
        <v>3651.5</v>
      </c>
    </row>
    <row r="569" spans="1:8" x14ac:dyDescent="0.35">
      <c r="A569" s="21">
        <v>3652</v>
      </c>
      <c r="B569" s="3">
        <v>17465955</v>
      </c>
      <c r="C569" s="3">
        <v>19360955</v>
      </c>
      <c r="D569" s="3">
        <v>125761</v>
      </c>
      <c r="E569" s="25">
        <v>565</v>
      </c>
      <c r="G569" s="10">
        <f t="shared" si="16"/>
        <v>19360955</v>
      </c>
      <c r="H569" s="53">
        <f t="shared" si="17"/>
        <v>3652</v>
      </c>
    </row>
    <row r="570" spans="1:8" x14ac:dyDescent="0.35">
      <c r="A570" s="21">
        <v>3652.5</v>
      </c>
      <c r="B570" s="3">
        <v>17528915.780000001</v>
      </c>
      <c r="C570" s="3">
        <v>19423915.780000001</v>
      </c>
      <c r="D570" s="3">
        <v>126082.12</v>
      </c>
      <c r="E570" s="25">
        <v>566</v>
      </c>
      <c r="G570" s="10">
        <f t="shared" si="16"/>
        <v>19423915.780000001</v>
      </c>
      <c r="H570" s="53">
        <f t="shared" si="17"/>
        <v>3652.5</v>
      </c>
    </row>
    <row r="571" spans="1:8" x14ac:dyDescent="0.35">
      <c r="A571" s="21">
        <v>3653</v>
      </c>
      <c r="B571" s="3">
        <v>17592037.120000001</v>
      </c>
      <c r="C571" s="3">
        <v>19487037.120000001</v>
      </c>
      <c r="D571" s="3">
        <v>126403.25</v>
      </c>
      <c r="E571" s="25">
        <v>567</v>
      </c>
      <c r="G571" s="10">
        <f t="shared" si="16"/>
        <v>19487037.120000001</v>
      </c>
      <c r="H571" s="53">
        <f t="shared" si="17"/>
        <v>3653</v>
      </c>
    </row>
    <row r="572" spans="1:8" x14ac:dyDescent="0.35">
      <c r="A572" s="21">
        <v>3653.5</v>
      </c>
      <c r="B572" s="3">
        <v>17655319.030000001</v>
      </c>
      <c r="C572" s="3">
        <v>19550319.030000001</v>
      </c>
      <c r="D572" s="3">
        <v>126724.37</v>
      </c>
      <c r="E572" s="25">
        <v>568</v>
      </c>
      <c r="G572" s="10">
        <f t="shared" si="16"/>
        <v>19550319.030000001</v>
      </c>
      <c r="H572" s="53">
        <f t="shared" si="17"/>
        <v>3653.5</v>
      </c>
    </row>
    <row r="573" spans="1:8" x14ac:dyDescent="0.35">
      <c r="A573" s="21">
        <v>3654</v>
      </c>
      <c r="B573" s="3">
        <v>17718761.5</v>
      </c>
      <c r="C573" s="3">
        <v>19613761.5</v>
      </c>
      <c r="D573" s="3">
        <v>127045.5</v>
      </c>
      <c r="E573" s="25">
        <v>569</v>
      </c>
      <c r="G573" s="10">
        <f t="shared" si="16"/>
        <v>19613761.5</v>
      </c>
      <c r="H573" s="53">
        <f t="shared" si="17"/>
        <v>3654</v>
      </c>
    </row>
    <row r="574" spans="1:8" x14ac:dyDescent="0.35">
      <c r="A574" s="21">
        <v>3654.5</v>
      </c>
      <c r="B574" s="3">
        <v>17782364.530000001</v>
      </c>
      <c r="C574" s="3">
        <v>19677364.530000001</v>
      </c>
      <c r="D574" s="3">
        <v>127366.62</v>
      </c>
      <c r="E574" s="25">
        <v>570</v>
      </c>
      <c r="G574" s="10">
        <f t="shared" si="16"/>
        <v>19677364.530000001</v>
      </c>
      <c r="H574" s="53">
        <f t="shared" si="17"/>
        <v>3654.5</v>
      </c>
    </row>
    <row r="575" spans="1:8" x14ac:dyDescent="0.35">
      <c r="A575" s="21">
        <v>3655</v>
      </c>
      <c r="B575" s="3">
        <v>17846128.120000001</v>
      </c>
      <c r="C575" s="3">
        <v>19741128.120000001</v>
      </c>
      <c r="D575" s="3">
        <v>127687.75</v>
      </c>
      <c r="E575" s="25">
        <v>571</v>
      </c>
      <c r="G575" s="10">
        <f t="shared" si="16"/>
        <v>19741128.120000001</v>
      </c>
      <c r="H575" s="53">
        <f t="shared" si="17"/>
        <v>3655</v>
      </c>
    </row>
    <row r="576" spans="1:8" x14ac:dyDescent="0.35">
      <c r="A576" s="21">
        <v>3655.5</v>
      </c>
      <c r="B576" s="3">
        <v>17910052.280000001</v>
      </c>
      <c r="C576" s="3">
        <v>19805052.280000001</v>
      </c>
      <c r="D576" s="3">
        <v>128008.87</v>
      </c>
      <c r="E576" s="25">
        <v>572</v>
      </c>
      <c r="G576" s="10">
        <f t="shared" si="16"/>
        <v>19805052.280000001</v>
      </c>
      <c r="H576" s="53">
        <f t="shared" si="17"/>
        <v>3655.5</v>
      </c>
    </row>
    <row r="577" spans="1:8" x14ac:dyDescent="0.35">
      <c r="A577" s="21">
        <v>3656</v>
      </c>
      <c r="B577" s="3">
        <v>17974137</v>
      </c>
      <c r="C577" s="3">
        <v>19869137</v>
      </c>
      <c r="D577" s="3">
        <v>128330</v>
      </c>
      <c r="E577" s="25">
        <v>573</v>
      </c>
      <c r="G577" s="10">
        <f t="shared" si="16"/>
        <v>19869137</v>
      </c>
      <c r="H577" s="53">
        <f t="shared" si="17"/>
        <v>3656</v>
      </c>
    </row>
    <row r="578" spans="1:8" x14ac:dyDescent="0.35">
      <c r="A578" s="21">
        <v>3656.5</v>
      </c>
      <c r="B578" s="3">
        <v>18038382.280000001</v>
      </c>
      <c r="C578" s="3">
        <v>19933382.280000001</v>
      </c>
      <c r="D578" s="3">
        <v>128651.12</v>
      </c>
      <c r="E578" s="25">
        <v>574</v>
      </c>
      <c r="G578" s="10">
        <f t="shared" si="16"/>
        <v>19933382.280000001</v>
      </c>
      <c r="H578" s="53">
        <f t="shared" si="17"/>
        <v>3656.5</v>
      </c>
    </row>
    <row r="579" spans="1:8" x14ac:dyDescent="0.35">
      <c r="A579" s="21">
        <v>3657</v>
      </c>
      <c r="B579" s="3">
        <v>18102788.120000001</v>
      </c>
      <c r="C579" s="3">
        <v>19997788.120000001</v>
      </c>
      <c r="D579" s="3">
        <v>128972.25</v>
      </c>
      <c r="E579" s="25">
        <v>575</v>
      </c>
      <c r="G579" s="10">
        <f t="shared" si="16"/>
        <v>19997788.120000001</v>
      </c>
      <c r="H579" s="53">
        <f t="shared" si="17"/>
        <v>3657</v>
      </c>
    </row>
    <row r="580" spans="1:8" x14ac:dyDescent="0.35">
      <c r="A580" s="21">
        <v>3657.5</v>
      </c>
      <c r="B580" s="3">
        <v>18167354.530000001</v>
      </c>
      <c r="C580" s="3">
        <v>20062354.530000001</v>
      </c>
      <c r="D580" s="3">
        <v>129293.37</v>
      </c>
      <c r="E580" s="25">
        <v>576</v>
      </c>
      <c r="G580" s="10">
        <f t="shared" si="16"/>
        <v>20062354.530000001</v>
      </c>
      <c r="H580" s="53">
        <f t="shared" si="17"/>
        <v>3657.5</v>
      </c>
    </row>
    <row r="581" spans="1:8" x14ac:dyDescent="0.35">
      <c r="A581" s="21">
        <v>3658</v>
      </c>
      <c r="B581" s="3">
        <v>18232081.5</v>
      </c>
      <c r="C581" s="3">
        <v>20127081.5</v>
      </c>
      <c r="D581" s="3">
        <v>129614.5</v>
      </c>
      <c r="E581" s="25">
        <v>577</v>
      </c>
      <c r="G581" s="10">
        <f t="shared" si="16"/>
        <v>20127081.5</v>
      </c>
      <c r="H581" s="53">
        <f t="shared" si="17"/>
        <v>3658</v>
      </c>
    </row>
    <row r="582" spans="1:8" x14ac:dyDescent="0.35">
      <c r="A582" s="21">
        <v>3658.5</v>
      </c>
      <c r="B582" s="3">
        <v>18296969.030000001</v>
      </c>
      <c r="C582" s="3">
        <v>20191969.030000001</v>
      </c>
      <c r="D582" s="3">
        <v>129935.62</v>
      </c>
      <c r="E582" s="25">
        <v>578</v>
      </c>
      <c r="G582" s="10">
        <f t="shared" ref="G582:G645" si="18">C582</f>
        <v>20191969.030000001</v>
      </c>
      <c r="H582" s="53">
        <f t="shared" ref="H582:H645" si="19">A582</f>
        <v>3658.5</v>
      </c>
    </row>
    <row r="583" spans="1:8" x14ac:dyDescent="0.35">
      <c r="A583" s="21">
        <v>3659</v>
      </c>
      <c r="B583" s="3">
        <v>18362017.120000001</v>
      </c>
      <c r="C583" s="3">
        <v>20257017.120000001</v>
      </c>
      <c r="D583" s="3">
        <v>130256.75</v>
      </c>
      <c r="E583" s="25">
        <v>579</v>
      </c>
      <c r="G583" s="10">
        <f t="shared" si="18"/>
        <v>20257017.120000001</v>
      </c>
      <c r="H583" s="53">
        <f t="shared" si="19"/>
        <v>3659</v>
      </c>
    </row>
    <row r="584" spans="1:8" x14ac:dyDescent="0.35">
      <c r="A584" s="21">
        <v>3659.5</v>
      </c>
      <c r="B584" s="3">
        <v>18427225.780000001</v>
      </c>
      <c r="C584" s="3">
        <v>20322225.780000001</v>
      </c>
      <c r="D584" s="3">
        <v>130577.87</v>
      </c>
      <c r="E584" s="25">
        <v>580</v>
      </c>
      <c r="G584" s="10">
        <f t="shared" si="18"/>
        <v>20322225.780000001</v>
      </c>
      <c r="H584" s="53">
        <f t="shared" si="19"/>
        <v>3659.5</v>
      </c>
    </row>
    <row r="585" spans="1:8" x14ac:dyDescent="0.35">
      <c r="A585" s="21">
        <v>3660</v>
      </c>
      <c r="B585" s="3">
        <v>18492595</v>
      </c>
      <c r="C585" s="3">
        <v>20387595</v>
      </c>
      <c r="D585" s="3">
        <v>130899</v>
      </c>
      <c r="E585" s="25">
        <v>581</v>
      </c>
      <c r="G585" s="10">
        <f t="shared" si="18"/>
        <v>20387595</v>
      </c>
      <c r="H585" s="53">
        <f t="shared" si="19"/>
        <v>3660</v>
      </c>
    </row>
    <row r="586" spans="1:8" x14ac:dyDescent="0.35">
      <c r="A586" s="21">
        <v>3660.5</v>
      </c>
      <c r="B586" s="3">
        <v>18558136.670000002</v>
      </c>
      <c r="C586" s="3">
        <v>20453136.670000002</v>
      </c>
      <c r="D586" s="3">
        <v>131267.70000000001</v>
      </c>
      <c r="E586" s="25">
        <v>582</v>
      </c>
      <c r="G586" s="10">
        <f t="shared" si="18"/>
        <v>20453136.670000002</v>
      </c>
      <c r="H586" s="53">
        <f t="shared" si="19"/>
        <v>3660.5</v>
      </c>
    </row>
    <row r="587" spans="1:8" x14ac:dyDescent="0.35">
      <c r="A587" s="21">
        <v>3661</v>
      </c>
      <c r="B587" s="3">
        <v>18623862.699999999</v>
      </c>
      <c r="C587" s="3">
        <v>20518862.699999999</v>
      </c>
      <c r="D587" s="3">
        <v>131636.4</v>
      </c>
      <c r="E587" s="25">
        <v>583</v>
      </c>
      <c r="G587" s="10">
        <f t="shared" si="18"/>
        <v>20518862.699999999</v>
      </c>
      <c r="H587" s="53">
        <f t="shared" si="19"/>
        <v>3661</v>
      </c>
    </row>
    <row r="588" spans="1:8" x14ac:dyDescent="0.35">
      <c r="A588" s="21">
        <v>3661.5</v>
      </c>
      <c r="B588" s="3">
        <v>18689773.07</v>
      </c>
      <c r="C588" s="3">
        <v>20584773.07</v>
      </c>
      <c r="D588" s="3">
        <v>132005.1</v>
      </c>
      <c r="E588" s="25">
        <v>584</v>
      </c>
      <c r="G588" s="10">
        <f t="shared" si="18"/>
        <v>20584773.07</v>
      </c>
      <c r="H588" s="53">
        <f t="shared" si="19"/>
        <v>3661.5</v>
      </c>
    </row>
    <row r="589" spans="1:8" x14ac:dyDescent="0.35">
      <c r="A589" s="21">
        <v>3662</v>
      </c>
      <c r="B589" s="3">
        <v>18755867.800000001</v>
      </c>
      <c r="C589" s="3">
        <v>20650867.800000001</v>
      </c>
      <c r="D589" s="3">
        <v>132373.79999999999</v>
      </c>
      <c r="E589" s="25">
        <v>585</v>
      </c>
      <c r="G589" s="10">
        <f t="shared" si="18"/>
        <v>20650867.800000001</v>
      </c>
      <c r="H589" s="53">
        <f t="shared" si="19"/>
        <v>3662</v>
      </c>
    </row>
    <row r="590" spans="1:8" x14ac:dyDescent="0.35">
      <c r="A590" s="21">
        <v>3662.5</v>
      </c>
      <c r="B590" s="3">
        <v>18822146.870000001</v>
      </c>
      <c r="C590" s="3">
        <v>20717146.870000001</v>
      </c>
      <c r="D590" s="3">
        <v>132742.5</v>
      </c>
      <c r="E590" s="25">
        <v>586</v>
      </c>
      <c r="G590" s="10">
        <f t="shared" si="18"/>
        <v>20717146.870000001</v>
      </c>
      <c r="H590" s="53">
        <f t="shared" si="19"/>
        <v>3662.5</v>
      </c>
    </row>
    <row r="591" spans="1:8" x14ac:dyDescent="0.35">
      <c r="A591" s="21">
        <v>3663</v>
      </c>
      <c r="B591" s="3">
        <v>18888610.300000001</v>
      </c>
      <c r="C591" s="3">
        <v>20783610.300000001</v>
      </c>
      <c r="D591" s="3">
        <v>133111.20000000001</v>
      </c>
      <c r="E591" s="25">
        <v>587</v>
      </c>
      <c r="G591" s="10">
        <f t="shared" si="18"/>
        <v>20783610.300000001</v>
      </c>
      <c r="H591" s="53">
        <f t="shared" si="19"/>
        <v>3663</v>
      </c>
    </row>
    <row r="592" spans="1:8" x14ac:dyDescent="0.35">
      <c r="A592" s="21">
        <v>3663.5</v>
      </c>
      <c r="B592" s="3">
        <v>18955258.07</v>
      </c>
      <c r="C592" s="3">
        <v>20850258.07</v>
      </c>
      <c r="D592" s="3">
        <v>133479.9</v>
      </c>
      <c r="E592" s="25">
        <v>588</v>
      </c>
      <c r="G592" s="10">
        <f t="shared" si="18"/>
        <v>20850258.07</v>
      </c>
      <c r="H592" s="53">
        <f t="shared" si="19"/>
        <v>3663.5</v>
      </c>
    </row>
    <row r="593" spans="1:8" x14ac:dyDescent="0.35">
      <c r="A593" s="21">
        <v>3664</v>
      </c>
      <c r="B593" s="3">
        <v>19022090.199999999</v>
      </c>
      <c r="C593" s="3">
        <v>20917090.199999999</v>
      </c>
      <c r="D593" s="3">
        <v>133848.6</v>
      </c>
      <c r="E593" s="25">
        <v>589</v>
      </c>
      <c r="G593" s="10">
        <f t="shared" si="18"/>
        <v>20917090.199999999</v>
      </c>
      <c r="H593" s="53">
        <f t="shared" si="19"/>
        <v>3664</v>
      </c>
    </row>
    <row r="594" spans="1:8" x14ac:dyDescent="0.35">
      <c r="A594" s="21">
        <v>3664.5</v>
      </c>
      <c r="B594" s="3">
        <v>19089106.670000002</v>
      </c>
      <c r="C594" s="3">
        <v>20984106.670000002</v>
      </c>
      <c r="D594" s="3">
        <v>134217.29999999999</v>
      </c>
      <c r="E594" s="25">
        <v>590</v>
      </c>
      <c r="G594" s="10">
        <f t="shared" si="18"/>
        <v>20984106.670000002</v>
      </c>
      <c r="H594" s="53">
        <f t="shared" si="19"/>
        <v>3664.5</v>
      </c>
    </row>
    <row r="595" spans="1:8" x14ac:dyDescent="0.35">
      <c r="A595" s="21">
        <v>3665</v>
      </c>
      <c r="B595" s="3">
        <v>19156307.5</v>
      </c>
      <c r="C595" s="3">
        <v>21051307.5</v>
      </c>
      <c r="D595" s="3">
        <v>134586</v>
      </c>
      <c r="E595" s="25">
        <v>591</v>
      </c>
      <c r="G595" s="10">
        <f t="shared" si="18"/>
        <v>21051307.5</v>
      </c>
      <c r="H595" s="53">
        <f t="shared" si="19"/>
        <v>3665</v>
      </c>
    </row>
    <row r="596" spans="1:8" x14ac:dyDescent="0.35">
      <c r="A596" s="21">
        <v>3665.5</v>
      </c>
      <c r="B596" s="3">
        <v>19223692.670000002</v>
      </c>
      <c r="C596" s="3">
        <v>21118692.670000002</v>
      </c>
      <c r="D596" s="3">
        <v>134954.70000000001</v>
      </c>
      <c r="E596" s="25">
        <v>592</v>
      </c>
      <c r="G596" s="10">
        <f t="shared" si="18"/>
        <v>21118692.670000002</v>
      </c>
      <c r="H596" s="53">
        <f t="shared" si="19"/>
        <v>3665.5</v>
      </c>
    </row>
    <row r="597" spans="1:8" x14ac:dyDescent="0.35">
      <c r="A597" s="21">
        <v>3666</v>
      </c>
      <c r="B597" s="3">
        <v>19291262.199999999</v>
      </c>
      <c r="C597" s="3">
        <v>21186262.199999999</v>
      </c>
      <c r="D597" s="3">
        <v>135323.4</v>
      </c>
      <c r="E597" s="25">
        <v>593</v>
      </c>
      <c r="G597" s="10">
        <f t="shared" si="18"/>
        <v>21186262.199999999</v>
      </c>
      <c r="H597" s="53">
        <f t="shared" si="19"/>
        <v>3666</v>
      </c>
    </row>
    <row r="598" spans="1:8" x14ac:dyDescent="0.35">
      <c r="A598" s="21">
        <v>3666.5</v>
      </c>
      <c r="B598" s="3">
        <v>19359016.07</v>
      </c>
      <c r="C598" s="3">
        <v>21254016.07</v>
      </c>
      <c r="D598" s="3">
        <v>135692.1</v>
      </c>
      <c r="E598" s="25">
        <v>594</v>
      </c>
      <c r="G598" s="10">
        <f t="shared" si="18"/>
        <v>21254016.07</v>
      </c>
      <c r="H598" s="53">
        <f t="shared" si="19"/>
        <v>3666.5</v>
      </c>
    </row>
    <row r="599" spans="1:8" x14ac:dyDescent="0.35">
      <c r="A599" s="21">
        <v>3667</v>
      </c>
      <c r="B599" s="3">
        <v>19426954.300000001</v>
      </c>
      <c r="C599" s="3">
        <v>21321954.300000001</v>
      </c>
      <c r="D599" s="3">
        <v>136060.79999999999</v>
      </c>
      <c r="E599" s="25">
        <v>595</v>
      </c>
      <c r="G599" s="10">
        <f t="shared" si="18"/>
        <v>21321954.300000001</v>
      </c>
      <c r="H599" s="53">
        <f t="shared" si="19"/>
        <v>3667</v>
      </c>
    </row>
    <row r="600" spans="1:8" x14ac:dyDescent="0.35">
      <c r="A600" s="21">
        <v>3667.5</v>
      </c>
      <c r="B600" s="3">
        <v>19495076.870000001</v>
      </c>
      <c r="C600" s="3">
        <v>21390076.870000001</v>
      </c>
      <c r="D600" s="3">
        <v>136429.5</v>
      </c>
      <c r="E600" s="25">
        <v>596</v>
      </c>
      <c r="G600" s="10">
        <f t="shared" si="18"/>
        <v>21390076.870000001</v>
      </c>
      <c r="H600" s="53">
        <f t="shared" si="19"/>
        <v>3667.5</v>
      </c>
    </row>
    <row r="601" spans="1:8" x14ac:dyDescent="0.35">
      <c r="A601" s="21">
        <v>3668</v>
      </c>
      <c r="B601" s="3">
        <v>19563383.800000001</v>
      </c>
      <c r="C601" s="3">
        <v>21458383.800000001</v>
      </c>
      <c r="D601" s="3">
        <v>136798.20000000001</v>
      </c>
      <c r="E601" s="25">
        <v>597</v>
      </c>
      <c r="G601" s="10">
        <f t="shared" si="18"/>
        <v>21458383.800000001</v>
      </c>
      <c r="H601" s="53">
        <f t="shared" si="19"/>
        <v>3668</v>
      </c>
    </row>
    <row r="602" spans="1:8" x14ac:dyDescent="0.35">
      <c r="A602" s="21">
        <v>3668.5</v>
      </c>
      <c r="B602" s="3">
        <v>19631875.07</v>
      </c>
      <c r="C602" s="3">
        <v>21526875.07</v>
      </c>
      <c r="D602" s="3">
        <v>137166.9</v>
      </c>
      <c r="E602" s="25">
        <v>598</v>
      </c>
      <c r="G602" s="10">
        <f t="shared" si="18"/>
        <v>21526875.07</v>
      </c>
      <c r="H602" s="53">
        <f t="shared" si="19"/>
        <v>3668.5</v>
      </c>
    </row>
    <row r="603" spans="1:8" x14ac:dyDescent="0.35">
      <c r="A603" s="21">
        <v>3669</v>
      </c>
      <c r="B603" s="3">
        <v>19700550.699999999</v>
      </c>
      <c r="C603" s="3">
        <v>21595550.699999999</v>
      </c>
      <c r="D603" s="3">
        <v>137535.6</v>
      </c>
      <c r="E603" s="25">
        <v>599</v>
      </c>
      <c r="G603" s="10">
        <f t="shared" si="18"/>
        <v>21595550.699999999</v>
      </c>
      <c r="H603" s="53">
        <f t="shared" si="19"/>
        <v>3669</v>
      </c>
    </row>
    <row r="604" spans="1:8" x14ac:dyDescent="0.35">
      <c r="A604" s="21">
        <v>3669.5</v>
      </c>
      <c r="B604" s="3">
        <v>19769410.670000002</v>
      </c>
      <c r="C604" s="3">
        <v>21664410.670000002</v>
      </c>
      <c r="D604" s="3">
        <v>137904.29999999999</v>
      </c>
      <c r="E604" s="25">
        <v>600</v>
      </c>
      <c r="G604" s="10">
        <f t="shared" si="18"/>
        <v>21664410.670000002</v>
      </c>
      <c r="H604" s="53">
        <f t="shared" si="19"/>
        <v>3669.5</v>
      </c>
    </row>
    <row r="605" spans="1:8" x14ac:dyDescent="0.35">
      <c r="A605" s="21">
        <v>3670</v>
      </c>
      <c r="B605" s="3">
        <v>19838455</v>
      </c>
      <c r="C605" s="3">
        <v>21733455</v>
      </c>
      <c r="D605" s="3">
        <v>138273</v>
      </c>
      <c r="E605" s="25">
        <v>601</v>
      </c>
      <c r="G605" s="10">
        <f t="shared" si="18"/>
        <v>21733455</v>
      </c>
      <c r="H605" s="53">
        <f t="shared" si="19"/>
        <v>3670</v>
      </c>
    </row>
    <row r="606" spans="1:8" x14ac:dyDescent="0.35">
      <c r="A606" s="21">
        <v>3670.5</v>
      </c>
      <c r="B606" s="3">
        <v>19907683.670000002</v>
      </c>
      <c r="C606" s="3">
        <v>21802683.670000002</v>
      </c>
      <c r="D606" s="3">
        <v>138641.70000000001</v>
      </c>
      <c r="E606" s="25">
        <v>602</v>
      </c>
      <c r="G606" s="10">
        <f t="shared" si="18"/>
        <v>21802683.670000002</v>
      </c>
      <c r="H606" s="53">
        <f t="shared" si="19"/>
        <v>3670.5</v>
      </c>
    </row>
    <row r="607" spans="1:8" x14ac:dyDescent="0.35">
      <c r="A607" s="21">
        <v>3671</v>
      </c>
      <c r="B607" s="3">
        <v>19977096.699999999</v>
      </c>
      <c r="C607" s="3">
        <v>21872096.699999999</v>
      </c>
      <c r="D607" s="3">
        <v>139010.4</v>
      </c>
      <c r="E607" s="25">
        <v>603</v>
      </c>
      <c r="G607" s="10">
        <f t="shared" si="18"/>
        <v>21872096.699999999</v>
      </c>
      <c r="H607" s="53">
        <f t="shared" si="19"/>
        <v>3671</v>
      </c>
    </row>
    <row r="608" spans="1:8" x14ac:dyDescent="0.35">
      <c r="A608" s="21">
        <v>3671.5</v>
      </c>
      <c r="B608" s="3">
        <v>20046694.07</v>
      </c>
      <c r="C608" s="3">
        <v>21941694.07</v>
      </c>
      <c r="D608" s="3">
        <v>139379.1</v>
      </c>
      <c r="E608" s="25">
        <v>604</v>
      </c>
      <c r="G608" s="10">
        <f t="shared" si="18"/>
        <v>21941694.07</v>
      </c>
      <c r="H608" s="53">
        <f t="shared" si="19"/>
        <v>3671.5</v>
      </c>
    </row>
    <row r="609" spans="1:8" x14ac:dyDescent="0.35">
      <c r="A609" s="21">
        <v>3672</v>
      </c>
      <c r="B609" s="3">
        <v>20116475.800000001</v>
      </c>
      <c r="C609" s="3">
        <v>22011475.800000001</v>
      </c>
      <c r="D609" s="3">
        <v>139747.79999999999</v>
      </c>
      <c r="E609" s="25">
        <v>605</v>
      </c>
      <c r="G609" s="10">
        <f t="shared" si="18"/>
        <v>22011475.800000001</v>
      </c>
      <c r="H609" s="53">
        <f t="shared" si="19"/>
        <v>3672</v>
      </c>
    </row>
    <row r="610" spans="1:8" x14ac:dyDescent="0.35">
      <c r="A610" s="21">
        <v>3672.5</v>
      </c>
      <c r="B610" s="3">
        <v>20186441.870000001</v>
      </c>
      <c r="C610" s="3">
        <v>22081441.870000001</v>
      </c>
      <c r="D610" s="3">
        <v>140116.5</v>
      </c>
      <c r="E610" s="25">
        <v>606</v>
      </c>
      <c r="G610" s="10">
        <f t="shared" si="18"/>
        <v>22081441.870000001</v>
      </c>
      <c r="H610" s="53">
        <f t="shared" si="19"/>
        <v>3672.5</v>
      </c>
    </row>
    <row r="611" spans="1:8" x14ac:dyDescent="0.35">
      <c r="A611" s="21">
        <v>3673</v>
      </c>
      <c r="B611" s="3">
        <v>20256592.300000001</v>
      </c>
      <c r="C611" s="3">
        <v>22151592.300000001</v>
      </c>
      <c r="D611" s="3">
        <v>140485.20000000001</v>
      </c>
      <c r="E611" s="25">
        <v>607</v>
      </c>
      <c r="G611" s="10">
        <f t="shared" si="18"/>
        <v>22151592.300000001</v>
      </c>
      <c r="H611" s="53">
        <f t="shared" si="19"/>
        <v>3673</v>
      </c>
    </row>
    <row r="612" spans="1:8" x14ac:dyDescent="0.35">
      <c r="A612" s="21">
        <v>3673.5</v>
      </c>
      <c r="B612" s="3">
        <v>20326927.07</v>
      </c>
      <c r="C612" s="3">
        <v>22221927.07</v>
      </c>
      <c r="D612" s="3">
        <v>140853.9</v>
      </c>
      <c r="E612" s="25">
        <v>608</v>
      </c>
      <c r="G612" s="10">
        <f t="shared" si="18"/>
        <v>22221927.07</v>
      </c>
      <c r="H612" s="53">
        <f t="shared" si="19"/>
        <v>3673.5</v>
      </c>
    </row>
    <row r="613" spans="1:8" x14ac:dyDescent="0.35">
      <c r="A613" s="21">
        <v>3674</v>
      </c>
      <c r="B613" s="3">
        <v>20397446.199999999</v>
      </c>
      <c r="C613" s="3">
        <v>22292446.199999999</v>
      </c>
      <c r="D613" s="3">
        <v>141222.6</v>
      </c>
      <c r="E613" s="25">
        <v>609</v>
      </c>
      <c r="G613" s="10">
        <f t="shared" si="18"/>
        <v>22292446.199999999</v>
      </c>
      <c r="H613" s="53">
        <f t="shared" si="19"/>
        <v>3674</v>
      </c>
    </row>
    <row r="614" spans="1:8" x14ac:dyDescent="0.35">
      <c r="A614" s="21">
        <v>3674.5</v>
      </c>
      <c r="B614" s="3">
        <v>20468149.670000002</v>
      </c>
      <c r="C614" s="3">
        <v>22363149.670000002</v>
      </c>
      <c r="D614" s="3">
        <v>141591.29999999999</v>
      </c>
      <c r="E614" s="25">
        <v>610</v>
      </c>
      <c r="G614" s="10">
        <f t="shared" si="18"/>
        <v>22363149.670000002</v>
      </c>
      <c r="H614" s="53">
        <f t="shared" si="19"/>
        <v>3674.5</v>
      </c>
    </row>
    <row r="615" spans="1:8" x14ac:dyDescent="0.35">
      <c r="A615" s="21">
        <v>3675</v>
      </c>
      <c r="B615" s="3">
        <v>20539037.5</v>
      </c>
      <c r="C615" s="3">
        <v>22434037.5</v>
      </c>
      <c r="D615" s="3">
        <v>141960</v>
      </c>
      <c r="E615" s="25">
        <v>611</v>
      </c>
      <c r="G615" s="10">
        <f t="shared" si="18"/>
        <v>22434037.5</v>
      </c>
      <c r="H615" s="53">
        <f t="shared" si="19"/>
        <v>3675</v>
      </c>
    </row>
    <row r="616" spans="1:8" x14ac:dyDescent="0.35">
      <c r="A616" s="21">
        <v>3675.5</v>
      </c>
      <c r="B616" s="3">
        <v>20610109.670000002</v>
      </c>
      <c r="C616" s="3">
        <v>22505109.670000002</v>
      </c>
      <c r="D616" s="3">
        <v>142328.70000000001</v>
      </c>
      <c r="E616" s="25">
        <v>612</v>
      </c>
      <c r="G616" s="10">
        <f t="shared" si="18"/>
        <v>22505109.670000002</v>
      </c>
      <c r="H616" s="53">
        <f t="shared" si="19"/>
        <v>3675.5</v>
      </c>
    </row>
    <row r="617" spans="1:8" x14ac:dyDescent="0.35">
      <c r="A617" s="21">
        <v>3676</v>
      </c>
      <c r="B617" s="3">
        <v>20681366.199999999</v>
      </c>
      <c r="C617" s="3">
        <v>22576366.199999999</v>
      </c>
      <c r="D617" s="3">
        <v>142697.4</v>
      </c>
      <c r="E617" s="25">
        <v>613</v>
      </c>
      <c r="G617" s="10">
        <f t="shared" si="18"/>
        <v>22576366.199999999</v>
      </c>
      <c r="H617" s="53">
        <f t="shared" si="19"/>
        <v>3676</v>
      </c>
    </row>
    <row r="618" spans="1:8" x14ac:dyDescent="0.35">
      <c r="A618" s="21">
        <v>3676.5</v>
      </c>
      <c r="B618" s="3">
        <v>20752807.07</v>
      </c>
      <c r="C618" s="3">
        <v>22647807.07</v>
      </c>
      <c r="D618" s="3">
        <v>143066.1</v>
      </c>
      <c r="E618" s="25">
        <v>614</v>
      </c>
      <c r="G618" s="10">
        <f t="shared" si="18"/>
        <v>22647807.07</v>
      </c>
      <c r="H618" s="53">
        <f t="shared" si="19"/>
        <v>3676.5</v>
      </c>
    </row>
    <row r="619" spans="1:8" x14ac:dyDescent="0.35">
      <c r="A619" s="21">
        <v>3677</v>
      </c>
      <c r="B619" s="3">
        <v>20824432.300000001</v>
      </c>
      <c r="C619" s="3">
        <v>22719432.300000001</v>
      </c>
      <c r="D619" s="3">
        <v>143434.79999999999</v>
      </c>
      <c r="E619" s="25">
        <v>615</v>
      </c>
      <c r="G619" s="10">
        <f t="shared" si="18"/>
        <v>22719432.300000001</v>
      </c>
      <c r="H619" s="53">
        <f t="shared" si="19"/>
        <v>3677</v>
      </c>
    </row>
    <row r="620" spans="1:8" x14ac:dyDescent="0.35">
      <c r="A620" s="21">
        <v>3677.5</v>
      </c>
      <c r="B620" s="3">
        <v>20896241.870000001</v>
      </c>
      <c r="C620" s="3">
        <v>22791241.870000001</v>
      </c>
      <c r="D620" s="3">
        <v>143803.5</v>
      </c>
      <c r="E620" s="25">
        <v>616</v>
      </c>
      <c r="G620" s="10">
        <f t="shared" si="18"/>
        <v>22791241.870000001</v>
      </c>
      <c r="H620" s="53">
        <f t="shared" si="19"/>
        <v>3677.5</v>
      </c>
    </row>
    <row r="621" spans="1:8" x14ac:dyDescent="0.35">
      <c r="A621" s="21">
        <v>3678</v>
      </c>
      <c r="B621" s="3">
        <v>20968235.800000001</v>
      </c>
      <c r="C621" s="3">
        <v>22863235.800000001</v>
      </c>
      <c r="D621" s="3">
        <v>144172.20000000001</v>
      </c>
      <c r="E621" s="25">
        <v>617</v>
      </c>
      <c r="G621" s="10">
        <f t="shared" si="18"/>
        <v>22863235.800000001</v>
      </c>
      <c r="H621" s="53">
        <f t="shared" si="19"/>
        <v>3678</v>
      </c>
    </row>
    <row r="622" spans="1:8" x14ac:dyDescent="0.35">
      <c r="A622" s="21">
        <v>3678.5</v>
      </c>
      <c r="B622" s="3">
        <v>21040414.07</v>
      </c>
      <c r="C622" s="3">
        <v>22935414.07</v>
      </c>
      <c r="D622" s="3">
        <v>144540.9</v>
      </c>
      <c r="E622" s="25">
        <v>618</v>
      </c>
      <c r="G622" s="10">
        <f t="shared" si="18"/>
        <v>22935414.07</v>
      </c>
      <c r="H622" s="53">
        <f t="shared" si="19"/>
        <v>3678.5</v>
      </c>
    </row>
    <row r="623" spans="1:8" x14ac:dyDescent="0.35">
      <c r="A623" s="21">
        <v>3679</v>
      </c>
      <c r="B623" s="3">
        <v>21112776.699999999</v>
      </c>
      <c r="C623" s="3">
        <v>23007776.699999999</v>
      </c>
      <c r="D623" s="3">
        <v>144909.6</v>
      </c>
      <c r="E623" s="25">
        <v>619</v>
      </c>
      <c r="G623" s="10">
        <f t="shared" si="18"/>
        <v>23007776.699999999</v>
      </c>
      <c r="H623" s="53">
        <f t="shared" si="19"/>
        <v>3679</v>
      </c>
    </row>
    <row r="624" spans="1:8" x14ac:dyDescent="0.35">
      <c r="A624" s="21">
        <v>3679.5</v>
      </c>
      <c r="B624" s="3">
        <v>21185323.670000002</v>
      </c>
      <c r="C624" s="3">
        <v>23080323.670000002</v>
      </c>
      <c r="D624" s="3">
        <v>145278.29999999999</v>
      </c>
      <c r="E624" s="25">
        <v>620</v>
      </c>
      <c r="G624" s="10">
        <f t="shared" si="18"/>
        <v>23080323.670000002</v>
      </c>
      <c r="H624" s="53">
        <f t="shared" si="19"/>
        <v>3679.5</v>
      </c>
    </row>
    <row r="625" spans="1:8" x14ac:dyDescent="0.35">
      <c r="A625" s="21">
        <v>3680</v>
      </c>
      <c r="B625" s="3">
        <v>21258055</v>
      </c>
      <c r="C625" s="3">
        <v>23153055</v>
      </c>
      <c r="D625" s="3">
        <v>145647</v>
      </c>
      <c r="E625" s="25">
        <v>621</v>
      </c>
      <c r="G625" s="10">
        <f t="shared" si="18"/>
        <v>23153055</v>
      </c>
      <c r="H625" s="53">
        <f t="shared" si="19"/>
        <v>3680</v>
      </c>
    </row>
    <row r="626" spans="1:8" x14ac:dyDescent="0.35">
      <c r="A626" s="21">
        <v>3680.5</v>
      </c>
      <c r="B626" s="3">
        <v>21330973.109999999</v>
      </c>
      <c r="C626" s="3">
        <v>23225973.109999999</v>
      </c>
      <c r="D626" s="3">
        <v>146025.42000000001</v>
      </c>
      <c r="E626" s="25">
        <v>622</v>
      </c>
      <c r="G626" s="10">
        <f t="shared" si="18"/>
        <v>23225973.109999999</v>
      </c>
      <c r="H626" s="53">
        <f t="shared" si="19"/>
        <v>3680.5</v>
      </c>
    </row>
    <row r="627" spans="1:8" x14ac:dyDescent="0.35">
      <c r="A627" s="21">
        <v>3681</v>
      </c>
      <c r="B627" s="3">
        <v>21404080.420000002</v>
      </c>
      <c r="C627" s="3">
        <v>23299080.420000002</v>
      </c>
      <c r="D627" s="3">
        <v>146403.85</v>
      </c>
      <c r="E627" s="25">
        <v>623</v>
      </c>
      <c r="G627" s="10">
        <f t="shared" si="18"/>
        <v>23299080.420000002</v>
      </c>
      <c r="H627" s="53">
        <f t="shared" si="19"/>
        <v>3681</v>
      </c>
    </row>
    <row r="628" spans="1:8" x14ac:dyDescent="0.35">
      <c r="A628" s="21">
        <v>3681.5</v>
      </c>
      <c r="B628" s="3">
        <v>21477376.960000001</v>
      </c>
      <c r="C628" s="3">
        <v>23372376.960000001</v>
      </c>
      <c r="D628" s="3">
        <v>146782.26999999999</v>
      </c>
      <c r="E628" s="25">
        <v>624</v>
      </c>
      <c r="G628" s="10">
        <f t="shared" si="18"/>
        <v>23372376.960000001</v>
      </c>
      <c r="H628" s="53">
        <f t="shared" si="19"/>
        <v>3681.5</v>
      </c>
    </row>
    <row r="629" spans="1:8" x14ac:dyDescent="0.35">
      <c r="A629" s="21">
        <v>3682</v>
      </c>
      <c r="B629" s="3">
        <v>21550862.699999999</v>
      </c>
      <c r="C629" s="3">
        <v>23445862.699999999</v>
      </c>
      <c r="D629" s="3">
        <v>147160.70000000001</v>
      </c>
      <c r="E629" s="25">
        <v>625</v>
      </c>
      <c r="G629" s="10">
        <f t="shared" si="18"/>
        <v>23445862.699999999</v>
      </c>
      <c r="H629" s="53">
        <f t="shared" si="19"/>
        <v>3682</v>
      </c>
    </row>
    <row r="630" spans="1:8" x14ac:dyDescent="0.35">
      <c r="A630" s="21">
        <v>3682.5</v>
      </c>
      <c r="B630" s="3">
        <v>21624537.66</v>
      </c>
      <c r="C630" s="3">
        <v>23519537.66</v>
      </c>
      <c r="D630" s="3">
        <v>147539.12</v>
      </c>
      <c r="E630" s="25">
        <v>626</v>
      </c>
      <c r="G630" s="10">
        <f t="shared" si="18"/>
        <v>23519537.66</v>
      </c>
      <c r="H630" s="53">
        <f t="shared" si="19"/>
        <v>3682.5</v>
      </c>
    </row>
    <row r="631" spans="1:8" x14ac:dyDescent="0.35">
      <c r="A631" s="21">
        <v>3683</v>
      </c>
      <c r="B631" s="3">
        <v>21698401.82</v>
      </c>
      <c r="C631" s="3">
        <v>23593401.82</v>
      </c>
      <c r="D631" s="3">
        <v>147917.54999999999</v>
      </c>
      <c r="E631" s="25">
        <v>627</v>
      </c>
      <c r="G631" s="10">
        <f t="shared" si="18"/>
        <v>23593401.82</v>
      </c>
      <c r="H631" s="53">
        <f t="shared" si="19"/>
        <v>3683</v>
      </c>
    </row>
    <row r="632" spans="1:8" x14ac:dyDescent="0.35">
      <c r="A632" s="21">
        <v>3683.5</v>
      </c>
      <c r="B632" s="3">
        <v>21772455.210000001</v>
      </c>
      <c r="C632" s="3">
        <v>23667455.210000001</v>
      </c>
      <c r="D632" s="3">
        <v>148295.97</v>
      </c>
      <c r="E632" s="25">
        <v>628</v>
      </c>
      <c r="G632" s="10">
        <f t="shared" si="18"/>
        <v>23667455.210000001</v>
      </c>
      <c r="H632" s="53">
        <f t="shared" si="19"/>
        <v>3683.5</v>
      </c>
    </row>
    <row r="633" spans="1:8" x14ac:dyDescent="0.35">
      <c r="A633" s="21">
        <v>3684</v>
      </c>
      <c r="B633" s="3">
        <v>21846697.800000001</v>
      </c>
      <c r="C633" s="3">
        <v>23741697.800000001</v>
      </c>
      <c r="D633" s="3">
        <v>148674.4</v>
      </c>
      <c r="E633" s="25">
        <v>629</v>
      </c>
      <c r="G633" s="10">
        <f t="shared" si="18"/>
        <v>23741697.800000001</v>
      </c>
      <c r="H633" s="53">
        <f t="shared" si="19"/>
        <v>3684</v>
      </c>
    </row>
    <row r="634" spans="1:8" x14ac:dyDescent="0.35">
      <c r="A634" s="21">
        <v>3684.5</v>
      </c>
      <c r="B634" s="3">
        <v>21921129.609999999</v>
      </c>
      <c r="C634" s="3">
        <v>23816129.609999999</v>
      </c>
      <c r="D634" s="3">
        <v>149052.82</v>
      </c>
      <c r="E634" s="25">
        <v>630</v>
      </c>
      <c r="G634" s="10">
        <f t="shared" si="18"/>
        <v>23816129.609999999</v>
      </c>
      <c r="H634" s="53">
        <f t="shared" si="19"/>
        <v>3684.5</v>
      </c>
    </row>
    <row r="635" spans="1:8" x14ac:dyDescent="0.35">
      <c r="A635" s="21">
        <v>3685</v>
      </c>
      <c r="B635" s="3">
        <v>21995750.620000001</v>
      </c>
      <c r="C635" s="3">
        <v>23890750.620000001</v>
      </c>
      <c r="D635" s="3">
        <v>149431.25</v>
      </c>
      <c r="E635" s="25">
        <v>631</v>
      </c>
      <c r="G635" s="10">
        <f t="shared" si="18"/>
        <v>23890750.620000001</v>
      </c>
      <c r="H635" s="53">
        <f t="shared" si="19"/>
        <v>3685</v>
      </c>
    </row>
    <row r="636" spans="1:8" x14ac:dyDescent="0.35">
      <c r="A636" s="21">
        <v>3685.5</v>
      </c>
      <c r="B636" s="3">
        <v>22070560.859999999</v>
      </c>
      <c r="C636" s="3">
        <v>23965560.859999999</v>
      </c>
      <c r="D636" s="3">
        <v>149809.67000000001</v>
      </c>
      <c r="E636" s="25">
        <v>632</v>
      </c>
      <c r="G636" s="10">
        <f t="shared" si="18"/>
        <v>23965560.859999999</v>
      </c>
      <c r="H636" s="53">
        <f t="shared" si="19"/>
        <v>3685.5</v>
      </c>
    </row>
    <row r="637" spans="1:8" x14ac:dyDescent="0.35">
      <c r="A637" s="21">
        <v>3686</v>
      </c>
      <c r="B637" s="3">
        <v>22145560.300000001</v>
      </c>
      <c r="C637" s="3">
        <v>24040560.300000001</v>
      </c>
      <c r="D637" s="3">
        <v>150188.1</v>
      </c>
      <c r="E637" s="25">
        <v>633</v>
      </c>
      <c r="G637" s="10">
        <f t="shared" si="18"/>
        <v>24040560.300000001</v>
      </c>
      <c r="H637" s="53">
        <f t="shared" si="19"/>
        <v>3686</v>
      </c>
    </row>
    <row r="638" spans="1:8" x14ac:dyDescent="0.35">
      <c r="A638" s="21">
        <v>3686.5</v>
      </c>
      <c r="B638" s="3">
        <v>22220748.960000001</v>
      </c>
      <c r="C638" s="3">
        <v>24115748.960000001</v>
      </c>
      <c r="D638" s="3">
        <v>150566.51999999999</v>
      </c>
      <c r="E638" s="25">
        <v>634</v>
      </c>
      <c r="G638" s="10">
        <f t="shared" si="18"/>
        <v>24115748.960000001</v>
      </c>
      <c r="H638" s="53">
        <f t="shared" si="19"/>
        <v>3686.5</v>
      </c>
    </row>
    <row r="639" spans="1:8" x14ac:dyDescent="0.35">
      <c r="A639" s="21">
        <v>3687</v>
      </c>
      <c r="B639" s="3">
        <v>22296126.82</v>
      </c>
      <c r="C639" s="3">
        <v>24191126.82</v>
      </c>
      <c r="D639" s="3">
        <v>150944.95000000001</v>
      </c>
      <c r="E639" s="25">
        <v>635</v>
      </c>
      <c r="G639" s="10">
        <f t="shared" si="18"/>
        <v>24191126.82</v>
      </c>
      <c r="H639" s="53">
        <f t="shared" si="19"/>
        <v>3687</v>
      </c>
    </row>
    <row r="640" spans="1:8" x14ac:dyDescent="0.35">
      <c r="A640" s="21">
        <v>3687.5</v>
      </c>
      <c r="B640" s="3">
        <v>22371693.91</v>
      </c>
      <c r="C640" s="3">
        <v>24266693.91</v>
      </c>
      <c r="D640" s="3">
        <v>151323.37</v>
      </c>
      <c r="E640" s="25">
        <v>636</v>
      </c>
      <c r="G640" s="10">
        <f t="shared" si="18"/>
        <v>24266693.91</v>
      </c>
      <c r="H640" s="53">
        <f t="shared" si="19"/>
        <v>3687.5</v>
      </c>
    </row>
    <row r="641" spans="1:8" x14ac:dyDescent="0.35">
      <c r="A641" s="21">
        <v>3688</v>
      </c>
      <c r="B641" s="3">
        <v>22447450.199999999</v>
      </c>
      <c r="C641" s="3">
        <v>24342450.199999999</v>
      </c>
      <c r="D641" s="3">
        <v>151701.79999999999</v>
      </c>
      <c r="E641" s="25">
        <v>637</v>
      </c>
      <c r="G641" s="10">
        <f t="shared" si="18"/>
        <v>24342450.199999999</v>
      </c>
      <c r="H641" s="53">
        <f t="shared" si="19"/>
        <v>3688</v>
      </c>
    </row>
    <row r="642" spans="1:8" x14ac:dyDescent="0.35">
      <c r="A642" s="21">
        <v>3688.5</v>
      </c>
      <c r="B642" s="3">
        <v>22523395.710000001</v>
      </c>
      <c r="C642" s="3">
        <v>24418395.710000001</v>
      </c>
      <c r="D642" s="3">
        <v>152080.22</v>
      </c>
      <c r="E642" s="25">
        <v>638</v>
      </c>
      <c r="G642" s="10">
        <f t="shared" si="18"/>
        <v>24418395.710000001</v>
      </c>
      <c r="H642" s="53">
        <f t="shared" si="19"/>
        <v>3688.5</v>
      </c>
    </row>
    <row r="643" spans="1:8" x14ac:dyDescent="0.35">
      <c r="A643" s="21">
        <v>3689</v>
      </c>
      <c r="B643" s="3">
        <v>22599530.420000002</v>
      </c>
      <c r="C643" s="3">
        <v>24494530.420000002</v>
      </c>
      <c r="D643" s="3">
        <v>152458.65</v>
      </c>
      <c r="E643" s="25">
        <v>639</v>
      </c>
      <c r="G643" s="10">
        <f t="shared" si="18"/>
        <v>24494530.420000002</v>
      </c>
      <c r="H643" s="53">
        <f t="shared" si="19"/>
        <v>3689</v>
      </c>
    </row>
    <row r="644" spans="1:8" x14ac:dyDescent="0.35">
      <c r="A644" s="21">
        <v>3689.5</v>
      </c>
      <c r="B644" s="3">
        <v>22675854.359999999</v>
      </c>
      <c r="C644" s="3">
        <v>24570854.359999999</v>
      </c>
      <c r="D644" s="3">
        <v>152837.07</v>
      </c>
      <c r="E644" s="25">
        <v>640</v>
      </c>
      <c r="G644" s="10">
        <f t="shared" si="18"/>
        <v>24570854.359999999</v>
      </c>
      <c r="H644" s="53">
        <f t="shared" si="19"/>
        <v>3689.5</v>
      </c>
    </row>
    <row r="645" spans="1:8" x14ac:dyDescent="0.35">
      <c r="A645" s="21">
        <v>3690</v>
      </c>
      <c r="B645" s="3">
        <v>22752367.5</v>
      </c>
      <c r="C645" s="3">
        <v>24647367.5</v>
      </c>
      <c r="D645" s="3">
        <v>153215.5</v>
      </c>
      <c r="E645" s="25">
        <v>641</v>
      </c>
      <c r="G645" s="10">
        <f t="shared" si="18"/>
        <v>24647367.5</v>
      </c>
      <c r="H645" s="53">
        <f t="shared" si="19"/>
        <v>3690</v>
      </c>
    </row>
    <row r="646" spans="1:8" x14ac:dyDescent="0.35">
      <c r="A646" s="21">
        <v>3690.5</v>
      </c>
      <c r="B646" s="3">
        <v>22829069.859999999</v>
      </c>
      <c r="C646" s="3">
        <v>24724069.859999999</v>
      </c>
      <c r="D646" s="3">
        <v>153593.92000000001</v>
      </c>
      <c r="E646" s="25">
        <v>642</v>
      </c>
      <c r="G646" s="10">
        <f t="shared" ref="G646:G689" si="20">C646</f>
        <v>24724069.859999999</v>
      </c>
      <c r="H646" s="53">
        <f t="shared" ref="H646:H689" si="21">A646</f>
        <v>3690.5</v>
      </c>
    </row>
    <row r="647" spans="1:8" x14ac:dyDescent="0.35">
      <c r="A647" s="21">
        <v>3691</v>
      </c>
      <c r="B647" s="3">
        <v>22905961.420000002</v>
      </c>
      <c r="C647" s="3">
        <v>24800961.420000002</v>
      </c>
      <c r="D647" s="3">
        <v>153972.35</v>
      </c>
      <c r="E647" s="25">
        <v>643</v>
      </c>
      <c r="G647" s="10">
        <f t="shared" si="20"/>
        <v>24800961.420000002</v>
      </c>
      <c r="H647" s="53">
        <f t="shared" si="21"/>
        <v>3691</v>
      </c>
    </row>
    <row r="648" spans="1:8" x14ac:dyDescent="0.35">
      <c r="A648" s="21">
        <v>3691.5</v>
      </c>
      <c r="B648" s="3">
        <v>22983042.210000001</v>
      </c>
      <c r="C648" s="3">
        <v>24878042.210000001</v>
      </c>
      <c r="D648" s="3">
        <v>154350.76999999999</v>
      </c>
      <c r="E648" s="25">
        <v>644</v>
      </c>
      <c r="G648" s="10">
        <f t="shared" si="20"/>
        <v>24878042.210000001</v>
      </c>
      <c r="H648" s="53">
        <f t="shared" si="21"/>
        <v>3691.5</v>
      </c>
    </row>
    <row r="649" spans="1:8" x14ac:dyDescent="0.35">
      <c r="A649" s="21">
        <v>3692</v>
      </c>
      <c r="B649" s="3">
        <v>23060312.199999999</v>
      </c>
      <c r="C649" s="3">
        <v>24955312.199999999</v>
      </c>
      <c r="D649" s="3">
        <v>154729.20000000001</v>
      </c>
      <c r="E649" s="25">
        <v>645</v>
      </c>
      <c r="G649" s="10">
        <f t="shared" si="20"/>
        <v>24955312.199999999</v>
      </c>
      <c r="H649" s="53">
        <f t="shared" si="21"/>
        <v>3692</v>
      </c>
    </row>
    <row r="650" spans="1:8" x14ac:dyDescent="0.35">
      <c r="A650" s="21">
        <v>3692.5</v>
      </c>
      <c r="B650" s="3">
        <v>23137771.41</v>
      </c>
      <c r="C650" s="3">
        <v>25032771.41</v>
      </c>
      <c r="D650" s="3">
        <v>155107.62</v>
      </c>
      <c r="E650" s="25">
        <v>646</v>
      </c>
      <c r="G650" s="10">
        <f t="shared" si="20"/>
        <v>25032771.41</v>
      </c>
      <c r="H650" s="53">
        <f t="shared" si="21"/>
        <v>3692.5</v>
      </c>
    </row>
    <row r="651" spans="1:8" x14ac:dyDescent="0.35">
      <c r="A651" s="21">
        <v>3693</v>
      </c>
      <c r="B651" s="3">
        <v>23215419.82</v>
      </c>
      <c r="C651" s="3">
        <v>25110419.82</v>
      </c>
      <c r="D651" s="3">
        <v>155486.04999999999</v>
      </c>
      <c r="E651" s="25">
        <v>647</v>
      </c>
      <c r="G651" s="10">
        <f t="shared" si="20"/>
        <v>25110419.82</v>
      </c>
      <c r="H651" s="53">
        <f t="shared" si="21"/>
        <v>3693</v>
      </c>
    </row>
    <row r="652" spans="1:8" x14ac:dyDescent="0.35">
      <c r="A652" s="21">
        <v>3693.5</v>
      </c>
      <c r="B652" s="3">
        <v>23293257.460000001</v>
      </c>
      <c r="C652" s="3">
        <v>25188257.460000001</v>
      </c>
      <c r="D652" s="3">
        <v>155864.47</v>
      </c>
      <c r="E652" s="25">
        <v>648</v>
      </c>
      <c r="G652" s="10">
        <f t="shared" si="20"/>
        <v>25188257.460000001</v>
      </c>
      <c r="H652" s="53">
        <f t="shared" si="21"/>
        <v>3693.5</v>
      </c>
    </row>
    <row r="653" spans="1:8" x14ac:dyDescent="0.35">
      <c r="A653" s="21">
        <v>3694</v>
      </c>
      <c r="B653" s="3">
        <v>23371284.300000001</v>
      </c>
      <c r="C653" s="3">
        <v>25266284.300000001</v>
      </c>
      <c r="D653" s="3">
        <v>156242.9</v>
      </c>
      <c r="E653" s="25">
        <v>649</v>
      </c>
      <c r="G653" s="10">
        <f t="shared" si="20"/>
        <v>25266284.300000001</v>
      </c>
      <c r="H653" s="53">
        <f t="shared" si="21"/>
        <v>3694</v>
      </c>
    </row>
    <row r="654" spans="1:8" x14ac:dyDescent="0.35">
      <c r="A654" s="21">
        <v>3694.5</v>
      </c>
      <c r="B654" s="3">
        <v>23449500.359999999</v>
      </c>
      <c r="C654" s="3">
        <v>25344500.359999999</v>
      </c>
      <c r="D654" s="3">
        <v>156621.32</v>
      </c>
      <c r="E654" s="25">
        <v>650</v>
      </c>
      <c r="G654" s="10">
        <f t="shared" si="20"/>
        <v>25344500.359999999</v>
      </c>
      <c r="H654" s="53">
        <f t="shared" si="21"/>
        <v>3694.5</v>
      </c>
    </row>
    <row r="655" spans="1:8" x14ac:dyDescent="0.35">
      <c r="A655" s="21">
        <v>3695</v>
      </c>
      <c r="B655" s="3">
        <v>23527905.620000001</v>
      </c>
      <c r="C655" s="3">
        <v>25422905.620000001</v>
      </c>
      <c r="D655" s="3">
        <v>156999.75</v>
      </c>
      <c r="E655" s="25">
        <v>651</v>
      </c>
      <c r="G655" s="10">
        <f t="shared" si="20"/>
        <v>25422905.620000001</v>
      </c>
      <c r="H655" s="53">
        <f t="shared" si="21"/>
        <v>3695</v>
      </c>
    </row>
    <row r="656" spans="1:8" x14ac:dyDescent="0.35">
      <c r="A656" s="21">
        <v>3695.5</v>
      </c>
      <c r="B656" s="3">
        <v>23606500.109999999</v>
      </c>
      <c r="C656" s="3">
        <v>25501500.109999999</v>
      </c>
      <c r="D656" s="3">
        <v>157378.17000000001</v>
      </c>
      <c r="E656" s="25">
        <v>652</v>
      </c>
      <c r="G656" s="10">
        <f t="shared" si="20"/>
        <v>25501500.109999999</v>
      </c>
      <c r="H656" s="53">
        <f t="shared" si="21"/>
        <v>3695.5</v>
      </c>
    </row>
    <row r="657" spans="1:8" x14ac:dyDescent="0.35">
      <c r="A657" s="21">
        <v>3696</v>
      </c>
      <c r="B657" s="3">
        <v>23685283.800000001</v>
      </c>
      <c r="C657" s="3">
        <v>25580283.800000001</v>
      </c>
      <c r="D657" s="3">
        <v>157756.6</v>
      </c>
      <c r="E657" s="25">
        <v>653</v>
      </c>
      <c r="G657" s="10">
        <f t="shared" si="20"/>
        <v>25580283.800000001</v>
      </c>
      <c r="H657" s="53">
        <f t="shared" si="21"/>
        <v>3696</v>
      </c>
    </row>
    <row r="658" spans="1:8" x14ac:dyDescent="0.35">
      <c r="A658" s="21">
        <v>3696.5</v>
      </c>
      <c r="B658" s="3">
        <v>23764256.710000001</v>
      </c>
      <c r="C658" s="3">
        <v>25659256.710000001</v>
      </c>
      <c r="D658" s="3">
        <v>158135.01999999999</v>
      </c>
      <c r="E658" s="25">
        <v>654</v>
      </c>
      <c r="G658" s="10">
        <f t="shared" si="20"/>
        <v>25659256.710000001</v>
      </c>
      <c r="H658" s="53">
        <f t="shared" si="21"/>
        <v>3696.5</v>
      </c>
    </row>
    <row r="659" spans="1:8" x14ac:dyDescent="0.35">
      <c r="A659" s="21">
        <v>3697</v>
      </c>
      <c r="B659" s="3">
        <v>23843418.82</v>
      </c>
      <c r="C659" s="3">
        <v>25738418.82</v>
      </c>
      <c r="D659" s="3">
        <v>158513.45000000001</v>
      </c>
      <c r="E659" s="25">
        <v>655</v>
      </c>
      <c r="G659" s="10">
        <f t="shared" si="20"/>
        <v>25738418.82</v>
      </c>
      <c r="H659" s="53">
        <f t="shared" si="21"/>
        <v>3697</v>
      </c>
    </row>
    <row r="660" spans="1:8" x14ac:dyDescent="0.35">
      <c r="A660" s="21">
        <v>3697.5</v>
      </c>
      <c r="B660" s="3">
        <v>23922770.16</v>
      </c>
      <c r="C660" s="3">
        <v>25817770.16</v>
      </c>
      <c r="D660" s="3">
        <v>158891.87</v>
      </c>
      <c r="E660" s="25">
        <v>656</v>
      </c>
      <c r="G660" s="10">
        <f t="shared" si="20"/>
        <v>25817770.16</v>
      </c>
      <c r="H660" s="53">
        <f t="shared" si="21"/>
        <v>3697.5</v>
      </c>
    </row>
    <row r="661" spans="1:8" x14ac:dyDescent="0.35">
      <c r="A661" s="21">
        <v>3698</v>
      </c>
      <c r="B661" s="3">
        <v>24002310.699999999</v>
      </c>
      <c r="C661" s="3">
        <v>25897310.699999999</v>
      </c>
      <c r="D661" s="3">
        <v>159270.29999999999</v>
      </c>
      <c r="E661" s="25">
        <v>657</v>
      </c>
      <c r="G661" s="10">
        <f t="shared" si="20"/>
        <v>25897310.699999999</v>
      </c>
      <c r="H661" s="53">
        <f t="shared" si="21"/>
        <v>3698</v>
      </c>
    </row>
    <row r="662" spans="1:8" x14ac:dyDescent="0.35">
      <c r="A662" s="21">
        <v>3698.5</v>
      </c>
      <c r="B662" s="3">
        <v>24082040.460000001</v>
      </c>
      <c r="C662" s="3">
        <v>25977040.460000001</v>
      </c>
      <c r="D662" s="3">
        <v>159648.72</v>
      </c>
      <c r="E662" s="25">
        <v>658</v>
      </c>
      <c r="G662" s="10">
        <f t="shared" si="20"/>
        <v>25977040.460000001</v>
      </c>
      <c r="H662" s="53">
        <f t="shared" si="21"/>
        <v>3698.5</v>
      </c>
    </row>
    <row r="663" spans="1:8" x14ac:dyDescent="0.35">
      <c r="A663" s="21">
        <v>3699</v>
      </c>
      <c r="B663" s="3">
        <v>24161959.420000002</v>
      </c>
      <c r="C663" s="3">
        <v>26056959.420000002</v>
      </c>
      <c r="D663" s="3">
        <v>160027.15</v>
      </c>
      <c r="E663" s="25">
        <v>659</v>
      </c>
      <c r="G663" s="10">
        <f t="shared" si="20"/>
        <v>26056959.420000002</v>
      </c>
      <c r="H663" s="53">
        <f t="shared" si="21"/>
        <v>3699</v>
      </c>
    </row>
    <row r="664" spans="1:8" x14ac:dyDescent="0.35">
      <c r="A664" s="21">
        <v>3699.5</v>
      </c>
      <c r="B664" s="3">
        <v>24242067.609999999</v>
      </c>
      <c r="C664" s="3">
        <v>26137067.609999999</v>
      </c>
      <c r="D664" s="3">
        <v>160405.57</v>
      </c>
      <c r="E664" s="25">
        <v>660</v>
      </c>
      <c r="G664" s="10">
        <f t="shared" si="20"/>
        <v>26137067.609999999</v>
      </c>
      <c r="H664" s="53">
        <f t="shared" si="21"/>
        <v>3699.5</v>
      </c>
    </row>
    <row r="665" spans="1:8" x14ac:dyDescent="0.35">
      <c r="A665" s="21">
        <v>3700</v>
      </c>
      <c r="B665" s="3">
        <v>24322365</v>
      </c>
      <c r="C665" s="3">
        <v>26217365</v>
      </c>
      <c r="D665" s="3">
        <v>160784</v>
      </c>
      <c r="E665" s="25">
        <v>661</v>
      </c>
      <c r="G665" s="10">
        <f t="shared" si="20"/>
        <v>26217365</v>
      </c>
      <c r="H665" s="53">
        <f t="shared" si="21"/>
        <v>3700</v>
      </c>
    </row>
    <row r="666" spans="1:8" x14ac:dyDescent="0.35">
      <c r="A666" s="21">
        <v>3700.5</v>
      </c>
      <c r="B666" s="3">
        <v>24402858.780000001</v>
      </c>
      <c r="C666" s="3">
        <v>26297858.780000001</v>
      </c>
      <c r="D666" s="3">
        <v>161191.12</v>
      </c>
      <c r="E666" s="25">
        <v>662</v>
      </c>
      <c r="G666" s="10">
        <f t="shared" si="20"/>
        <v>26297858.780000001</v>
      </c>
      <c r="H666" s="53">
        <f t="shared" si="21"/>
        <v>3700.5</v>
      </c>
    </row>
    <row r="667" spans="1:8" x14ac:dyDescent="0.35">
      <c r="A667" s="21">
        <v>3701</v>
      </c>
      <c r="B667" s="3">
        <v>24483556.120000001</v>
      </c>
      <c r="C667" s="3">
        <v>26378556.120000001</v>
      </c>
      <c r="D667" s="3">
        <v>161598.25</v>
      </c>
      <c r="E667" s="25">
        <v>663</v>
      </c>
      <c r="G667" s="10">
        <f t="shared" si="20"/>
        <v>26378556.120000001</v>
      </c>
      <c r="H667" s="53">
        <f t="shared" si="21"/>
        <v>3701</v>
      </c>
    </row>
    <row r="668" spans="1:8" x14ac:dyDescent="0.35">
      <c r="A668" s="21">
        <v>3701.5</v>
      </c>
      <c r="B668" s="3">
        <v>24564457.030000001</v>
      </c>
      <c r="C668" s="3">
        <v>26459457.030000001</v>
      </c>
      <c r="D668" s="3">
        <v>162005.37</v>
      </c>
      <c r="E668" s="25">
        <v>664</v>
      </c>
      <c r="G668" s="10">
        <f t="shared" si="20"/>
        <v>26459457.030000001</v>
      </c>
      <c r="H668" s="53">
        <f t="shared" si="21"/>
        <v>3701.5</v>
      </c>
    </row>
    <row r="669" spans="1:8" x14ac:dyDescent="0.35">
      <c r="A669" s="21">
        <v>3702</v>
      </c>
      <c r="B669" s="3">
        <v>24645561.5</v>
      </c>
      <c r="C669" s="3">
        <v>26540561.5</v>
      </c>
      <c r="D669" s="3">
        <v>162412.5</v>
      </c>
      <c r="E669" s="25">
        <v>665</v>
      </c>
      <c r="G669" s="10">
        <f t="shared" si="20"/>
        <v>26540561.5</v>
      </c>
      <c r="H669" s="53">
        <f t="shared" si="21"/>
        <v>3702</v>
      </c>
    </row>
    <row r="670" spans="1:8" x14ac:dyDescent="0.35">
      <c r="A670" s="21">
        <v>3702.5</v>
      </c>
      <c r="B670" s="3">
        <v>24726869.530000001</v>
      </c>
      <c r="C670" s="3">
        <v>26621869.530000001</v>
      </c>
      <c r="D670" s="3">
        <v>162819.62</v>
      </c>
      <c r="E670" s="25">
        <v>666</v>
      </c>
      <c r="G670" s="10">
        <f t="shared" si="20"/>
        <v>26621869.530000001</v>
      </c>
      <c r="H670" s="53">
        <f t="shared" si="21"/>
        <v>3702.5</v>
      </c>
    </row>
    <row r="671" spans="1:8" x14ac:dyDescent="0.35">
      <c r="A671" s="21">
        <v>3703</v>
      </c>
      <c r="B671" s="3">
        <v>24808381.120000001</v>
      </c>
      <c r="C671" s="3">
        <v>26703381.120000001</v>
      </c>
      <c r="D671" s="3">
        <v>163226.75</v>
      </c>
      <c r="E671" s="25">
        <v>667</v>
      </c>
      <c r="G671" s="10">
        <f t="shared" si="20"/>
        <v>26703381.120000001</v>
      </c>
      <c r="H671" s="53">
        <f t="shared" si="21"/>
        <v>3703</v>
      </c>
    </row>
    <row r="672" spans="1:8" x14ac:dyDescent="0.35">
      <c r="A672" s="21">
        <v>3703.5</v>
      </c>
      <c r="B672" s="3">
        <v>24890096.280000001</v>
      </c>
      <c r="C672" s="3">
        <v>26785096.280000001</v>
      </c>
      <c r="D672" s="3">
        <v>163633.87</v>
      </c>
      <c r="E672" s="25">
        <v>668</v>
      </c>
      <c r="G672" s="10">
        <f t="shared" si="20"/>
        <v>26785096.280000001</v>
      </c>
      <c r="H672" s="53">
        <f t="shared" si="21"/>
        <v>3703.5</v>
      </c>
    </row>
    <row r="673" spans="1:8" x14ac:dyDescent="0.35">
      <c r="A673" s="21">
        <v>3704</v>
      </c>
      <c r="B673" s="3">
        <v>24972015</v>
      </c>
      <c r="C673" s="3">
        <v>26867015</v>
      </c>
      <c r="D673" s="3">
        <v>164041</v>
      </c>
      <c r="E673" s="25">
        <v>669</v>
      </c>
      <c r="G673" s="10">
        <f t="shared" si="20"/>
        <v>26867015</v>
      </c>
      <c r="H673" s="53">
        <f t="shared" si="21"/>
        <v>3704</v>
      </c>
    </row>
    <row r="674" spans="1:8" x14ac:dyDescent="0.35">
      <c r="A674" s="21">
        <v>3704.5</v>
      </c>
      <c r="B674" s="3">
        <v>25054137.280000001</v>
      </c>
      <c r="C674" s="3">
        <v>26949137.280000001</v>
      </c>
      <c r="D674" s="3">
        <v>164448.12</v>
      </c>
      <c r="E674" s="25">
        <v>670</v>
      </c>
      <c r="G674" s="10">
        <f t="shared" si="20"/>
        <v>26949137.280000001</v>
      </c>
      <c r="H674" s="53">
        <f t="shared" si="21"/>
        <v>3704.5</v>
      </c>
    </row>
    <row r="675" spans="1:8" x14ac:dyDescent="0.35">
      <c r="A675" s="21">
        <v>3705</v>
      </c>
      <c r="B675" s="3">
        <v>25136463.120000001</v>
      </c>
      <c r="C675" s="3">
        <v>27031463.120000001</v>
      </c>
      <c r="D675" s="3">
        <v>164855.25</v>
      </c>
      <c r="E675" s="25">
        <v>671</v>
      </c>
      <c r="G675" s="10">
        <f t="shared" si="20"/>
        <v>27031463.120000001</v>
      </c>
      <c r="H675" s="53">
        <f t="shared" si="21"/>
        <v>3705</v>
      </c>
    </row>
    <row r="676" spans="1:8" x14ac:dyDescent="0.35">
      <c r="A676" s="21">
        <v>3705.5</v>
      </c>
      <c r="B676" s="3">
        <v>25218992.530000001</v>
      </c>
      <c r="C676" s="3">
        <v>27113992.530000001</v>
      </c>
      <c r="D676" s="3">
        <v>165262.37</v>
      </c>
      <c r="E676" s="25">
        <v>672</v>
      </c>
      <c r="G676" s="10">
        <f t="shared" si="20"/>
        <v>27113992.530000001</v>
      </c>
      <c r="H676" s="53">
        <f t="shared" si="21"/>
        <v>3705.5</v>
      </c>
    </row>
    <row r="677" spans="1:8" x14ac:dyDescent="0.35">
      <c r="A677" s="21">
        <v>3706</v>
      </c>
      <c r="B677" s="3">
        <v>25301725.5</v>
      </c>
      <c r="C677" s="3">
        <v>27196725.5</v>
      </c>
      <c r="D677" s="3">
        <v>165669.5</v>
      </c>
      <c r="E677" s="25">
        <v>673</v>
      </c>
      <c r="G677" s="10">
        <f t="shared" si="20"/>
        <v>27196725.5</v>
      </c>
      <c r="H677" s="53">
        <f t="shared" si="21"/>
        <v>3706</v>
      </c>
    </row>
    <row r="678" spans="1:8" x14ac:dyDescent="0.35">
      <c r="A678" s="21">
        <v>3706.5</v>
      </c>
      <c r="B678" s="3">
        <v>25384662.030000001</v>
      </c>
      <c r="C678" s="3">
        <v>27279662.030000001</v>
      </c>
      <c r="D678" s="3">
        <v>166076.62</v>
      </c>
      <c r="E678" s="25">
        <v>674</v>
      </c>
      <c r="G678" s="10">
        <f t="shared" si="20"/>
        <v>27279662.030000001</v>
      </c>
      <c r="H678" s="53">
        <f t="shared" si="21"/>
        <v>3706.5</v>
      </c>
    </row>
    <row r="679" spans="1:8" x14ac:dyDescent="0.35">
      <c r="A679" s="21">
        <v>3707</v>
      </c>
      <c r="B679" s="3">
        <v>25467802.120000001</v>
      </c>
      <c r="C679" s="3">
        <v>27362802.120000001</v>
      </c>
      <c r="D679" s="3">
        <v>166483.75</v>
      </c>
      <c r="E679" s="25">
        <v>675</v>
      </c>
      <c r="G679" s="10">
        <f t="shared" si="20"/>
        <v>27362802.120000001</v>
      </c>
      <c r="H679" s="53">
        <f t="shared" si="21"/>
        <v>3707</v>
      </c>
    </row>
    <row r="680" spans="1:8" x14ac:dyDescent="0.35">
      <c r="A680" s="21">
        <v>3707.5</v>
      </c>
      <c r="B680" s="3">
        <v>25551145.780000001</v>
      </c>
      <c r="C680" s="3">
        <v>27446145.780000001</v>
      </c>
      <c r="D680" s="3">
        <v>166890.87</v>
      </c>
      <c r="E680" s="25">
        <v>676</v>
      </c>
      <c r="G680" s="10">
        <f t="shared" si="20"/>
        <v>27446145.780000001</v>
      </c>
      <c r="H680" s="53">
        <f t="shared" si="21"/>
        <v>3707.5</v>
      </c>
    </row>
    <row r="681" spans="1:8" x14ac:dyDescent="0.35">
      <c r="A681" s="21">
        <v>3708</v>
      </c>
      <c r="B681" s="3">
        <v>25634693</v>
      </c>
      <c r="C681" s="3">
        <v>27529693</v>
      </c>
      <c r="D681" s="3">
        <v>167298</v>
      </c>
      <c r="E681" s="25">
        <v>677</v>
      </c>
      <c r="G681" s="10">
        <f t="shared" si="20"/>
        <v>27529693</v>
      </c>
      <c r="H681" s="53">
        <f t="shared" si="21"/>
        <v>3708</v>
      </c>
    </row>
    <row r="682" spans="1:8" x14ac:dyDescent="0.35">
      <c r="A682" s="21">
        <v>3708.5</v>
      </c>
      <c r="B682" s="3">
        <v>25718443.780000001</v>
      </c>
      <c r="C682" s="3">
        <v>27613443.780000001</v>
      </c>
      <c r="D682" s="3">
        <v>167705.12</v>
      </c>
      <c r="E682" s="25">
        <v>678</v>
      </c>
      <c r="G682" s="10">
        <f t="shared" si="20"/>
        <v>27613443.780000001</v>
      </c>
      <c r="H682" s="53">
        <f t="shared" si="21"/>
        <v>3708.5</v>
      </c>
    </row>
    <row r="683" spans="1:8" x14ac:dyDescent="0.35">
      <c r="A683" s="21">
        <v>3709</v>
      </c>
      <c r="B683" s="3">
        <v>25802398.120000001</v>
      </c>
      <c r="C683" s="3">
        <v>27697398.120000001</v>
      </c>
      <c r="D683" s="3">
        <v>168112.25</v>
      </c>
      <c r="E683" s="25">
        <v>679</v>
      </c>
      <c r="G683" s="10">
        <f t="shared" si="20"/>
        <v>27697398.120000001</v>
      </c>
      <c r="H683" s="53">
        <f t="shared" si="21"/>
        <v>3709</v>
      </c>
    </row>
    <row r="684" spans="1:8" x14ac:dyDescent="0.35">
      <c r="A684" s="21">
        <v>3709.5</v>
      </c>
      <c r="B684" s="3">
        <v>25886556.030000001</v>
      </c>
      <c r="C684" s="3">
        <v>27781556.030000001</v>
      </c>
      <c r="D684" s="3">
        <v>168519.37</v>
      </c>
      <c r="E684" s="25">
        <v>680</v>
      </c>
      <c r="G684" s="10">
        <f t="shared" si="20"/>
        <v>27781556.030000001</v>
      </c>
      <c r="H684" s="53">
        <f t="shared" si="21"/>
        <v>3709.5</v>
      </c>
    </row>
    <row r="685" spans="1:8" x14ac:dyDescent="0.35">
      <c r="A685" s="21">
        <v>3710</v>
      </c>
      <c r="B685" s="3">
        <v>25970917.5</v>
      </c>
      <c r="C685" s="3">
        <v>27865917.5</v>
      </c>
      <c r="D685" s="3">
        <v>168926.5</v>
      </c>
      <c r="E685" s="25">
        <v>681</v>
      </c>
      <c r="G685" s="10">
        <f t="shared" si="20"/>
        <v>27865917.5</v>
      </c>
      <c r="H685" s="53">
        <f t="shared" si="21"/>
        <v>3710</v>
      </c>
    </row>
    <row r="686" spans="1:8" x14ac:dyDescent="0.35">
      <c r="A686" s="21">
        <v>3710.5</v>
      </c>
      <c r="B686" s="3">
        <v>26055482.530000001</v>
      </c>
      <c r="C686" s="3">
        <v>27950482.530000001</v>
      </c>
      <c r="D686" s="3">
        <v>169333.62</v>
      </c>
      <c r="E686" s="25">
        <v>682</v>
      </c>
      <c r="G686" s="10">
        <f t="shared" si="20"/>
        <v>27950482.530000001</v>
      </c>
      <c r="H686" s="53">
        <f t="shared" si="21"/>
        <v>3710.5</v>
      </c>
    </row>
    <row r="687" spans="1:8" x14ac:dyDescent="0.35">
      <c r="A687" s="21">
        <v>3711</v>
      </c>
      <c r="B687" s="3">
        <v>26140251.120000001</v>
      </c>
      <c r="C687" s="3">
        <v>28035251.120000001</v>
      </c>
      <c r="D687" s="3">
        <v>169740.75</v>
      </c>
      <c r="E687" s="25">
        <v>683</v>
      </c>
      <c r="G687" s="10">
        <f t="shared" si="20"/>
        <v>28035251.120000001</v>
      </c>
      <c r="H687" s="53">
        <f t="shared" si="21"/>
        <v>3711</v>
      </c>
    </row>
    <row r="688" spans="1:8" x14ac:dyDescent="0.35">
      <c r="A688" s="21">
        <v>3711.5</v>
      </c>
      <c r="B688" s="3">
        <v>26225223.280000001</v>
      </c>
      <c r="C688" s="3">
        <v>28120223.280000001</v>
      </c>
      <c r="D688" s="3">
        <v>170147.87</v>
      </c>
      <c r="E688" s="25">
        <v>684</v>
      </c>
      <c r="G688" s="10">
        <f t="shared" si="20"/>
        <v>28120223.280000001</v>
      </c>
      <c r="H688" s="53">
        <f t="shared" si="21"/>
        <v>3711.5</v>
      </c>
    </row>
    <row r="689" spans="1:8" x14ac:dyDescent="0.35">
      <c r="A689" s="21">
        <v>3800</v>
      </c>
      <c r="B689" s="3">
        <v>1000000000</v>
      </c>
      <c r="C689" s="3">
        <v>1001895000</v>
      </c>
      <c r="D689" s="3">
        <v>250000</v>
      </c>
      <c r="E689" s="25">
        <v>685</v>
      </c>
      <c r="G689" s="10">
        <f t="shared" si="20"/>
        <v>1001895000</v>
      </c>
      <c r="H689" s="53">
        <f t="shared" si="21"/>
        <v>3800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38521-9FCE-4514-8B34-27D27940F5D7}">
  <dimension ref="A1:T689"/>
  <sheetViews>
    <sheetView topLeftCell="A2" zoomScale="160" zoomScaleNormal="160" workbookViewId="0">
      <selection activeCell="G3" sqref="G3"/>
    </sheetView>
  </sheetViews>
  <sheetFormatPr defaultRowHeight="14.5" x14ac:dyDescent="0.35"/>
  <cols>
    <col min="1" max="1" width="12.453125" customWidth="1"/>
    <col min="2" max="3" width="14.26953125" customWidth="1"/>
    <col min="4" max="4" width="11.54296875" bestFit="1" customWidth="1"/>
    <col min="6" max="6" width="11.1796875" bestFit="1" customWidth="1"/>
    <col min="7" max="7" width="11.1796875" customWidth="1"/>
    <col min="8" max="8" width="14.7265625" customWidth="1"/>
    <col min="11" max="11" width="13.81640625" customWidth="1"/>
    <col min="12" max="12" width="10.54296875" bestFit="1" customWidth="1"/>
    <col min="13" max="13" width="11.54296875" bestFit="1" customWidth="1"/>
    <col min="14" max="14" width="10.54296875" bestFit="1" customWidth="1"/>
    <col min="15" max="15" width="11.1796875" customWidth="1"/>
    <col min="16" max="16" width="12.1796875" customWidth="1"/>
    <col min="17" max="17" width="10.54296875" bestFit="1" customWidth="1"/>
  </cols>
  <sheetData>
    <row r="1" spans="1:20" s="18" customFormat="1" x14ac:dyDescent="0.35">
      <c r="A1" s="18" t="s">
        <v>154</v>
      </c>
    </row>
    <row r="2" spans="1:20" x14ac:dyDescent="0.35">
      <c r="A2" t="s">
        <v>64</v>
      </c>
      <c r="E2" t="s">
        <v>227</v>
      </c>
      <c r="F2">
        <v>9.2200000000000006</v>
      </c>
      <c r="G2">
        <v>4.3</v>
      </c>
    </row>
    <row r="3" spans="1:20" x14ac:dyDescent="0.35">
      <c r="F3" t="str">
        <f>TEXT(F2,"0.0")&amp;" feet elevation diff."</f>
        <v>9.2 feet elevation diff.</v>
      </c>
      <c r="G3" t="str">
        <f>TEXT(G2,"0.0")&amp;" feet elevation diff."</f>
        <v>4.3 feet elevation diff.</v>
      </c>
    </row>
    <row r="4" spans="1:20" x14ac:dyDescent="0.35">
      <c r="A4" s="19" t="s">
        <v>65</v>
      </c>
      <c r="B4" s="19" t="s">
        <v>66</v>
      </c>
      <c r="C4" s="19" t="s">
        <v>67</v>
      </c>
      <c r="D4" s="19" t="s">
        <v>68</v>
      </c>
      <c r="E4" s="20" t="s">
        <v>69</v>
      </c>
      <c r="F4" s="20" t="s">
        <v>228</v>
      </c>
      <c r="G4" s="20"/>
      <c r="H4" s="19" t="s">
        <v>155</v>
      </c>
      <c r="I4" s="19" t="s">
        <v>156</v>
      </c>
      <c r="K4" s="19" t="s">
        <v>157</v>
      </c>
    </row>
    <row r="5" spans="1:20" x14ac:dyDescent="0.35">
      <c r="A5" s="21">
        <v>3370</v>
      </c>
      <c r="B5" s="3">
        <v>0</v>
      </c>
      <c r="C5" s="3">
        <f>B5+[1]Pools!$C$4*1000000</f>
        <v>1895000</v>
      </c>
      <c r="D5" s="3">
        <v>20303</v>
      </c>
      <c r="E5" s="25">
        <v>1</v>
      </c>
      <c r="F5" s="10" t="e">
        <f>IF($A5-F$2&lt;$A$5,NA(),$B5-VLOOKUP($A5-F$2,$A$5:$B$689,2))</f>
        <v>#N/A</v>
      </c>
      <c r="G5" s="10" t="e">
        <f>IF($A5-G$2&lt;$A$5,NA(),$B5-VLOOKUP($A5-G$2,$A$5:$B$689,2))</f>
        <v>#N/A</v>
      </c>
      <c r="H5" s="10">
        <f>C5</f>
        <v>1895000</v>
      </c>
      <c r="I5" s="53">
        <f>A5</f>
        <v>3370</v>
      </c>
      <c r="K5" t="s">
        <v>158</v>
      </c>
    </row>
    <row r="6" spans="1:20" x14ac:dyDescent="0.35">
      <c r="A6" s="21">
        <v>3370.5</v>
      </c>
      <c r="B6" s="3">
        <v>10173.99</v>
      </c>
      <c r="C6" s="3">
        <f>B6+[1]Pools!$C$4*1000000</f>
        <v>1905173.99</v>
      </c>
      <c r="D6" s="3">
        <v>20392.95</v>
      </c>
      <c r="E6" s="25">
        <v>2</v>
      </c>
      <c r="F6" s="10" t="e">
        <f t="shared" ref="F6:F69" si="0">IF(A6-$F$2&lt;$A$5,NA(),B6-VLOOKUP(A6-$F$2,$A$5:$B$689,2))</f>
        <v>#N/A</v>
      </c>
      <c r="G6" s="10" t="e">
        <f t="shared" ref="G6:G69" si="1">IF($A6-G$2&lt;$A$5,NA(),$B6-VLOOKUP($A6-G$2,$A$5:$B$689,2))</f>
        <v>#N/A</v>
      </c>
      <c r="H6" s="10">
        <f t="shared" ref="H6:H69" si="2">C6</f>
        <v>1905173.99</v>
      </c>
      <c r="I6" s="53">
        <f t="shared" ref="I6:I69" si="3">A6</f>
        <v>3370.5</v>
      </c>
    </row>
    <row r="7" spans="1:20" x14ac:dyDescent="0.35">
      <c r="A7" s="21">
        <v>3371</v>
      </c>
      <c r="B7" s="3">
        <v>20392.95</v>
      </c>
      <c r="C7" s="3">
        <f>B7+[1]Pools!$C$4*1000000</f>
        <v>1915392.95</v>
      </c>
      <c r="D7" s="3">
        <v>20482.900000000001</v>
      </c>
      <c r="E7" s="25">
        <v>3</v>
      </c>
      <c r="F7" s="10" t="e">
        <f t="shared" si="0"/>
        <v>#N/A</v>
      </c>
      <c r="G7" s="10" t="e">
        <f t="shared" si="1"/>
        <v>#N/A</v>
      </c>
      <c r="H7" s="10">
        <f t="shared" si="2"/>
        <v>1915392.95</v>
      </c>
      <c r="I7" s="53">
        <f t="shared" si="3"/>
        <v>3371</v>
      </c>
      <c r="K7" t="s">
        <v>159</v>
      </c>
      <c r="L7" t="s">
        <v>68</v>
      </c>
    </row>
    <row r="8" spans="1:20" x14ac:dyDescent="0.35">
      <c r="A8" s="21">
        <v>3371.5</v>
      </c>
      <c r="B8" s="3">
        <v>30656.89</v>
      </c>
      <c r="C8" s="3">
        <f>B8+[1]Pools!$C$4*1000000</f>
        <v>1925656.89</v>
      </c>
      <c r="D8" s="3">
        <v>20572.849999999999</v>
      </c>
      <c r="E8" s="25">
        <v>4</v>
      </c>
      <c r="F8" s="10" t="e">
        <f t="shared" si="0"/>
        <v>#N/A</v>
      </c>
      <c r="G8" s="10" t="e">
        <f t="shared" si="1"/>
        <v>#N/A</v>
      </c>
      <c r="H8" s="10">
        <f t="shared" si="2"/>
        <v>1925656.89</v>
      </c>
      <c r="I8" s="53">
        <f t="shared" si="3"/>
        <v>3371.5</v>
      </c>
      <c r="K8" s="3">
        <v>2000000</v>
      </c>
      <c r="L8" s="3">
        <f>VLOOKUP(K8,$C$5:$D$689,2)</f>
        <v>21202.5</v>
      </c>
      <c r="T8">
        <f>8.23/12</f>
        <v>0.68583333333333341</v>
      </c>
    </row>
    <row r="9" spans="1:20" x14ac:dyDescent="0.35">
      <c r="A9" s="21">
        <v>3372</v>
      </c>
      <c r="B9" s="3">
        <v>40965.800000000003</v>
      </c>
      <c r="C9" s="3">
        <f>B9+[1]Pools!$C$4*1000000</f>
        <v>1935965.8</v>
      </c>
      <c r="D9" s="3">
        <v>20662.8</v>
      </c>
      <c r="E9" s="25">
        <v>5</v>
      </c>
      <c r="F9" s="10" t="e">
        <f t="shared" si="0"/>
        <v>#N/A</v>
      </c>
      <c r="G9" s="10" t="e">
        <f t="shared" si="1"/>
        <v>#N/A</v>
      </c>
      <c r="H9" s="10">
        <f t="shared" si="2"/>
        <v>1935965.8</v>
      </c>
      <c r="I9" s="53">
        <f t="shared" si="3"/>
        <v>3372</v>
      </c>
    </row>
    <row r="10" spans="1:20" x14ac:dyDescent="0.35">
      <c r="A10" s="21">
        <v>3372.5</v>
      </c>
      <c r="B10" s="3">
        <v>51319.69</v>
      </c>
      <c r="C10" s="3">
        <f>B10+[1]Pools!$C$4*1000000</f>
        <v>1946319.69</v>
      </c>
      <c r="D10" s="3">
        <v>20752.75</v>
      </c>
      <c r="E10" s="25">
        <v>6</v>
      </c>
      <c r="F10" s="10" t="e">
        <f t="shared" si="0"/>
        <v>#N/A</v>
      </c>
      <c r="G10" s="10" t="e">
        <f t="shared" si="1"/>
        <v>#N/A</v>
      </c>
      <c r="H10" s="10">
        <f t="shared" si="2"/>
        <v>1946319.69</v>
      </c>
      <c r="I10" s="53">
        <f t="shared" si="3"/>
        <v>3372.5</v>
      </c>
      <c r="K10" t="s">
        <v>160</v>
      </c>
    </row>
    <row r="11" spans="1:20" x14ac:dyDescent="0.35">
      <c r="A11" s="21">
        <v>3373</v>
      </c>
      <c r="B11" s="3">
        <v>61718.55</v>
      </c>
      <c r="C11" s="3">
        <f>B11+[1]Pools!$C$4*1000000</f>
        <v>1956718.55</v>
      </c>
      <c r="D11" s="3">
        <v>20842.7</v>
      </c>
      <c r="E11" s="25">
        <v>7</v>
      </c>
      <c r="F11" s="10" t="e">
        <f t="shared" si="0"/>
        <v>#N/A</v>
      </c>
      <c r="G11" s="10" t="e">
        <f t="shared" si="1"/>
        <v>#N/A</v>
      </c>
      <c r="H11" s="10">
        <f t="shared" si="2"/>
        <v>1956718.55</v>
      </c>
      <c r="I11" s="53">
        <f t="shared" si="3"/>
        <v>3373</v>
      </c>
    </row>
    <row r="12" spans="1:20" x14ac:dyDescent="0.35">
      <c r="A12" s="21">
        <v>3373.5</v>
      </c>
      <c r="B12" s="3">
        <v>72162.39</v>
      </c>
      <c r="C12" s="3">
        <f>B12+[1]Pools!$C$4*1000000</f>
        <v>1967162.39</v>
      </c>
      <c r="D12" s="3">
        <v>20932.650000000001</v>
      </c>
      <c r="E12" s="25">
        <v>8</v>
      </c>
      <c r="F12" s="10" t="e">
        <f t="shared" si="0"/>
        <v>#N/A</v>
      </c>
      <c r="G12" s="10" t="e">
        <f t="shared" si="1"/>
        <v>#N/A</v>
      </c>
      <c r="H12" s="10">
        <f t="shared" si="2"/>
        <v>1967162.39</v>
      </c>
      <c r="I12" s="53">
        <f t="shared" si="3"/>
        <v>3373.5</v>
      </c>
      <c r="K12" t="s">
        <v>159</v>
      </c>
      <c r="L12" s="54" t="s">
        <v>69</v>
      </c>
      <c r="M12" t="s">
        <v>161</v>
      </c>
      <c r="N12" t="s">
        <v>162</v>
      </c>
      <c r="O12" t="s">
        <v>163</v>
      </c>
      <c r="P12" t="s">
        <v>164</v>
      </c>
      <c r="Q12" t="s">
        <v>165</v>
      </c>
    </row>
    <row r="13" spans="1:20" x14ac:dyDescent="0.35">
      <c r="A13" s="21">
        <v>3374</v>
      </c>
      <c r="B13" s="3">
        <v>82651.2000004</v>
      </c>
      <c r="C13" s="3">
        <f>B13+[1]Pools!$C$4*1000000</f>
        <v>1977651.2000004</v>
      </c>
      <c r="D13" s="3">
        <v>21022.6</v>
      </c>
      <c r="E13" s="25">
        <v>9</v>
      </c>
      <c r="F13" s="10" t="e">
        <f t="shared" si="0"/>
        <v>#N/A</v>
      </c>
      <c r="G13" s="10" t="e">
        <f t="shared" si="1"/>
        <v>#N/A</v>
      </c>
      <c r="H13" s="10">
        <f t="shared" si="2"/>
        <v>1977651.2000004</v>
      </c>
      <c r="I13" s="53">
        <f t="shared" si="3"/>
        <v>3374</v>
      </c>
      <c r="K13" s="10">
        <f>K8</f>
        <v>2000000</v>
      </c>
      <c r="L13" s="55">
        <f>VLOOKUP(K13,$C$5:$E$689,3)</f>
        <v>11</v>
      </c>
      <c r="M13" s="3">
        <f ca="1">OFFSET($C$5,$L13-1,0)</f>
        <v>1998763.75</v>
      </c>
      <c r="N13" s="3">
        <f ca="1">OFFSET($C$5,$L13,0)</f>
        <v>2009387.49</v>
      </c>
      <c r="O13" s="3">
        <f ca="1">OFFSET($C$5,$L13-1,1)</f>
        <v>21202.5</v>
      </c>
      <c r="P13" s="3">
        <f ca="1">OFFSET($C$5,$L13,1)</f>
        <v>21292.45</v>
      </c>
      <c r="Q13" s="10">
        <f ca="1">O13+(P13-O13)/(N13-M13)*(K13-M13)</f>
        <v>21212.967188344217</v>
      </c>
    </row>
    <row r="14" spans="1:20" x14ac:dyDescent="0.35">
      <c r="A14" s="21">
        <v>3374.5</v>
      </c>
      <c r="B14" s="3">
        <v>93184.99</v>
      </c>
      <c r="C14" s="3">
        <f>B14+[1]Pools!$C$4*1000000</f>
        <v>1988184.99</v>
      </c>
      <c r="D14" s="3">
        <v>21112.55</v>
      </c>
      <c r="E14" s="25">
        <v>10</v>
      </c>
      <c r="F14" s="10" t="e">
        <f t="shared" si="0"/>
        <v>#N/A</v>
      </c>
      <c r="G14" s="10">
        <f t="shared" si="1"/>
        <v>93184.99</v>
      </c>
      <c r="H14" s="10">
        <f t="shared" si="2"/>
        <v>1988184.99</v>
      </c>
      <c r="I14" s="53">
        <f t="shared" si="3"/>
        <v>3374.5</v>
      </c>
    </row>
    <row r="15" spans="1:20" x14ac:dyDescent="0.35">
      <c r="A15" s="21">
        <v>3375</v>
      </c>
      <c r="B15" s="3">
        <v>103763.75</v>
      </c>
      <c r="C15" s="3">
        <f>B15+[1]Pools!$C$4*1000000</f>
        <v>1998763.75</v>
      </c>
      <c r="D15" s="3">
        <v>21202.5</v>
      </c>
      <c r="E15" s="25">
        <v>11</v>
      </c>
      <c r="F15" s="10" t="e">
        <f t="shared" si="0"/>
        <v>#N/A</v>
      </c>
      <c r="G15" s="10">
        <f t="shared" si="1"/>
        <v>93589.759999999995</v>
      </c>
      <c r="H15" s="10">
        <f t="shared" si="2"/>
        <v>1998763.75</v>
      </c>
      <c r="I15" s="53">
        <f t="shared" si="3"/>
        <v>3375</v>
      </c>
    </row>
    <row r="16" spans="1:20" x14ac:dyDescent="0.35">
      <c r="A16" s="21">
        <v>3375.5</v>
      </c>
      <c r="B16" s="3">
        <v>114387.49</v>
      </c>
      <c r="C16" s="3">
        <f>B16+[1]Pools!$C$4*1000000</f>
        <v>2009387.49</v>
      </c>
      <c r="D16" s="3">
        <v>21292.45</v>
      </c>
      <c r="E16" s="25">
        <v>12</v>
      </c>
      <c r="F16" s="10" t="e">
        <f t="shared" si="0"/>
        <v>#N/A</v>
      </c>
      <c r="G16" s="10">
        <f t="shared" si="1"/>
        <v>93994.540000000008</v>
      </c>
      <c r="H16" s="10">
        <f t="shared" si="2"/>
        <v>2009387.49</v>
      </c>
      <c r="I16" s="53">
        <f t="shared" si="3"/>
        <v>3375.5</v>
      </c>
    </row>
    <row r="17" spans="1:9" x14ac:dyDescent="0.35">
      <c r="A17" s="21">
        <v>3376</v>
      </c>
      <c r="B17" s="3">
        <v>125056.2</v>
      </c>
      <c r="C17" s="3">
        <f>B17+[1]Pools!$C$4*1000000</f>
        <v>2020056.2</v>
      </c>
      <c r="D17" s="3">
        <v>21382.400000000001</v>
      </c>
      <c r="E17" s="25">
        <v>13</v>
      </c>
      <c r="F17" s="10" t="e">
        <f t="shared" si="0"/>
        <v>#N/A</v>
      </c>
      <c r="G17" s="10">
        <f t="shared" si="1"/>
        <v>94399.31</v>
      </c>
      <c r="H17" s="10">
        <f t="shared" si="2"/>
        <v>2020056.2</v>
      </c>
      <c r="I17" s="53">
        <f t="shared" si="3"/>
        <v>3376</v>
      </c>
    </row>
    <row r="18" spans="1:9" x14ac:dyDescent="0.35">
      <c r="A18" s="21">
        <v>3376.5</v>
      </c>
      <c r="B18" s="3">
        <v>135769.89000000001</v>
      </c>
      <c r="C18" s="3">
        <f>B18+[1]Pools!$C$4*1000000</f>
        <v>2030769.8900000001</v>
      </c>
      <c r="D18" s="3">
        <v>21472.35</v>
      </c>
      <c r="E18" s="25">
        <v>14</v>
      </c>
      <c r="F18" s="10" t="e">
        <f t="shared" si="0"/>
        <v>#N/A</v>
      </c>
      <c r="G18" s="10">
        <f t="shared" si="1"/>
        <v>94804.090000000011</v>
      </c>
      <c r="H18" s="10">
        <f t="shared" si="2"/>
        <v>2030769.8900000001</v>
      </c>
      <c r="I18" s="53">
        <f t="shared" si="3"/>
        <v>3376.5</v>
      </c>
    </row>
    <row r="19" spans="1:9" x14ac:dyDescent="0.35">
      <c r="A19" s="21">
        <v>3377</v>
      </c>
      <c r="B19" s="3">
        <v>146528.54999999999</v>
      </c>
      <c r="C19" s="3">
        <f>B19+[1]Pools!$C$4*1000000</f>
        <v>2041528.55</v>
      </c>
      <c r="D19" s="3">
        <v>21562.3</v>
      </c>
      <c r="E19" s="25">
        <v>15</v>
      </c>
      <c r="F19" s="10" t="e">
        <f t="shared" si="0"/>
        <v>#N/A</v>
      </c>
      <c r="G19" s="10">
        <f t="shared" si="1"/>
        <v>95208.859999999986</v>
      </c>
      <c r="H19" s="10">
        <f t="shared" si="2"/>
        <v>2041528.55</v>
      </c>
      <c r="I19" s="53">
        <f t="shared" si="3"/>
        <v>3377</v>
      </c>
    </row>
    <row r="20" spans="1:9" x14ac:dyDescent="0.35">
      <c r="A20" s="21">
        <v>3377.5</v>
      </c>
      <c r="B20" s="3">
        <v>157332.19</v>
      </c>
      <c r="C20" s="3">
        <f>B20+[1]Pools!$C$4*1000000</f>
        <v>2052332.19</v>
      </c>
      <c r="D20" s="3">
        <v>21652.25</v>
      </c>
      <c r="E20" s="25">
        <v>16</v>
      </c>
      <c r="F20" s="10" t="e">
        <f t="shared" si="0"/>
        <v>#N/A</v>
      </c>
      <c r="G20" s="10">
        <f t="shared" si="1"/>
        <v>95613.64</v>
      </c>
      <c r="H20" s="10">
        <f t="shared" si="2"/>
        <v>2052332.19</v>
      </c>
      <c r="I20" s="53">
        <f t="shared" si="3"/>
        <v>3377.5</v>
      </c>
    </row>
    <row r="21" spans="1:9" x14ac:dyDescent="0.35">
      <c r="A21" s="21">
        <v>3378</v>
      </c>
      <c r="B21" s="3">
        <v>168180.8</v>
      </c>
      <c r="C21" s="3">
        <f>B21+[1]Pools!$C$4*1000000</f>
        <v>2063180.8</v>
      </c>
      <c r="D21" s="3">
        <v>21742.2</v>
      </c>
      <c r="E21" s="25">
        <v>17</v>
      </c>
      <c r="F21" s="10" t="e">
        <f t="shared" si="0"/>
        <v>#N/A</v>
      </c>
      <c r="G21" s="10">
        <f t="shared" si="1"/>
        <v>96018.409999999989</v>
      </c>
      <c r="H21" s="10">
        <f t="shared" si="2"/>
        <v>2063180.8</v>
      </c>
      <c r="I21" s="53">
        <f t="shared" si="3"/>
        <v>3378</v>
      </c>
    </row>
    <row r="22" spans="1:9" x14ac:dyDescent="0.35">
      <c r="A22" s="21">
        <v>3378.5</v>
      </c>
      <c r="B22" s="3">
        <v>179074.39</v>
      </c>
      <c r="C22" s="3">
        <f>B22+[1]Pools!$C$4*1000000</f>
        <v>2074074.3900000001</v>
      </c>
      <c r="D22" s="3">
        <v>21832.15</v>
      </c>
      <c r="E22" s="25">
        <v>18</v>
      </c>
      <c r="F22" s="10" t="e">
        <f t="shared" si="0"/>
        <v>#N/A</v>
      </c>
      <c r="G22" s="10">
        <f t="shared" si="1"/>
        <v>96423.189999600014</v>
      </c>
      <c r="H22" s="10">
        <f t="shared" si="2"/>
        <v>2074074.3900000001</v>
      </c>
      <c r="I22" s="53">
        <f t="shared" si="3"/>
        <v>3378.5</v>
      </c>
    </row>
    <row r="23" spans="1:9" x14ac:dyDescent="0.35">
      <c r="A23" s="21">
        <v>3379</v>
      </c>
      <c r="B23" s="3">
        <v>190012.95</v>
      </c>
      <c r="C23" s="3">
        <f>B23+[1]Pools!$C$4*1000000</f>
        <v>2085012.95</v>
      </c>
      <c r="D23" s="3">
        <v>21922.1</v>
      </c>
      <c r="E23" s="25">
        <v>19</v>
      </c>
      <c r="F23" s="10" t="e">
        <f t="shared" si="0"/>
        <v>#N/A</v>
      </c>
      <c r="G23" s="10">
        <f t="shared" si="1"/>
        <v>96827.96</v>
      </c>
      <c r="H23" s="10">
        <f t="shared" si="2"/>
        <v>2085012.95</v>
      </c>
      <c r="I23" s="53">
        <f t="shared" si="3"/>
        <v>3379</v>
      </c>
    </row>
    <row r="24" spans="1:9" x14ac:dyDescent="0.35">
      <c r="A24" s="21">
        <v>3379.5</v>
      </c>
      <c r="B24" s="3">
        <v>200996.49</v>
      </c>
      <c r="C24" s="3">
        <f>B24+[1]Pools!$C$4*1000000</f>
        <v>2095996.49</v>
      </c>
      <c r="D24" s="3">
        <v>22012.05</v>
      </c>
      <c r="E24" s="25">
        <v>20</v>
      </c>
      <c r="F24" s="10">
        <f t="shared" si="0"/>
        <v>200996.49</v>
      </c>
      <c r="G24" s="10">
        <f t="shared" si="1"/>
        <v>97232.739999999991</v>
      </c>
      <c r="H24" s="10">
        <f t="shared" si="2"/>
        <v>2095996.49</v>
      </c>
      <c r="I24" s="53">
        <f t="shared" si="3"/>
        <v>3379.5</v>
      </c>
    </row>
    <row r="25" spans="1:9" x14ac:dyDescent="0.35">
      <c r="A25" s="21">
        <v>3380</v>
      </c>
      <c r="B25" s="3">
        <v>212025</v>
      </c>
      <c r="C25" s="3">
        <f>B25+[1]Pools!$C$4*1000000</f>
        <v>2107025</v>
      </c>
      <c r="D25" s="3">
        <v>22102</v>
      </c>
      <c r="E25" s="25">
        <v>21</v>
      </c>
      <c r="F25" s="10">
        <f t="shared" si="0"/>
        <v>201851.01</v>
      </c>
      <c r="G25" s="10">
        <f t="shared" si="1"/>
        <v>97637.51</v>
      </c>
      <c r="H25" s="10">
        <f t="shared" si="2"/>
        <v>2107025</v>
      </c>
      <c r="I25" s="53">
        <f t="shared" si="3"/>
        <v>3380</v>
      </c>
    </row>
    <row r="26" spans="1:9" x14ac:dyDescent="0.35">
      <c r="A26" s="21">
        <v>3380.5</v>
      </c>
      <c r="B26" s="3">
        <v>223100.75</v>
      </c>
      <c r="C26" s="3">
        <f>B26+[1]Pools!$C$4*1000000</f>
        <v>2118100.75</v>
      </c>
      <c r="D26" s="3">
        <v>22201</v>
      </c>
      <c r="E26" s="25">
        <v>22</v>
      </c>
      <c r="F26" s="10">
        <f t="shared" si="0"/>
        <v>202707.8</v>
      </c>
      <c r="G26" s="10">
        <f t="shared" si="1"/>
        <v>98044.55</v>
      </c>
      <c r="H26" s="10">
        <f t="shared" si="2"/>
        <v>2118100.75</v>
      </c>
      <c r="I26" s="53">
        <f t="shared" si="3"/>
        <v>3380.5</v>
      </c>
    </row>
    <row r="27" spans="1:9" x14ac:dyDescent="0.35">
      <c r="A27" s="21">
        <v>3381</v>
      </c>
      <c r="B27" s="3">
        <v>234226</v>
      </c>
      <c r="C27" s="3">
        <f>B27+[1]Pools!$C$4*1000000</f>
        <v>2129226</v>
      </c>
      <c r="D27" s="3">
        <v>22300</v>
      </c>
      <c r="E27" s="25">
        <v>23</v>
      </c>
      <c r="F27" s="10">
        <f t="shared" si="0"/>
        <v>203569.11</v>
      </c>
      <c r="G27" s="10">
        <f t="shared" si="1"/>
        <v>98456.109999999986</v>
      </c>
      <c r="H27" s="10">
        <f t="shared" si="2"/>
        <v>2129226</v>
      </c>
      <c r="I27" s="53">
        <f t="shared" si="3"/>
        <v>3381</v>
      </c>
    </row>
    <row r="28" spans="1:9" x14ac:dyDescent="0.35">
      <c r="A28" s="21">
        <v>3381.5</v>
      </c>
      <c r="B28" s="3">
        <v>245400.75</v>
      </c>
      <c r="C28" s="3">
        <f>B28+[1]Pools!$C$4*1000000</f>
        <v>2140400.75</v>
      </c>
      <c r="D28" s="3">
        <v>22399</v>
      </c>
      <c r="E28" s="25">
        <v>24</v>
      </c>
      <c r="F28" s="10">
        <f t="shared" si="0"/>
        <v>204434.95</v>
      </c>
      <c r="G28" s="10">
        <f t="shared" si="1"/>
        <v>98872.200000000012</v>
      </c>
      <c r="H28" s="10">
        <f t="shared" si="2"/>
        <v>2140400.75</v>
      </c>
      <c r="I28" s="53">
        <f t="shared" si="3"/>
        <v>3381.5</v>
      </c>
    </row>
    <row r="29" spans="1:9" x14ac:dyDescent="0.35">
      <c r="A29" s="21">
        <v>3382</v>
      </c>
      <c r="B29" s="3">
        <v>256625</v>
      </c>
      <c r="C29" s="3">
        <f>B29+[1]Pools!$C$4*1000000</f>
        <v>2151625</v>
      </c>
      <c r="D29" s="3">
        <v>22498</v>
      </c>
      <c r="E29" s="25">
        <v>25</v>
      </c>
      <c r="F29" s="10">
        <f t="shared" si="0"/>
        <v>205305.31</v>
      </c>
      <c r="G29" s="10">
        <f t="shared" si="1"/>
        <v>99292.81</v>
      </c>
      <c r="H29" s="10">
        <f t="shared" si="2"/>
        <v>2151625</v>
      </c>
      <c r="I29" s="53">
        <f t="shared" si="3"/>
        <v>3382</v>
      </c>
    </row>
    <row r="30" spans="1:9" x14ac:dyDescent="0.35">
      <c r="A30" s="21">
        <v>3382.5</v>
      </c>
      <c r="B30" s="3">
        <v>267898.75</v>
      </c>
      <c r="C30" s="3">
        <f>B30+[1]Pools!$C$4*1000000</f>
        <v>2162898.75</v>
      </c>
      <c r="D30" s="3">
        <v>22597</v>
      </c>
      <c r="E30" s="25">
        <v>26</v>
      </c>
      <c r="F30" s="10">
        <f t="shared" si="0"/>
        <v>206180.2</v>
      </c>
      <c r="G30" s="10">
        <f t="shared" si="1"/>
        <v>99717.950000000012</v>
      </c>
      <c r="H30" s="10">
        <f t="shared" si="2"/>
        <v>2162898.75</v>
      </c>
      <c r="I30" s="53">
        <f t="shared" si="3"/>
        <v>3382.5</v>
      </c>
    </row>
    <row r="31" spans="1:9" x14ac:dyDescent="0.35">
      <c r="A31" s="21">
        <v>3383</v>
      </c>
      <c r="B31" s="3">
        <v>279222</v>
      </c>
      <c r="C31" s="3">
        <f>B31+[1]Pools!$C$4*1000000</f>
        <v>2174222</v>
      </c>
      <c r="D31" s="3">
        <v>22696</v>
      </c>
      <c r="E31" s="25">
        <v>27</v>
      </c>
      <c r="F31" s="10">
        <f t="shared" si="0"/>
        <v>207059.61</v>
      </c>
      <c r="G31" s="10">
        <f t="shared" si="1"/>
        <v>100147.60999999999</v>
      </c>
      <c r="H31" s="10">
        <f t="shared" si="2"/>
        <v>2174222</v>
      </c>
      <c r="I31" s="53">
        <f t="shared" si="3"/>
        <v>3383</v>
      </c>
    </row>
    <row r="32" spans="1:9" x14ac:dyDescent="0.35">
      <c r="A32" s="21">
        <v>3383.5</v>
      </c>
      <c r="B32" s="3">
        <v>290594.75</v>
      </c>
      <c r="C32" s="3">
        <f>B32+[1]Pools!$C$4*1000000</f>
        <v>2185594.75</v>
      </c>
      <c r="D32" s="3">
        <v>22795</v>
      </c>
      <c r="E32" s="25">
        <v>28</v>
      </c>
      <c r="F32" s="10">
        <f t="shared" si="0"/>
        <v>207943.54999959999</v>
      </c>
      <c r="G32" s="10">
        <f t="shared" si="1"/>
        <v>100581.79999999999</v>
      </c>
      <c r="H32" s="10">
        <f t="shared" si="2"/>
        <v>2185594.75</v>
      </c>
      <c r="I32" s="53">
        <f t="shared" si="3"/>
        <v>3383.5</v>
      </c>
    </row>
    <row r="33" spans="1:9" x14ac:dyDescent="0.35">
      <c r="A33" s="21">
        <v>3384</v>
      </c>
      <c r="B33" s="3">
        <v>302017</v>
      </c>
      <c r="C33" s="3">
        <f>B33+[1]Pools!$C$4*1000000</f>
        <v>2197017</v>
      </c>
      <c r="D33" s="3">
        <v>22894</v>
      </c>
      <c r="E33" s="25">
        <v>29</v>
      </c>
      <c r="F33" s="10">
        <f t="shared" si="0"/>
        <v>208832.01</v>
      </c>
      <c r="G33" s="10">
        <f t="shared" si="1"/>
        <v>101020.51000000001</v>
      </c>
      <c r="H33" s="10">
        <f t="shared" si="2"/>
        <v>2197017</v>
      </c>
      <c r="I33" s="53">
        <f t="shared" si="3"/>
        <v>3384</v>
      </c>
    </row>
    <row r="34" spans="1:9" x14ac:dyDescent="0.35">
      <c r="A34" s="21">
        <v>3384.5</v>
      </c>
      <c r="B34" s="3">
        <v>313488.75</v>
      </c>
      <c r="C34" s="3">
        <f>B34+[1]Pools!$C$4*1000000</f>
        <v>2208488.75</v>
      </c>
      <c r="D34" s="3">
        <v>22993</v>
      </c>
      <c r="E34" s="25">
        <v>30</v>
      </c>
      <c r="F34" s="10">
        <f t="shared" si="0"/>
        <v>209725</v>
      </c>
      <c r="G34" s="10">
        <f t="shared" si="1"/>
        <v>101463.75</v>
      </c>
      <c r="H34" s="10">
        <f t="shared" si="2"/>
        <v>2208488.75</v>
      </c>
      <c r="I34" s="53">
        <f t="shared" si="3"/>
        <v>3384.5</v>
      </c>
    </row>
    <row r="35" spans="1:9" x14ac:dyDescent="0.35">
      <c r="A35" s="21">
        <v>3385</v>
      </c>
      <c r="B35" s="3">
        <v>325010</v>
      </c>
      <c r="C35" s="3">
        <f>B35+[1]Pools!$C$4*1000000</f>
        <v>2220010</v>
      </c>
      <c r="D35" s="3">
        <v>23092</v>
      </c>
      <c r="E35" s="25">
        <v>31</v>
      </c>
      <c r="F35" s="10">
        <f t="shared" si="0"/>
        <v>210622.51</v>
      </c>
      <c r="G35" s="10">
        <f t="shared" si="1"/>
        <v>101909.25</v>
      </c>
      <c r="H35" s="10">
        <f t="shared" si="2"/>
        <v>2220010</v>
      </c>
      <c r="I35" s="53">
        <f t="shared" si="3"/>
        <v>3385</v>
      </c>
    </row>
    <row r="36" spans="1:9" x14ac:dyDescent="0.35">
      <c r="A36" s="21">
        <v>3385.5</v>
      </c>
      <c r="B36" s="3">
        <v>336580.75</v>
      </c>
      <c r="C36" s="3">
        <f>B36+[1]Pools!$C$4*1000000</f>
        <v>2231580.75</v>
      </c>
      <c r="D36" s="3">
        <v>23191</v>
      </c>
      <c r="E36" s="25">
        <v>32</v>
      </c>
      <c r="F36" s="10">
        <f t="shared" si="0"/>
        <v>211524.55</v>
      </c>
      <c r="G36" s="10">
        <f t="shared" si="1"/>
        <v>102354.75</v>
      </c>
      <c r="H36" s="10">
        <f t="shared" si="2"/>
        <v>2231580.75</v>
      </c>
      <c r="I36" s="53">
        <f t="shared" si="3"/>
        <v>3385.5</v>
      </c>
    </row>
    <row r="37" spans="1:9" x14ac:dyDescent="0.35">
      <c r="A37" s="21">
        <v>3386</v>
      </c>
      <c r="B37" s="3">
        <v>348201</v>
      </c>
      <c r="C37" s="3">
        <f>B37+[1]Pools!$C$4*1000000</f>
        <v>2243201</v>
      </c>
      <c r="D37" s="3">
        <v>23290</v>
      </c>
      <c r="E37" s="25">
        <v>33</v>
      </c>
      <c r="F37" s="10">
        <f t="shared" si="0"/>
        <v>212431.11</v>
      </c>
      <c r="G37" s="10">
        <f t="shared" si="1"/>
        <v>102800.25</v>
      </c>
      <c r="H37" s="10">
        <f t="shared" si="2"/>
        <v>2243201</v>
      </c>
      <c r="I37" s="53">
        <f t="shared" si="3"/>
        <v>3386</v>
      </c>
    </row>
    <row r="38" spans="1:9" x14ac:dyDescent="0.35">
      <c r="A38" s="21">
        <v>3386.5</v>
      </c>
      <c r="B38" s="3">
        <v>359870.75</v>
      </c>
      <c r="C38" s="3">
        <f>B38+[1]Pools!$C$4*1000000</f>
        <v>2254870.75</v>
      </c>
      <c r="D38" s="3">
        <v>23389</v>
      </c>
      <c r="E38" s="25">
        <v>34</v>
      </c>
      <c r="F38" s="10">
        <f t="shared" si="0"/>
        <v>213342.2</v>
      </c>
      <c r="G38" s="10">
        <f t="shared" si="1"/>
        <v>103245.75</v>
      </c>
      <c r="H38" s="10">
        <f t="shared" si="2"/>
        <v>2254870.75</v>
      </c>
      <c r="I38" s="53">
        <f t="shared" si="3"/>
        <v>3386.5</v>
      </c>
    </row>
    <row r="39" spans="1:9" x14ac:dyDescent="0.35">
      <c r="A39" s="21">
        <v>3387</v>
      </c>
      <c r="B39" s="3">
        <v>371590</v>
      </c>
      <c r="C39" s="3">
        <f>B39+[1]Pools!$C$4*1000000</f>
        <v>2266590</v>
      </c>
      <c r="D39" s="3">
        <v>23488</v>
      </c>
      <c r="E39" s="25">
        <v>35</v>
      </c>
      <c r="F39" s="10">
        <f t="shared" si="0"/>
        <v>214257.81</v>
      </c>
      <c r="G39" s="10">
        <f t="shared" si="1"/>
        <v>103691.25</v>
      </c>
      <c r="H39" s="10">
        <f t="shared" si="2"/>
        <v>2266590</v>
      </c>
      <c r="I39" s="53">
        <f t="shared" si="3"/>
        <v>3387</v>
      </c>
    </row>
    <row r="40" spans="1:9" x14ac:dyDescent="0.35">
      <c r="A40" s="21">
        <v>3387.5</v>
      </c>
      <c r="B40" s="3">
        <v>383358.75</v>
      </c>
      <c r="C40" s="3">
        <f>B40+[1]Pools!$C$4*1000000</f>
        <v>2278358.75</v>
      </c>
      <c r="D40" s="3">
        <v>23587</v>
      </c>
      <c r="E40" s="25">
        <v>36</v>
      </c>
      <c r="F40" s="10">
        <f t="shared" si="0"/>
        <v>215177.95</v>
      </c>
      <c r="G40" s="10">
        <f t="shared" si="1"/>
        <v>104136.75</v>
      </c>
      <c r="H40" s="10">
        <f t="shared" si="2"/>
        <v>2278358.75</v>
      </c>
      <c r="I40" s="53">
        <f t="shared" si="3"/>
        <v>3387.5</v>
      </c>
    </row>
    <row r="41" spans="1:9" x14ac:dyDescent="0.35">
      <c r="A41" s="21">
        <v>3388</v>
      </c>
      <c r="B41" s="3">
        <v>395177</v>
      </c>
      <c r="C41" s="3">
        <f>B41+[1]Pools!$C$4*1000000</f>
        <v>2290177</v>
      </c>
      <c r="D41" s="3">
        <v>23686</v>
      </c>
      <c r="E41" s="25">
        <v>37</v>
      </c>
      <c r="F41" s="10">
        <f t="shared" si="0"/>
        <v>216102.61</v>
      </c>
      <c r="G41" s="10">
        <f t="shared" si="1"/>
        <v>104582.25</v>
      </c>
      <c r="H41" s="10">
        <f t="shared" si="2"/>
        <v>2290177</v>
      </c>
      <c r="I41" s="53">
        <f t="shared" si="3"/>
        <v>3388</v>
      </c>
    </row>
    <row r="42" spans="1:9" x14ac:dyDescent="0.35">
      <c r="A42" s="21">
        <v>3388.5</v>
      </c>
      <c r="B42" s="3">
        <v>407044.75</v>
      </c>
      <c r="C42" s="3">
        <f>B42+[1]Pools!$C$4*1000000</f>
        <v>2302044.75</v>
      </c>
      <c r="D42" s="3">
        <v>23785</v>
      </c>
      <c r="E42" s="25">
        <v>38</v>
      </c>
      <c r="F42" s="10">
        <f t="shared" si="0"/>
        <v>217031.8</v>
      </c>
      <c r="G42" s="10">
        <f t="shared" si="1"/>
        <v>105027.75</v>
      </c>
      <c r="H42" s="10">
        <f t="shared" si="2"/>
        <v>2302044.75</v>
      </c>
      <c r="I42" s="53">
        <f t="shared" si="3"/>
        <v>3388.5</v>
      </c>
    </row>
    <row r="43" spans="1:9" x14ac:dyDescent="0.35">
      <c r="A43" s="21">
        <v>3389</v>
      </c>
      <c r="B43" s="3">
        <v>418962</v>
      </c>
      <c r="C43" s="3">
        <f>B43+[1]Pools!$C$4*1000000</f>
        <v>2313962</v>
      </c>
      <c r="D43" s="3">
        <v>23884</v>
      </c>
      <c r="E43" s="25">
        <v>39</v>
      </c>
      <c r="F43" s="10">
        <f t="shared" si="0"/>
        <v>217965.51</v>
      </c>
      <c r="G43" s="10">
        <f t="shared" si="1"/>
        <v>105473.25</v>
      </c>
      <c r="H43" s="10">
        <f t="shared" si="2"/>
        <v>2313962</v>
      </c>
      <c r="I43" s="53">
        <f t="shared" si="3"/>
        <v>3389</v>
      </c>
    </row>
    <row r="44" spans="1:9" x14ac:dyDescent="0.35">
      <c r="A44" s="21">
        <v>3389.5</v>
      </c>
      <c r="B44" s="3">
        <v>430928.75</v>
      </c>
      <c r="C44" s="3">
        <f>B44+[1]Pools!$C$4*1000000</f>
        <v>2325928.75</v>
      </c>
      <c r="D44" s="3">
        <v>23983</v>
      </c>
      <c r="E44" s="25">
        <v>40</v>
      </c>
      <c r="F44" s="10">
        <f t="shared" si="0"/>
        <v>218903.75</v>
      </c>
      <c r="G44" s="10">
        <f t="shared" si="1"/>
        <v>105918.75</v>
      </c>
      <c r="H44" s="10">
        <f t="shared" si="2"/>
        <v>2325928.75</v>
      </c>
      <c r="I44" s="53">
        <f t="shared" si="3"/>
        <v>3389.5</v>
      </c>
    </row>
    <row r="45" spans="1:9" x14ac:dyDescent="0.35">
      <c r="A45" s="21">
        <v>3390</v>
      </c>
      <c r="B45" s="3">
        <v>442945</v>
      </c>
      <c r="C45" s="3">
        <f>B45+[1]Pools!$C$4*1000000</f>
        <v>2337945</v>
      </c>
      <c r="D45" s="3">
        <v>24082</v>
      </c>
      <c r="E45" s="25">
        <v>41</v>
      </c>
      <c r="F45" s="10">
        <f t="shared" si="0"/>
        <v>219844.25</v>
      </c>
      <c r="G45" s="10">
        <f t="shared" si="1"/>
        <v>106364.25</v>
      </c>
      <c r="H45" s="10">
        <f t="shared" si="2"/>
        <v>2337945</v>
      </c>
      <c r="I45" s="53">
        <f t="shared" si="3"/>
        <v>3390</v>
      </c>
    </row>
    <row r="46" spans="1:9" x14ac:dyDescent="0.35">
      <c r="A46" s="21">
        <v>3390.5</v>
      </c>
      <c r="B46" s="3">
        <v>455010.75</v>
      </c>
      <c r="C46" s="3">
        <f>B46+[1]Pools!$C$4*1000000</f>
        <v>2350010.75</v>
      </c>
      <c r="D46" s="3">
        <v>24181</v>
      </c>
      <c r="E46" s="25">
        <v>42</v>
      </c>
      <c r="F46" s="10">
        <f t="shared" si="0"/>
        <v>220784.75</v>
      </c>
      <c r="G46" s="10">
        <f t="shared" si="1"/>
        <v>106809.75</v>
      </c>
      <c r="H46" s="10">
        <f t="shared" si="2"/>
        <v>2350010.75</v>
      </c>
      <c r="I46" s="53">
        <f t="shared" si="3"/>
        <v>3390.5</v>
      </c>
    </row>
    <row r="47" spans="1:9" x14ac:dyDescent="0.35">
      <c r="A47" s="21">
        <v>3391</v>
      </c>
      <c r="B47" s="3">
        <v>467126</v>
      </c>
      <c r="C47" s="3">
        <f>B47+[1]Pools!$C$4*1000000</f>
        <v>2362126</v>
      </c>
      <c r="D47" s="3">
        <v>24280</v>
      </c>
      <c r="E47" s="25">
        <v>43</v>
      </c>
      <c r="F47" s="10">
        <f t="shared" si="0"/>
        <v>221725.25</v>
      </c>
      <c r="G47" s="10">
        <f t="shared" si="1"/>
        <v>107255.25</v>
      </c>
      <c r="H47" s="10">
        <f t="shared" si="2"/>
        <v>2362126</v>
      </c>
      <c r="I47" s="53">
        <f t="shared" si="3"/>
        <v>3391</v>
      </c>
    </row>
    <row r="48" spans="1:9" x14ac:dyDescent="0.35">
      <c r="A48" s="21">
        <v>3391.5</v>
      </c>
      <c r="B48" s="3">
        <v>479290.75</v>
      </c>
      <c r="C48" s="3">
        <f>B48+[1]Pools!$C$4*1000000</f>
        <v>2374290.75</v>
      </c>
      <c r="D48" s="3">
        <v>24379</v>
      </c>
      <c r="E48" s="25">
        <v>44</v>
      </c>
      <c r="F48" s="10">
        <f t="shared" si="0"/>
        <v>222665.75</v>
      </c>
      <c r="G48" s="10">
        <f t="shared" si="1"/>
        <v>107700.75</v>
      </c>
      <c r="H48" s="10">
        <f t="shared" si="2"/>
        <v>2374290.75</v>
      </c>
      <c r="I48" s="53">
        <f t="shared" si="3"/>
        <v>3391.5</v>
      </c>
    </row>
    <row r="49" spans="1:9" x14ac:dyDescent="0.35">
      <c r="A49" s="21">
        <v>3392</v>
      </c>
      <c r="B49" s="3">
        <v>491505</v>
      </c>
      <c r="C49" s="3">
        <f>B49+[1]Pools!$C$4*1000000</f>
        <v>2386505</v>
      </c>
      <c r="D49" s="3">
        <v>24478</v>
      </c>
      <c r="E49" s="25">
        <v>45</v>
      </c>
      <c r="F49" s="10">
        <f t="shared" si="0"/>
        <v>223606.25</v>
      </c>
      <c r="G49" s="10">
        <f t="shared" si="1"/>
        <v>108146.25</v>
      </c>
      <c r="H49" s="10">
        <f t="shared" si="2"/>
        <v>2386505</v>
      </c>
      <c r="I49" s="53">
        <f t="shared" si="3"/>
        <v>3392</v>
      </c>
    </row>
    <row r="50" spans="1:9" x14ac:dyDescent="0.35">
      <c r="A50" s="21">
        <v>3392.5</v>
      </c>
      <c r="B50" s="3">
        <v>503768.75</v>
      </c>
      <c r="C50" s="3">
        <f>B50+[1]Pools!$C$4*1000000</f>
        <v>2398768.75</v>
      </c>
      <c r="D50" s="3">
        <v>24577</v>
      </c>
      <c r="E50" s="25">
        <v>46</v>
      </c>
      <c r="F50" s="10">
        <f t="shared" si="0"/>
        <v>224546.75</v>
      </c>
      <c r="G50" s="10">
        <f t="shared" si="1"/>
        <v>108591.75</v>
      </c>
      <c r="H50" s="10">
        <f t="shared" si="2"/>
        <v>2398768.75</v>
      </c>
      <c r="I50" s="53">
        <f t="shared" si="3"/>
        <v>3392.5</v>
      </c>
    </row>
    <row r="51" spans="1:9" x14ac:dyDescent="0.35">
      <c r="A51" s="21">
        <v>3393</v>
      </c>
      <c r="B51" s="3">
        <v>516082</v>
      </c>
      <c r="C51" s="3">
        <f>B51+[1]Pools!$C$4*1000000</f>
        <v>2411082</v>
      </c>
      <c r="D51" s="3">
        <v>24676</v>
      </c>
      <c r="E51" s="25">
        <v>47</v>
      </c>
      <c r="F51" s="10">
        <f t="shared" si="0"/>
        <v>225487.25</v>
      </c>
      <c r="G51" s="10">
        <f t="shared" si="1"/>
        <v>109037.25</v>
      </c>
      <c r="H51" s="10">
        <f t="shared" si="2"/>
        <v>2411082</v>
      </c>
      <c r="I51" s="53">
        <f t="shared" si="3"/>
        <v>3393</v>
      </c>
    </row>
    <row r="52" spans="1:9" x14ac:dyDescent="0.35">
      <c r="A52" s="21">
        <v>3393.5</v>
      </c>
      <c r="B52" s="3">
        <v>528444.75</v>
      </c>
      <c r="C52" s="3">
        <f>B52+[1]Pools!$C$4*1000000</f>
        <v>2423444.75</v>
      </c>
      <c r="D52" s="3">
        <v>24775</v>
      </c>
      <c r="E52" s="25">
        <v>48</v>
      </c>
      <c r="F52" s="10">
        <f t="shared" si="0"/>
        <v>226427.75</v>
      </c>
      <c r="G52" s="10">
        <f t="shared" si="1"/>
        <v>109482.75</v>
      </c>
      <c r="H52" s="10">
        <f t="shared" si="2"/>
        <v>2423444.75</v>
      </c>
      <c r="I52" s="53">
        <f t="shared" si="3"/>
        <v>3393.5</v>
      </c>
    </row>
    <row r="53" spans="1:9" x14ac:dyDescent="0.35">
      <c r="A53" s="21">
        <v>3394</v>
      </c>
      <c r="B53" s="3">
        <v>540857</v>
      </c>
      <c r="C53" s="3">
        <f>B53+[1]Pools!$C$4*1000000</f>
        <v>2435857</v>
      </c>
      <c r="D53" s="3">
        <v>24874.000000100001</v>
      </c>
      <c r="E53" s="25">
        <v>49</v>
      </c>
      <c r="F53" s="10">
        <f t="shared" si="0"/>
        <v>227368.25</v>
      </c>
      <c r="G53" s="10">
        <f t="shared" si="1"/>
        <v>109928.25</v>
      </c>
      <c r="H53" s="10">
        <f t="shared" si="2"/>
        <v>2435857</v>
      </c>
      <c r="I53" s="53">
        <f t="shared" si="3"/>
        <v>3394</v>
      </c>
    </row>
    <row r="54" spans="1:9" x14ac:dyDescent="0.35">
      <c r="A54" s="21">
        <v>3394.5</v>
      </c>
      <c r="B54" s="3">
        <v>553318.75</v>
      </c>
      <c r="C54" s="3">
        <f>B54+[1]Pools!$C$4*1000000</f>
        <v>2448318.75</v>
      </c>
      <c r="D54" s="3">
        <v>24973.000000100001</v>
      </c>
      <c r="E54" s="25">
        <v>50</v>
      </c>
      <c r="F54" s="10">
        <f t="shared" si="0"/>
        <v>228308.75</v>
      </c>
      <c r="G54" s="10">
        <f t="shared" si="1"/>
        <v>110373.75</v>
      </c>
      <c r="H54" s="10">
        <f t="shared" si="2"/>
        <v>2448318.75</v>
      </c>
      <c r="I54" s="53">
        <f t="shared" si="3"/>
        <v>3394.5</v>
      </c>
    </row>
    <row r="55" spans="1:9" x14ac:dyDescent="0.35">
      <c r="A55" s="21">
        <v>3395</v>
      </c>
      <c r="B55" s="3">
        <v>565830</v>
      </c>
      <c r="C55" s="3">
        <f>B55+[1]Pools!$C$4*1000000</f>
        <v>2460830</v>
      </c>
      <c r="D55" s="3">
        <v>25071.999999899999</v>
      </c>
      <c r="E55" s="25">
        <v>51</v>
      </c>
      <c r="F55" s="10">
        <f t="shared" si="0"/>
        <v>229249.25</v>
      </c>
      <c r="G55" s="10">
        <f t="shared" si="1"/>
        <v>110819.25</v>
      </c>
      <c r="H55" s="10">
        <f t="shared" si="2"/>
        <v>2460830</v>
      </c>
      <c r="I55" s="53">
        <f t="shared" si="3"/>
        <v>3395</v>
      </c>
    </row>
    <row r="56" spans="1:9" x14ac:dyDescent="0.35">
      <c r="A56" s="21">
        <v>3395.5</v>
      </c>
      <c r="B56" s="3">
        <v>578390.75</v>
      </c>
      <c r="C56" s="3">
        <f>B56+[1]Pools!$C$4*1000000</f>
        <v>2473390.75</v>
      </c>
      <c r="D56" s="3">
        <v>25170.999999899999</v>
      </c>
      <c r="E56" s="25">
        <v>52</v>
      </c>
      <c r="F56" s="10">
        <f t="shared" si="0"/>
        <v>230189.75</v>
      </c>
      <c r="G56" s="10">
        <f t="shared" si="1"/>
        <v>111264.75</v>
      </c>
      <c r="H56" s="10">
        <f t="shared" si="2"/>
        <v>2473390.75</v>
      </c>
      <c r="I56" s="53">
        <f t="shared" si="3"/>
        <v>3395.5</v>
      </c>
    </row>
    <row r="57" spans="1:9" x14ac:dyDescent="0.35">
      <c r="A57" s="21">
        <v>3396</v>
      </c>
      <c r="B57" s="3">
        <v>591001</v>
      </c>
      <c r="C57" s="3">
        <f>B57+[1]Pools!$C$4*1000000</f>
        <v>2486001</v>
      </c>
      <c r="D57" s="3">
        <v>25270</v>
      </c>
      <c r="E57" s="25">
        <v>53</v>
      </c>
      <c r="F57" s="10">
        <f t="shared" si="0"/>
        <v>231130.25</v>
      </c>
      <c r="G57" s="10">
        <f t="shared" si="1"/>
        <v>111710.25</v>
      </c>
      <c r="H57" s="10">
        <f t="shared" si="2"/>
        <v>2486001</v>
      </c>
      <c r="I57" s="53">
        <f t="shared" si="3"/>
        <v>3396</v>
      </c>
    </row>
    <row r="58" spans="1:9" x14ac:dyDescent="0.35">
      <c r="A58" s="21">
        <v>3396.5</v>
      </c>
      <c r="B58" s="3">
        <v>603660.75</v>
      </c>
      <c r="C58" s="3">
        <f>B58+[1]Pools!$C$4*1000000</f>
        <v>2498660.75</v>
      </c>
      <c r="D58" s="3">
        <v>25369</v>
      </c>
      <c r="E58" s="25">
        <v>54</v>
      </c>
      <c r="F58" s="10">
        <f t="shared" si="0"/>
        <v>232070.75</v>
      </c>
      <c r="G58" s="10">
        <f t="shared" si="1"/>
        <v>112155.75</v>
      </c>
      <c r="H58" s="10">
        <f t="shared" si="2"/>
        <v>2498660.75</v>
      </c>
      <c r="I58" s="53">
        <f t="shared" si="3"/>
        <v>3396.5</v>
      </c>
    </row>
    <row r="59" spans="1:9" x14ac:dyDescent="0.35">
      <c r="A59" s="21">
        <v>3397</v>
      </c>
      <c r="B59" s="3">
        <v>616370</v>
      </c>
      <c r="C59" s="3">
        <f>B59+[1]Pools!$C$4*1000000</f>
        <v>2511370</v>
      </c>
      <c r="D59" s="3">
        <v>25468.000000100001</v>
      </c>
      <c r="E59" s="25">
        <v>55</v>
      </c>
      <c r="F59" s="10">
        <f t="shared" si="0"/>
        <v>233011.25</v>
      </c>
      <c r="G59" s="10">
        <f t="shared" si="1"/>
        <v>112601.25</v>
      </c>
      <c r="H59" s="10">
        <f t="shared" si="2"/>
        <v>2511370</v>
      </c>
      <c r="I59" s="53">
        <f t="shared" si="3"/>
        <v>3397</v>
      </c>
    </row>
    <row r="60" spans="1:9" x14ac:dyDescent="0.35">
      <c r="A60" s="21">
        <v>3397.5</v>
      </c>
      <c r="B60" s="3">
        <v>629128.75</v>
      </c>
      <c r="C60" s="3">
        <f>B60+[1]Pools!$C$4*1000000</f>
        <v>2524128.75</v>
      </c>
      <c r="D60" s="3">
        <v>25567.000000100001</v>
      </c>
      <c r="E60" s="25">
        <v>56</v>
      </c>
      <c r="F60" s="10">
        <f t="shared" si="0"/>
        <v>233951.75</v>
      </c>
      <c r="G60" s="10">
        <f t="shared" si="1"/>
        <v>113046.75</v>
      </c>
      <c r="H60" s="10">
        <f t="shared" si="2"/>
        <v>2524128.75</v>
      </c>
      <c r="I60" s="53">
        <f t="shared" si="3"/>
        <v>3397.5</v>
      </c>
    </row>
    <row r="61" spans="1:9" x14ac:dyDescent="0.35">
      <c r="A61" s="21">
        <v>3398</v>
      </c>
      <c r="B61" s="3">
        <v>641937</v>
      </c>
      <c r="C61" s="3">
        <f>B61+[1]Pools!$C$4*1000000</f>
        <v>2536937</v>
      </c>
      <c r="D61" s="3">
        <v>25665.999999899999</v>
      </c>
      <c r="E61" s="25">
        <v>57</v>
      </c>
      <c r="F61" s="10">
        <f t="shared" si="0"/>
        <v>234892.25</v>
      </c>
      <c r="G61" s="10">
        <f t="shared" si="1"/>
        <v>113492.25</v>
      </c>
      <c r="H61" s="10">
        <f t="shared" si="2"/>
        <v>2536937</v>
      </c>
      <c r="I61" s="53">
        <f t="shared" si="3"/>
        <v>3398</v>
      </c>
    </row>
    <row r="62" spans="1:9" x14ac:dyDescent="0.35">
      <c r="A62" s="21">
        <v>3398.5</v>
      </c>
      <c r="B62" s="3">
        <v>654794.75</v>
      </c>
      <c r="C62" s="3">
        <f>B62+[1]Pools!$C$4*1000000</f>
        <v>2549794.75</v>
      </c>
      <c r="D62" s="3">
        <v>25765</v>
      </c>
      <c r="E62" s="25">
        <v>58</v>
      </c>
      <c r="F62" s="10">
        <f t="shared" si="0"/>
        <v>235832.75</v>
      </c>
      <c r="G62" s="10">
        <f t="shared" si="1"/>
        <v>113937.75</v>
      </c>
      <c r="H62" s="10">
        <f t="shared" si="2"/>
        <v>2549794.75</v>
      </c>
      <c r="I62" s="53">
        <f t="shared" si="3"/>
        <v>3398.5</v>
      </c>
    </row>
    <row r="63" spans="1:9" x14ac:dyDescent="0.35">
      <c r="A63" s="21">
        <v>3399</v>
      </c>
      <c r="B63" s="3">
        <v>667702</v>
      </c>
      <c r="C63" s="3">
        <f>B63+[1]Pools!$C$4*1000000</f>
        <v>2562702</v>
      </c>
      <c r="D63" s="3">
        <v>25864</v>
      </c>
      <c r="E63" s="25">
        <v>59</v>
      </c>
      <c r="F63" s="10">
        <f t="shared" si="0"/>
        <v>236773.25</v>
      </c>
      <c r="G63" s="10">
        <f t="shared" si="1"/>
        <v>114383.25</v>
      </c>
      <c r="H63" s="10">
        <f t="shared" si="2"/>
        <v>2562702</v>
      </c>
      <c r="I63" s="53">
        <f t="shared" si="3"/>
        <v>3399</v>
      </c>
    </row>
    <row r="64" spans="1:9" x14ac:dyDescent="0.35">
      <c r="A64" s="21">
        <v>3399.5</v>
      </c>
      <c r="B64" s="3">
        <v>680658.75</v>
      </c>
      <c r="C64" s="3">
        <f>B64+[1]Pools!$C$4*1000000</f>
        <v>2575658.75</v>
      </c>
      <c r="D64" s="3">
        <v>25963.000000100001</v>
      </c>
      <c r="E64" s="25">
        <v>60</v>
      </c>
      <c r="F64" s="10">
        <f t="shared" si="0"/>
        <v>237713.75</v>
      </c>
      <c r="G64" s="10">
        <f t="shared" si="1"/>
        <v>114828.75</v>
      </c>
      <c r="H64" s="10">
        <f t="shared" si="2"/>
        <v>2575658.75</v>
      </c>
      <c r="I64" s="53">
        <f t="shared" si="3"/>
        <v>3399.5</v>
      </c>
    </row>
    <row r="65" spans="1:9" x14ac:dyDescent="0.35">
      <c r="A65" s="21">
        <v>3400</v>
      </c>
      <c r="B65" s="3">
        <v>693665</v>
      </c>
      <c r="C65" s="3">
        <f>B65+[1]Pools!$C$4*1000000</f>
        <v>2588665</v>
      </c>
      <c r="D65" s="3">
        <v>26062.000000100001</v>
      </c>
      <c r="E65" s="25">
        <v>61</v>
      </c>
      <c r="F65" s="10">
        <f t="shared" si="0"/>
        <v>238654.25</v>
      </c>
      <c r="G65" s="10">
        <f t="shared" si="1"/>
        <v>115274.25</v>
      </c>
      <c r="H65" s="10">
        <f t="shared" si="2"/>
        <v>2588665</v>
      </c>
      <c r="I65" s="53">
        <f t="shared" si="3"/>
        <v>3400</v>
      </c>
    </row>
    <row r="66" spans="1:9" x14ac:dyDescent="0.35">
      <c r="A66" s="21">
        <v>3400.5</v>
      </c>
      <c r="B66" s="3">
        <v>706720.89</v>
      </c>
      <c r="C66" s="3">
        <f>B66+[1]Pools!$C$4*1000000</f>
        <v>2601720.89</v>
      </c>
      <c r="D66" s="3">
        <v>26161.5700001</v>
      </c>
      <c r="E66" s="25">
        <v>62</v>
      </c>
      <c r="F66" s="10">
        <f t="shared" si="0"/>
        <v>239594.89</v>
      </c>
      <c r="G66" s="10">
        <f t="shared" si="1"/>
        <v>115719.89000000001</v>
      </c>
      <c r="H66" s="10">
        <f t="shared" si="2"/>
        <v>2601720.89</v>
      </c>
      <c r="I66" s="53">
        <f t="shared" si="3"/>
        <v>3400.5</v>
      </c>
    </row>
    <row r="67" spans="1:9" x14ac:dyDescent="0.35">
      <c r="A67" s="21">
        <v>3401</v>
      </c>
      <c r="B67" s="3">
        <v>719826.57</v>
      </c>
      <c r="C67" s="3">
        <f>B67+[1]Pools!$C$4*1000000</f>
        <v>2614826.5699999998</v>
      </c>
      <c r="D67" s="3">
        <v>26261.15</v>
      </c>
      <c r="E67" s="25">
        <v>63</v>
      </c>
      <c r="F67" s="10">
        <f t="shared" si="0"/>
        <v>240535.81999999995</v>
      </c>
      <c r="G67" s="10">
        <f t="shared" si="1"/>
        <v>116165.81999999995</v>
      </c>
      <c r="H67" s="10">
        <f t="shared" si="2"/>
        <v>2614826.5699999998</v>
      </c>
      <c r="I67" s="53">
        <f t="shared" si="3"/>
        <v>3401</v>
      </c>
    </row>
    <row r="68" spans="1:9" x14ac:dyDescent="0.35">
      <c r="A68" s="21">
        <v>3401.5</v>
      </c>
      <c r="B68" s="3">
        <v>732982.04</v>
      </c>
      <c r="C68" s="3">
        <f>B68+[1]Pools!$C$4*1000000</f>
        <v>2627982.04</v>
      </c>
      <c r="D68" s="3">
        <v>26360.720000000001</v>
      </c>
      <c r="E68" s="25">
        <v>64</v>
      </c>
      <c r="F68" s="10">
        <f t="shared" si="0"/>
        <v>241477.04000000004</v>
      </c>
      <c r="G68" s="10">
        <f t="shared" si="1"/>
        <v>116612.04000000004</v>
      </c>
      <c r="H68" s="10">
        <f t="shared" si="2"/>
        <v>2627982.04</v>
      </c>
      <c r="I68" s="53">
        <f t="shared" si="3"/>
        <v>3401.5</v>
      </c>
    </row>
    <row r="69" spans="1:9" x14ac:dyDescent="0.35">
      <c r="A69" s="21">
        <v>3402</v>
      </c>
      <c r="B69" s="3">
        <v>746187.3</v>
      </c>
      <c r="C69" s="3">
        <f>B69+[1]Pools!$C$4*1000000</f>
        <v>2641187.2999999998</v>
      </c>
      <c r="D69" s="3">
        <v>26460.3000001</v>
      </c>
      <c r="E69" s="25">
        <v>65</v>
      </c>
      <c r="F69" s="10">
        <f t="shared" si="0"/>
        <v>242418.55000000005</v>
      </c>
      <c r="G69" s="10">
        <f t="shared" si="1"/>
        <v>117058.55000000005</v>
      </c>
      <c r="H69" s="10">
        <f t="shared" si="2"/>
        <v>2641187.2999999998</v>
      </c>
      <c r="I69" s="53">
        <f t="shared" si="3"/>
        <v>3402</v>
      </c>
    </row>
    <row r="70" spans="1:9" x14ac:dyDescent="0.35">
      <c r="A70" s="21">
        <v>3402.5</v>
      </c>
      <c r="B70" s="3">
        <v>759442.34</v>
      </c>
      <c r="C70" s="3">
        <f>B70+[1]Pools!$C$4*1000000</f>
        <v>2654442.34</v>
      </c>
      <c r="D70" s="3">
        <v>26559.8700001</v>
      </c>
      <c r="E70" s="25">
        <v>66</v>
      </c>
      <c r="F70" s="10">
        <f t="shared" ref="F70:F133" si="4">IF(A70-$F$2&lt;$A$5,NA(),B70-VLOOKUP(A70-$F$2,$A$5:$B$689,2))</f>
        <v>243360.33999999997</v>
      </c>
      <c r="G70" s="10">
        <f t="shared" ref="G70:G133" si="5">IF($A70-G$2&lt;$A$5,NA(),$B70-VLOOKUP($A70-G$2,$A$5:$B$689,2))</f>
        <v>117505.33999999997</v>
      </c>
      <c r="H70" s="10">
        <f t="shared" ref="H70:H133" si="6">C70</f>
        <v>2654442.34</v>
      </c>
      <c r="I70" s="53">
        <f t="shared" ref="I70:I133" si="7">A70</f>
        <v>3402.5</v>
      </c>
    </row>
    <row r="71" spans="1:9" x14ac:dyDescent="0.35">
      <c r="A71" s="21">
        <v>3403</v>
      </c>
      <c r="B71" s="3">
        <v>772747.17</v>
      </c>
      <c r="C71" s="3">
        <f>B71+[1]Pools!$C$4*1000000</f>
        <v>2667747.17</v>
      </c>
      <c r="D71" s="3">
        <v>26659.45</v>
      </c>
      <c r="E71" s="25">
        <v>67</v>
      </c>
      <c r="F71" s="10">
        <f t="shared" si="4"/>
        <v>244302.42000000004</v>
      </c>
      <c r="G71" s="10">
        <f t="shared" si="5"/>
        <v>117952.42000000004</v>
      </c>
      <c r="H71" s="10">
        <f t="shared" si="6"/>
        <v>2667747.17</v>
      </c>
      <c r="I71" s="53">
        <f t="shared" si="7"/>
        <v>3403</v>
      </c>
    </row>
    <row r="72" spans="1:9" x14ac:dyDescent="0.35">
      <c r="A72" s="21">
        <v>3403.5</v>
      </c>
      <c r="B72" s="3">
        <v>786101.79</v>
      </c>
      <c r="C72" s="3">
        <f>B72+[1]Pools!$C$4*1000000</f>
        <v>2681101.79</v>
      </c>
      <c r="D72" s="3">
        <v>26759.02</v>
      </c>
      <c r="E72" s="25">
        <v>68</v>
      </c>
      <c r="F72" s="10">
        <f t="shared" si="4"/>
        <v>245244.79000000004</v>
      </c>
      <c r="G72" s="10">
        <f t="shared" si="5"/>
        <v>118399.79000000004</v>
      </c>
      <c r="H72" s="10">
        <f t="shared" si="6"/>
        <v>2681101.79</v>
      </c>
      <c r="I72" s="53">
        <f t="shared" si="7"/>
        <v>3403.5</v>
      </c>
    </row>
    <row r="73" spans="1:9" x14ac:dyDescent="0.35">
      <c r="A73" s="21">
        <v>3404</v>
      </c>
      <c r="B73" s="3">
        <v>799506.2</v>
      </c>
      <c r="C73" s="3">
        <f>B73+[1]Pools!$C$4*1000000</f>
        <v>2694506.2</v>
      </c>
      <c r="D73" s="3">
        <v>26858.600000099999</v>
      </c>
      <c r="E73" s="25">
        <v>69</v>
      </c>
      <c r="F73" s="10">
        <f t="shared" si="4"/>
        <v>246187.44999999995</v>
      </c>
      <c r="G73" s="10">
        <f t="shared" si="5"/>
        <v>118847.44999999995</v>
      </c>
      <c r="H73" s="10">
        <f t="shared" si="6"/>
        <v>2694506.2</v>
      </c>
      <c r="I73" s="53">
        <f t="shared" si="7"/>
        <v>3404</v>
      </c>
    </row>
    <row r="74" spans="1:9" x14ac:dyDescent="0.35">
      <c r="A74" s="21">
        <v>3404.5</v>
      </c>
      <c r="B74" s="3">
        <v>812960.39</v>
      </c>
      <c r="C74" s="3">
        <f>B74+[1]Pools!$C$4*1000000</f>
        <v>2707960.39</v>
      </c>
      <c r="D74" s="3">
        <v>26958.170000099999</v>
      </c>
      <c r="E74" s="25">
        <v>70</v>
      </c>
      <c r="F74" s="10">
        <f t="shared" si="4"/>
        <v>247130.39</v>
      </c>
      <c r="G74" s="10">
        <f t="shared" si="5"/>
        <v>119295.39000000001</v>
      </c>
      <c r="H74" s="10">
        <f t="shared" si="6"/>
        <v>2707960.39</v>
      </c>
      <c r="I74" s="53">
        <f t="shared" si="7"/>
        <v>3404.5</v>
      </c>
    </row>
    <row r="75" spans="1:9" x14ac:dyDescent="0.35">
      <c r="A75" s="21">
        <v>3405</v>
      </c>
      <c r="B75" s="3">
        <v>826464.37000400003</v>
      </c>
      <c r="C75" s="3">
        <f>B75+[1]Pools!$C$4*1000000</f>
        <v>2721464.3700040001</v>
      </c>
      <c r="D75" s="3">
        <v>27057.75</v>
      </c>
      <c r="E75" s="25">
        <v>71</v>
      </c>
      <c r="F75" s="10">
        <f t="shared" si="4"/>
        <v>248073.62000400003</v>
      </c>
      <c r="G75" s="10">
        <f t="shared" si="5"/>
        <v>119743.48000400001</v>
      </c>
      <c r="H75" s="10">
        <f t="shared" si="6"/>
        <v>2721464.3700040001</v>
      </c>
      <c r="I75" s="53">
        <f t="shared" si="7"/>
        <v>3405</v>
      </c>
    </row>
    <row r="76" spans="1:9" x14ac:dyDescent="0.35">
      <c r="A76" s="21">
        <v>3405.5</v>
      </c>
      <c r="B76" s="3">
        <v>840018.14</v>
      </c>
      <c r="C76" s="3">
        <f>B76+[1]Pools!$C$4*1000000</f>
        <v>2735018.14</v>
      </c>
      <c r="D76" s="3">
        <v>27157.32</v>
      </c>
      <c r="E76" s="25">
        <v>72</v>
      </c>
      <c r="F76" s="10">
        <f t="shared" si="4"/>
        <v>249017.14</v>
      </c>
      <c r="G76" s="10">
        <f t="shared" si="5"/>
        <v>120191.57000000007</v>
      </c>
      <c r="H76" s="10">
        <f t="shared" si="6"/>
        <v>2735018.14</v>
      </c>
      <c r="I76" s="53">
        <f t="shared" si="7"/>
        <v>3405.5</v>
      </c>
    </row>
    <row r="77" spans="1:9" x14ac:dyDescent="0.35">
      <c r="A77" s="21">
        <v>3406</v>
      </c>
      <c r="B77" s="3">
        <v>853621.70000299998</v>
      </c>
      <c r="C77" s="3">
        <f>B77+[1]Pools!$C$4*1000000</f>
        <v>2748621.700003</v>
      </c>
      <c r="D77" s="3">
        <v>27256.900000099999</v>
      </c>
      <c r="E77" s="25">
        <v>73</v>
      </c>
      <c r="F77" s="10">
        <f t="shared" si="4"/>
        <v>249960.95000299998</v>
      </c>
      <c r="G77" s="10">
        <f t="shared" si="5"/>
        <v>120639.66000299994</v>
      </c>
      <c r="H77" s="10">
        <f t="shared" si="6"/>
        <v>2748621.700003</v>
      </c>
      <c r="I77" s="53">
        <f t="shared" si="7"/>
        <v>3406</v>
      </c>
    </row>
    <row r="78" spans="1:9" x14ac:dyDescent="0.35">
      <c r="A78" s="21">
        <v>3406.5</v>
      </c>
      <c r="B78" s="3">
        <v>867275.04000100004</v>
      </c>
      <c r="C78" s="3">
        <f>B78+[1]Pools!$C$4*1000000</f>
        <v>2762275.0400010003</v>
      </c>
      <c r="D78" s="3">
        <v>27356.470000099998</v>
      </c>
      <c r="E78" s="25">
        <v>74</v>
      </c>
      <c r="F78" s="10">
        <f t="shared" si="4"/>
        <v>250905.04000100004</v>
      </c>
      <c r="G78" s="10">
        <f t="shared" si="5"/>
        <v>121087.740001</v>
      </c>
      <c r="H78" s="10">
        <f t="shared" si="6"/>
        <v>2762275.0400010003</v>
      </c>
      <c r="I78" s="53">
        <f t="shared" si="7"/>
        <v>3406.5</v>
      </c>
    </row>
    <row r="79" spans="1:9" x14ac:dyDescent="0.35">
      <c r="A79" s="21">
        <v>3407</v>
      </c>
      <c r="B79" s="3">
        <v>880978.16999900003</v>
      </c>
      <c r="C79" s="3">
        <f>B79+[1]Pools!$C$4*1000000</f>
        <v>2775978.1699990002</v>
      </c>
      <c r="D79" s="3">
        <v>27456.049999899999</v>
      </c>
      <c r="E79" s="25">
        <v>75</v>
      </c>
      <c r="F79" s="10">
        <f t="shared" si="4"/>
        <v>251849.41999900003</v>
      </c>
      <c r="G79" s="10">
        <f t="shared" si="5"/>
        <v>121535.82999900007</v>
      </c>
      <c r="H79" s="10">
        <f t="shared" si="6"/>
        <v>2775978.1699990002</v>
      </c>
      <c r="I79" s="53">
        <f t="shared" si="7"/>
        <v>3407</v>
      </c>
    </row>
    <row r="80" spans="1:9" x14ac:dyDescent="0.35">
      <c r="A80" s="21">
        <v>3407.5</v>
      </c>
      <c r="B80" s="3">
        <v>894731.08999699994</v>
      </c>
      <c r="C80" s="3">
        <f>B80+[1]Pools!$C$4*1000000</f>
        <v>2789731.0899970001</v>
      </c>
      <c r="D80" s="3">
        <v>27555.619999899998</v>
      </c>
      <c r="E80" s="25">
        <v>76</v>
      </c>
      <c r="F80" s="10">
        <f t="shared" si="4"/>
        <v>252794.08999699994</v>
      </c>
      <c r="G80" s="10">
        <f t="shared" si="5"/>
        <v>121983.9199969999</v>
      </c>
      <c r="H80" s="10">
        <f t="shared" si="6"/>
        <v>2789731.0899970001</v>
      </c>
      <c r="I80" s="53">
        <f t="shared" si="7"/>
        <v>3407.5</v>
      </c>
    </row>
    <row r="81" spans="1:9" x14ac:dyDescent="0.35">
      <c r="A81" s="21">
        <v>3408</v>
      </c>
      <c r="B81" s="3">
        <v>908533.80000199995</v>
      </c>
      <c r="C81" s="3">
        <f>B81+[1]Pools!$C$4*1000000</f>
        <v>2803533.8000019998</v>
      </c>
      <c r="D81" s="3">
        <v>27655.200000100001</v>
      </c>
      <c r="E81" s="25">
        <v>77</v>
      </c>
      <c r="F81" s="10">
        <f t="shared" si="4"/>
        <v>253739.05000199995</v>
      </c>
      <c r="G81" s="10">
        <f t="shared" si="5"/>
        <v>122432.01000199991</v>
      </c>
      <c r="H81" s="10">
        <f t="shared" si="6"/>
        <v>2803533.8000019998</v>
      </c>
      <c r="I81" s="53">
        <f t="shared" si="7"/>
        <v>3408</v>
      </c>
    </row>
    <row r="82" spans="1:9" x14ac:dyDescent="0.35">
      <c r="A82" s="21">
        <v>3408.5</v>
      </c>
      <c r="B82" s="3">
        <v>922386.29000200005</v>
      </c>
      <c r="C82" s="3">
        <f>B82+[1]Pools!$C$4*1000000</f>
        <v>2817386.2900020001</v>
      </c>
      <c r="D82" s="3">
        <v>27754.770000100001</v>
      </c>
      <c r="E82" s="25">
        <v>78</v>
      </c>
      <c r="F82" s="10">
        <f t="shared" si="4"/>
        <v>254684.29000200005</v>
      </c>
      <c r="G82" s="10">
        <f t="shared" si="5"/>
        <v>122880.0900020001</v>
      </c>
      <c r="H82" s="10">
        <f t="shared" si="6"/>
        <v>2817386.2900020001</v>
      </c>
      <c r="I82" s="53">
        <f t="shared" si="7"/>
        <v>3408.5</v>
      </c>
    </row>
    <row r="83" spans="1:9" x14ac:dyDescent="0.35">
      <c r="A83" s="21">
        <v>3409</v>
      </c>
      <c r="B83" s="3">
        <v>936288.57000099996</v>
      </c>
      <c r="C83" s="3">
        <f>B83+[1]Pools!$C$4*1000000</f>
        <v>2831288.5700010001</v>
      </c>
      <c r="D83" s="3">
        <v>27854.349999900001</v>
      </c>
      <c r="E83" s="25">
        <v>79</v>
      </c>
      <c r="F83" s="10">
        <f t="shared" si="4"/>
        <v>255629.82000099996</v>
      </c>
      <c r="G83" s="10">
        <f t="shared" si="5"/>
        <v>123328.18000099994</v>
      </c>
      <c r="H83" s="10">
        <f t="shared" si="6"/>
        <v>2831288.5700010001</v>
      </c>
      <c r="I83" s="53">
        <f t="shared" si="7"/>
        <v>3409</v>
      </c>
    </row>
    <row r="84" spans="1:9" x14ac:dyDescent="0.35">
      <c r="A84" s="21">
        <v>3409.5</v>
      </c>
      <c r="B84" s="3">
        <v>950240.64</v>
      </c>
      <c r="C84" s="3">
        <f>B84+[1]Pools!$C$4*1000000</f>
        <v>2845240.64</v>
      </c>
      <c r="D84" s="3">
        <v>27953.919999900001</v>
      </c>
      <c r="E84" s="25">
        <v>80</v>
      </c>
      <c r="F84" s="10">
        <f t="shared" si="4"/>
        <v>256575.64</v>
      </c>
      <c r="G84" s="10">
        <f t="shared" si="5"/>
        <v>123776.26999599999</v>
      </c>
      <c r="H84" s="10">
        <f t="shared" si="6"/>
        <v>2845240.64</v>
      </c>
      <c r="I84" s="53">
        <f t="shared" si="7"/>
        <v>3409.5</v>
      </c>
    </row>
    <row r="85" spans="1:9" x14ac:dyDescent="0.35">
      <c r="A85" s="21">
        <v>3410</v>
      </c>
      <c r="B85" s="3">
        <v>964242.49999899999</v>
      </c>
      <c r="C85" s="3">
        <f>B85+[1]Pools!$C$4*1000000</f>
        <v>2859242.4999989998</v>
      </c>
      <c r="D85" s="3">
        <v>28053.5</v>
      </c>
      <c r="E85" s="25">
        <v>81</v>
      </c>
      <c r="F85" s="10">
        <f t="shared" si="4"/>
        <v>257521.60999899998</v>
      </c>
      <c r="G85" s="10">
        <f t="shared" si="5"/>
        <v>124224.35999899998</v>
      </c>
      <c r="H85" s="10">
        <f t="shared" si="6"/>
        <v>2859242.4999989998</v>
      </c>
      <c r="I85" s="53">
        <f t="shared" si="7"/>
        <v>3410</v>
      </c>
    </row>
    <row r="86" spans="1:9" x14ac:dyDescent="0.35">
      <c r="A86" s="21">
        <v>3410.5</v>
      </c>
      <c r="B86" s="3">
        <v>978294.14000100002</v>
      </c>
      <c r="C86" s="3">
        <f>B86+[1]Pools!$C$4*1000000</f>
        <v>2873294.1400009999</v>
      </c>
      <c r="D86" s="3">
        <v>28153.0700001</v>
      </c>
      <c r="E86" s="25">
        <v>82</v>
      </c>
      <c r="F86" s="10">
        <f t="shared" si="4"/>
        <v>258467.57000100007</v>
      </c>
      <c r="G86" s="10">
        <f t="shared" si="5"/>
        <v>124672.43999800005</v>
      </c>
      <c r="H86" s="10">
        <f t="shared" si="6"/>
        <v>2873294.1400009999</v>
      </c>
      <c r="I86" s="53">
        <f t="shared" si="7"/>
        <v>3410.5</v>
      </c>
    </row>
    <row r="87" spans="1:9" x14ac:dyDescent="0.35">
      <c r="A87" s="21">
        <v>3411</v>
      </c>
      <c r="B87" s="3">
        <v>992395.57000199996</v>
      </c>
      <c r="C87" s="3">
        <f>B87+[1]Pools!$C$4*1000000</f>
        <v>2887395.5700019998</v>
      </c>
      <c r="D87" s="3">
        <v>28252.649999900001</v>
      </c>
      <c r="E87" s="25">
        <v>83</v>
      </c>
      <c r="F87" s="10">
        <f t="shared" si="4"/>
        <v>259413.53000199993</v>
      </c>
      <c r="G87" s="10">
        <f t="shared" si="5"/>
        <v>125120.53000099992</v>
      </c>
      <c r="H87" s="10">
        <f t="shared" si="6"/>
        <v>2887395.5700019998</v>
      </c>
      <c r="I87" s="53">
        <f t="shared" si="7"/>
        <v>3411</v>
      </c>
    </row>
    <row r="88" spans="1:9" x14ac:dyDescent="0.35">
      <c r="A88" s="21">
        <v>3411.5</v>
      </c>
      <c r="B88" s="3">
        <v>1006546.79</v>
      </c>
      <c r="C88" s="3">
        <f>B88+[1]Pools!$C$4*1000000</f>
        <v>2901546.79</v>
      </c>
      <c r="D88" s="3">
        <v>28352.2199999</v>
      </c>
      <c r="E88" s="25">
        <v>84</v>
      </c>
      <c r="F88" s="10">
        <f t="shared" si="4"/>
        <v>260359.49</v>
      </c>
      <c r="G88" s="10">
        <f t="shared" si="5"/>
        <v>125568.620001</v>
      </c>
      <c r="H88" s="10">
        <f t="shared" si="6"/>
        <v>2901546.79</v>
      </c>
      <c r="I88" s="53">
        <f t="shared" si="7"/>
        <v>3411.5</v>
      </c>
    </row>
    <row r="89" spans="1:9" x14ac:dyDescent="0.35">
      <c r="A89" s="21">
        <v>3412</v>
      </c>
      <c r="B89" s="3">
        <v>1020747.8</v>
      </c>
      <c r="C89" s="3">
        <f>B89+[1]Pools!$C$4*1000000</f>
        <v>2915747.8</v>
      </c>
      <c r="D89" s="3">
        <v>28451.8</v>
      </c>
      <c r="E89" s="25">
        <v>85</v>
      </c>
      <c r="F89" s="10">
        <f t="shared" si="4"/>
        <v>261305.46000000008</v>
      </c>
      <c r="G89" s="10">
        <f t="shared" si="5"/>
        <v>126016.7100030001</v>
      </c>
      <c r="H89" s="10">
        <f t="shared" si="6"/>
        <v>2915747.8</v>
      </c>
      <c r="I89" s="53">
        <f t="shared" si="7"/>
        <v>3412</v>
      </c>
    </row>
    <row r="90" spans="1:9" x14ac:dyDescent="0.35">
      <c r="A90" s="21">
        <v>3412.5</v>
      </c>
      <c r="B90" s="3">
        <v>1034998.59</v>
      </c>
      <c r="C90" s="3">
        <f>B90+[1]Pools!$C$4*1000000</f>
        <v>2929998.59</v>
      </c>
      <c r="D90" s="3">
        <v>28551.37</v>
      </c>
      <c r="E90" s="25">
        <v>86</v>
      </c>
      <c r="F90" s="10">
        <f t="shared" si="4"/>
        <v>262251.41999999993</v>
      </c>
      <c r="G90" s="10">
        <f t="shared" si="5"/>
        <v>126464.78999800002</v>
      </c>
      <c r="H90" s="10">
        <f t="shared" si="6"/>
        <v>2929998.59</v>
      </c>
      <c r="I90" s="53">
        <f t="shared" si="7"/>
        <v>3412.5</v>
      </c>
    </row>
    <row r="91" spans="1:9" x14ac:dyDescent="0.35">
      <c r="A91" s="21">
        <v>3413</v>
      </c>
      <c r="B91" s="3">
        <v>1049299.17</v>
      </c>
      <c r="C91" s="3">
        <f>B91+[1]Pools!$C$4*1000000</f>
        <v>2944299.17</v>
      </c>
      <c r="D91" s="3">
        <v>28650.9499999</v>
      </c>
      <c r="E91" s="25">
        <v>87</v>
      </c>
      <c r="F91" s="10">
        <f t="shared" si="4"/>
        <v>263197.37999999989</v>
      </c>
      <c r="G91" s="10">
        <f t="shared" si="5"/>
        <v>126912.87999799987</v>
      </c>
      <c r="H91" s="10">
        <f t="shared" si="6"/>
        <v>2944299.17</v>
      </c>
      <c r="I91" s="53">
        <f t="shared" si="7"/>
        <v>3413</v>
      </c>
    </row>
    <row r="92" spans="1:9" x14ac:dyDescent="0.35">
      <c r="A92" s="21">
        <v>3413.5</v>
      </c>
      <c r="B92" s="3">
        <v>1063649.54</v>
      </c>
      <c r="C92" s="3">
        <f>B92+[1]Pools!$C$4*1000000</f>
        <v>2958649.54</v>
      </c>
      <c r="D92" s="3">
        <v>28750.5199999</v>
      </c>
      <c r="E92" s="25">
        <v>88</v>
      </c>
      <c r="F92" s="10">
        <f t="shared" si="4"/>
        <v>264143.34000000008</v>
      </c>
      <c r="G92" s="10">
        <f t="shared" si="5"/>
        <v>127360.96999900008</v>
      </c>
      <c r="H92" s="10">
        <f t="shared" si="6"/>
        <v>2958649.54</v>
      </c>
      <c r="I92" s="53">
        <f t="shared" si="7"/>
        <v>3413.5</v>
      </c>
    </row>
    <row r="93" spans="1:9" x14ac:dyDescent="0.35">
      <c r="A93" s="21">
        <v>3414</v>
      </c>
      <c r="B93" s="3">
        <v>1078049.7</v>
      </c>
      <c r="C93" s="3">
        <f>B93+[1]Pools!$C$4*1000000</f>
        <v>2973049.7</v>
      </c>
      <c r="D93" s="3">
        <v>28850.1</v>
      </c>
      <c r="E93" s="25">
        <v>89</v>
      </c>
      <c r="F93" s="10">
        <f t="shared" si="4"/>
        <v>265089.30999999994</v>
      </c>
      <c r="G93" s="10">
        <f t="shared" si="5"/>
        <v>127809.05999999994</v>
      </c>
      <c r="H93" s="10">
        <f t="shared" si="6"/>
        <v>2973049.7</v>
      </c>
      <c r="I93" s="53">
        <f t="shared" si="7"/>
        <v>3414</v>
      </c>
    </row>
    <row r="94" spans="1:9" x14ac:dyDescent="0.35">
      <c r="A94" s="21">
        <v>3414.5</v>
      </c>
      <c r="B94" s="3">
        <v>1092499.6399999999</v>
      </c>
      <c r="C94" s="3">
        <f>B94+[1]Pools!$C$4*1000000</f>
        <v>2987499.6399999997</v>
      </c>
      <c r="D94" s="3">
        <v>28949.67</v>
      </c>
      <c r="E94" s="25">
        <v>90</v>
      </c>
      <c r="F94" s="10">
        <f t="shared" si="4"/>
        <v>266035.26999599987</v>
      </c>
      <c r="G94" s="10">
        <f t="shared" si="5"/>
        <v>128257.14000099991</v>
      </c>
      <c r="H94" s="10">
        <f t="shared" si="6"/>
        <v>2987499.6399999997</v>
      </c>
      <c r="I94" s="53">
        <f t="shared" si="7"/>
        <v>3414.5</v>
      </c>
    </row>
    <row r="95" spans="1:9" x14ac:dyDescent="0.35">
      <c r="A95" s="21">
        <v>3415</v>
      </c>
      <c r="B95" s="3">
        <v>1106999.3700000001</v>
      </c>
      <c r="C95" s="3">
        <f>B95+[1]Pools!$C$4*1000000</f>
        <v>3001999.37</v>
      </c>
      <c r="D95" s="3">
        <v>29049.249999899999</v>
      </c>
      <c r="E95" s="25">
        <v>91</v>
      </c>
      <c r="F95" s="10">
        <f t="shared" si="4"/>
        <v>266981.2300000001</v>
      </c>
      <c r="G95" s="10">
        <f t="shared" si="5"/>
        <v>128705.22999900009</v>
      </c>
      <c r="H95" s="10">
        <f t="shared" si="6"/>
        <v>3001999.37</v>
      </c>
      <c r="I95" s="53">
        <f t="shared" si="7"/>
        <v>3415</v>
      </c>
    </row>
    <row r="96" spans="1:9" x14ac:dyDescent="0.35">
      <c r="A96" s="21">
        <v>3415.5</v>
      </c>
      <c r="B96" s="3">
        <v>1121548.8899999999</v>
      </c>
      <c r="C96" s="3">
        <f>B96+[1]Pools!$C$4*1000000</f>
        <v>3016548.8899999997</v>
      </c>
      <c r="D96" s="3">
        <v>29148.819999899999</v>
      </c>
      <c r="E96" s="25">
        <v>92</v>
      </c>
      <c r="F96" s="10">
        <f t="shared" si="4"/>
        <v>267927.18999699992</v>
      </c>
      <c r="G96" s="10">
        <f t="shared" si="5"/>
        <v>129153.31999799993</v>
      </c>
      <c r="H96" s="10">
        <f t="shared" si="6"/>
        <v>3016548.8899999997</v>
      </c>
      <c r="I96" s="53">
        <f t="shared" si="7"/>
        <v>3415.5</v>
      </c>
    </row>
    <row r="97" spans="1:9" x14ac:dyDescent="0.35">
      <c r="A97" s="21">
        <v>3416</v>
      </c>
      <c r="B97" s="3">
        <v>1136148.2</v>
      </c>
      <c r="C97" s="3">
        <f>B97+[1]Pools!$C$4*1000000</f>
        <v>3031148.2</v>
      </c>
      <c r="D97" s="3">
        <v>29248.400000000001</v>
      </c>
      <c r="E97" s="25">
        <v>93</v>
      </c>
      <c r="F97" s="10">
        <f t="shared" si="4"/>
        <v>268873.15999899991</v>
      </c>
      <c r="G97" s="10">
        <f t="shared" si="5"/>
        <v>129601.40999999992</v>
      </c>
      <c r="H97" s="10">
        <f t="shared" si="6"/>
        <v>3031148.2</v>
      </c>
      <c r="I97" s="53">
        <f t="shared" si="7"/>
        <v>3416</v>
      </c>
    </row>
    <row r="98" spans="1:9" x14ac:dyDescent="0.35">
      <c r="A98" s="21">
        <v>3416.5</v>
      </c>
      <c r="B98" s="3">
        <v>1150797.29</v>
      </c>
      <c r="C98" s="3">
        <f>B98+[1]Pools!$C$4*1000000</f>
        <v>3045797.29</v>
      </c>
      <c r="D98" s="3">
        <v>29347.97</v>
      </c>
      <c r="E98" s="25">
        <v>94</v>
      </c>
      <c r="F98" s="10">
        <f t="shared" si="4"/>
        <v>269819.120001</v>
      </c>
      <c r="G98" s="10">
        <f t="shared" si="5"/>
        <v>130049.48999999999</v>
      </c>
      <c r="H98" s="10">
        <f t="shared" si="6"/>
        <v>3045797.29</v>
      </c>
      <c r="I98" s="53">
        <f t="shared" si="7"/>
        <v>3416.5</v>
      </c>
    </row>
    <row r="99" spans="1:9" x14ac:dyDescent="0.35">
      <c r="A99" s="21">
        <v>3417</v>
      </c>
      <c r="B99" s="3">
        <v>1165496.17</v>
      </c>
      <c r="C99" s="3">
        <f>B99+[1]Pools!$C$4*1000000</f>
        <v>3060496.17</v>
      </c>
      <c r="D99" s="3">
        <v>29447.549999899999</v>
      </c>
      <c r="E99" s="25">
        <v>95</v>
      </c>
      <c r="F99" s="10">
        <f t="shared" si="4"/>
        <v>270765.08000299998</v>
      </c>
      <c r="G99" s="10">
        <f t="shared" si="5"/>
        <v>130497.57999999996</v>
      </c>
      <c r="H99" s="10">
        <f t="shared" si="6"/>
        <v>3060496.17</v>
      </c>
      <c r="I99" s="53">
        <f t="shared" si="7"/>
        <v>3417</v>
      </c>
    </row>
    <row r="100" spans="1:9" x14ac:dyDescent="0.35">
      <c r="A100" s="21">
        <v>3417.5</v>
      </c>
      <c r="B100" s="3">
        <v>1180244.8400000001</v>
      </c>
      <c r="C100" s="3">
        <f>B100+[1]Pools!$C$4*1000000</f>
        <v>3075244.84</v>
      </c>
      <c r="D100" s="3">
        <v>29547.119999899998</v>
      </c>
      <c r="E100" s="25">
        <v>96</v>
      </c>
      <c r="F100" s="10">
        <f t="shared" si="4"/>
        <v>271711.03999800014</v>
      </c>
      <c r="G100" s="10">
        <f t="shared" si="5"/>
        <v>130945.67000000016</v>
      </c>
      <c r="H100" s="10">
        <f t="shared" si="6"/>
        <v>3075244.84</v>
      </c>
      <c r="I100" s="53">
        <f t="shared" si="7"/>
        <v>3417.5</v>
      </c>
    </row>
    <row r="101" spans="1:9" x14ac:dyDescent="0.35">
      <c r="A101" s="21">
        <v>3418</v>
      </c>
      <c r="B101" s="3">
        <v>1195043.3</v>
      </c>
      <c r="C101" s="3">
        <f>B101+[1]Pools!$C$4*1000000</f>
        <v>3090043.3</v>
      </c>
      <c r="D101" s="3">
        <v>29646.7</v>
      </c>
      <c r="E101" s="25">
        <v>97</v>
      </c>
      <c r="F101" s="10">
        <f t="shared" si="4"/>
        <v>272657.00999799999</v>
      </c>
      <c r="G101" s="10">
        <f t="shared" si="5"/>
        <v>131393.76</v>
      </c>
      <c r="H101" s="10">
        <f t="shared" si="6"/>
        <v>3090043.3</v>
      </c>
      <c r="I101" s="53">
        <f t="shared" si="7"/>
        <v>3418</v>
      </c>
    </row>
    <row r="102" spans="1:9" x14ac:dyDescent="0.35">
      <c r="A102" s="21">
        <v>3418.5</v>
      </c>
      <c r="B102" s="3">
        <v>1209891.54</v>
      </c>
      <c r="C102" s="3">
        <f>B102+[1]Pools!$C$4*1000000</f>
        <v>3104891.54</v>
      </c>
      <c r="D102" s="3">
        <v>29746.27</v>
      </c>
      <c r="E102" s="25">
        <v>98</v>
      </c>
      <c r="F102" s="10">
        <f t="shared" si="4"/>
        <v>273602.96999900008</v>
      </c>
      <c r="G102" s="10">
        <f t="shared" si="5"/>
        <v>131841.84000000008</v>
      </c>
      <c r="H102" s="10">
        <f t="shared" si="6"/>
        <v>3104891.54</v>
      </c>
      <c r="I102" s="53">
        <f t="shared" si="7"/>
        <v>3418.5</v>
      </c>
    </row>
    <row r="103" spans="1:9" x14ac:dyDescent="0.35">
      <c r="A103" s="21">
        <v>3419</v>
      </c>
      <c r="B103" s="3">
        <v>1224789.57</v>
      </c>
      <c r="C103" s="3">
        <f>B103+[1]Pools!$C$4*1000000</f>
        <v>3119789.5700000003</v>
      </c>
      <c r="D103" s="3">
        <v>29845.849999900001</v>
      </c>
      <c r="E103" s="25">
        <v>99</v>
      </c>
      <c r="F103" s="10">
        <f t="shared" si="4"/>
        <v>274548.93000000005</v>
      </c>
      <c r="G103" s="10">
        <f t="shared" si="5"/>
        <v>132289.93000000017</v>
      </c>
      <c r="H103" s="10">
        <f t="shared" si="6"/>
        <v>3119789.5700000003</v>
      </c>
      <c r="I103" s="53">
        <f t="shared" si="7"/>
        <v>3419</v>
      </c>
    </row>
    <row r="104" spans="1:9" x14ac:dyDescent="0.35">
      <c r="A104" s="21">
        <v>3419.5</v>
      </c>
      <c r="B104" s="3">
        <v>1239737.3899999999</v>
      </c>
      <c r="C104" s="3">
        <f>B104+[1]Pools!$C$4*1000000</f>
        <v>3134737.3899999997</v>
      </c>
      <c r="D104" s="3">
        <v>29945.419999900001</v>
      </c>
      <c r="E104" s="25">
        <v>100</v>
      </c>
      <c r="F104" s="10">
        <f t="shared" si="4"/>
        <v>275494.89000099991</v>
      </c>
      <c r="G104" s="10">
        <f t="shared" si="5"/>
        <v>132738.01999999979</v>
      </c>
      <c r="H104" s="10">
        <f t="shared" si="6"/>
        <v>3134737.3899999997</v>
      </c>
      <c r="I104" s="53">
        <f t="shared" si="7"/>
        <v>3419.5</v>
      </c>
    </row>
    <row r="105" spans="1:9" x14ac:dyDescent="0.35">
      <c r="A105" s="21">
        <v>3420</v>
      </c>
      <c r="B105" s="3">
        <v>1254735</v>
      </c>
      <c r="C105" s="3">
        <f>B105+[1]Pools!$C$4*1000000</f>
        <v>3149735</v>
      </c>
      <c r="D105" s="3">
        <v>30045</v>
      </c>
      <c r="E105" s="25">
        <v>101</v>
      </c>
      <c r="F105" s="10">
        <f t="shared" si="4"/>
        <v>276440.85999899998</v>
      </c>
      <c r="G105" s="10">
        <f t="shared" si="5"/>
        <v>133186.1100000001</v>
      </c>
      <c r="H105" s="10">
        <f t="shared" si="6"/>
        <v>3149735</v>
      </c>
      <c r="I105" s="53">
        <f t="shared" si="7"/>
        <v>3420</v>
      </c>
    </row>
    <row r="106" spans="1:9" x14ac:dyDescent="0.35">
      <c r="A106" s="21">
        <v>3420.5</v>
      </c>
      <c r="B106" s="3">
        <v>1269786.5900000001</v>
      </c>
      <c r="C106" s="3">
        <f>B106+[1]Pools!$C$4*1000000</f>
        <v>3164786.59</v>
      </c>
      <c r="D106" s="3">
        <v>30161.350000099999</v>
      </c>
      <c r="E106" s="25">
        <v>102</v>
      </c>
      <c r="F106" s="10">
        <f t="shared" si="4"/>
        <v>277391.01999800012</v>
      </c>
      <c r="G106" s="10">
        <f t="shared" si="5"/>
        <v>133638.39000000013</v>
      </c>
      <c r="H106" s="10">
        <f t="shared" si="6"/>
        <v>3164786.59</v>
      </c>
      <c r="I106" s="53">
        <f t="shared" si="7"/>
        <v>3420.5</v>
      </c>
    </row>
    <row r="107" spans="1:9" x14ac:dyDescent="0.35">
      <c r="A107" s="21">
        <v>3421</v>
      </c>
      <c r="B107" s="3">
        <v>1284896.3500000001</v>
      </c>
      <c r="C107" s="3">
        <f>B107+[1]Pools!$C$4*1000000</f>
        <v>3179896.35</v>
      </c>
      <c r="D107" s="3">
        <v>30277.700000100001</v>
      </c>
      <c r="E107" s="25">
        <v>103</v>
      </c>
      <c r="F107" s="10">
        <f t="shared" si="4"/>
        <v>278349.56000000006</v>
      </c>
      <c r="G107" s="10">
        <f t="shared" si="5"/>
        <v>134099.06000000006</v>
      </c>
      <c r="H107" s="10">
        <f t="shared" si="6"/>
        <v>3179896.35</v>
      </c>
      <c r="I107" s="53">
        <f t="shared" si="7"/>
        <v>3421</v>
      </c>
    </row>
    <row r="108" spans="1:9" x14ac:dyDescent="0.35">
      <c r="A108" s="21">
        <v>3421.5</v>
      </c>
      <c r="B108" s="3">
        <v>1300064.29</v>
      </c>
      <c r="C108" s="3">
        <f>B108+[1]Pools!$C$4*1000000</f>
        <v>3195064.29</v>
      </c>
      <c r="D108" s="3">
        <v>30394.049999899999</v>
      </c>
      <c r="E108" s="25">
        <v>104</v>
      </c>
      <c r="F108" s="10">
        <f t="shared" si="4"/>
        <v>279316.49</v>
      </c>
      <c r="G108" s="10">
        <f t="shared" si="5"/>
        <v>134568.12000000011</v>
      </c>
      <c r="H108" s="10">
        <f t="shared" si="6"/>
        <v>3195064.29</v>
      </c>
      <c r="I108" s="53">
        <f t="shared" si="7"/>
        <v>3421.5</v>
      </c>
    </row>
    <row r="109" spans="1:9" x14ac:dyDescent="0.35">
      <c r="A109" s="21">
        <v>3422</v>
      </c>
      <c r="B109" s="3">
        <v>1315290.3999999999</v>
      </c>
      <c r="C109" s="3">
        <f>B109+[1]Pools!$C$4*1000000</f>
        <v>3210290.4</v>
      </c>
      <c r="D109" s="3">
        <v>30510.400000000001</v>
      </c>
      <c r="E109" s="25">
        <v>105</v>
      </c>
      <c r="F109" s="10">
        <f t="shared" si="4"/>
        <v>280291.80999999994</v>
      </c>
      <c r="G109" s="10">
        <f t="shared" si="5"/>
        <v>135045.55999999982</v>
      </c>
      <c r="H109" s="10">
        <f t="shared" si="6"/>
        <v>3210290.4</v>
      </c>
      <c r="I109" s="53">
        <f t="shared" si="7"/>
        <v>3422</v>
      </c>
    </row>
    <row r="110" spans="1:9" x14ac:dyDescent="0.35">
      <c r="A110" s="21">
        <v>3422.5</v>
      </c>
      <c r="B110" s="3">
        <v>1330574.69</v>
      </c>
      <c r="C110" s="3">
        <f>B110+[1]Pools!$C$4*1000000</f>
        <v>3225574.69</v>
      </c>
      <c r="D110" s="3">
        <v>30626.750000100001</v>
      </c>
      <c r="E110" s="25">
        <v>106</v>
      </c>
      <c r="F110" s="10">
        <f t="shared" si="4"/>
        <v>281275.52000000002</v>
      </c>
      <c r="G110" s="10">
        <f t="shared" si="5"/>
        <v>135531.3899999999</v>
      </c>
      <c r="H110" s="10">
        <f t="shared" si="6"/>
        <v>3225574.69</v>
      </c>
      <c r="I110" s="53">
        <f t="shared" si="7"/>
        <v>3422.5</v>
      </c>
    </row>
    <row r="111" spans="1:9" x14ac:dyDescent="0.35">
      <c r="A111" s="21">
        <v>3423</v>
      </c>
      <c r="B111" s="3">
        <v>1345917.15</v>
      </c>
      <c r="C111" s="3">
        <f>B111+[1]Pools!$C$4*1000000</f>
        <v>3240917.15</v>
      </c>
      <c r="D111" s="3">
        <v>30743.099999900001</v>
      </c>
      <c r="E111" s="25">
        <v>107</v>
      </c>
      <c r="F111" s="10">
        <f t="shared" si="4"/>
        <v>282267.60999999987</v>
      </c>
      <c r="G111" s="10">
        <f t="shared" si="5"/>
        <v>136025.60999999987</v>
      </c>
      <c r="H111" s="10">
        <f t="shared" si="6"/>
        <v>3240917.15</v>
      </c>
      <c r="I111" s="53">
        <f t="shared" si="7"/>
        <v>3423</v>
      </c>
    </row>
    <row r="112" spans="1:9" x14ac:dyDescent="0.35">
      <c r="A112" s="21">
        <v>3423.5</v>
      </c>
      <c r="B112" s="3">
        <v>1361317.79</v>
      </c>
      <c r="C112" s="3">
        <f>B112+[1]Pools!$C$4*1000000</f>
        <v>3256317.79</v>
      </c>
      <c r="D112" s="3">
        <v>30859.4499999</v>
      </c>
      <c r="E112" s="25">
        <v>108</v>
      </c>
      <c r="F112" s="10">
        <f t="shared" si="4"/>
        <v>283268.09000000008</v>
      </c>
      <c r="G112" s="10">
        <f t="shared" si="5"/>
        <v>136528.21999999997</v>
      </c>
      <c r="H112" s="10">
        <f t="shared" si="6"/>
        <v>3256317.79</v>
      </c>
      <c r="I112" s="53">
        <f t="shared" si="7"/>
        <v>3423.5</v>
      </c>
    </row>
    <row r="113" spans="1:9" x14ac:dyDescent="0.35">
      <c r="A113" s="21">
        <v>3424</v>
      </c>
      <c r="B113" s="3">
        <v>1376776.6</v>
      </c>
      <c r="C113" s="3">
        <f>B113+[1]Pools!$C$4*1000000</f>
        <v>3271776.6</v>
      </c>
      <c r="D113" s="3">
        <v>30975.8</v>
      </c>
      <c r="E113" s="25">
        <v>109</v>
      </c>
      <c r="F113" s="10">
        <f t="shared" si="4"/>
        <v>284276.9600000002</v>
      </c>
      <c r="G113" s="10">
        <f t="shared" si="5"/>
        <v>137039.2100000002</v>
      </c>
      <c r="H113" s="10">
        <f t="shared" si="6"/>
        <v>3271776.6</v>
      </c>
      <c r="I113" s="53">
        <f t="shared" si="7"/>
        <v>3424</v>
      </c>
    </row>
    <row r="114" spans="1:9" x14ac:dyDescent="0.35">
      <c r="A114" s="21">
        <v>3424.5</v>
      </c>
      <c r="B114" s="3">
        <v>1392293.59</v>
      </c>
      <c r="C114" s="3">
        <f>B114+[1]Pools!$C$4*1000000</f>
        <v>3287293.59</v>
      </c>
      <c r="D114" s="3">
        <v>31092.150000099999</v>
      </c>
      <c r="E114" s="25">
        <v>110</v>
      </c>
      <c r="F114" s="10">
        <f t="shared" si="4"/>
        <v>285294.21999999997</v>
      </c>
      <c r="G114" s="10">
        <f t="shared" si="5"/>
        <v>137558.59000000008</v>
      </c>
      <c r="H114" s="10">
        <f t="shared" si="6"/>
        <v>3287293.59</v>
      </c>
      <c r="I114" s="53">
        <f t="shared" si="7"/>
        <v>3424.5</v>
      </c>
    </row>
    <row r="115" spans="1:9" x14ac:dyDescent="0.35">
      <c r="A115" s="21">
        <v>3425</v>
      </c>
      <c r="B115" s="3">
        <v>1407868.75</v>
      </c>
      <c r="C115" s="3">
        <f>B115+[1]Pools!$C$4*1000000</f>
        <v>3302868.75</v>
      </c>
      <c r="D115" s="3">
        <v>31208.499999899999</v>
      </c>
      <c r="E115" s="25">
        <v>111</v>
      </c>
      <c r="F115" s="10">
        <f t="shared" si="4"/>
        <v>286319.8600000001</v>
      </c>
      <c r="G115" s="10">
        <f t="shared" si="5"/>
        <v>138082.15999999992</v>
      </c>
      <c r="H115" s="10">
        <f t="shared" si="6"/>
        <v>3302868.75</v>
      </c>
      <c r="I115" s="53">
        <f t="shared" si="7"/>
        <v>3425</v>
      </c>
    </row>
    <row r="116" spans="1:9" x14ac:dyDescent="0.35">
      <c r="A116" s="21">
        <v>3425.5</v>
      </c>
      <c r="B116" s="3">
        <v>1423502.09</v>
      </c>
      <c r="C116" s="3">
        <f>B116+[1]Pools!$C$4*1000000</f>
        <v>3318502.09</v>
      </c>
      <c r="D116" s="3">
        <v>31324.849999900001</v>
      </c>
      <c r="E116" s="25">
        <v>112</v>
      </c>
      <c r="F116" s="10">
        <f t="shared" si="4"/>
        <v>287353.89000000013</v>
      </c>
      <c r="G116" s="10">
        <f t="shared" si="5"/>
        <v>138605.74</v>
      </c>
      <c r="H116" s="10">
        <f t="shared" si="6"/>
        <v>3318502.09</v>
      </c>
      <c r="I116" s="53">
        <f t="shared" si="7"/>
        <v>3425.5</v>
      </c>
    </row>
    <row r="117" spans="1:9" x14ac:dyDescent="0.35">
      <c r="A117" s="21">
        <v>3426</v>
      </c>
      <c r="B117" s="3">
        <v>1439193.6</v>
      </c>
      <c r="C117" s="3">
        <f>B117+[1]Pools!$C$4*1000000</f>
        <v>3334193.6</v>
      </c>
      <c r="D117" s="3">
        <v>31441.200000000001</v>
      </c>
      <c r="E117" s="25">
        <v>113</v>
      </c>
      <c r="F117" s="10">
        <f t="shared" si="4"/>
        <v>288396.31000000006</v>
      </c>
      <c r="G117" s="10">
        <f t="shared" si="5"/>
        <v>139129.31000000006</v>
      </c>
      <c r="H117" s="10">
        <f t="shared" si="6"/>
        <v>3334193.6</v>
      </c>
      <c r="I117" s="53">
        <f t="shared" si="7"/>
        <v>3426</v>
      </c>
    </row>
    <row r="118" spans="1:9" x14ac:dyDescent="0.35">
      <c r="A118" s="21">
        <v>3426.5</v>
      </c>
      <c r="B118" s="3">
        <v>1454943.29</v>
      </c>
      <c r="C118" s="3">
        <f>B118+[1]Pools!$C$4*1000000</f>
        <v>3349943.29</v>
      </c>
      <c r="D118" s="3">
        <v>31557.5500001</v>
      </c>
      <c r="E118" s="25">
        <v>114</v>
      </c>
      <c r="F118" s="10">
        <f t="shared" si="4"/>
        <v>289447.12000000011</v>
      </c>
      <c r="G118" s="10">
        <f t="shared" si="5"/>
        <v>139652.89000000013</v>
      </c>
      <c r="H118" s="10">
        <f t="shared" si="6"/>
        <v>3349943.29</v>
      </c>
      <c r="I118" s="53">
        <f t="shared" si="7"/>
        <v>3426.5</v>
      </c>
    </row>
    <row r="119" spans="1:9" x14ac:dyDescent="0.35">
      <c r="A119" s="21">
        <v>3427</v>
      </c>
      <c r="B119" s="3">
        <v>1470751.15</v>
      </c>
      <c r="C119" s="3">
        <f>B119+[1]Pools!$C$4*1000000</f>
        <v>3365751.15</v>
      </c>
      <c r="D119" s="3">
        <v>31673.899999900001</v>
      </c>
      <c r="E119" s="25">
        <v>115</v>
      </c>
      <c r="F119" s="10">
        <f t="shared" si="4"/>
        <v>290506.30999999982</v>
      </c>
      <c r="G119" s="10">
        <f t="shared" si="5"/>
        <v>140176.45999999996</v>
      </c>
      <c r="H119" s="10">
        <f t="shared" si="6"/>
        <v>3365751.15</v>
      </c>
      <c r="I119" s="53">
        <f t="shared" si="7"/>
        <v>3427</v>
      </c>
    </row>
    <row r="120" spans="1:9" x14ac:dyDescent="0.35">
      <c r="A120" s="21">
        <v>3427.5</v>
      </c>
      <c r="B120" s="3">
        <v>1486617.19</v>
      </c>
      <c r="C120" s="3">
        <f>B120+[1]Pools!$C$4*1000000</f>
        <v>3381617.19</v>
      </c>
      <c r="D120" s="3">
        <v>31790.25</v>
      </c>
      <c r="E120" s="25">
        <v>116</v>
      </c>
      <c r="F120" s="10">
        <f t="shared" si="4"/>
        <v>291573.8899999999</v>
      </c>
      <c r="G120" s="10">
        <f t="shared" si="5"/>
        <v>140700.04000000004</v>
      </c>
      <c r="H120" s="10">
        <f t="shared" si="6"/>
        <v>3381617.19</v>
      </c>
      <c r="I120" s="53">
        <f t="shared" si="7"/>
        <v>3427.5</v>
      </c>
    </row>
    <row r="121" spans="1:9" x14ac:dyDescent="0.35">
      <c r="A121" s="21">
        <v>3428</v>
      </c>
      <c r="B121" s="3">
        <v>1502541.4</v>
      </c>
      <c r="C121" s="3">
        <f>B121+[1]Pools!$C$4*1000000</f>
        <v>3397541.4</v>
      </c>
      <c r="D121" s="3">
        <v>31906.6</v>
      </c>
      <c r="E121" s="25">
        <v>117</v>
      </c>
      <c r="F121" s="10">
        <f t="shared" si="4"/>
        <v>292649.85999999987</v>
      </c>
      <c r="G121" s="10">
        <f t="shared" si="5"/>
        <v>141223.60999999987</v>
      </c>
      <c r="H121" s="10">
        <f t="shared" si="6"/>
        <v>3397541.4</v>
      </c>
      <c r="I121" s="53">
        <f t="shared" si="7"/>
        <v>3428</v>
      </c>
    </row>
    <row r="122" spans="1:9" x14ac:dyDescent="0.35">
      <c r="A122" s="21">
        <v>3428.5</v>
      </c>
      <c r="B122" s="3">
        <v>1518523.79</v>
      </c>
      <c r="C122" s="3">
        <f>B122+[1]Pools!$C$4*1000000</f>
        <v>3413523.79</v>
      </c>
      <c r="D122" s="3">
        <v>32022.950000100001</v>
      </c>
      <c r="E122" s="25">
        <v>118</v>
      </c>
      <c r="F122" s="10">
        <f t="shared" si="4"/>
        <v>293734.21999999997</v>
      </c>
      <c r="G122" s="10">
        <f t="shared" si="5"/>
        <v>141747.18999999994</v>
      </c>
      <c r="H122" s="10">
        <f t="shared" si="6"/>
        <v>3413523.79</v>
      </c>
      <c r="I122" s="53">
        <f t="shared" si="7"/>
        <v>3428.5</v>
      </c>
    </row>
    <row r="123" spans="1:9" x14ac:dyDescent="0.35">
      <c r="A123" s="21">
        <v>3429</v>
      </c>
      <c r="B123" s="3">
        <v>1534564.35</v>
      </c>
      <c r="C123" s="3">
        <f>B123+[1]Pools!$C$4*1000000</f>
        <v>3429564.35</v>
      </c>
      <c r="D123" s="3">
        <v>32139.299999899999</v>
      </c>
      <c r="E123" s="25">
        <v>119</v>
      </c>
      <c r="F123" s="10">
        <f t="shared" si="4"/>
        <v>294826.9600000002</v>
      </c>
      <c r="G123" s="10">
        <f t="shared" si="5"/>
        <v>142270.76</v>
      </c>
      <c r="H123" s="10">
        <f t="shared" si="6"/>
        <v>3429564.35</v>
      </c>
      <c r="I123" s="53">
        <f t="shared" si="7"/>
        <v>3429</v>
      </c>
    </row>
    <row r="124" spans="1:9" x14ac:dyDescent="0.35">
      <c r="A124" s="21">
        <v>3429.5</v>
      </c>
      <c r="B124" s="3">
        <v>1550663.09</v>
      </c>
      <c r="C124" s="3">
        <f>B124+[1]Pools!$C$4*1000000</f>
        <v>3445663.09</v>
      </c>
      <c r="D124" s="3">
        <v>32255.65</v>
      </c>
      <c r="E124" s="25">
        <v>120</v>
      </c>
      <c r="F124" s="10">
        <f t="shared" si="4"/>
        <v>295928.09000000008</v>
      </c>
      <c r="G124" s="10">
        <f t="shared" si="5"/>
        <v>142794.34000000008</v>
      </c>
      <c r="H124" s="10">
        <f t="shared" si="6"/>
        <v>3445663.09</v>
      </c>
      <c r="I124" s="53">
        <f t="shared" si="7"/>
        <v>3429.5</v>
      </c>
    </row>
    <row r="125" spans="1:9" x14ac:dyDescent="0.35">
      <c r="A125" s="21">
        <v>3430</v>
      </c>
      <c r="B125" s="3">
        <v>1566820</v>
      </c>
      <c r="C125" s="3">
        <f>B125+[1]Pools!$C$4*1000000</f>
        <v>3461820</v>
      </c>
      <c r="D125" s="3">
        <v>32372</v>
      </c>
      <c r="E125" s="25">
        <v>121</v>
      </c>
      <c r="F125" s="10">
        <f t="shared" si="4"/>
        <v>297033.40999999992</v>
      </c>
      <c r="G125" s="10">
        <f t="shared" si="5"/>
        <v>143317.90999999992</v>
      </c>
      <c r="H125" s="10">
        <f t="shared" si="6"/>
        <v>3461820</v>
      </c>
      <c r="I125" s="53">
        <f t="shared" si="7"/>
        <v>3430</v>
      </c>
    </row>
    <row r="126" spans="1:9" x14ac:dyDescent="0.35">
      <c r="A126" s="21">
        <v>3430.5</v>
      </c>
      <c r="B126" s="3">
        <v>1583035.09</v>
      </c>
      <c r="C126" s="3">
        <f>B126+[1]Pools!$C$4*1000000</f>
        <v>3478035.09</v>
      </c>
      <c r="D126" s="3">
        <v>32488.350000099999</v>
      </c>
      <c r="E126" s="25">
        <v>122</v>
      </c>
      <c r="F126" s="10">
        <f t="shared" si="4"/>
        <v>298138.74</v>
      </c>
      <c r="G126" s="10">
        <f t="shared" si="5"/>
        <v>143841.49</v>
      </c>
      <c r="H126" s="10">
        <f t="shared" si="6"/>
        <v>3478035.09</v>
      </c>
      <c r="I126" s="53">
        <f t="shared" si="7"/>
        <v>3430.5</v>
      </c>
    </row>
    <row r="127" spans="1:9" x14ac:dyDescent="0.35">
      <c r="A127" s="21">
        <v>3431</v>
      </c>
      <c r="B127" s="3">
        <v>1599308.35</v>
      </c>
      <c r="C127" s="3">
        <f>B127+[1]Pools!$C$4*1000000</f>
        <v>3494308.35</v>
      </c>
      <c r="D127" s="3">
        <v>32604.6999999</v>
      </c>
      <c r="E127" s="25">
        <v>123</v>
      </c>
      <c r="F127" s="10">
        <f t="shared" si="4"/>
        <v>299244.06000000006</v>
      </c>
      <c r="G127" s="10">
        <f t="shared" si="5"/>
        <v>144365.06000000006</v>
      </c>
      <c r="H127" s="10">
        <f t="shared" si="6"/>
        <v>3494308.35</v>
      </c>
      <c r="I127" s="53">
        <f t="shared" si="7"/>
        <v>3431</v>
      </c>
    </row>
    <row r="128" spans="1:9" x14ac:dyDescent="0.35">
      <c r="A128" s="21">
        <v>3431.5</v>
      </c>
      <c r="B128" s="3">
        <v>1615639.79</v>
      </c>
      <c r="C128" s="3">
        <f>B128+[1]Pools!$C$4*1000000</f>
        <v>3510639.79</v>
      </c>
      <c r="D128" s="3">
        <v>32721.05</v>
      </c>
      <c r="E128" s="25">
        <v>124</v>
      </c>
      <c r="F128" s="10">
        <f t="shared" si="4"/>
        <v>300349.39000000013</v>
      </c>
      <c r="G128" s="10">
        <f t="shared" si="5"/>
        <v>144888.64000000013</v>
      </c>
      <c r="H128" s="10">
        <f t="shared" si="6"/>
        <v>3510639.79</v>
      </c>
      <c r="I128" s="53">
        <f t="shared" si="7"/>
        <v>3431.5</v>
      </c>
    </row>
    <row r="129" spans="1:9" x14ac:dyDescent="0.35">
      <c r="A129" s="21">
        <v>3432</v>
      </c>
      <c r="B129" s="3">
        <v>1632029.4</v>
      </c>
      <c r="C129" s="3">
        <f>B129+[1]Pools!$C$4*1000000</f>
        <v>3527029.4</v>
      </c>
      <c r="D129" s="3">
        <v>32837.4</v>
      </c>
      <c r="E129" s="25">
        <v>125</v>
      </c>
      <c r="F129" s="10">
        <f t="shared" si="4"/>
        <v>301454.70999999996</v>
      </c>
      <c r="G129" s="10">
        <f t="shared" si="5"/>
        <v>145412.20999999996</v>
      </c>
      <c r="H129" s="10">
        <f t="shared" si="6"/>
        <v>3527029.4</v>
      </c>
      <c r="I129" s="53">
        <f t="shared" si="7"/>
        <v>3432</v>
      </c>
    </row>
    <row r="130" spans="1:9" x14ac:dyDescent="0.35">
      <c r="A130" s="21">
        <v>3432.5</v>
      </c>
      <c r="B130" s="3">
        <v>1648477.19</v>
      </c>
      <c r="C130" s="3">
        <f>B130+[1]Pools!$C$4*1000000</f>
        <v>3543477.19</v>
      </c>
      <c r="D130" s="3">
        <v>32953.750000100001</v>
      </c>
      <c r="E130" s="25">
        <v>126</v>
      </c>
      <c r="F130" s="10">
        <f t="shared" si="4"/>
        <v>302560.04000000004</v>
      </c>
      <c r="G130" s="10">
        <f t="shared" si="5"/>
        <v>145935.79000000004</v>
      </c>
      <c r="H130" s="10">
        <f t="shared" si="6"/>
        <v>3543477.19</v>
      </c>
      <c r="I130" s="53">
        <f t="shared" si="7"/>
        <v>3432.5</v>
      </c>
    </row>
    <row r="131" spans="1:9" x14ac:dyDescent="0.35">
      <c r="A131" s="21">
        <v>3433</v>
      </c>
      <c r="B131" s="3">
        <v>1664983.15</v>
      </c>
      <c r="C131" s="3">
        <f>B131+[1]Pools!$C$4*1000000</f>
        <v>3559983.15</v>
      </c>
      <c r="D131" s="3">
        <v>33070.099999899998</v>
      </c>
      <c r="E131" s="25">
        <v>127</v>
      </c>
      <c r="F131" s="10">
        <f t="shared" si="4"/>
        <v>303665.35999999987</v>
      </c>
      <c r="G131" s="10">
        <f t="shared" si="5"/>
        <v>146459.35999999987</v>
      </c>
      <c r="H131" s="10">
        <f t="shared" si="6"/>
        <v>3559983.15</v>
      </c>
      <c r="I131" s="53">
        <f t="shared" si="7"/>
        <v>3433</v>
      </c>
    </row>
    <row r="132" spans="1:9" x14ac:dyDescent="0.35">
      <c r="A132" s="21">
        <v>3433.5</v>
      </c>
      <c r="B132" s="3">
        <v>1681547.29</v>
      </c>
      <c r="C132" s="3">
        <f>B132+[1]Pools!$C$4*1000000</f>
        <v>3576547.29</v>
      </c>
      <c r="D132" s="3">
        <v>33186.449999999997</v>
      </c>
      <c r="E132" s="25">
        <v>128</v>
      </c>
      <c r="F132" s="10">
        <f t="shared" si="4"/>
        <v>304770.68999999994</v>
      </c>
      <c r="G132" s="10">
        <f t="shared" si="5"/>
        <v>146982.93999999994</v>
      </c>
      <c r="H132" s="10">
        <f t="shared" si="6"/>
        <v>3576547.29</v>
      </c>
      <c r="I132" s="53">
        <f t="shared" si="7"/>
        <v>3433.5</v>
      </c>
    </row>
    <row r="133" spans="1:9" x14ac:dyDescent="0.35">
      <c r="A133" s="21">
        <v>3434</v>
      </c>
      <c r="B133" s="3">
        <v>1698169.6</v>
      </c>
      <c r="C133" s="3">
        <f>B133+[1]Pools!$C$4*1000000</f>
        <v>3593169.6</v>
      </c>
      <c r="D133" s="3">
        <v>33302.800000000003</v>
      </c>
      <c r="E133" s="25">
        <v>129</v>
      </c>
      <c r="F133" s="10">
        <f t="shared" si="4"/>
        <v>305876.01</v>
      </c>
      <c r="G133" s="10">
        <f t="shared" si="5"/>
        <v>147506.51</v>
      </c>
      <c r="H133" s="10">
        <f t="shared" si="6"/>
        <v>3593169.6</v>
      </c>
      <c r="I133" s="53">
        <f t="shared" si="7"/>
        <v>3434</v>
      </c>
    </row>
    <row r="134" spans="1:9" x14ac:dyDescent="0.35">
      <c r="A134" s="21">
        <v>3434.5</v>
      </c>
      <c r="B134" s="3">
        <v>1714850.09</v>
      </c>
      <c r="C134" s="3">
        <f>B134+[1]Pools!$C$4*1000000</f>
        <v>3609850.09</v>
      </c>
      <c r="D134" s="3">
        <v>33419.150000100002</v>
      </c>
      <c r="E134" s="25">
        <v>130</v>
      </c>
      <c r="F134" s="10">
        <f t="shared" ref="F134:F197" si="8">IF(A134-$F$2&lt;$A$5,NA(),B134-VLOOKUP(A134-$F$2,$A$5:$B$689,2))</f>
        <v>306981.34000000008</v>
      </c>
      <c r="G134" s="10">
        <f t="shared" ref="G134:G197" si="9">IF($A134-G$2&lt;$A$5,NA(),$B134-VLOOKUP($A134-G$2,$A$5:$B$689,2))</f>
        <v>148030.09000000008</v>
      </c>
      <c r="H134" s="10">
        <f t="shared" ref="H134:H197" si="10">C134</f>
        <v>3609850.09</v>
      </c>
      <c r="I134" s="53">
        <f t="shared" ref="I134:I197" si="11">A134</f>
        <v>3434.5</v>
      </c>
    </row>
    <row r="135" spans="1:9" x14ac:dyDescent="0.35">
      <c r="A135" s="21">
        <v>3435</v>
      </c>
      <c r="B135" s="3">
        <v>1731588.75</v>
      </c>
      <c r="C135" s="3">
        <f>B135+[1]Pools!$C$4*1000000</f>
        <v>3626588.75</v>
      </c>
      <c r="D135" s="3">
        <v>33535.499999899999</v>
      </c>
      <c r="E135" s="25">
        <v>131</v>
      </c>
      <c r="F135" s="10">
        <f t="shared" si="8"/>
        <v>308086.65999999992</v>
      </c>
      <c r="G135" s="10">
        <f t="shared" si="9"/>
        <v>148553.65999999992</v>
      </c>
      <c r="H135" s="10">
        <f t="shared" si="10"/>
        <v>3626588.75</v>
      </c>
      <c r="I135" s="53">
        <f t="shared" si="11"/>
        <v>3435</v>
      </c>
    </row>
    <row r="136" spans="1:9" x14ac:dyDescent="0.35">
      <c r="A136" s="21">
        <v>3435.5</v>
      </c>
      <c r="B136" s="3">
        <v>1748385.59</v>
      </c>
      <c r="C136" s="3">
        <f>B136+[1]Pools!$C$4*1000000</f>
        <v>3643385.59</v>
      </c>
      <c r="D136" s="3">
        <v>33651.85</v>
      </c>
      <c r="E136" s="25">
        <v>132</v>
      </c>
      <c r="F136" s="10">
        <f t="shared" si="8"/>
        <v>309191.99</v>
      </c>
      <c r="G136" s="10">
        <f t="shared" si="9"/>
        <v>149077.24</v>
      </c>
      <c r="H136" s="10">
        <f t="shared" si="10"/>
        <v>3643385.59</v>
      </c>
      <c r="I136" s="53">
        <f t="shared" si="11"/>
        <v>3435.5</v>
      </c>
    </row>
    <row r="137" spans="1:9" x14ac:dyDescent="0.35">
      <c r="A137" s="21">
        <v>3436</v>
      </c>
      <c r="B137" s="3">
        <v>1765240.6</v>
      </c>
      <c r="C137" s="3">
        <f>B137+[1]Pools!$C$4*1000000</f>
        <v>3660240.6</v>
      </c>
      <c r="D137" s="3">
        <v>33768.199999999997</v>
      </c>
      <c r="E137" s="25">
        <v>133</v>
      </c>
      <c r="F137" s="10">
        <f t="shared" si="8"/>
        <v>310297.31000000006</v>
      </c>
      <c r="G137" s="10">
        <f t="shared" si="9"/>
        <v>149600.81000000006</v>
      </c>
      <c r="H137" s="10">
        <f t="shared" si="10"/>
        <v>3660240.6</v>
      </c>
      <c r="I137" s="53">
        <f t="shared" si="11"/>
        <v>3436</v>
      </c>
    </row>
    <row r="138" spans="1:9" x14ac:dyDescent="0.35">
      <c r="A138" s="21">
        <v>3436.5</v>
      </c>
      <c r="B138" s="3">
        <v>1782153.79</v>
      </c>
      <c r="C138" s="3">
        <f>B138+[1]Pools!$C$4*1000000</f>
        <v>3677153.79</v>
      </c>
      <c r="D138" s="3">
        <v>33884.550000099996</v>
      </c>
      <c r="E138" s="25">
        <v>134</v>
      </c>
      <c r="F138" s="10">
        <f t="shared" si="8"/>
        <v>311402.64000000013</v>
      </c>
      <c r="G138" s="10">
        <f t="shared" si="9"/>
        <v>150124.39000000013</v>
      </c>
      <c r="H138" s="10">
        <f t="shared" si="10"/>
        <v>3677153.79</v>
      </c>
      <c r="I138" s="53">
        <f t="shared" si="11"/>
        <v>3436.5</v>
      </c>
    </row>
    <row r="139" spans="1:9" x14ac:dyDescent="0.35">
      <c r="A139" s="21">
        <v>3437</v>
      </c>
      <c r="B139" s="3">
        <v>1799125.15</v>
      </c>
      <c r="C139" s="3">
        <f>B139+[1]Pools!$C$4*1000000</f>
        <v>3694125.15</v>
      </c>
      <c r="D139" s="3">
        <v>34000.899999900001</v>
      </c>
      <c r="E139" s="25">
        <v>135</v>
      </c>
      <c r="F139" s="10">
        <f t="shared" si="8"/>
        <v>312507.95999999996</v>
      </c>
      <c r="G139" s="10">
        <f t="shared" si="9"/>
        <v>150647.95999999996</v>
      </c>
      <c r="H139" s="10">
        <f t="shared" si="10"/>
        <v>3694125.15</v>
      </c>
      <c r="I139" s="53">
        <f t="shared" si="11"/>
        <v>3437</v>
      </c>
    </row>
    <row r="140" spans="1:9" x14ac:dyDescent="0.35">
      <c r="A140" s="21">
        <v>3437.5</v>
      </c>
      <c r="B140" s="3">
        <v>1816154.69</v>
      </c>
      <c r="C140" s="3">
        <f>B140+[1]Pools!$C$4*1000000</f>
        <v>3711154.69</v>
      </c>
      <c r="D140" s="3">
        <v>34117.25</v>
      </c>
      <c r="E140" s="25">
        <v>136</v>
      </c>
      <c r="F140" s="10">
        <f t="shared" si="8"/>
        <v>313613.29000000004</v>
      </c>
      <c r="G140" s="10">
        <f t="shared" si="9"/>
        <v>151171.54000000004</v>
      </c>
      <c r="H140" s="10">
        <f t="shared" si="10"/>
        <v>3711154.69</v>
      </c>
      <c r="I140" s="53">
        <f t="shared" si="11"/>
        <v>3437.5</v>
      </c>
    </row>
    <row r="141" spans="1:9" x14ac:dyDescent="0.35">
      <c r="A141" s="21">
        <v>3438</v>
      </c>
      <c r="B141" s="3">
        <v>1833242.4</v>
      </c>
      <c r="C141" s="3">
        <f>B141+[1]Pools!$C$4*1000000</f>
        <v>3728242.4</v>
      </c>
      <c r="D141" s="3">
        <v>34233.599999999999</v>
      </c>
      <c r="E141" s="25">
        <v>137</v>
      </c>
      <c r="F141" s="10">
        <f t="shared" si="8"/>
        <v>314718.60999999987</v>
      </c>
      <c r="G141" s="10">
        <f t="shared" si="9"/>
        <v>151695.10999999987</v>
      </c>
      <c r="H141" s="10">
        <f t="shared" si="10"/>
        <v>3728242.4</v>
      </c>
      <c r="I141" s="53">
        <f t="shared" si="11"/>
        <v>3438</v>
      </c>
    </row>
    <row r="142" spans="1:9" x14ac:dyDescent="0.35">
      <c r="A142" s="21">
        <v>3438.5</v>
      </c>
      <c r="B142" s="3">
        <v>1850388.29</v>
      </c>
      <c r="C142" s="3">
        <f>B142+[1]Pools!$C$4*1000000</f>
        <v>3745388.29</v>
      </c>
      <c r="D142" s="3">
        <v>34349.950000099998</v>
      </c>
      <c r="E142" s="25">
        <v>138</v>
      </c>
      <c r="F142" s="10">
        <f t="shared" si="8"/>
        <v>315823.93999999994</v>
      </c>
      <c r="G142" s="10">
        <f t="shared" si="9"/>
        <v>152218.68999999994</v>
      </c>
      <c r="H142" s="10">
        <f t="shared" si="10"/>
        <v>3745388.29</v>
      </c>
      <c r="I142" s="53">
        <f t="shared" si="11"/>
        <v>3438.5</v>
      </c>
    </row>
    <row r="143" spans="1:9" x14ac:dyDescent="0.35">
      <c r="A143" s="21">
        <v>3439</v>
      </c>
      <c r="B143" s="3">
        <v>1867592.35</v>
      </c>
      <c r="C143" s="3">
        <f>B143+[1]Pools!$C$4*1000000</f>
        <v>3762592.35</v>
      </c>
      <c r="D143" s="3">
        <v>34466.299999900002</v>
      </c>
      <c r="E143" s="25">
        <v>139</v>
      </c>
      <c r="F143" s="10">
        <f t="shared" si="8"/>
        <v>316929.26</v>
      </c>
      <c r="G143" s="10">
        <f t="shared" si="9"/>
        <v>152742.26</v>
      </c>
      <c r="H143" s="10">
        <f t="shared" si="10"/>
        <v>3762592.35</v>
      </c>
      <c r="I143" s="53">
        <f t="shared" si="11"/>
        <v>3439</v>
      </c>
    </row>
    <row r="144" spans="1:9" x14ac:dyDescent="0.35">
      <c r="A144" s="21">
        <v>3439.5</v>
      </c>
      <c r="B144" s="3">
        <v>1884854.59</v>
      </c>
      <c r="C144" s="3">
        <f>B144+[1]Pools!$C$4*1000000</f>
        <v>3779854.59</v>
      </c>
      <c r="D144" s="3">
        <v>34582.65</v>
      </c>
      <c r="E144" s="25">
        <v>140</v>
      </c>
      <c r="F144" s="10">
        <f t="shared" si="8"/>
        <v>318034.59000000008</v>
      </c>
      <c r="G144" s="10">
        <f t="shared" si="9"/>
        <v>153265.84000000008</v>
      </c>
      <c r="H144" s="10">
        <f t="shared" si="10"/>
        <v>3779854.59</v>
      </c>
      <c r="I144" s="53">
        <f t="shared" si="11"/>
        <v>3439.5</v>
      </c>
    </row>
    <row r="145" spans="1:9" x14ac:dyDescent="0.35">
      <c r="A145" s="21">
        <v>3440</v>
      </c>
      <c r="B145" s="3">
        <v>1902175</v>
      </c>
      <c r="C145" s="3">
        <f>B145+[1]Pools!$C$4*1000000</f>
        <v>3797175</v>
      </c>
      <c r="D145" s="3">
        <v>34699</v>
      </c>
      <c r="E145" s="25">
        <v>141</v>
      </c>
      <c r="F145" s="10">
        <f t="shared" si="8"/>
        <v>319139.90999999992</v>
      </c>
      <c r="G145" s="10">
        <f t="shared" si="9"/>
        <v>153789.40999999992</v>
      </c>
      <c r="H145" s="10">
        <f t="shared" si="10"/>
        <v>3797175</v>
      </c>
      <c r="I145" s="53">
        <f t="shared" si="11"/>
        <v>3440</v>
      </c>
    </row>
    <row r="146" spans="1:9" x14ac:dyDescent="0.35">
      <c r="A146" s="21">
        <v>3440.5</v>
      </c>
      <c r="B146" s="3">
        <v>1919559.89</v>
      </c>
      <c r="C146" s="3">
        <f>B146+[1]Pools!$C$4*1000000</f>
        <v>3814559.8899999997</v>
      </c>
      <c r="D146" s="3">
        <v>34840.549999900002</v>
      </c>
      <c r="E146" s="25">
        <v>142</v>
      </c>
      <c r="F146" s="10">
        <f t="shared" si="8"/>
        <v>320251.5399999998</v>
      </c>
      <c r="G146" s="10">
        <f t="shared" si="9"/>
        <v>154319.2899999998</v>
      </c>
      <c r="H146" s="10">
        <f t="shared" si="10"/>
        <v>3814559.8899999997</v>
      </c>
      <c r="I146" s="53">
        <f t="shared" si="11"/>
        <v>3440.5</v>
      </c>
    </row>
    <row r="147" spans="1:9" x14ac:dyDescent="0.35">
      <c r="A147" s="21">
        <v>3441</v>
      </c>
      <c r="B147" s="3">
        <v>1937015.55</v>
      </c>
      <c r="C147" s="3">
        <f>B147+[1]Pools!$C$4*1000000</f>
        <v>3832015.55</v>
      </c>
      <c r="D147" s="3">
        <v>34982.1</v>
      </c>
      <c r="E147" s="25">
        <v>143</v>
      </c>
      <c r="F147" s="10">
        <f t="shared" si="8"/>
        <v>321375.76</v>
      </c>
      <c r="G147" s="10">
        <f t="shared" si="9"/>
        <v>154861.76000000001</v>
      </c>
      <c r="H147" s="10">
        <f t="shared" si="10"/>
        <v>3832015.55</v>
      </c>
      <c r="I147" s="53">
        <f t="shared" si="11"/>
        <v>3441</v>
      </c>
    </row>
    <row r="148" spans="1:9" x14ac:dyDescent="0.35">
      <c r="A148" s="21">
        <v>3441.5</v>
      </c>
      <c r="B148" s="3">
        <v>1954541.99</v>
      </c>
      <c r="C148" s="3">
        <f>B148+[1]Pools!$C$4*1000000</f>
        <v>3849541.99</v>
      </c>
      <c r="D148" s="3">
        <v>35123.650000100002</v>
      </c>
      <c r="E148" s="25">
        <v>144</v>
      </c>
      <c r="F148" s="10">
        <f t="shared" si="8"/>
        <v>322512.59000000008</v>
      </c>
      <c r="G148" s="10">
        <f t="shared" si="9"/>
        <v>155416.84000000008</v>
      </c>
      <c r="H148" s="10">
        <f t="shared" si="10"/>
        <v>3849541.99</v>
      </c>
      <c r="I148" s="53">
        <f t="shared" si="11"/>
        <v>3441.5</v>
      </c>
    </row>
    <row r="149" spans="1:9" x14ac:dyDescent="0.35">
      <c r="A149" s="21">
        <v>3442</v>
      </c>
      <c r="B149" s="3">
        <v>1972139.2</v>
      </c>
      <c r="C149" s="3">
        <f>B149+[1]Pools!$C$4*1000000</f>
        <v>3867139.2</v>
      </c>
      <c r="D149" s="3">
        <v>35265.199999900004</v>
      </c>
      <c r="E149" s="25">
        <v>145</v>
      </c>
      <c r="F149" s="10">
        <f t="shared" si="8"/>
        <v>323662.01</v>
      </c>
      <c r="G149" s="10">
        <f t="shared" si="9"/>
        <v>155984.51</v>
      </c>
      <c r="H149" s="10">
        <f t="shared" si="10"/>
        <v>3867139.2</v>
      </c>
      <c r="I149" s="53">
        <f t="shared" si="11"/>
        <v>3442</v>
      </c>
    </row>
    <row r="150" spans="1:9" x14ac:dyDescent="0.35">
      <c r="A150" s="21">
        <v>3442.5</v>
      </c>
      <c r="B150" s="3">
        <v>1989807.19</v>
      </c>
      <c r="C150" s="3">
        <f>B150+[1]Pools!$C$4*1000000</f>
        <v>3884807.19</v>
      </c>
      <c r="D150" s="3">
        <v>35406.75</v>
      </c>
      <c r="E150" s="25">
        <v>146</v>
      </c>
      <c r="F150" s="10">
        <f t="shared" si="8"/>
        <v>324824.04000000004</v>
      </c>
      <c r="G150" s="10">
        <f t="shared" si="9"/>
        <v>156564.79000000004</v>
      </c>
      <c r="H150" s="10">
        <f t="shared" si="10"/>
        <v>3884807.19</v>
      </c>
      <c r="I150" s="53">
        <f t="shared" si="11"/>
        <v>3442.5</v>
      </c>
    </row>
    <row r="151" spans="1:9" x14ac:dyDescent="0.35">
      <c r="A151" s="21">
        <v>3443</v>
      </c>
      <c r="B151" s="3">
        <v>2007545.95</v>
      </c>
      <c r="C151" s="3">
        <f>B151+[1]Pools!$C$4*1000000</f>
        <v>3902545.95</v>
      </c>
      <c r="D151" s="3">
        <v>35548.299999900002</v>
      </c>
      <c r="E151" s="25">
        <v>147</v>
      </c>
      <c r="F151" s="10">
        <f t="shared" si="8"/>
        <v>325998.65999999992</v>
      </c>
      <c r="G151" s="10">
        <f t="shared" si="9"/>
        <v>157157.65999999992</v>
      </c>
      <c r="H151" s="10">
        <f t="shared" si="10"/>
        <v>3902545.95</v>
      </c>
      <c r="I151" s="53">
        <f t="shared" si="11"/>
        <v>3443</v>
      </c>
    </row>
    <row r="152" spans="1:9" x14ac:dyDescent="0.35">
      <c r="A152" s="21">
        <v>3443.5</v>
      </c>
      <c r="B152" s="3">
        <v>2025355.49</v>
      </c>
      <c r="C152" s="3">
        <f>B152+[1]Pools!$C$4*1000000</f>
        <v>3920355.49</v>
      </c>
      <c r="D152" s="3">
        <v>35689.85</v>
      </c>
      <c r="E152" s="25">
        <v>148</v>
      </c>
      <c r="F152" s="10">
        <f t="shared" si="8"/>
        <v>327185.8899999999</v>
      </c>
      <c r="G152" s="10">
        <f t="shared" si="9"/>
        <v>157763.1399999999</v>
      </c>
      <c r="H152" s="10">
        <f t="shared" si="10"/>
        <v>3920355.49</v>
      </c>
      <c r="I152" s="53">
        <f t="shared" si="11"/>
        <v>3443.5</v>
      </c>
    </row>
    <row r="153" spans="1:9" x14ac:dyDescent="0.35">
      <c r="A153" s="21">
        <v>3444</v>
      </c>
      <c r="B153" s="3">
        <v>2043235.8</v>
      </c>
      <c r="C153" s="3">
        <f>B153+[1]Pools!$C$4*1000000</f>
        <v>3938235.8</v>
      </c>
      <c r="D153" s="3">
        <v>35831.400000100002</v>
      </c>
      <c r="E153" s="25">
        <v>149</v>
      </c>
      <c r="F153" s="10">
        <f t="shared" si="8"/>
        <v>328385.70999999996</v>
      </c>
      <c r="G153" s="10">
        <f t="shared" si="9"/>
        <v>158381.20999999996</v>
      </c>
      <c r="H153" s="10">
        <f t="shared" si="10"/>
        <v>3938235.8</v>
      </c>
      <c r="I153" s="53">
        <f t="shared" si="11"/>
        <v>3444</v>
      </c>
    </row>
    <row r="154" spans="1:9" x14ac:dyDescent="0.35">
      <c r="A154" s="21">
        <v>3444.5</v>
      </c>
      <c r="B154" s="3">
        <v>2061186.89</v>
      </c>
      <c r="C154" s="3">
        <f>B154+[1]Pools!$C$4*1000000</f>
        <v>3956186.8899999997</v>
      </c>
      <c r="D154" s="3">
        <v>35972.949999999997</v>
      </c>
      <c r="E154" s="25">
        <v>150</v>
      </c>
      <c r="F154" s="10">
        <f t="shared" si="8"/>
        <v>329598.1399999999</v>
      </c>
      <c r="G154" s="10">
        <f t="shared" si="9"/>
        <v>159011.8899999999</v>
      </c>
      <c r="H154" s="10">
        <f t="shared" si="10"/>
        <v>3956186.8899999997</v>
      </c>
      <c r="I154" s="53">
        <f t="shared" si="11"/>
        <v>3444.5</v>
      </c>
    </row>
    <row r="155" spans="1:9" x14ac:dyDescent="0.35">
      <c r="A155" s="21">
        <v>3445</v>
      </c>
      <c r="B155" s="3">
        <v>2079208.75</v>
      </c>
      <c r="C155" s="3">
        <f>B155+[1]Pools!$C$4*1000000</f>
        <v>3974208.75</v>
      </c>
      <c r="D155" s="3">
        <v>36114.500000100001</v>
      </c>
      <c r="E155" s="25">
        <v>151</v>
      </c>
      <c r="F155" s="10">
        <f t="shared" si="8"/>
        <v>330823.15999999992</v>
      </c>
      <c r="G155" s="10">
        <f t="shared" si="9"/>
        <v>159648.8600000001</v>
      </c>
      <c r="H155" s="10">
        <f t="shared" si="10"/>
        <v>3974208.75</v>
      </c>
      <c r="I155" s="53">
        <f t="shared" si="11"/>
        <v>3445</v>
      </c>
    </row>
    <row r="156" spans="1:9" x14ac:dyDescent="0.35">
      <c r="A156" s="21">
        <v>3445.5</v>
      </c>
      <c r="B156" s="3">
        <v>2097301.39</v>
      </c>
      <c r="C156" s="3">
        <f>B156+[1]Pools!$C$4*1000000</f>
        <v>3992301.39</v>
      </c>
      <c r="D156" s="3">
        <v>36256.049999900002</v>
      </c>
      <c r="E156" s="25">
        <v>152</v>
      </c>
      <c r="F156" s="10">
        <f t="shared" si="8"/>
        <v>332060.79000000004</v>
      </c>
      <c r="G156" s="10">
        <f t="shared" si="9"/>
        <v>160285.84000000008</v>
      </c>
      <c r="H156" s="10">
        <f t="shared" si="10"/>
        <v>3992301.39</v>
      </c>
      <c r="I156" s="53">
        <f t="shared" si="11"/>
        <v>3445.5</v>
      </c>
    </row>
    <row r="157" spans="1:9" x14ac:dyDescent="0.35">
      <c r="A157" s="21">
        <v>3446</v>
      </c>
      <c r="B157" s="3">
        <v>2115464.7999999998</v>
      </c>
      <c r="C157" s="3">
        <f>B157+[1]Pools!$C$4*1000000</f>
        <v>4010464.8</v>
      </c>
      <c r="D157" s="3">
        <v>36397.599999999999</v>
      </c>
      <c r="E157" s="25">
        <v>153</v>
      </c>
      <c r="F157" s="10">
        <f t="shared" si="8"/>
        <v>333311.00999999978</v>
      </c>
      <c r="G157" s="10">
        <f t="shared" si="9"/>
        <v>160922.80999999982</v>
      </c>
      <c r="H157" s="10">
        <f t="shared" si="10"/>
        <v>4010464.8</v>
      </c>
      <c r="I157" s="53">
        <f t="shared" si="11"/>
        <v>3446</v>
      </c>
    </row>
    <row r="158" spans="1:9" x14ac:dyDescent="0.35">
      <c r="A158" s="21">
        <v>3446.5</v>
      </c>
      <c r="B158" s="3">
        <v>2133698.9900000002</v>
      </c>
      <c r="C158" s="3">
        <f>B158+[1]Pools!$C$4*1000000</f>
        <v>4028698.99</v>
      </c>
      <c r="D158" s="3">
        <v>36539.150000100002</v>
      </c>
      <c r="E158" s="25">
        <v>154</v>
      </c>
      <c r="F158" s="10">
        <f t="shared" si="8"/>
        <v>334573.84000000032</v>
      </c>
      <c r="G158" s="10">
        <f t="shared" si="9"/>
        <v>161559.79000000027</v>
      </c>
      <c r="H158" s="10">
        <f t="shared" si="10"/>
        <v>4028698.99</v>
      </c>
      <c r="I158" s="53">
        <f t="shared" si="11"/>
        <v>3446.5</v>
      </c>
    </row>
    <row r="159" spans="1:9" x14ac:dyDescent="0.35">
      <c r="A159" s="21">
        <v>3447</v>
      </c>
      <c r="B159" s="3">
        <v>2152003.9500000002</v>
      </c>
      <c r="C159" s="3">
        <f>B159+[1]Pools!$C$4*1000000</f>
        <v>4047003.95</v>
      </c>
      <c r="D159" s="3">
        <v>36680.699999999997</v>
      </c>
      <c r="E159" s="25">
        <v>155</v>
      </c>
      <c r="F159" s="10">
        <f t="shared" si="8"/>
        <v>335849.26000000024</v>
      </c>
      <c r="G159" s="10">
        <f t="shared" si="9"/>
        <v>162196.76000000024</v>
      </c>
      <c r="H159" s="10">
        <f t="shared" si="10"/>
        <v>4047003.95</v>
      </c>
      <c r="I159" s="53">
        <f t="shared" si="11"/>
        <v>3447</v>
      </c>
    </row>
    <row r="160" spans="1:9" x14ac:dyDescent="0.35">
      <c r="A160" s="21">
        <v>3447.5</v>
      </c>
      <c r="B160" s="3">
        <v>2170379.69</v>
      </c>
      <c r="C160" s="3">
        <f>B160+[1]Pools!$C$4*1000000</f>
        <v>4065379.69</v>
      </c>
      <c r="D160" s="3">
        <v>36822.250000100001</v>
      </c>
      <c r="E160" s="25">
        <v>156</v>
      </c>
      <c r="F160" s="10">
        <f t="shared" si="8"/>
        <v>337137.29000000004</v>
      </c>
      <c r="G160" s="10">
        <f t="shared" si="9"/>
        <v>162833.74</v>
      </c>
      <c r="H160" s="10">
        <f t="shared" si="10"/>
        <v>4065379.69</v>
      </c>
      <c r="I160" s="53">
        <f t="shared" si="11"/>
        <v>3447.5</v>
      </c>
    </row>
    <row r="161" spans="1:9" x14ac:dyDescent="0.35">
      <c r="A161" s="21">
        <v>3448</v>
      </c>
      <c r="B161" s="3">
        <v>2188826.2000000002</v>
      </c>
      <c r="C161" s="3">
        <f>B161+[1]Pools!$C$4*1000000</f>
        <v>4083826.2</v>
      </c>
      <c r="D161" s="3">
        <v>36963.799999900002</v>
      </c>
      <c r="E161" s="25">
        <v>157</v>
      </c>
      <c r="F161" s="10">
        <f t="shared" si="8"/>
        <v>338437.91000000015</v>
      </c>
      <c r="G161" s="10">
        <f t="shared" si="9"/>
        <v>163470.7100000002</v>
      </c>
      <c r="H161" s="10">
        <f t="shared" si="10"/>
        <v>4083826.2</v>
      </c>
      <c r="I161" s="53">
        <f t="shared" si="11"/>
        <v>3448</v>
      </c>
    </row>
    <row r="162" spans="1:9" x14ac:dyDescent="0.35">
      <c r="A162" s="21">
        <v>3448.5</v>
      </c>
      <c r="B162" s="3">
        <v>2207343.4900000002</v>
      </c>
      <c r="C162" s="3">
        <f>B162+[1]Pools!$C$4*1000000</f>
        <v>4102343.49</v>
      </c>
      <c r="D162" s="3">
        <v>37105.35</v>
      </c>
      <c r="E162" s="25">
        <v>158</v>
      </c>
      <c r="F162" s="10">
        <f t="shared" si="8"/>
        <v>339751.14000000013</v>
      </c>
      <c r="G162" s="10">
        <f t="shared" si="9"/>
        <v>164107.69000000018</v>
      </c>
      <c r="H162" s="10">
        <f t="shared" si="10"/>
        <v>4102343.49</v>
      </c>
      <c r="I162" s="53">
        <f t="shared" si="11"/>
        <v>3448.5</v>
      </c>
    </row>
    <row r="163" spans="1:9" x14ac:dyDescent="0.35">
      <c r="A163" s="21">
        <v>3449</v>
      </c>
      <c r="B163" s="3">
        <v>2225931.5499999998</v>
      </c>
      <c r="C163" s="3">
        <f>B163+[1]Pools!$C$4*1000000</f>
        <v>4120931.55</v>
      </c>
      <c r="D163" s="3">
        <v>37246.899999900001</v>
      </c>
      <c r="E163" s="25">
        <v>159</v>
      </c>
      <c r="F163" s="10">
        <f t="shared" si="8"/>
        <v>341076.95999999973</v>
      </c>
      <c r="G163" s="10">
        <f t="shared" si="9"/>
        <v>164744.65999999992</v>
      </c>
      <c r="H163" s="10">
        <f t="shared" si="10"/>
        <v>4120931.55</v>
      </c>
      <c r="I163" s="53">
        <f t="shared" si="11"/>
        <v>3449</v>
      </c>
    </row>
    <row r="164" spans="1:9" x14ac:dyDescent="0.35">
      <c r="A164" s="21">
        <v>3449.5</v>
      </c>
      <c r="B164" s="3">
        <v>2244590.39</v>
      </c>
      <c r="C164" s="3">
        <f>B164+[1]Pools!$C$4*1000000</f>
        <v>4139590.39</v>
      </c>
      <c r="D164" s="3">
        <v>37388.449999999997</v>
      </c>
      <c r="E164" s="25">
        <v>160</v>
      </c>
      <c r="F164" s="10">
        <f t="shared" si="8"/>
        <v>342415.39000000013</v>
      </c>
      <c r="G164" s="10">
        <f t="shared" si="9"/>
        <v>165381.64000000013</v>
      </c>
      <c r="H164" s="10">
        <f t="shared" si="10"/>
        <v>4139590.39</v>
      </c>
      <c r="I164" s="53">
        <f t="shared" si="11"/>
        <v>3449.5</v>
      </c>
    </row>
    <row r="165" spans="1:9" x14ac:dyDescent="0.35">
      <c r="A165" s="21">
        <v>3450</v>
      </c>
      <c r="B165" s="3">
        <v>2263320</v>
      </c>
      <c r="C165" s="3">
        <f>B165+[1]Pools!$C$4*1000000</f>
        <v>4158320</v>
      </c>
      <c r="D165" s="3">
        <v>37530.000000100001</v>
      </c>
      <c r="E165" s="25">
        <v>161</v>
      </c>
      <c r="F165" s="10">
        <f t="shared" si="8"/>
        <v>343760.1100000001</v>
      </c>
      <c r="G165" s="10">
        <f t="shared" si="9"/>
        <v>166018.60999999987</v>
      </c>
      <c r="H165" s="10">
        <f t="shared" si="10"/>
        <v>4158320</v>
      </c>
      <c r="I165" s="53">
        <f t="shared" si="11"/>
        <v>3450</v>
      </c>
    </row>
    <row r="166" spans="1:9" x14ac:dyDescent="0.35">
      <c r="A166" s="21">
        <v>3450.5</v>
      </c>
      <c r="B166" s="3">
        <v>2282120.39</v>
      </c>
      <c r="C166" s="3">
        <f>B166+[1]Pools!$C$4*1000000</f>
        <v>4177120.39</v>
      </c>
      <c r="D166" s="3">
        <v>37671.549999900002</v>
      </c>
      <c r="E166" s="25">
        <v>162</v>
      </c>
      <c r="F166" s="10">
        <f t="shared" si="8"/>
        <v>345104.84000000008</v>
      </c>
      <c r="G166" s="10">
        <f t="shared" si="9"/>
        <v>166655.59000000032</v>
      </c>
      <c r="H166" s="10">
        <f t="shared" si="10"/>
        <v>4177120.39</v>
      </c>
      <c r="I166" s="53">
        <f t="shared" si="11"/>
        <v>3450.5</v>
      </c>
    </row>
    <row r="167" spans="1:9" x14ac:dyDescent="0.35">
      <c r="A167" s="21">
        <v>3451</v>
      </c>
      <c r="B167" s="3">
        <v>2300991.5499999998</v>
      </c>
      <c r="C167" s="3">
        <f>B167+[1]Pools!$C$4*1000000</f>
        <v>4195991.55</v>
      </c>
      <c r="D167" s="3">
        <v>37813.1</v>
      </c>
      <c r="E167" s="25">
        <v>163</v>
      </c>
      <c r="F167" s="10">
        <f t="shared" si="8"/>
        <v>346449.55999999982</v>
      </c>
      <c r="G167" s="10">
        <f t="shared" si="9"/>
        <v>167292.55999999959</v>
      </c>
      <c r="H167" s="10">
        <f t="shared" si="10"/>
        <v>4195991.55</v>
      </c>
      <c r="I167" s="53">
        <f t="shared" si="11"/>
        <v>3451</v>
      </c>
    </row>
    <row r="168" spans="1:9" x14ac:dyDescent="0.35">
      <c r="A168" s="21">
        <v>3451.5</v>
      </c>
      <c r="B168" s="3">
        <v>2319933.4900000002</v>
      </c>
      <c r="C168" s="3">
        <f>B168+[1]Pools!$C$4*1000000</f>
        <v>4214933.49</v>
      </c>
      <c r="D168" s="3">
        <v>37954.649999900001</v>
      </c>
      <c r="E168" s="25">
        <v>164</v>
      </c>
      <c r="F168" s="10">
        <f t="shared" si="8"/>
        <v>347794.29000000027</v>
      </c>
      <c r="G168" s="10">
        <f t="shared" si="9"/>
        <v>167929.54000000004</v>
      </c>
      <c r="H168" s="10">
        <f t="shared" si="10"/>
        <v>4214933.49</v>
      </c>
      <c r="I168" s="53">
        <f t="shared" si="11"/>
        <v>3451.5</v>
      </c>
    </row>
    <row r="169" spans="1:9" x14ac:dyDescent="0.35">
      <c r="A169" s="21">
        <v>3452</v>
      </c>
      <c r="B169" s="3">
        <v>2338946.2000000002</v>
      </c>
      <c r="C169" s="3">
        <f>B169+[1]Pools!$C$4*1000000</f>
        <v>4233946.2</v>
      </c>
      <c r="D169" s="3">
        <v>38096.199999999997</v>
      </c>
      <c r="E169" s="25">
        <v>165</v>
      </c>
      <c r="F169" s="10">
        <f t="shared" si="8"/>
        <v>349139.01000000024</v>
      </c>
      <c r="G169" s="10">
        <f t="shared" si="9"/>
        <v>168566.51000000024</v>
      </c>
      <c r="H169" s="10">
        <f t="shared" si="10"/>
        <v>4233946.2</v>
      </c>
      <c r="I169" s="53">
        <f t="shared" si="11"/>
        <v>3452</v>
      </c>
    </row>
    <row r="170" spans="1:9" x14ac:dyDescent="0.35">
      <c r="A170" s="21">
        <v>3452.5</v>
      </c>
      <c r="B170" s="3">
        <v>2358029.69</v>
      </c>
      <c r="C170" s="3">
        <f>B170+[1]Pools!$C$4*1000000</f>
        <v>4253029.6899999995</v>
      </c>
      <c r="D170" s="3">
        <v>38237.750000100001</v>
      </c>
      <c r="E170" s="25">
        <v>166</v>
      </c>
      <c r="F170" s="10">
        <f t="shared" si="8"/>
        <v>350483.74</v>
      </c>
      <c r="G170" s="10">
        <f t="shared" si="9"/>
        <v>169203.48999999976</v>
      </c>
      <c r="H170" s="10">
        <f t="shared" si="10"/>
        <v>4253029.6899999995</v>
      </c>
      <c r="I170" s="53">
        <f t="shared" si="11"/>
        <v>3452.5</v>
      </c>
    </row>
    <row r="171" spans="1:9" x14ac:dyDescent="0.35">
      <c r="A171" s="21">
        <v>3453</v>
      </c>
      <c r="B171" s="3">
        <v>2377183.9500000002</v>
      </c>
      <c r="C171" s="3">
        <f>B171+[1]Pools!$C$4*1000000</f>
        <v>4272183.95</v>
      </c>
      <c r="D171" s="3">
        <v>38379.299999900002</v>
      </c>
      <c r="E171" s="25">
        <v>167</v>
      </c>
      <c r="F171" s="10">
        <f t="shared" si="8"/>
        <v>351828.4600000002</v>
      </c>
      <c r="G171" s="10">
        <f t="shared" si="9"/>
        <v>169840.45999999996</v>
      </c>
      <c r="H171" s="10">
        <f t="shared" si="10"/>
        <v>4272183.95</v>
      </c>
      <c r="I171" s="53">
        <f t="shared" si="11"/>
        <v>3453</v>
      </c>
    </row>
    <row r="172" spans="1:9" x14ac:dyDescent="0.35">
      <c r="A172" s="21">
        <v>3453.5</v>
      </c>
      <c r="B172" s="3">
        <v>2396408.9900000002</v>
      </c>
      <c r="C172" s="3">
        <f>B172+[1]Pools!$C$4*1000000</f>
        <v>4291408.99</v>
      </c>
      <c r="D172" s="3">
        <v>38520.85</v>
      </c>
      <c r="E172" s="25">
        <v>168</v>
      </c>
      <c r="F172" s="10">
        <f t="shared" si="8"/>
        <v>353173.19000000018</v>
      </c>
      <c r="G172" s="10">
        <f t="shared" si="9"/>
        <v>170477.44000000041</v>
      </c>
      <c r="H172" s="10">
        <f t="shared" si="10"/>
        <v>4291408.99</v>
      </c>
      <c r="I172" s="53">
        <f t="shared" si="11"/>
        <v>3453.5</v>
      </c>
    </row>
    <row r="173" spans="1:9" x14ac:dyDescent="0.35">
      <c r="A173" s="21">
        <v>3454</v>
      </c>
      <c r="B173" s="3">
        <v>2415704.7999999998</v>
      </c>
      <c r="C173" s="3">
        <f>B173+[1]Pools!$C$4*1000000</f>
        <v>4310704.8</v>
      </c>
      <c r="D173" s="3">
        <v>38662.399999900001</v>
      </c>
      <c r="E173" s="25">
        <v>169</v>
      </c>
      <c r="F173" s="10">
        <f t="shared" si="8"/>
        <v>354517.90999999992</v>
      </c>
      <c r="G173" s="10">
        <f t="shared" si="9"/>
        <v>171114.40999999968</v>
      </c>
      <c r="H173" s="10">
        <f t="shared" si="10"/>
        <v>4310704.8</v>
      </c>
      <c r="I173" s="53">
        <f t="shared" si="11"/>
        <v>3454</v>
      </c>
    </row>
    <row r="174" spans="1:9" x14ac:dyDescent="0.35">
      <c r="A174" s="21">
        <v>3454.5</v>
      </c>
      <c r="B174" s="3">
        <v>2435071.39</v>
      </c>
      <c r="C174" s="3">
        <f>B174+[1]Pools!$C$4*1000000</f>
        <v>4330071.3900000006</v>
      </c>
      <c r="D174" s="3">
        <v>38803.949999999997</v>
      </c>
      <c r="E174" s="25">
        <v>170</v>
      </c>
      <c r="F174" s="10">
        <f t="shared" si="8"/>
        <v>355862.64000000013</v>
      </c>
      <c r="G174" s="10">
        <f t="shared" si="9"/>
        <v>171751.39000000013</v>
      </c>
      <c r="H174" s="10">
        <f t="shared" si="10"/>
        <v>4330071.3900000006</v>
      </c>
      <c r="I174" s="53">
        <f t="shared" si="11"/>
        <v>3454.5</v>
      </c>
    </row>
    <row r="175" spans="1:9" x14ac:dyDescent="0.35">
      <c r="A175" s="21">
        <v>3455</v>
      </c>
      <c r="B175" s="3">
        <v>2454508.75</v>
      </c>
      <c r="C175" s="3">
        <f>B175+[1]Pools!$C$4*1000000</f>
        <v>4349508.75</v>
      </c>
      <c r="D175" s="3">
        <v>38945.500000100001</v>
      </c>
      <c r="E175" s="25">
        <v>171</v>
      </c>
      <c r="F175" s="10">
        <f t="shared" si="8"/>
        <v>357207.35999999987</v>
      </c>
      <c r="G175" s="10">
        <f t="shared" si="9"/>
        <v>172388.35999999987</v>
      </c>
      <c r="H175" s="10">
        <f t="shared" si="10"/>
        <v>4349508.75</v>
      </c>
      <c r="I175" s="53">
        <f t="shared" si="11"/>
        <v>3455</v>
      </c>
    </row>
    <row r="176" spans="1:9" x14ac:dyDescent="0.35">
      <c r="A176" s="21">
        <v>3455.5</v>
      </c>
      <c r="B176" s="3">
        <v>2474016.89</v>
      </c>
      <c r="C176" s="3">
        <f>B176+[1]Pools!$C$4*1000000</f>
        <v>4369016.8900000006</v>
      </c>
      <c r="D176" s="3">
        <v>39087.050000000003</v>
      </c>
      <c r="E176" s="25">
        <v>172</v>
      </c>
      <c r="F176" s="10">
        <f t="shared" si="8"/>
        <v>358552.09000000032</v>
      </c>
      <c r="G176" s="10">
        <f t="shared" si="9"/>
        <v>173025.34000000032</v>
      </c>
      <c r="H176" s="10">
        <f t="shared" si="10"/>
        <v>4369016.8900000006</v>
      </c>
      <c r="I176" s="53">
        <f t="shared" si="11"/>
        <v>3455.5</v>
      </c>
    </row>
    <row r="177" spans="1:9" x14ac:dyDescent="0.35">
      <c r="A177" s="21">
        <v>3456</v>
      </c>
      <c r="B177" s="3">
        <v>2493595.7999999998</v>
      </c>
      <c r="C177" s="3">
        <f>B177+[1]Pools!$C$4*1000000</f>
        <v>4388595.8</v>
      </c>
      <c r="D177" s="3">
        <v>39228.600000099999</v>
      </c>
      <c r="E177" s="25">
        <v>173</v>
      </c>
      <c r="F177" s="10">
        <f t="shared" si="8"/>
        <v>359896.80999999959</v>
      </c>
      <c r="G177" s="10">
        <f t="shared" si="9"/>
        <v>173662.30999999959</v>
      </c>
      <c r="H177" s="10">
        <f t="shared" si="10"/>
        <v>4388595.8</v>
      </c>
      <c r="I177" s="53">
        <f t="shared" si="11"/>
        <v>3456</v>
      </c>
    </row>
    <row r="178" spans="1:9" x14ac:dyDescent="0.35">
      <c r="A178" s="21">
        <v>3456.5</v>
      </c>
      <c r="B178" s="3">
        <v>2513245.4900000002</v>
      </c>
      <c r="C178" s="3">
        <f>B178+[1]Pools!$C$4*1000000</f>
        <v>4408245.49</v>
      </c>
      <c r="D178" s="3">
        <v>39370.149999900001</v>
      </c>
      <c r="E178" s="25">
        <v>174</v>
      </c>
      <c r="F178" s="10">
        <f t="shared" si="8"/>
        <v>361241.54000000004</v>
      </c>
      <c r="G178" s="10">
        <f t="shared" si="9"/>
        <v>174299.29000000004</v>
      </c>
      <c r="H178" s="10">
        <f t="shared" si="10"/>
        <v>4408245.49</v>
      </c>
      <c r="I178" s="53">
        <f t="shared" si="11"/>
        <v>3456.5</v>
      </c>
    </row>
    <row r="179" spans="1:9" x14ac:dyDescent="0.35">
      <c r="A179" s="21">
        <v>3457</v>
      </c>
      <c r="B179" s="3">
        <v>2532965.9500000002</v>
      </c>
      <c r="C179" s="3">
        <f>B179+[1]Pools!$C$4*1000000</f>
        <v>4427965.95</v>
      </c>
      <c r="D179" s="3">
        <v>39511.699999999997</v>
      </c>
      <c r="E179" s="25">
        <v>175</v>
      </c>
      <c r="F179" s="10">
        <f t="shared" si="8"/>
        <v>362586.26000000024</v>
      </c>
      <c r="G179" s="10">
        <f t="shared" si="9"/>
        <v>174936.26000000024</v>
      </c>
      <c r="H179" s="10">
        <f t="shared" si="10"/>
        <v>4427965.95</v>
      </c>
      <c r="I179" s="53">
        <f t="shared" si="11"/>
        <v>3457</v>
      </c>
    </row>
    <row r="180" spans="1:9" x14ac:dyDescent="0.35">
      <c r="A180" s="21">
        <v>3457.5</v>
      </c>
      <c r="B180" s="3">
        <v>2552757.19</v>
      </c>
      <c r="C180" s="3">
        <f>B180+[1]Pools!$C$4*1000000</f>
        <v>4447757.1899999995</v>
      </c>
      <c r="D180" s="3">
        <v>39653.250000100001</v>
      </c>
      <c r="E180" s="25">
        <v>176</v>
      </c>
      <c r="F180" s="10">
        <f t="shared" si="8"/>
        <v>363930.98999999976</v>
      </c>
      <c r="G180" s="10">
        <f t="shared" si="9"/>
        <v>175573.23999999976</v>
      </c>
      <c r="H180" s="10">
        <f t="shared" si="10"/>
        <v>4447757.1899999995</v>
      </c>
      <c r="I180" s="53">
        <f t="shared" si="11"/>
        <v>3457.5</v>
      </c>
    </row>
    <row r="181" spans="1:9" x14ac:dyDescent="0.35">
      <c r="A181" s="21">
        <v>3458</v>
      </c>
      <c r="B181" s="3">
        <v>2572619.2000000002</v>
      </c>
      <c r="C181" s="3">
        <f>B181+[1]Pools!$C$4*1000000</f>
        <v>4467619.2</v>
      </c>
      <c r="D181" s="3">
        <v>39794.800000000003</v>
      </c>
      <c r="E181" s="25">
        <v>177</v>
      </c>
      <c r="F181" s="10">
        <f t="shared" si="8"/>
        <v>365275.70999999996</v>
      </c>
      <c r="G181" s="10">
        <f t="shared" si="9"/>
        <v>176210.20999999996</v>
      </c>
      <c r="H181" s="10">
        <f t="shared" si="10"/>
        <v>4467619.2</v>
      </c>
      <c r="I181" s="53">
        <f t="shared" si="11"/>
        <v>3458</v>
      </c>
    </row>
    <row r="182" spans="1:9" x14ac:dyDescent="0.35">
      <c r="A182" s="21">
        <v>3458.5</v>
      </c>
      <c r="B182" s="3">
        <v>2592551.9900000002</v>
      </c>
      <c r="C182" s="3">
        <f>B182+[1]Pools!$C$4*1000000</f>
        <v>4487551.99</v>
      </c>
      <c r="D182" s="3">
        <v>39936.350000099999</v>
      </c>
      <c r="E182" s="25">
        <v>178</v>
      </c>
      <c r="F182" s="10">
        <f t="shared" si="8"/>
        <v>366620.44000000041</v>
      </c>
      <c r="G182" s="10">
        <f t="shared" si="9"/>
        <v>176847.19000000041</v>
      </c>
      <c r="H182" s="10">
        <f t="shared" si="10"/>
        <v>4487551.99</v>
      </c>
      <c r="I182" s="53">
        <f t="shared" si="11"/>
        <v>3458.5</v>
      </c>
    </row>
    <row r="183" spans="1:9" x14ac:dyDescent="0.35">
      <c r="A183" s="21">
        <v>3459</v>
      </c>
      <c r="B183" s="3">
        <v>2612555.5499999998</v>
      </c>
      <c r="C183" s="3">
        <f>B183+[1]Pools!$C$4*1000000</f>
        <v>4507555.55</v>
      </c>
      <c r="D183" s="3">
        <v>40077.899999900001</v>
      </c>
      <c r="E183" s="25">
        <v>179</v>
      </c>
      <c r="F183" s="10">
        <f t="shared" si="8"/>
        <v>367965.15999999968</v>
      </c>
      <c r="G183" s="10">
        <f t="shared" si="9"/>
        <v>177484.15999999968</v>
      </c>
      <c r="H183" s="10">
        <f t="shared" si="10"/>
        <v>4507555.55</v>
      </c>
      <c r="I183" s="53">
        <f t="shared" si="11"/>
        <v>3459</v>
      </c>
    </row>
    <row r="184" spans="1:9" x14ac:dyDescent="0.35">
      <c r="A184" s="21">
        <v>3459.5</v>
      </c>
      <c r="B184" s="3">
        <v>2632629.89</v>
      </c>
      <c r="C184" s="3">
        <f>B184+[1]Pools!$C$4*1000000</f>
        <v>4527629.8900000006</v>
      </c>
      <c r="D184" s="3">
        <v>40219.449999999997</v>
      </c>
      <c r="E184" s="25">
        <v>180</v>
      </c>
      <c r="F184" s="10">
        <f t="shared" si="8"/>
        <v>369309.89000000013</v>
      </c>
      <c r="G184" s="10">
        <f t="shared" si="9"/>
        <v>178121.14000000013</v>
      </c>
      <c r="H184" s="10">
        <f t="shared" si="10"/>
        <v>4527629.8900000006</v>
      </c>
      <c r="I184" s="53">
        <f t="shared" si="11"/>
        <v>3459.5</v>
      </c>
    </row>
    <row r="185" spans="1:9" x14ac:dyDescent="0.35">
      <c r="A185" s="21">
        <v>3460</v>
      </c>
      <c r="B185" s="3">
        <v>2652775</v>
      </c>
      <c r="C185" s="3">
        <f>B185+[1]Pools!$C$4*1000000</f>
        <v>4547775</v>
      </c>
      <c r="D185" s="3">
        <v>40360.999999899999</v>
      </c>
      <c r="E185" s="25">
        <v>181</v>
      </c>
      <c r="F185" s="10">
        <f t="shared" si="8"/>
        <v>370654.60999999987</v>
      </c>
      <c r="G185" s="10">
        <f t="shared" si="9"/>
        <v>178758.10999999987</v>
      </c>
      <c r="H185" s="10">
        <f t="shared" si="10"/>
        <v>4547775</v>
      </c>
      <c r="I185" s="53">
        <f t="shared" si="11"/>
        <v>3460</v>
      </c>
    </row>
    <row r="186" spans="1:9" x14ac:dyDescent="0.35">
      <c r="A186" s="21">
        <v>3460.5</v>
      </c>
      <c r="B186" s="3">
        <v>2672992.46</v>
      </c>
      <c r="C186" s="3">
        <f>B186+[1]Pools!$C$4*1000000</f>
        <v>4567992.46</v>
      </c>
      <c r="D186" s="3">
        <v>40508.850000099999</v>
      </c>
      <c r="E186" s="25">
        <v>182</v>
      </c>
      <c r="F186" s="10">
        <f t="shared" si="8"/>
        <v>372000.91000000015</v>
      </c>
      <c r="G186" s="10">
        <f t="shared" si="9"/>
        <v>179396.66000000015</v>
      </c>
      <c r="H186" s="10">
        <f t="shared" si="10"/>
        <v>4567992.46</v>
      </c>
      <c r="I186" s="53">
        <f t="shared" si="11"/>
        <v>3460.5</v>
      </c>
    </row>
    <row r="187" spans="1:9" x14ac:dyDescent="0.35">
      <c r="A187" s="21">
        <v>3461</v>
      </c>
      <c r="B187" s="3">
        <v>2693283.85</v>
      </c>
      <c r="C187" s="3">
        <f>B187+[1]Pools!$C$4*1000000</f>
        <v>4588283.8499999996</v>
      </c>
      <c r="D187" s="3">
        <v>40656.700000099998</v>
      </c>
      <c r="E187" s="25">
        <v>183</v>
      </c>
      <c r="F187" s="10">
        <f t="shared" si="8"/>
        <v>373350.35999999987</v>
      </c>
      <c r="G187" s="10">
        <f t="shared" si="9"/>
        <v>180038.35999999987</v>
      </c>
      <c r="H187" s="10">
        <f t="shared" si="10"/>
        <v>4588283.8499999996</v>
      </c>
      <c r="I187" s="53">
        <f t="shared" si="11"/>
        <v>3461</v>
      </c>
    </row>
    <row r="188" spans="1:9" x14ac:dyDescent="0.35">
      <c r="A188" s="21">
        <v>3461.5</v>
      </c>
      <c r="B188" s="3">
        <v>2713649.16</v>
      </c>
      <c r="C188" s="3">
        <f>B188+[1]Pools!$C$4*1000000</f>
        <v>4608649.16</v>
      </c>
      <c r="D188" s="3">
        <v>40804.550000099996</v>
      </c>
      <c r="E188" s="25">
        <v>184</v>
      </c>
      <c r="F188" s="10">
        <f t="shared" si="8"/>
        <v>374702.95999999996</v>
      </c>
      <c r="G188" s="10">
        <f t="shared" si="9"/>
        <v>180683.20999999996</v>
      </c>
      <c r="H188" s="10">
        <f t="shared" si="10"/>
        <v>4608649.16</v>
      </c>
      <c r="I188" s="53">
        <f t="shared" si="11"/>
        <v>3461.5</v>
      </c>
    </row>
    <row r="189" spans="1:9" x14ac:dyDescent="0.35">
      <c r="A189" s="21">
        <v>3462</v>
      </c>
      <c r="B189" s="3">
        <v>2734088.4</v>
      </c>
      <c r="C189" s="3">
        <f>B189+[1]Pools!$C$4*1000000</f>
        <v>4629088.4000000004</v>
      </c>
      <c r="D189" s="3">
        <v>40952.400000100002</v>
      </c>
      <c r="E189" s="25">
        <v>185</v>
      </c>
      <c r="F189" s="10">
        <f t="shared" si="8"/>
        <v>376058.70999999996</v>
      </c>
      <c r="G189" s="10">
        <f t="shared" si="9"/>
        <v>181331.20999999996</v>
      </c>
      <c r="H189" s="10">
        <f t="shared" si="10"/>
        <v>4629088.4000000004</v>
      </c>
      <c r="I189" s="53">
        <f t="shared" si="11"/>
        <v>3462</v>
      </c>
    </row>
    <row r="190" spans="1:9" x14ac:dyDescent="0.35">
      <c r="A190" s="21">
        <v>3462.5</v>
      </c>
      <c r="B190" s="3">
        <v>2754601.56</v>
      </c>
      <c r="C190" s="3">
        <f>B190+[1]Pools!$C$4*1000000</f>
        <v>4649601.5600000005</v>
      </c>
      <c r="D190" s="3">
        <v>41100.250000100001</v>
      </c>
      <c r="E190" s="25">
        <v>186</v>
      </c>
      <c r="F190" s="10">
        <f t="shared" si="8"/>
        <v>377417.60999999987</v>
      </c>
      <c r="G190" s="10">
        <f t="shared" si="9"/>
        <v>181982.35999999987</v>
      </c>
      <c r="H190" s="10">
        <f t="shared" si="10"/>
        <v>4649601.5600000005</v>
      </c>
      <c r="I190" s="53">
        <f t="shared" si="11"/>
        <v>3462.5</v>
      </c>
    </row>
    <row r="191" spans="1:9" x14ac:dyDescent="0.35">
      <c r="A191" s="21">
        <v>3463</v>
      </c>
      <c r="B191" s="3">
        <v>2775188.65</v>
      </c>
      <c r="C191" s="3">
        <f>B191+[1]Pools!$C$4*1000000</f>
        <v>4670188.6500000004</v>
      </c>
      <c r="D191" s="3">
        <v>41248.1</v>
      </c>
      <c r="E191" s="25">
        <v>187</v>
      </c>
      <c r="F191" s="10">
        <f t="shared" si="8"/>
        <v>378779.65999999968</v>
      </c>
      <c r="G191" s="10">
        <f t="shared" si="9"/>
        <v>182636.65999999968</v>
      </c>
      <c r="H191" s="10">
        <f t="shared" si="10"/>
        <v>4670188.6500000004</v>
      </c>
      <c r="I191" s="53">
        <f t="shared" si="11"/>
        <v>3463</v>
      </c>
    </row>
    <row r="192" spans="1:9" x14ac:dyDescent="0.35">
      <c r="A192" s="21">
        <v>3463.5</v>
      </c>
      <c r="B192" s="3">
        <v>2795849.66</v>
      </c>
      <c r="C192" s="3">
        <f>B192+[1]Pools!$C$4*1000000</f>
        <v>4690849.66</v>
      </c>
      <c r="D192" s="3">
        <v>41395.949999999997</v>
      </c>
      <c r="E192" s="25">
        <v>188</v>
      </c>
      <c r="F192" s="10">
        <f t="shared" si="8"/>
        <v>380144.86000000034</v>
      </c>
      <c r="G192" s="10">
        <f t="shared" si="9"/>
        <v>183294.11000000034</v>
      </c>
      <c r="H192" s="10">
        <f t="shared" si="10"/>
        <v>4690849.66</v>
      </c>
      <c r="I192" s="53">
        <f t="shared" si="11"/>
        <v>3463.5</v>
      </c>
    </row>
    <row r="193" spans="1:9" x14ac:dyDescent="0.35">
      <c r="A193" s="21">
        <v>3464</v>
      </c>
      <c r="B193" s="3">
        <v>2816584.6</v>
      </c>
      <c r="C193" s="3">
        <f>B193+[1]Pools!$C$4*1000000</f>
        <v>4711584.5999999996</v>
      </c>
      <c r="D193" s="3">
        <v>41543.800000000003</v>
      </c>
      <c r="E193" s="25">
        <v>189</v>
      </c>
      <c r="F193" s="10">
        <f t="shared" si="8"/>
        <v>381513.20999999996</v>
      </c>
      <c r="G193" s="10">
        <f t="shared" si="9"/>
        <v>183954.70999999996</v>
      </c>
      <c r="H193" s="10">
        <f t="shared" si="10"/>
        <v>4711584.5999999996</v>
      </c>
      <c r="I193" s="53">
        <f t="shared" si="11"/>
        <v>3464</v>
      </c>
    </row>
    <row r="194" spans="1:9" x14ac:dyDescent="0.35">
      <c r="A194" s="21">
        <v>3464.5</v>
      </c>
      <c r="B194" s="3">
        <v>2837393.46</v>
      </c>
      <c r="C194" s="3">
        <f>B194+[1]Pools!$C$4*1000000</f>
        <v>4732393.46</v>
      </c>
      <c r="D194" s="3">
        <v>41691.65</v>
      </c>
      <c r="E194" s="25">
        <v>190</v>
      </c>
      <c r="F194" s="10">
        <f t="shared" si="8"/>
        <v>382884.70999999996</v>
      </c>
      <c r="G194" s="10">
        <f t="shared" si="9"/>
        <v>184618.45999999996</v>
      </c>
      <c r="H194" s="10">
        <f t="shared" si="10"/>
        <v>4732393.46</v>
      </c>
      <c r="I194" s="53">
        <f t="shared" si="11"/>
        <v>3464.5</v>
      </c>
    </row>
    <row r="195" spans="1:9" x14ac:dyDescent="0.35">
      <c r="A195" s="21">
        <v>3465</v>
      </c>
      <c r="B195" s="3">
        <v>2858276.25</v>
      </c>
      <c r="C195" s="3">
        <f>B195+[1]Pools!$C$4*1000000</f>
        <v>4753276.25</v>
      </c>
      <c r="D195" s="3">
        <v>41839.5</v>
      </c>
      <c r="E195" s="25">
        <v>191</v>
      </c>
      <c r="F195" s="10">
        <f t="shared" si="8"/>
        <v>384259.35999999987</v>
      </c>
      <c r="G195" s="10">
        <f t="shared" si="9"/>
        <v>185283.79000000004</v>
      </c>
      <c r="H195" s="10">
        <f t="shared" si="10"/>
        <v>4753276.25</v>
      </c>
      <c r="I195" s="53">
        <f t="shared" si="11"/>
        <v>3465</v>
      </c>
    </row>
    <row r="196" spans="1:9" x14ac:dyDescent="0.35">
      <c r="A196" s="21">
        <v>3465.5</v>
      </c>
      <c r="B196" s="3">
        <v>2879232.96</v>
      </c>
      <c r="C196" s="3">
        <f>B196+[1]Pools!$C$4*1000000</f>
        <v>4774232.96</v>
      </c>
      <c r="D196" s="3">
        <v>41987.35</v>
      </c>
      <c r="E196" s="25">
        <v>192</v>
      </c>
      <c r="F196" s="10">
        <f t="shared" si="8"/>
        <v>385637.16000000015</v>
      </c>
      <c r="G196" s="10">
        <f t="shared" si="9"/>
        <v>185949.10999999987</v>
      </c>
      <c r="H196" s="10">
        <f t="shared" si="10"/>
        <v>4774232.96</v>
      </c>
      <c r="I196" s="53">
        <f t="shared" si="11"/>
        <v>3465.5</v>
      </c>
    </row>
    <row r="197" spans="1:9" x14ac:dyDescent="0.35">
      <c r="A197" s="21">
        <v>3466</v>
      </c>
      <c r="B197" s="3">
        <v>2900263.6</v>
      </c>
      <c r="C197" s="3">
        <f>B197+[1]Pools!$C$4*1000000</f>
        <v>4795263.5999999996</v>
      </c>
      <c r="D197" s="3">
        <v>42135.199999999997</v>
      </c>
      <c r="E197" s="25">
        <v>193</v>
      </c>
      <c r="F197" s="10">
        <f t="shared" si="8"/>
        <v>387018.10999999987</v>
      </c>
      <c r="G197" s="10">
        <f t="shared" si="9"/>
        <v>186614.43999999994</v>
      </c>
      <c r="H197" s="10">
        <f t="shared" si="10"/>
        <v>4795263.5999999996</v>
      </c>
      <c r="I197" s="53">
        <f t="shared" si="11"/>
        <v>3466</v>
      </c>
    </row>
    <row r="198" spans="1:9" x14ac:dyDescent="0.35">
      <c r="A198" s="21">
        <v>3466.5</v>
      </c>
      <c r="B198" s="3">
        <v>2921368.16</v>
      </c>
      <c r="C198" s="3">
        <f>B198+[1]Pools!$C$4*1000000</f>
        <v>4816368.16</v>
      </c>
      <c r="D198" s="3">
        <v>42283.05</v>
      </c>
      <c r="E198" s="25">
        <v>194</v>
      </c>
      <c r="F198" s="10">
        <f t="shared" ref="F198:F261" si="12">IF(A198-$F$2&lt;$A$5,NA(),B198-VLOOKUP(A198-$F$2,$A$5:$B$689,2))</f>
        <v>388402.20999999996</v>
      </c>
      <c r="G198" s="10">
        <f t="shared" ref="G198:G261" si="13">IF($A198-G$2&lt;$A$5,NA(),$B198-VLOOKUP($A198-G$2,$A$5:$B$689,2))</f>
        <v>187279.76000000024</v>
      </c>
      <c r="H198" s="10">
        <f t="shared" ref="H198:H261" si="14">C198</f>
        <v>4816368.16</v>
      </c>
      <c r="I198" s="53">
        <f t="shared" ref="I198:I261" si="15">A198</f>
        <v>3466.5</v>
      </c>
    </row>
    <row r="199" spans="1:9" x14ac:dyDescent="0.35">
      <c r="A199" s="21">
        <v>3467</v>
      </c>
      <c r="B199" s="3">
        <v>2942546.65</v>
      </c>
      <c r="C199" s="3">
        <f>B199+[1]Pools!$C$4*1000000</f>
        <v>4837546.6500000004</v>
      </c>
      <c r="D199" s="3">
        <v>42430.899999900001</v>
      </c>
      <c r="E199" s="25">
        <v>195</v>
      </c>
      <c r="F199" s="10">
        <f t="shared" si="12"/>
        <v>389789.45999999996</v>
      </c>
      <c r="G199" s="10">
        <f t="shared" si="13"/>
        <v>187945.08999999985</v>
      </c>
      <c r="H199" s="10">
        <f t="shared" si="14"/>
        <v>4837546.6500000004</v>
      </c>
      <c r="I199" s="53">
        <f t="shared" si="15"/>
        <v>3467</v>
      </c>
    </row>
    <row r="200" spans="1:9" x14ac:dyDescent="0.35">
      <c r="A200" s="21">
        <v>3467.5</v>
      </c>
      <c r="B200" s="3">
        <v>2963799.06</v>
      </c>
      <c r="C200" s="3">
        <f>B200+[1]Pools!$C$4*1000000</f>
        <v>4858799.0600000005</v>
      </c>
      <c r="D200" s="3">
        <v>42578.749999899999</v>
      </c>
      <c r="E200" s="25">
        <v>196</v>
      </c>
      <c r="F200" s="10">
        <f t="shared" si="12"/>
        <v>391179.85999999987</v>
      </c>
      <c r="G200" s="10">
        <f t="shared" si="13"/>
        <v>188610.41000000015</v>
      </c>
      <c r="H200" s="10">
        <f t="shared" si="14"/>
        <v>4858799.0600000005</v>
      </c>
      <c r="I200" s="53">
        <f t="shared" si="15"/>
        <v>3467.5</v>
      </c>
    </row>
    <row r="201" spans="1:9" x14ac:dyDescent="0.35">
      <c r="A201" s="21">
        <v>3468</v>
      </c>
      <c r="B201" s="3">
        <v>2985125.4</v>
      </c>
      <c r="C201" s="3">
        <f>B201+[1]Pools!$C$4*1000000</f>
        <v>4880125.4000000004</v>
      </c>
      <c r="D201" s="3">
        <v>42726.599999899998</v>
      </c>
      <c r="E201" s="25">
        <v>197</v>
      </c>
      <c r="F201" s="10">
        <f t="shared" si="12"/>
        <v>392573.40999999968</v>
      </c>
      <c r="G201" s="10">
        <f t="shared" si="13"/>
        <v>189275.73999999976</v>
      </c>
      <c r="H201" s="10">
        <f t="shared" si="14"/>
        <v>4880125.4000000004</v>
      </c>
      <c r="I201" s="53">
        <f t="shared" si="15"/>
        <v>3468</v>
      </c>
    </row>
    <row r="202" spans="1:9" x14ac:dyDescent="0.35">
      <c r="A202" s="21">
        <v>3468.5</v>
      </c>
      <c r="B202" s="3">
        <v>3006525.66</v>
      </c>
      <c r="C202" s="3">
        <f>B202+[1]Pools!$C$4*1000000</f>
        <v>4901525.66</v>
      </c>
      <c r="D202" s="3">
        <v>42874.449999900004</v>
      </c>
      <c r="E202" s="25">
        <v>198</v>
      </c>
      <c r="F202" s="10">
        <f t="shared" si="12"/>
        <v>393970.11000000034</v>
      </c>
      <c r="G202" s="10">
        <f t="shared" si="13"/>
        <v>189941.06000000006</v>
      </c>
      <c r="H202" s="10">
        <f t="shared" si="14"/>
        <v>4901525.66</v>
      </c>
      <c r="I202" s="53">
        <f t="shared" si="15"/>
        <v>3468.5</v>
      </c>
    </row>
    <row r="203" spans="1:9" x14ac:dyDescent="0.35">
      <c r="A203" s="21">
        <v>3469</v>
      </c>
      <c r="B203" s="3">
        <v>3027999.85</v>
      </c>
      <c r="C203" s="3">
        <f>B203+[1]Pools!$C$4*1000000</f>
        <v>4922999.8499999996</v>
      </c>
      <c r="D203" s="3">
        <v>43022.299999900002</v>
      </c>
      <c r="E203" s="25">
        <v>199</v>
      </c>
      <c r="F203" s="10">
        <f t="shared" si="12"/>
        <v>395369.95999999996</v>
      </c>
      <c r="G203" s="10">
        <f t="shared" si="13"/>
        <v>190606.39000000013</v>
      </c>
      <c r="H203" s="10">
        <f t="shared" si="14"/>
        <v>4922999.8499999996</v>
      </c>
      <c r="I203" s="53">
        <f t="shared" si="15"/>
        <v>3469</v>
      </c>
    </row>
    <row r="204" spans="1:9" x14ac:dyDescent="0.35">
      <c r="A204" s="21">
        <v>3469.5</v>
      </c>
      <c r="B204" s="3">
        <v>3049547.96</v>
      </c>
      <c r="C204" s="3">
        <f>B204+[1]Pools!$C$4*1000000</f>
        <v>4944547.96</v>
      </c>
      <c r="D204" s="3">
        <v>43170.149999900001</v>
      </c>
      <c r="E204" s="25">
        <v>200</v>
      </c>
      <c r="F204" s="10">
        <f t="shared" si="12"/>
        <v>396772.95999999996</v>
      </c>
      <c r="G204" s="10">
        <f t="shared" si="13"/>
        <v>191271.70999999996</v>
      </c>
      <c r="H204" s="10">
        <f t="shared" si="14"/>
        <v>4944547.96</v>
      </c>
      <c r="I204" s="53">
        <f t="shared" si="15"/>
        <v>3469.5</v>
      </c>
    </row>
    <row r="205" spans="1:9" x14ac:dyDescent="0.35">
      <c r="A205" s="21">
        <v>3470</v>
      </c>
      <c r="B205" s="3">
        <v>3071170</v>
      </c>
      <c r="C205" s="3">
        <f>B205+[1]Pools!$C$4*1000000</f>
        <v>4966170</v>
      </c>
      <c r="D205" s="3">
        <v>43318.000000100001</v>
      </c>
      <c r="E205" s="25">
        <v>201</v>
      </c>
      <c r="F205" s="10">
        <f t="shared" si="12"/>
        <v>398177.54000000004</v>
      </c>
      <c r="G205" s="10">
        <f t="shared" si="13"/>
        <v>191937.04000000004</v>
      </c>
      <c r="H205" s="10">
        <f t="shared" si="14"/>
        <v>4966170</v>
      </c>
      <c r="I205" s="53">
        <f t="shared" si="15"/>
        <v>3470</v>
      </c>
    </row>
    <row r="206" spans="1:9" x14ac:dyDescent="0.35">
      <c r="A206" s="21">
        <v>3470.5</v>
      </c>
      <c r="B206" s="3">
        <v>3092865.96</v>
      </c>
      <c r="C206" s="3">
        <f>B206+[1]Pools!$C$4*1000000</f>
        <v>4987865.96</v>
      </c>
      <c r="D206" s="3">
        <v>43465.850000099999</v>
      </c>
      <c r="E206" s="25">
        <v>202</v>
      </c>
      <c r="F206" s="10">
        <f t="shared" si="12"/>
        <v>399582.10999999987</v>
      </c>
      <c r="G206" s="10">
        <f t="shared" si="13"/>
        <v>192602.35999999987</v>
      </c>
      <c r="H206" s="10">
        <f t="shared" si="14"/>
        <v>4987865.96</v>
      </c>
      <c r="I206" s="53">
        <f t="shared" si="15"/>
        <v>3470.5</v>
      </c>
    </row>
    <row r="207" spans="1:9" x14ac:dyDescent="0.35">
      <c r="A207" s="21">
        <v>3471</v>
      </c>
      <c r="B207" s="3">
        <v>3114635.85</v>
      </c>
      <c r="C207" s="3">
        <f>B207+[1]Pools!$C$4*1000000</f>
        <v>5009635.8499999996</v>
      </c>
      <c r="D207" s="3">
        <v>43613.700000099998</v>
      </c>
      <c r="E207" s="25">
        <v>203</v>
      </c>
      <c r="F207" s="10">
        <f t="shared" si="12"/>
        <v>400986.68999999994</v>
      </c>
      <c r="G207" s="10">
        <f t="shared" si="13"/>
        <v>193267.68999999994</v>
      </c>
      <c r="H207" s="10">
        <f t="shared" si="14"/>
        <v>5009635.8499999996</v>
      </c>
      <c r="I207" s="53">
        <f t="shared" si="15"/>
        <v>3471</v>
      </c>
    </row>
    <row r="208" spans="1:9" x14ac:dyDescent="0.35">
      <c r="A208" s="21">
        <v>3471.5</v>
      </c>
      <c r="B208" s="3">
        <v>3136479.66</v>
      </c>
      <c r="C208" s="3">
        <f>B208+[1]Pools!$C$4*1000000</f>
        <v>5031479.66</v>
      </c>
      <c r="D208" s="3">
        <v>43761.550000099996</v>
      </c>
      <c r="E208" s="25">
        <v>204</v>
      </c>
      <c r="F208" s="10">
        <f t="shared" si="12"/>
        <v>402391.26000000024</v>
      </c>
      <c r="G208" s="10">
        <f t="shared" si="13"/>
        <v>193933.01000000024</v>
      </c>
      <c r="H208" s="10">
        <f t="shared" si="14"/>
        <v>5031479.66</v>
      </c>
      <c r="I208" s="53">
        <f t="shared" si="15"/>
        <v>3471.5</v>
      </c>
    </row>
    <row r="209" spans="1:9" x14ac:dyDescent="0.35">
      <c r="A209" s="21">
        <v>3472</v>
      </c>
      <c r="B209" s="3">
        <v>3158397.4</v>
      </c>
      <c r="C209" s="3">
        <f>B209+[1]Pools!$C$4*1000000</f>
        <v>5053397.4000000004</v>
      </c>
      <c r="D209" s="3">
        <v>43909.400000100002</v>
      </c>
      <c r="E209" s="25">
        <v>205</v>
      </c>
      <c r="F209" s="10">
        <f t="shared" si="12"/>
        <v>403795.83999999985</v>
      </c>
      <c r="G209" s="10">
        <f t="shared" si="13"/>
        <v>194598.33999999985</v>
      </c>
      <c r="H209" s="10">
        <f t="shared" si="14"/>
        <v>5053397.4000000004</v>
      </c>
      <c r="I209" s="53">
        <f t="shared" si="15"/>
        <v>3472</v>
      </c>
    </row>
    <row r="210" spans="1:9" x14ac:dyDescent="0.35">
      <c r="A210" s="21">
        <v>3472.5</v>
      </c>
      <c r="B210" s="3">
        <v>3180389.06</v>
      </c>
      <c r="C210" s="3">
        <f>B210+[1]Pools!$C$4*1000000</f>
        <v>5075389.0600000005</v>
      </c>
      <c r="D210" s="3">
        <v>44057.250000100001</v>
      </c>
      <c r="E210" s="25">
        <v>206</v>
      </c>
      <c r="F210" s="10">
        <f t="shared" si="12"/>
        <v>405200.41000000015</v>
      </c>
      <c r="G210" s="10">
        <f t="shared" si="13"/>
        <v>195263.66000000015</v>
      </c>
      <c r="H210" s="10">
        <f t="shared" si="14"/>
        <v>5075389.0600000005</v>
      </c>
      <c r="I210" s="53">
        <f t="shared" si="15"/>
        <v>3472.5</v>
      </c>
    </row>
    <row r="211" spans="1:9" x14ac:dyDescent="0.35">
      <c r="A211" s="21">
        <v>3473</v>
      </c>
      <c r="B211" s="3">
        <v>3202454.65</v>
      </c>
      <c r="C211" s="3">
        <f>B211+[1]Pools!$C$4*1000000</f>
        <v>5097454.6500000004</v>
      </c>
      <c r="D211" s="3">
        <v>44205.1</v>
      </c>
      <c r="E211" s="25">
        <v>207</v>
      </c>
      <c r="F211" s="10">
        <f t="shared" si="12"/>
        <v>406604.98999999976</v>
      </c>
      <c r="G211" s="10">
        <f t="shared" si="13"/>
        <v>195928.98999999976</v>
      </c>
      <c r="H211" s="10">
        <f t="shared" si="14"/>
        <v>5097454.6500000004</v>
      </c>
      <c r="I211" s="53">
        <f t="shared" si="15"/>
        <v>3473</v>
      </c>
    </row>
    <row r="212" spans="1:9" x14ac:dyDescent="0.35">
      <c r="A212" s="21">
        <v>3473.5</v>
      </c>
      <c r="B212" s="3">
        <v>3224594.16</v>
      </c>
      <c r="C212" s="3">
        <f>B212+[1]Pools!$C$4*1000000</f>
        <v>5119594.16</v>
      </c>
      <c r="D212" s="3">
        <v>44352.95</v>
      </c>
      <c r="E212" s="25">
        <v>208</v>
      </c>
      <c r="F212" s="10">
        <f t="shared" si="12"/>
        <v>408009.56000000006</v>
      </c>
      <c r="G212" s="10">
        <f t="shared" si="13"/>
        <v>196594.31000000006</v>
      </c>
      <c r="H212" s="10">
        <f t="shared" si="14"/>
        <v>5119594.16</v>
      </c>
      <c r="I212" s="53">
        <f t="shared" si="15"/>
        <v>3473.5</v>
      </c>
    </row>
    <row r="213" spans="1:9" x14ac:dyDescent="0.35">
      <c r="A213" s="21">
        <v>3474</v>
      </c>
      <c r="B213" s="3">
        <v>3246807.6</v>
      </c>
      <c r="C213" s="3">
        <f>B213+[1]Pools!$C$4*1000000</f>
        <v>5141807.5999999996</v>
      </c>
      <c r="D213" s="3">
        <v>44500.800000000003</v>
      </c>
      <c r="E213" s="25">
        <v>209</v>
      </c>
      <c r="F213" s="10">
        <f t="shared" si="12"/>
        <v>409414.14000000013</v>
      </c>
      <c r="G213" s="10">
        <f t="shared" si="13"/>
        <v>197259.64000000013</v>
      </c>
      <c r="H213" s="10">
        <f t="shared" si="14"/>
        <v>5141807.5999999996</v>
      </c>
      <c r="I213" s="53">
        <f t="shared" si="15"/>
        <v>3474</v>
      </c>
    </row>
    <row r="214" spans="1:9" x14ac:dyDescent="0.35">
      <c r="A214" s="21">
        <v>3474.5</v>
      </c>
      <c r="B214" s="3">
        <v>3269094.96</v>
      </c>
      <c r="C214" s="3">
        <f>B214+[1]Pools!$C$4*1000000</f>
        <v>5164094.96</v>
      </c>
      <c r="D214" s="3">
        <v>44648.65</v>
      </c>
      <c r="E214" s="25">
        <v>210</v>
      </c>
      <c r="F214" s="10">
        <f t="shared" si="12"/>
        <v>410818.70999999996</v>
      </c>
      <c r="G214" s="10">
        <f t="shared" si="13"/>
        <v>197924.95999999996</v>
      </c>
      <c r="H214" s="10">
        <f t="shared" si="14"/>
        <v>5164094.96</v>
      </c>
      <c r="I214" s="53">
        <f t="shared" si="15"/>
        <v>3474.5</v>
      </c>
    </row>
    <row r="215" spans="1:9" x14ac:dyDescent="0.35">
      <c r="A215" s="21">
        <v>3475</v>
      </c>
      <c r="B215" s="3">
        <v>3291456.25</v>
      </c>
      <c r="C215" s="3">
        <f>B215+[1]Pools!$C$4*1000000</f>
        <v>5186456.25</v>
      </c>
      <c r="D215" s="3">
        <v>44796.5</v>
      </c>
      <c r="E215" s="25">
        <v>211</v>
      </c>
      <c r="F215" s="10">
        <f t="shared" si="12"/>
        <v>412223.29000000004</v>
      </c>
      <c r="G215" s="10">
        <f t="shared" si="13"/>
        <v>198590.29000000004</v>
      </c>
      <c r="H215" s="10">
        <f t="shared" si="14"/>
        <v>5186456.25</v>
      </c>
      <c r="I215" s="53">
        <f t="shared" si="15"/>
        <v>3475</v>
      </c>
    </row>
    <row r="216" spans="1:9" x14ac:dyDescent="0.35">
      <c r="A216" s="21">
        <v>3475.5</v>
      </c>
      <c r="B216" s="3">
        <v>3313891.46</v>
      </c>
      <c r="C216" s="3">
        <f>B216+[1]Pools!$C$4*1000000</f>
        <v>5208891.46</v>
      </c>
      <c r="D216" s="3">
        <v>44944.35</v>
      </c>
      <c r="E216" s="25">
        <v>212</v>
      </c>
      <c r="F216" s="10">
        <f t="shared" si="12"/>
        <v>413627.85999999987</v>
      </c>
      <c r="G216" s="10">
        <f t="shared" si="13"/>
        <v>199255.60999999987</v>
      </c>
      <c r="H216" s="10">
        <f t="shared" si="14"/>
        <v>5208891.46</v>
      </c>
      <c r="I216" s="53">
        <f t="shared" si="15"/>
        <v>3475.5</v>
      </c>
    </row>
    <row r="217" spans="1:9" x14ac:dyDescent="0.35">
      <c r="A217" s="21">
        <v>3476</v>
      </c>
      <c r="B217" s="3">
        <v>3336400.6</v>
      </c>
      <c r="C217" s="3">
        <f>B217+[1]Pools!$C$4*1000000</f>
        <v>5231400.5999999996</v>
      </c>
      <c r="D217" s="3">
        <v>45092.2</v>
      </c>
      <c r="E217" s="25">
        <v>213</v>
      </c>
      <c r="F217" s="10">
        <f t="shared" si="12"/>
        <v>415032.43999999994</v>
      </c>
      <c r="G217" s="10">
        <f t="shared" si="13"/>
        <v>199920.93999999994</v>
      </c>
      <c r="H217" s="10">
        <f t="shared" si="14"/>
        <v>5231400.5999999996</v>
      </c>
      <c r="I217" s="53">
        <f t="shared" si="15"/>
        <v>3476</v>
      </c>
    </row>
    <row r="218" spans="1:9" x14ac:dyDescent="0.35">
      <c r="A218" s="21">
        <v>3476.5</v>
      </c>
      <c r="B218" s="3">
        <v>3358983.66</v>
      </c>
      <c r="C218" s="3">
        <f>B218+[1]Pools!$C$4*1000000</f>
        <v>5253983.66</v>
      </c>
      <c r="D218" s="3">
        <v>45240.05</v>
      </c>
      <c r="E218" s="25">
        <v>214</v>
      </c>
      <c r="F218" s="10">
        <f t="shared" si="12"/>
        <v>416437.01000000024</v>
      </c>
      <c r="G218" s="10">
        <f t="shared" si="13"/>
        <v>200586.26000000024</v>
      </c>
      <c r="H218" s="10">
        <f t="shared" si="14"/>
        <v>5253983.66</v>
      </c>
      <c r="I218" s="53">
        <f t="shared" si="15"/>
        <v>3476.5</v>
      </c>
    </row>
    <row r="219" spans="1:9" x14ac:dyDescent="0.35">
      <c r="A219" s="21">
        <v>3477</v>
      </c>
      <c r="B219" s="3">
        <v>3381640.65</v>
      </c>
      <c r="C219" s="3">
        <f>B219+[1]Pools!$C$4*1000000</f>
        <v>5276640.6500000004</v>
      </c>
      <c r="D219" s="3">
        <v>45387.899999900001</v>
      </c>
      <c r="E219" s="25">
        <v>215</v>
      </c>
      <c r="F219" s="10">
        <f t="shared" si="12"/>
        <v>417841.58999999985</v>
      </c>
      <c r="G219" s="10">
        <f t="shared" si="13"/>
        <v>201251.58999999985</v>
      </c>
      <c r="H219" s="10">
        <f t="shared" si="14"/>
        <v>5276640.6500000004</v>
      </c>
      <c r="I219" s="53">
        <f t="shared" si="15"/>
        <v>3477</v>
      </c>
    </row>
    <row r="220" spans="1:9" x14ac:dyDescent="0.35">
      <c r="A220" s="21">
        <v>3477.5</v>
      </c>
      <c r="B220" s="3">
        <v>3404371.56</v>
      </c>
      <c r="C220" s="3">
        <f>B220+[1]Pools!$C$4*1000000</f>
        <v>5299371.5600000005</v>
      </c>
      <c r="D220" s="3">
        <v>45535.749999899999</v>
      </c>
      <c r="E220" s="25">
        <v>216</v>
      </c>
      <c r="F220" s="10">
        <f t="shared" si="12"/>
        <v>419246.16000000015</v>
      </c>
      <c r="G220" s="10">
        <f t="shared" si="13"/>
        <v>201916.91000000015</v>
      </c>
      <c r="H220" s="10">
        <f t="shared" si="14"/>
        <v>5299371.5600000005</v>
      </c>
      <c r="I220" s="53">
        <f t="shared" si="15"/>
        <v>3477.5</v>
      </c>
    </row>
    <row r="221" spans="1:9" x14ac:dyDescent="0.35">
      <c r="A221" s="21">
        <v>3478</v>
      </c>
      <c r="B221" s="3">
        <v>3427176.4</v>
      </c>
      <c r="C221" s="3">
        <f>B221+[1]Pools!$C$4*1000000</f>
        <v>5322176.4000000004</v>
      </c>
      <c r="D221" s="3">
        <v>45683.599999899998</v>
      </c>
      <c r="E221" s="25">
        <v>217</v>
      </c>
      <c r="F221" s="10">
        <f t="shared" si="12"/>
        <v>420650.73999999976</v>
      </c>
      <c r="G221" s="10">
        <f t="shared" si="13"/>
        <v>202582.23999999976</v>
      </c>
      <c r="H221" s="10">
        <f t="shared" si="14"/>
        <v>5322176.4000000004</v>
      </c>
      <c r="I221" s="53">
        <f t="shared" si="15"/>
        <v>3478</v>
      </c>
    </row>
    <row r="222" spans="1:9" x14ac:dyDescent="0.35">
      <c r="A222" s="21">
        <v>3478.5</v>
      </c>
      <c r="B222" s="3">
        <v>3450055.16</v>
      </c>
      <c r="C222" s="3">
        <f>B222+[1]Pools!$C$4*1000000</f>
        <v>5345055.16</v>
      </c>
      <c r="D222" s="3">
        <v>45831.449999900004</v>
      </c>
      <c r="E222" s="25">
        <v>218</v>
      </c>
      <c r="F222" s="10">
        <f t="shared" si="12"/>
        <v>422055.31000000006</v>
      </c>
      <c r="G222" s="10">
        <f t="shared" si="13"/>
        <v>203247.56000000006</v>
      </c>
      <c r="H222" s="10">
        <f t="shared" si="14"/>
        <v>5345055.16</v>
      </c>
      <c r="I222" s="53">
        <f t="shared" si="15"/>
        <v>3478.5</v>
      </c>
    </row>
    <row r="223" spans="1:9" x14ac:dyDescent="0.35">
      <c r="A223" s="21">
        <v>3479</v>
      </c>
      <c r="B223" s="3">
        <v>3473007.85</v>
      </c>
      <c r="C223" s="3">
        <f>B223+[1]Pools!$C$4*1000000</f>
        <v>5368007.8499999996</v>
      </c>
      <c r="D223" s="3">
        <v>45979.299999900002</v>
      </c>
      <c r="E223" s="25">
        <v>219</v>
      </c>
      <c r="F223" s="10">
        <f t="shared" si="12"/>
        <v>423459.89000000013</v>
      </c>
      <c r="G223" s="10">
        <f t="shared" si="13"/>
        <v>203912.89000000013</v>
      </c>
      <c r="H223" s="10">
        <f t="shared" si="14"/>
        <v>5368007.8499999996</v>
      </c>
      <c r="I223" s="53">
        <f t="shared" si="15"/>
        <v>3479</v>
      </c>
    </row>
    <row r="224" spans="1:9" x14ac:dyDescent="0.35">
      <c r="A224" s="21">
        <v>3479.5</v>
      </c>
      <c r="B224" s="3">
        <v>3496034.46</v>
      </c>
      <c r="C224" s="3">
        <f>B224+[1]Pools!$C$4*1000000</f>
        <v>5391034.46</v>
      </c>
      <c r="D224" s="3">
        <v>46127.150000100002</v>
      </c>
      <c r="E224" s="25">
        <v>220</v>
      </c>
      <c r="F224" s="10">
        <f t="shared" si="12"/>
        <v>424864.45999999996</v>
      </c>
      <c r="G224" s="10">
        <f t="shared" si="13"/>
        <v>204578.20999999996</v>
      </c>
      <c r="H224" s="10">
        <f t="shared" si="14"/>
        <v>5391034.46</v>
      </c>
      <c r="I224" s="53">
        <f t="shared" si="15"/>
        <v>3479.5</v>
      </c>
    </row>
    <row r="225" spans="1:9" x14ac:dyDescent="0.35">
      <c r="A225" s="21">
        <v>3480</v>
      </c>
      <c r="B225" s="3">
        <v>3519135</v>
      </c>
      <c r="C225" s="3">
        <f>B225+[1]Pools!$C$4*1000000</f>
        <v>5414135</v>
      </c>
      <c r="D225" s="3">
        <v>46275.000000100001</v>
      </c>
      <c r="E225" s="25">
        <v>221</v>
      </c>
      <c r="F225" s="10">
        <f t="shared" si="12"/>
        <v>426269.04000000004</v>
      </c>
      <c r="G225" s="10">
        <f t="shared" si="13"/>
        <v>205243.54000000004</v>
      </c>
      <c r="H225" s="10">
        <f t="shared" si="14"/>
        <v>5414135</v>
      </c>
      <c r="I225" s="53">
        <f t="shared" si="15"/>
        <v>3480</v>
      </c>
    </row>
    <row r="226" spans="1:9" x14ac:dyDescent="0.35">
      <c r="A226" s="21">
        <v>3480.5</v>
      </c>
      <c r="B226" s="3">
        <v>3542310.69</v>
      </c>
      <c r="C226" s="3">
        <f>B226+[1]Pools!$C$4*1000000</f>
        <v>5437310.6899999995</v>
      </c>
      <c r="D226" s="3">
        <v>46427.769999900003</v>
      </c>
      <c r="E226" s="25">
        <v>222</v>
      </c>
      <c r="F226" s="10">
        <f t="shared" si="12"/>
        <v>427674.83999999985</v>
      </c>
      <c r="G226" s="10">
        <f t="shared" si="13"/>
        <v>205910.08999999985</v>
      </c>
      <c r="H226" s="10">
        <f t="shared" si="14"/>
        <v>5437310.6899999995</v>
      </c>
      <c r="I226" s="53">
        <f t="shared" si="15"/>
        <v>3480.5</v>
      </c>
    </row>
    <row r="227" spans="1:9" x14ac:dyDescent="0.35">
      <c r="A227" s="21">
        <v>3481</v>
      </c>
      <c r="B227" s="3">
        <v>3565562.77</v>
      </c>
      <c r="C227" s="3">
        <f>B227+[1]Pools!$C$4*1000000</f>
        <v>5460562.7699999996</v>
      </c>
      <c r="D227" s="3">
        <v>46580.549999900002</v>
      </c>
      <c r="E227" s="25">
        <v>223</v>
      </c>
      <c r="F227" s="10">
        <f t="shared" si="12"/>
        <v>429083.10999999987</v>
      </c>
      <c r="G227" s="10">
        <f t="shared" si="13"/>
        <v>206579.10999999987</v>
      </c>
      <c r="H227" s="10">
        <f t="shared" si="14"/>
        <v>5460562.7699999996</v>
      </c>
      <c r="I227" s="53">
        <f t="shared" si="15"/>
        <v>3481</v>
      </c>
    </row>
    <row r="228" spans="1:9" x14ac:dyDescent="0.35">
      <c r="A228" s="21">
        <v>3481.5</v>
      </c>
      <c r="B228" s="3">
        <v>3588891.24</v>
      </c>
      <c r="C228" s="3">
        <f>B228+[1]Pools!$C$4*1000000</f>
        <v>5483891.2400000002</v>
      </c>
      <c r="D228" s="3">
        <v>46733.32</v>
      </c>
      <c r="E228" s="25">
        <v>224</v>
      </c>
      <c r="F228" s="10">
        <f t="shared" si="12"/>
        <v>430493.84000000032</v>
      </c>
      <c r="G228" s="10">
        <f t="shared" si="13"/>
        <v>207250.59000000032</v>
      </c>
      <c r="H228" s="10">
        <f t="shared" si="14"/>
        <v>5483891.2400000002</v>
      </c>
      <c r="I228" s="53">
        <f t="shared" si="15"/>
        <v>3481.5</v>
      </c>
    </row>
    <row r="229" spans="1:9" x14ac:dyDescent="0.35">
      <c r="A229" s="21">
        <v>3482</v>
      </c>
      <c r="B229" s="3">
        <v>3612296.1</v>
      </c>
      <c r="C229" s="3">
        <f>B229+[1]Pools!$C$4*1000000</f>
        <v>5507296.0999999996</v>
      </c>
      <c r="D229" s="3">
        <v>46886.099999899998</v>
      </c>
      <c r="E229" s="25">
        <v>225</v>
      </c>
      <c r="F229" s="10">
        <f t="shared" si="12"/>
        <v>431907.04000000004</v>
      </c>
      <c r="G229" s="10">
        <f t="shared" si="13"/>
        <v>207924.54000000004</v>
      </c>
      <c r="H229" s="10">
        <f t="shared" si="14"/>
        <v>5507296.0999999996</v>
      </c>
      <c r="I229" s="53">
        <f t="shared" si="15"/>
        <v>3482</v>
      </c>
    </row>
    <row r="230" spans="1:9" x14ac:dyDescent="0.35">
      <c r="A230" s="21">
        <v>3482.5</v>
      </c>
      <c r="B230" s="3">
        <v>3635777.34</v>
      </c>
      <c r="C230" s="3">
        <f>B230+[1]Pools!$C$4*1000000</f>
        <v>5530777.3399999999</v>
      </c>
      <c r="D230" s="3">
        <v>47038.87</v>
      </c>
      <c r="E230" s="25">
        <v>226</v>
      </c>
      <c r="F230" s="10">
        <f t="shared" si="12"/>
        <v>433322.68999999994</v>
      </c>
      <c r="G230" s="10">
        <f t="shared" si="13"/>
        <v>208600.93999999994</v>
      </c>
      <c r="H230" s="10">
        <f t="shared" si="14"/>
        <v>5530777.3399999999</v>
      </c>
      <c r="I230" s="53">
        <f t="shared" si="15"/>
        <v>3482.5</v>
      </c>
    </row>
    <row r="231" spans="1:9" x14ac:dyDescent="0.35">
      <c r="A231" s="21">
        <v>3483</v>
      </c>
      <c r="B231" s="3">
        <v>3659334.97</v>
      </c>
      <c r="C231" s="3">
        <f>B231+[1]Pools!$C$4*1000000</f>
        <v>5554334.9700000007</v>
      </c>
      <c r="D231" s="3">
        <v>47191.65</v>
      </c>
      <c r="E231" s="25">
        <v>227</v>
      </c>
      <c r="F231" s="10">
        <f t="shared" si="12"/>
        <v>434740.81000000006</v>
      </c>
      <c r="G231" s="10">
        <f t="shared" si="13"/>
        <v>209279.81000000006</v>
      </c>
      <c r="H231" s="10">
        <f t="shared" si="14"/>
        <v>5554334.9700000007</v>
      </c>
      <c r="I231" s="53">
        <f t="shared" si="15"/>
        <v>3483</v>
      </c>
    </row>
    <row r="232" spans="1:9" x14ac:dyDescent="0.35">
      <c r="A232" s="21">
        <v>3483.5</v>
      </c>
      <c r="B232" s="3">
        <v>3682968.99</v>
      </c>
      <c r="C232" s="3">
        <f>B232+[1]Pools!$C$4*1000000</f>
        <v>5577968.9900000002</v>
      </c>
      <c r="D232" s="3">
        <v>47344.42</v>
      </c>
      <c r="E232" s="25">
        <v>228</v>
      </c>
      <c r="F232" s="10">
        <f t="shared" si="12"/>
        <v>436161.39000000013</v>
      </c>
      <c r="G232" s="10">
        <f t="shared" si="13"/>
        <v>209961.14000000013</v>
      </c>
      <c r="H232" s="10">
        <f t="shared" si="14"/>
        <v>5577968.9900000002</v>
      </c>
      <c r="I232" s="53">
        <f t="shared" si="15"/>
        <v>3483.5</v>
      </c>
    </row>
    <row r="233" spans="1:9" x14ac:dyDescent="0.35">
      <c r="A233" s="21">
        <v>3484</v>
      </c>
      <c r="B233" s="3">
        <v>3706679.4</v>
      </c>
      <c r="C233" s="3">
        <f>B233+[1]Pools!$C$4*1000000</f>
        <v>5601679.4000000004</v>
      </c>
      <c r="D233" s="3">
        <v>47497.2</v>
      </c>
      <c r="E233" s="25">
        <v>229</v>
      </c>
      <c r="F233" s="10">
        <f t="shared" si="12"/>
        <v>437584.43999999994</v>
      </c>
      <c r="G233" s="10">
        <f t="shared" si="13"/>
        <v>210644.93999999994</v>
      </c>
      <c r="H233" s="10">
        <f t="shared" si="14"/>
        <v>5601679.4000000004</v>
      </c>
      <c r="I233" s="53">
        <f t="shared" si="15"/>
        <v>3484</v>
      </c>
    </row>
    <row r="234" spans="1:9" x14ac:dyDescent="0.35">
      <c r="A234" s="21">
        <v>3484.5</v>
      </c>
      <c r="B234" s="3">
        <v>3730466.19</v>
      </c>
      <c r="C234" s="3">
        <f>B234+[1]Pools!$C$4*1000000</f>
        <v>5625466.1899999995</v>
      </c>
      <c r="D234" s="3">
        <v>47649.970000100002</v>
      </c>
      <c r="E234" s="25">
        <v>230</v>
      </c>
      <c r="F234" s="10">
        <f t="shared" si="12"/>
        <v>439009.93999999994</v>
      </c>
      <c r="G234" s="10">
        <f t="shared" si="13"/>
        <v>211331.18999999994</v>
      </c>
      <c r="H234" s="10">
        <f t="shared" si="14"/>
        <v>5625466.1899999995</v>
      </c>
      <c r="I234" s="53">
        <f t="shared" si="15"/>
        <v>3484.5</v>
      </c>
    </row>
    <row r="235" spans="1:9" x14ac:dyDescent="0.35">
      <c r="A235" s="21">
        <v>3485</v>
      </c>
      <c r="B235" s="3">
        <v>3754329.37</v>
      </c>
      <c r="C235" s="3">
        <f>B235+[1]Pools!$C$4*1000000</f>
        <v>5649329.3700000001</v>
      </c>
      <c r="D235" s="3">
        <v>47802.75</v>
      </c>
      <c r="E235" s="25">
        <v>231</v>
      </c>
      <c r="F235" s="10">
        <f t="shared" si="12"/>
        <v>440437.91000000015</v>
      </c>
      <c r="G235" s="10">
        <f t="shared" si="13"/>
        <v>212018.68000000017</v>
      </c>
      <c r="H235" s="10">
        <f t="shared" si="14"/>
        <v>5649329.3700000001</v>
      </c>
      <c r="I235" s="53">
        <f t="shared" si="15"/>
        <v>3485</v>
      </c>
    </row>
    <row r="236" spans="1:9" x14ac:dyDescent="0.35">
      <c r="A236" s="21">
        <v>3485.5</v>
      </c>
      <c r="B236" s="3">
        <v>3778268.94</v>
      </c>
      <c r="C236" s="3">
        <f>B236+[1]Pools!$C$4*1000000</f>
        <v>5673268.9399999995</v>
      </c>
      <c r="D236" s="3">
        <v>47955.520000099998</v>
      </c>
      <c r="E236" s="25">
        <v>232</v>
      </c>
      <c r="F236" s="10">
        <f t="shared" si="12"/>
        <v>441868.33999999985</v>
      </c>
      <c r="G236" s="10">
        <f t="shared" si="13"/>
        <v>212706.16999999993</v>
      </c>
      <c r="H236" s="10">
        <f t="shared" si="14"/>
        <v>5673268.9399999995</v>
      </c>
      <c r="I236" s="53">
        <f t="shared" si="15"/>
        <v>3485.5</v>
      </c>
    </row>
    <row r="237" spans="1:9" x14ac:dyDescent="0.35">
      <c r="A237" s="21">
        <v>3486</v>
      </c>
      <c r="B237" s="3">
        <v>3802284.9</v>
      </c>
      <c r="C237" s="3">
        <f>B237+[1]Pools!$C$4*1000000</f>
        <v>5697284.9000000004</v>
      </c>
      <c r="D237" s="3">
        <v>48108.300000099996</v>
      </c>
      <c r="E237" s="25">
        <v>233</v>
      </c>
      <c r="F237" s="10">
        <f t="shared" si="12"/>
        <v>443301.23999999976</v>
      </c>
      <c r="G237" s="10">
        <f t="shared" si="13"/>
        <v>213393.65999999968</v>
      </c>
      <c r="H237" s="10">
        <f t="shared" si="14"/>
        <v>5697284.9000000004</v>
      </c>
      <c r="I237" s="53">
        <f t="shared" si="15"/>
        <v>3486</v>
      </c>
    </row>
    <row r="238" spans="1:9" x14ac:dyDescent="0.35">
      <c r="A238" s="21">
        <v>3486.5</v>
      </c>
      <c r="B238" s="3">
        <v>3826377.24</v>
      </c>
      <c r="C238" s="3">
        <f>B238+[1]Pools!$C$4*1000000</f>
        <v>5721377.2400000002</v>
      </c>
      <c r="D238" s="3">
        <v>48261.069999899999</v>
      </c>
      <c r="E238" s="25">
        <v>234</v>
      </c>
      <c r="F238" s="10">
        <f t="shared" si="12"/>
        <v>444736.59000000032</v>
      </c>
      <c r="G238" s="10">
        <f t="shared" si="13"/>
        <v>214081.14000000013</v>
      </c>
      <c r="H238" s="10">
        <f t="shared" si="14"/>
        <v>5721377.2400000002</v>
      </c>
      <c r="I238" s="53">
        <f t="shared" si="15"/>
        <v>3486.5</v>
      </c>
    </row>
    <row r="239" spans="1:9" x14ac:dyDescent="0.35">
      <c r="A239" s="21">
        <v>3487</v>
      </c>
      <c r="B239" s="3">
        <v>3850545.97</v>
      </c>
      <c r="C239" s="3">
        <f>B239+[1]Pools!$C$4*1000000</f>
        <v>5745545.9700000007</v>
      </c>
      <c r="D239" s="3">
        <v>48413.850000099999</v>
      </c>
      <c r="E239" s="25">
        <v>235</v>
      </c>
      <c r="F239" s="10">
        <f t="shared" si="12"/>
        <v>446174.41000000015</v>
      </c>
      <c r="G239" s="10">
        <f t="shared" si="13"/>
        <v>214768.63000000035</v>
      </c>
      <c r="H239" s="10">
        <f t="shared" si="14"/>
        <v>5745545.9700000007</v>
      </c>
      <c r="I239" s="53">
        <f t="shared" si="15"/>
        <v>3487</v>
      </c>
    </row>
    <row r="240" spans="1:9" x14ac:dyDescent="0.35">
      <c r="A240" s="21">
        <v>3487.5</v>
      </c>
      <c r="B240" s="3">
        <v>3874791.09</v>
      </c>
      <c r="C240" s="3">
        <f>B240+[1]Pools!$C$4*1000000</f>
        <v>5769791.0899999999</v>
      </c>
      <c r="D240" s="3">
        <v>48566.619999900002</v>
      </c>
      <c r="E240" s="25">
        <v>236</v>
      </c>
      <c r="F240" s="10">
        <f t="shared" si="12"/>
        <v>447614.68999999994</v>
      </c>
      <c r="G240" s="10">
        <f t="shared" si="13"/>
        <v>215456.11999999965</v>
      </c>
      <c r="H240" s="10">
        <f t="shared" si="14"/>
        <v>5769791.0899999999</v>
      </c>
      <c r="I240" s="53">
        <f t="shared" si="15"/>
        <v>3487.5</v>
      </c>
    </row>
    <row r="241" spans="1:9" x14ac:dyDescent="0.35">
      <c r="A241" s="21">
        <v>3488</v>
      </c>
      <c r="B241" s="3">
        <v>3899112.6</v>
      </c>
      <c r="C241" s="3">
        <f>B241+[1]Pools!$C$4*1000000</f>
        <v>5794112.5999999996</v>
      </c>
      <c r="D241" s="3">
        <v>48719.399999900001</v>
      </c>
      <c r="E241" s="25">
        <v>237</v>
      </c>
      <c r="F241" s="10">
        <f t="shared" si="12"/>
        <v>449057.43999999994</v>
      </c>
      <c r="G241" s="10">
        <f t="shared" si="13"/>
        <v>216143.60999999987</v>
      </c>
      <c r="H241" s="10">
        <f t="shared" si="14"/>
        <v>5794112.5999999996</v>
      </c>
      <c r="I241" s="53">
        <f t="shared" si="15"/>
        <v>3488</v>
      </c>
    </row>
    <row r="242" spans="1:9" x14ac:dyDescent="0.35">
      <c r="A242" s="21">
        <v>3488.5</v>
      </c>
      <c r="B242" s="3">
        <v>3923510.49</v>
      </c>
      <c r="C242" s="3">
        <f>B242+[1]Pools!$C$4*1000000</f>
        <v>5818510.4900000002</v>
      </c>
      <c r="D242" s="3">
        <v>48872.17</v>
      </c>
      <c r="E242" s="25">
        <v>238</v>
      </c>
      <c r="F242" s="10">
        <f t="shared" si="12"/>
        <v>450502.64000000013</v>
      </c>
      <c r="G242" s="10">
        <f t="shared" si="13"/>
        <v>216831.09000000032</v>
      </c>
      <c r="H242" s="10">
        <f t="shared" si="14"/>
        <v>5818510.4900000002</v>
      </c>
      <c r="I242" s="53">
        <f t="shared" si="15"/>
        <v>3488.5</v>
      </c>
    </row>
    <row r="243" spans="1:9" x14ac:dyDescent="0.35">
      <c r="A243" s="21">
        <v>3489</v>
      </c>
      <c r="B243" s="3">
        <v>3947984.77</v>
      </c>
      <c r="C243" s="3">
        <f>B243+[1]Pools!$C$4*1000000</f>
        <v>5842984.7699999996</v>
      </c>
      <c r="D243" s="3">
        <v>49024.949999900004</v>
      </c>
      <c r="E243" s="25">
        <v>239</v>
      </c>
      <c r="F243" s="10">
        <f t="shared" si="12"/>
        <v>451950.31000000006</v>
      </c>
      <c r="G243" s="10">
        <f t="shared" si="13"/>
        <v>217518.58000000007</v>
      </c>
      <c r="H243" s="10">
        <f t="shared" si="14"/>
        <v>5842984.7699999996</v>
      </c>
      <c r="I243" s="53">
        <f t="shared" si="15"/>
        <v>3489</v>
      </c>
    </row>
    <row r="244" spans="1:9" x14ac:dyDescent="0.35">
      <c r="A244" s="21">
        <v>3489.5</v>
      </c>
      <c r="B244" s="3">
        <v>3972535.44</v>
      </c>
      <c r="C244" s="3">
        <f>B244+[1]Pools!$C$4*1000000</f>
        <v>5867535.4399999995</v>
      </c>
      <c r="D244" s="3">
        <v>49177.72</v>
      </c>
      <c r="E244" s="25">
        <v>240</v>
      </c>
      <c r="F244" s="10">
        <f t="shared" si="12"/>
        <v>453400.43999999994</v>
      </c>
      <c r="G244" s="10">
        <f t="shared" si="13"/>
        <v>218206.06999999983</v>
      </c>
      <c r="H244" s="10">
        <f t="shared" si="14"/>
        <v>5867535.4399999995</v>
      </c>
      <c r="I244" s="53">
        <f t="shared" si="15"/>
        <v>3489.5</v>
      </c>
    </row>
    <row r="245" spans="1:9" x14ac:dyDescent="0.35">
      <c r="A245" s="21">
        <v>3490</v>
      </c>
      <c r="B245" s="3">
        <v>3997162.5</v>
      </c>
      <c r="C245" s="3">
        <f>B245+[1]Pools!$C$4*1000000</f>
        <v>5892162.5</v>
      </c>
      <c r="D245" s="3">
        <v>49330.499999899999</v>
      </c>
      <c r="E245" s="25">
        <v>241</v>
      </c>
      <c r="F245" s="10">
        <f t="shared" si="12"/>
        <v>454851.81000000006</v>
      </c>
      <c r="G245" s="10">
        <f t="shared" si="13"/>
        <v>218893.56000000006</v>
      </c>
      <c r="H245" s="10">
        <f t="shared" si="14"/>
        <v>5892162.5</v>
      </c>
      <c r="I245" s="53">
        <f t="shared" si="15"/>
        <v>3490</v>
      </c>
    </row>
    <row r="246" spans="1:9" x14ac:dyDescent="0.35">
      <c r="A246" s="21">
        <v>3490.5</v>
      </c>
      <c r="B246" s="3">
        <v>4021865.94</v>
      </c>
      <c r="C246" s="3">
        <f>B246+[1]Pools!$C$4*1000000</f>
        <v>5916865.9399999995</v>
      </c>
      <c r="D246" s="3">
        <v>49483.27</v>
      </c>
      <c r="E246" s="25">
        <v>242</v>
      </c>
      <c r="F246" s="10">
        <f t="shared" si="12"/>
        <v>456303.16999999993</v>
      </c>
      <c r="G246" s="10">
        <f t="shared" si="13"/>
        <v>219581.04000000004</v>
      </c>
      <c r="H246" s="10">
        <f t="shared" si="14"/>
        <v>5916865.9399999995</v>
      </c>
      <c r="I246" s="53">
        <f t="shared" si="15"/>
        <v>3490.5</v>
      </c>
    </row>
    <row r="247" spans="1:9" x14ac:dyDescent="0.35">
      <c r="A247" s="21">
        <v>3491</v>
      </c>
      <c r="B247" s="3">
        <v>4046645.77</v>
      </c>
      <c r="C247" s="3">
        <f>B247+[1]Pools!$C$4*1000000</f>
        <v>5941645.7699999996</v>
      </c>
      <c r="D247" s="3">
        <v>49636.05</v>
      </c>
      <c r="E247" s="25">
        <v>243</v>
      </c>
      <c r="F247" s="10">
        <f t="shared" si="12"/>
        <v>457754.5299999998</v>
      </c>
      <c r="G247" s="10">
        <f t="shared" si="13"/>
        <v>220268.5299999998</v>
      </c>
      <c r="H247" s="10">
        <f t="shared" si="14"/>
        <v>5941645.7699999996</v>
      </c>
      <c r="I247" s="53">
        <f t="shared" si="15"/>
        <v>3491</v>
      </c>
    </row>
    <row r="248" spans="1:9" x14ac:dyDescent="0.35">
      <c r="A248" s="21">
        <v>3491.5</v>
      </c>
      <c r="B248" s="3">
        <v>4071501.99</v>
      </c>
      <c r="C248" s="3">
        <f>B248+[1]Pools!$C$4*1000000</f>
        <v>5966501.9900000002</v>
      </c>
      <c r="D248" s="3">
        <v>49788.8200001</v>
      </c>
      <c r="E248" s="25">
        <v>244</v>
      </c>
      <c r="F248" s="10">
        <f t="shared" si="12"/>
        <v>459205.89000000013</v>
      </c>
      <c r="G248" s="10">
        <f t="shared" si="13"/>
        <v>220956.02000000002</v>
      </c>
      <c r="H248" s="10">
        <f t="shared" si="14"/>
        <v>5966501.9900000002</v>
      </c>
      <c r="I248" s="53">
        <f t="shared" si="15"/>
        <v>3491.5</v>
      </c>
    </row>
    <row r="249" spans="1:9" x14ac:dyDescent="0.35">
      <c r="A249" s="21">
        <v>3492</v>
      </c>
      <c r="B249" s="3">
        <v>4096434.6</v>
      </c>
      <c r="C249" s="3">
        <f>B249+[1]Pools!$C$4*1000000</f>
        <v>5991434.5999999996</v>
      </c>
      <c r="D249" s="3">
        <v>49941.599999999999</v>
      </c>
      <c r="E249" s="25">
        <v>245</v>
      </c>
      <c r="F249" s="10">
        <f t="shared" si="12"/>
        <v>460657.26000000024</v>
      </c>
      <c r="G249" s="10">
        <f t="shared" si="13"/>
        <v>221643.51000000024</v>
      </c>
      <c r="H249" s="10">
        <f t="shared" si="14"/>
        <v>5991434.5999999996</v>
      </c>
      <c r="I249" s="53">
        <f t="shared" si="15"/>
        <v>3492</v>
      </c>
    </row>
    <row r="250" spans="1:9" x14ac:dyDescent="0.35">
      <c r="A250" s="21">
        <v>3492.5</v>
      </c>
      <c r="B250" s="3">
        <v>4121443.59</v>
      </c>
      <c r="C250" s="3">
        <f>B250+[1]Pools!$C$4*1000000</f>
        <v>6016443.5899999999</v>
      </c>
      <c r="D250" s="3">
        <v>50094.370000100003</v>
      </c>
      <c r="E250" s="25">
        <v>246</v>
      </c>
      <c r="F250" s="10">
        <f t="shared" si="12"/>
        <v>462108.61999999965</v>
      </c>
      <c r="G250" s="10">
        <f t="shared" si="13"/>
        <v>222330.98999999976</v>
      </c>
      <c r="H250" s="10">
        <f t="shared" si="14"/>
        <v>6016443.5899999999</v>
      </c>
      <c r="I250" s="53">
        <f t="shared" si="15"/>
        <v>3492.5</v>
      </c>
    </row>
    <row r="251" spans="1:9" x14ac:dyDescent="0.35">
      <c r="A251" s="21">
        <v>3493</v>
      </c>
      <c r="B251" s="3">
        <v>4146528.97</v>
      </c>
      <c r="C251" s="3">
        <f>B251+[1]Pools!$C$4*1000000</f>
        <v>6041528.9700000007</v>
      </c>
      <c r="D251" s="3">
        <v>50247.150000100002</v>
      </c>
      <c r="E251" s="25">
        <v>247</v>
      </c>
      <c r="F251" s="10">
        <f t="shared" si="12"/>
        <v>463559.98</v>
      </c>
      <c r="G251" s="10">
        <f t="shared" si="13"/>
        <v>223018.47999999998</v>
      </c>
      <c r="H251" s="10">
        <f t="shared" si="14"/>
        <v>6041528.9700000007</v>
      </c>
      <c r="I251" s="53">
        <f t="shared" si="15"/>
        <v>3493</v>
      </c>
    </row>
    <row r="252" spans="1:9" x14ac:dyDescent="0.35">
      <c r="A252" s="21">
        <v>3493.5</v>
      </c>
      <c r="B252" s="3">
        <v>4171690.74</v>
      </c>
      <c r="C252" s="3">
        <f>B252+[1]Pools!$C$4*1000000</f>
        <v>6066690.7400000002</v>
      </c>
      <c r="D252" s="3">
        <v>50399.919999899997</v>
      </c>
      <c r="E252" s="25">
        <v>248</v>
      </c>
      <c r="F252" s="10">
        <f t="shared" si="12"/>
        <v>465011.34000000032</v>
      </c>
      <c r="G252" s="10">
        <f t="shared" si="13"/>
        <v>223705.9700000002</v>
      </c>
      <c r="H252" s="10">
        <f t="shared" si="14"/>
        <v>6066690.7400000002</v>
      </c>
      <c r="I252" s="53">
        <f t="shared" si="15"/>
        <v>3493.5</v>
      </c>
    </row>
    <row r="253" spans="1:9" x14ac:dyDescent="0.35">
      <c r="A253" s="21">
        <v>3494</v>
      </c>
      <c r="B253" s="3">
        <v>4196928.9000000004</v>
      </c>
      <c r="C253" s="3">
        <f>B253+[1]Pools!$C$4*1000000</f>
        <v>6091928.9000000004</v>
      </c>
      <c r="D253" s="3">
        <v>50552.700000099998</v>
      </c>
      <c r="E253" s="25">
        <v>249</v>
      </c>
      <c r="F253" s="10">
        <f t="shared" si="12"/>
        <v>466462.71000000043</v>
      </c>
      <c r="G253" s="10">
        <f t="shared" si="13"/>
        <v>224393.46000000043</v>
      </c>
      <c r="H253" s="10">
        <f t="shared" si="14"/>
        <v>6091928.9000000004</v>
      </c>
      <c r="I253" s="53">
        <f t="shared" si="15"/>
        <v>3494</v>
      </c>
    </row>
    <row r="254" spans="1:9" x14ac:dyDescent="0.35">
      <c r="A254" s="21">
        <v>3494.5</v>
      </c>
      <c r="B254" s="3">
        <v>4222243.4400000004</v>
      </c>
      <c r="C254" s="3">
        <f>B254+[1]Pools!$C$4*1000000</f>
        <v>6117243.4400000004</v>
      </c>
      <c r="D254" s="3">
        <v>50705.4699999</v>
      </c>
      <c r="E254" s="25">
        <v>250</v>
      </c>
      <c r="F254" s="10">
        <f t="shared" si="12"/>
        <v>467914.0700000003</v>
      </c>
      <c r="G254" s="10">
        <f t="shared" si="13"/>
        <v>225080.94000000041</v>
      </c>
      <c r="H254" s="10">
        <f t="shared" si="14"/>
        <v>6117243.4400000004</v>
      </c>
      <c r="I254" s="53">
        <f t="shared" si="15"/>
        <v>3494.5</v>
      </c>
    </row>
    <row r="255" spans="1:9" x14ac:dyDescent="0.35">
      <c r="A255" s="21">
        <v>3495</v>
      </c>
      <c r="B255" s="3">
        <v>4247634.37</v>
      </c>
      <c r="C255" s="3">
        <f>B255+[1]Pools!$C$4*1000000</f>
        <v>6142634.3700000001</v>
      </c>
      <c r="D255" s="3">
        <v>50858.250000100001</v>
      </c>
      <c r="E255" s="25">
        <v>251</v>
      </c>
      <c r="F255" s="10">
        <f t="shared" si="12"/>
        <v>469365.43000000017</v>
      </c>
      <c r="G255" s="10">
        <f t="shared" si="13"/>
        <v>225768.43000000017</v>
      </c>
      <c r="H255" s="10">
        <f t="shared" si="14"/>
        <v>6142634.3700000001</v>
      </c>
      <c r="I255" s="53">
        <f t="shared" si="15"/>
        <v>3495</v>
      </c>
    </row>
    <row r="256" spans="1:9" x14ac:dyDescent="0.35">
      <c r="A256" s="21">
        <v>3495.5</v>
      </c>
      <c r="B256" s="3">
        <v>4273101.6900000004</v>
      </c>
      <c r="C256" s="3">
        <f>B256+[1]Pools!$C$4*1000000</f>
        <v>6168101.6900000004</v>
      </c>
      <c r="D256" s="3">
        <v>51011.02</v>
      </c>
      <c r="E256" s="25">
        <v>252</v>
      </c>
      <c r="F256" s="10">
        <f t="shared" si="12"/>
        <v>470816.7900000005</v>
      </c>
      <c r="G256" s="10">
        <f t="shared" si="13"/>
        <v>226455.92000000039</v>
      </c>
      <c r="H256" s="10">
        <f t="shared" si="14"/>
        <v>6168101.6900000004</v>
      </c>
      <c r="I256" s="53">
        <f t="shared" si="15"/>
        <v>3495.5</v>
      </c>
    </row>
    <row r="257" spans="1:9" x14ac:dyDescent="0.35">
      <c r="A257" s="21">
        <v>3496</v>
      </c>
      <c r="B257" s="3">
        <v>4298645.4000000004</v>
      </c>
      <c r="C257" s="3">
        <f>B257+[1]Pools!$C$4*1000000</f>
        <v>6193645.4000000004</v>
      </c>
      <c r="D257" s="3">
        <v>51163.799999900002</v>
      </c>
      <c r="E257" s="25">
        <v>253</v>
      </c>
      <c r="F257" s="10">
        <f t="shared" si="12"/>
        <v>472268.16000000015</v>
      </c>
      <c r="G257" s="10">
        <f t="shared" si="13"/>
        <v>227143.41000000015</v>
      </c>
      <c r="H257" s="10">
        <f t="shared" si="14"/>
        <v>6193645.4000000004</v>
      </c>
      <c r="I257" s="53">
        <f t="shared" si="15"/>
        <v>3496</v>
      </c>
    </row>
    <row r="258" spans="1:9" x14ac:dyDescent="0.35">
      <c r="A258" s="21">
        <v>3496.5</v>
      </c>
      <c r="B258" s="3">
        <v>4324265.49</v>
      </c>
      <c r="C258" s="3">
        <f>B258+[1]Pools!$C$4*1000000</f>
        <v>6219265.4900000002</v>
      </c>
      <c r="D258" s="3">
        <v>51316.57</v>
      </c>
      <c r="E258" s="25">
        <v>254</v>
      </c>
      <c r="F258" s="10">
        <f t="shared" si="12"/>
        <v>473719.52</v>
      </c>
      <c r="G258" s="10">
        <f t="shared" si="13"/>
        <v>227830.89000000013</v>
      </c>
      <c r="H258" s="10">
        <f t="shared" si="14"/>
        <v>6219265.4900000002</v>
      </c>
      <c r="I258" s="53">
        <f t="shared" si="15"/>
        <v>3496.5</v>
      </c>
    </row>
    <row r="259" spans="1:9" x14ac:dyDescent="0.35">
      <c r="A259" s="21">
        <v>3497</v>
      </c>
      <c r="B259" s="3">
        <v>4349961.97</v>
      </c>
      <c r="C259" s="3">
        <f>B259+[1]Pools!$C$4*1000000</f>
        <v>6244961.9699999997</v>
      </c>
      <c r="D259" s="3">
        <v>51469.349999899998</v>
      </c>
      <c r="E259" s="25">
        <v>255</v>
      </c>
      <c r="F259" s="10">
        <f t="shared" si="12"/>
        <v>475170.87999999989</v>
      </c>
      <c r="G259" s="10">
        <f t="shared" si="13"/>
        <v>228518.37999999989</v>
      </c>
      <c r="H259" s="10">
        <f t="shared" si="14"/>
        <v>6244961.9699999997</v>
      </c>
      <c r="I259" s="53">
        <f t="shared" si="15"/>
        <v>3497</v>
      </c>
    </row>
    <row r="260" spans="1:9" x14ac:dyDescent="0.35">
      <c r="A260" s="21">
        <v>3497.5</v>
      </c>
      <c r="B260" s="3">
        <v>4375734.84</v>
      </c>
      <c r="C260" s="3">
        <f>B260+[1]Pools!$C$4*1000000</f>
        <v>6270734.8399999999</v>
      </c>
      <c r="D260" s="3">
        <v>51622.12</v>
      </c>
      <c r="E260" s="25">
        <v>256</v>
      </c>
      <c r="F260" s="10">
        <f t="shared" si="12"/>
        <v>476622.23999999976</v>
      </c>
      <c r="G260" s="10">
        <f t="shared" si="13"/>
        <v>229205.86999999965</v>
      </c>
      <c r="H260" s="10">
        <f t="shared" si="14"/>
        <v>6270734.8399999999</v>
      </c>
      <c r="I260" s="53">
        <f t="shared" si="15"/>
        <v>3497.5</v>
      </c>
    </row>
    <row r="261" spans="1:9" x14ac:dyDescent="0.35">
      <c r="A261" s="21">
        <v>3498</v>
      </c>
      <c r="B261" s="3">
        <v>4401584.0999999996</v>
      </c>
      <c r="C261" s="3">
        <f>B261+[1]Pools!$C$4*1000000</f>
        <v>6296584.0999999996</v>
      </c>
      <c r="D261" s="3">
        <v>51774.9</v>
      </c>
      <c r="E261" s="25">
        <v>257</v>
      </c>
      <c r="F261" s="10">
        <f t="shared" si="12"/>
        <v>478073.6099999994</v>
      </c>
      <c r="G261" s="10">
        <f t="shared" si="13"/>
        <v>229893.3599999994</v>
      </c>
      <c r="H261" s="10">
        <f t="shared" si="14"/>
        <v>6296584.0999999996</v>
      </c>
      <c r="I261" s="53">
        <f t="shared" si="15"/>
        <v>3498</v>
      </c>
    </row>
    <row r="262" spans="1:9" x14ac:dyDescent="0.35">
      <c r="A262" s="21">
        <v>3498.5</v>
      </c>
      <c r="B262" s="3">
        <v>4427509.74</v>
      </c>
      <c r="C262" s="3">
        <f>B262+[1]Pools!$C$4*1000000</f>
        <v>6322509.7400000002</v>
      </c>
      <c r="D262" s="3">
        <v>51927.670000099999</v>
      </c>
      <c r="E262" s="25">
        <v>258</v>
      </c>
      <c r="F262" s="10">
        <f t="shared" ref="F262:F325" si="16">IF(A262-$F$2&lt;$A$5,NA(),B262-VLOOKUP(A262-$F$2,$A$5:$B$689,2))</f>
        <v>479524.9700000002</v>
      </c>
      <c r="G262" s="10">
        <f t="shared" ref="G262:G325" si="17">IF($A262-G$2&lt;$A$5,NA(),$B262-VLOOKUP($A262-G$2,$A$5:$B$689,2))</f>
        <v>230580.83999999985</v>
      </c>
      <c r="H262" s="10">
        <f t="shared" ref="H262:H325" si="18">C262</f>
        <v>6322509.7400000002</v>
      </c>
      <c r="I262" s="53">
        <f t="shared" ref="I262:I325" si="19">A262</f>
        <v>3498.5</v>
      </c>
    </row>
    <row r="263" spans="1:9" x14ac:dyDescent="0.35">
      <c r="A263" s="21">
        <v>3499</v>
      </c>
      <c r="B263" s="3">
        <v>4453511.7699999996</v>
      </c>
      <c r="C263" s="3">
        <f>B263+[1]Pools!$C$4*1000000</f>
        <v>6348511.7699999996</v>
      </c>
      <c r="D263" s="3">
        <v>52080.45</v>
      </c>
      <c r="E263" s="25">
        <v>259</v>
      </c>
      <c r="F263" s="10">
        <f t="shared" si="16"/>
        <v>480976.32999999961</v>
      </c>
      <c r="G263" s="10">
        <f t="shared" si="17"/>
        <v>231268.32999999914</v>
      </c>
      <c r="H263" s="10">
        <f t="shared" si="18"/>
        <v>6348511.7699999996</v>
      </c>
      <c r="I263" s="53">
        <f t="shared" si="19"/>
        <v>3499</v>
      </c>
    </row>
    <row r="264" spans="1:9" x14ac:dyDescent="0.35">
      <c r="A264" s="21">
        <v>3499.5</v>
      </c>
      <c r="B264" s="3">
        <v>4479590.1900000004</v>
      </c>
      <c r="C264" s="3">
        <f>B264+[1]Pools!$C$4*1000000</f>
        <v>6374590.1900000004</v>
      </c>
      <c r="D264" s="3">
        <v>52233.220000100002</v>
      </c>
      <c r="E264" s="25">
        <v>260</v>
      </c>
      <c r="F264" s="10">
        <f t="shared" si="16"/>
        <v>482427.69000000041</v>
      </c>
      <c r="G264" s="10">
        <f t="shared" si="17"/>
        <v>231955.8200000003</v>
      </c>
      <c r="H264" s="10">
        <f t="shared" si="18"/>
        <v>6374590.1900000004</v>
      </c>
      <c r="I264" s="53">
        <f t="shared" si="19"/>
        <v>3499.5</v>
      </c>
    </row>
    <row r="265" spans="1:9" x14ac:dyDescent="0.35">
      <c r="A265" s="21">
        <v>3500</v>
      </c>
      <c r="B265" s="3">
        <v>4505745</v>
      </c>
      <c r="C265" s="3">
        <f>B265+[1]Pools!$C$4*1000000</f>
        <v>6400745</v>
      </c>
      <c r="D265" s="3">
        <v>52386</v>
      </c>
      <c r="E265" s="25">
        <v>261</v>
      </c>
      <c r="F265" s="10">
        <f t="shared" si="16"/>
        <v>483879.06000000006</v>
      </c>
      <c r="G265" s="10">
        <f t="shared" si="17"/>
        <v>232643.30999999959</v>
      </c>
      <c r="H265" s="10">
        <f t="shared" si="18"/>
        <v>6400745</v>
      </c>
      <c r="I265" s="53">
        <f t="shared" si="19"/>
        <v>3500</v>
      </c>
    </row>
    <row r="266" spans="1:9" x14ac:dyDescent="0.35">
      <c r="A266" s="21">
        <v>3500.5</v>
      </c>
      <c r="B266" s="3">
        <v>4531982.3099999996</v>
      </c>
      <c r="C266" s="3">
        <f>B266+[1]Pools!$C$4*1000000</f>
        <v>6426982.3099999996</v>
      </c>
      <c r="D266" s="3">
        <v>52563.250000100001</v>
      </c>
      <c r="E266" s="25">
        <v>262</v>
      </c>
      <c r="F266" s="10">
        <f t="shared" si="16"/>
        <v>485336.53999999957</v>
      </c>
      <c r="G266" s="10">
        <f t="shared" si="17"/>
        <v>233336.90999999922</v>
      </c>
      <c r="H266" s="10">
        <f t="shared" si="18"/>
        <v>6426982.3099999996</v>
      </c>
      <c r="I266" s="53">
        <f t="shared" si="19"/>
        <v>3500.5</v>
      </c>
    </row>
    <row r="267" spans="1:9" x14ac:dyDescent="0.35">
      <c r="A267" s="21">
        <v>3501</v>
      </c>
      <c r="B267" s="3">
        <v>4558308.25</v>
      </c>
      <c r="C267" s="3">
        <f>B267+[1]Pools!$C$4*1000000</f>
        <v>6453308.25</v>
      </c>
      <c r="D267" s="3">
        <v>52740.500000100001</v>
      </c>
      <c r="E267" s="25">
        <v>263</v>
      </c>
      <c r="F267" s="10">
        <f t="shared" si="16"/>
        <v>486806.25999999978</v>
      </c>
      <c r="G267" s="10">
        <f t="shared" si="17"/>
        <v>234042.75999999978</v>
      </c>
      <c r="H267" s="10">
        <f t="shared" si="18"/>
        <v>6453308.25</v>
      </c>
      <c r="I267" s="53">
        <f t="shared" si="19"/>
        <v>3501</v>
      </c>
    </row>
    <row r="268" spans="1:9" x14ac:dyDescent="0.35">
      <c r="A268" s="21">
        <v>3501.5</v>
      </c>
      <c r="B268" s="3">
        <v>4584722.8099999996</v>
      </c>
      <c r="C268" s="3">
        <f>B268+[1]Pools!$C$4*1000000</f>
        <v>6479722.8099999996</v>
      </c>
      <c r="D268" s="3">
        <v>52917.749999899999</v>
      </c>
      <c r="E268" s="25">
        <v>264</v>
      </c>
      <c r="F268" s="10">
        <f t="shared" si="16"/>
        <v>488288.2099999995</v>
      </c>
      <c r="G268" s="10">
        <f t="shared" si="17"/>
        <v>234760.83999999985</v>
      </c>
      <c r="H268" s="10">
        <f t="shared" si="18"/>
        <v>6479722.8099999996</v>
      </c>
      <c r="I268" s="53">
        <f t="shared" si="19"/>
        <v>3501.5</v>
      </c>
    </row>
    <row r="269" spans="1:9" x14ac:dyDescent="0.35">
      <c r="A269" s="21">
        <v>3502</v>
      </c>
      <c r="B269" s="3">
        <v>4611226</v>
      </c>
      <c r="C269" s="3">
        <f>B269+[1]Pools!$C$4*1000000</f>
        <v>6506226</v>
      </c>
      <c r="D269" s="3">
        <v>53094.999999899999</v>
      </c>
      <c r="E269" s="25">
        <v>265</v>
      </c>
      <c r="F269" s="10">
        <f t="shared" si="16"/>
        <v>489782.41000000015</v>
      </c>
      <c r="G269" s="10">
        <f t="shared" si="17"/>
        <v>235491.16000000015</v>
      </c>
      <c r="H269" s="10">
        <f t="shared" si="18"/>
        <v>6506226</v>
      </c>
      <c r="I269" s="53">
        <f t="shared" si="19"/>
        <v>3502</v>
      </c>
    </row>
    <row r="270" spans="1:9" x14ac:dyDescent="0.35">
      <c r="A270" s="21">
        <v>3502.5</v>
      </c>
      <c r="B270" s="3">
        <v>4637817.8099999996</v>
      </c>
      <c r="C270" s="3">
        <f>B270+[1]Pools!$C$4*1000000</f>
        <v>6532817.8099999996</v>
      </c>
      <c r="D270" s="3">
        <v>53272.25</v>
      </c>
      <c r="E270" s="25">
        <v>266</v>
      </c>
      <c r="F270" s="10">
        <f t="shared" si="16"/>
        <v>491288.83999999939</v>
      </c>
      <c r="G270" s="10">
        <f t="shared" si="17"/>
        <v>236233.70999999996</v>
      </c>
      <c r="H270" s="10">
        <f t="shared" si="18"/>
        <v>6532817.8099999996</v>
      </c>
      <c r="I270" s="53">
        <f t="shared" si="19"/>
        <v>3502.5</v>
      </c>
    </row>
    <row r="271" spans="1:9" x14ac:dyDescent="0.35">
      <c r="A271" s="21">
        <v>3503</v>
      </c>
      <c r="B271" s="3">
        <v>4664498.25</v>
      </c>
      <c r="C271" s="3">
        <f>B271+[1]Pools!$C$4*1000000</f>
        <v>6559498.25</v>
      </c>
      <c r="D271" s="3">
        <v>53449.5</v>
      </c>
      <c r="E271" s="25">
        <v>267</v>
      </c>
      <c r="F271" s="10">
        <f t="shared" si="16"/>
        <v>492807.50999999978</v>
      </c>
      <c r="G271" s="10">
        <f t="shared" si="17"/>
        <v>236988.50999999978</v>
      </c>
      <c r="H271" s="10">
        <f t="shared" si="18"/>
        <v>6559498.25</v>
      </c>
      <c r="I271" s="53">
        <f t="shared" si="19"/>
        <v>3503</v>
      </c>
    </row>
    <row r="272" spans="1:9" x14ac:dyDescent="0.35">
      <c r="A272" s="21">
        <v>3503.5</v>
      </c>
      <c r="B272" s="3">
        <v>4691267.3099999996</v>
      </c>
      <c r="C272" s="3">
        <f>B272+[1]Pools!$C$4*1000000</f>
        <v>6586267.3099999996</v>
      </c>
      <c r="D272" s="3">
        <v>53626.75</v>
      </c>
      <c r="E272" s="25">
        <v>268</v>
      </c>
      <c r="F272" s="10">
        <f t="shared" si="16"/>
        <v>494338.40999999922</v>
      </c>
      <c r="G272" s="10">
        <f t="shared" si="17"/>
        <v>237755.54000000004</v>
      </c>
      <c r="H272" s="10">
        <f t="shared" si="18"/>
        <v>6586267.3099999996</v>
      </c>
      <c r="I272" s="53">
        <f t="shared" si="19"/>
        <v>3503.5</v>
      </c>
    </row>
    <row r="273" spans="1:9" x14ac:dyDescent="0.35">
      <c r="A273" s="21">
        <v>3504</v>
      </c>
      <c r="B273" s="3">
        <v>4718125</v>
      </c>
      <c r="C273" s="3">
        <f>B273+[1]Pools!$C$4*1000000</f>
        <v>6613125</v>
      </c>
      <c r="D273" s="3">
        <v>53804</v>
      </c>
      <c r="E273" s="25">
        <v>269</v>
      </c>
      <c r="F273" s="10">
        <f t="shared" si="16"/>
        <v>495881.55999999959</v>
      </c>
      <c r="G273" s="10">
        <f t="shared" si="17"/>
        <v>238534.80999999959</v>
      </c>
      <c r="H273" s="10">
        <f t="shared" si="18"/>
        <v>6613125</v>
      </c>
      <c r="I273" s="53">
        <f t="shared" si="19"/>
        <v>3504</v>
      </c>
    </row>
    <row r="274" spans="1:9" x14ac:dyDescent="0.35">
      <c r="A274" s="21">
        <v>3504.5</v>
      </c>
      <c r="B274" s="3">
        <v>4745071.3099999996</v>
      </c>
      <c r="C274" s="3">
        <f>B274+[1]Pools!$C$4*1000000</f>
        <v>6640071.3099999996</v>
      </c>
      <c r="D274" s="3">
        <v>53981.250000100001</v>
      </c>
      <c r="E274" s="25">
        <v>270</v>
      </c>
      <c r="F274" s="10">
        <f t="shared" si="16"/>
        <v>497436.93999999948</v>
      </c>
      <c r="G274" s="10">
        <f t="shared" si="17"/>
        <v>239326.30999999959</v>
      </c>
      <c r="H274" s="10">
        <f t="shared" si="18"/>
        <v>6640071.3099999996</v>
      </c>
      <c r="I274" s="53">
        <f t="shared" si="19"/>
        <v>3504.5</v>
      </c>
    </row>
    <row r="275" spans="1:9" x14ac:dyDescent="0.35">
      <c r="A275" s="21">
        <v>3505</v>
      </c>
      <c r="B275" s="3">
        <v>4772106.25</v>
      </c>
      <c r="C275" s="3">
        <f>B275+[1]Pools!$C$4*1000000</f>
        <v>6667106.25</v>
      </c>
      <c r="D275" s="3">
        <v>54158.500000100001</v>
      </c>
      <c r="E275" s="25">
        <v>271</v>
      </c>
      <c r="F275" s="10">
        <f t="shared" si="16"/>
        <v>499004.55999999959</v>
      </c>
      <c r="G275" s="10">
        <f t="shared" si="17"/>
        <v>240123.94000000041</v>
      </c>
      <c r="H275" s="10">
        <f t="shared" si="18"/>
        <v>6667106.25</v>
      </c>
      <c r="I275" s="53">
        <f t="shared" si="19"/>
        <v>3505</v>
      </c>
    </row>
    <row r="276" spans="1:9" x14ac:dyDescent="0.35">
      <c r="A276" s="21">
        <v>3505.5</v>
      </c>
      <c r="B276" s="3">
        <v>4799229.8099999996</v>
      </c>
      <c r="C276" s="3">
        <f>B276+[1]Pools!$C$4*1000000</f>
        <v>6694229.8099999996</v>
      </c>
      <c r="D276" s="3">
        <v>54335.749999899999</v>
      </c>
      <c r="E276" s="25">
        <v>272</v>
      </c>
      <c r="F276" s="10">
        <f t="shared" si="16"/>
        <v>500584.40999999922</v>
      </c>
      <c r="G276" s="10">
        <f t="shared" si="17"/>
        <v>240921.55999999959</v>
      </c>
      <c r="H276" s="10">
        <f t="shared" si="18"/>
        <v>6694229.8099999996</v>
      </c>
      <c r="I276" s="53">
        <f t="shared" si="19"/>
        <v>3505.5</v>
      </c>
    </row>
    <row r="277" spans="1:9" x14ac:dyDescent="0.35">
      <c r="A277" s="21">
        <v>3506</v>
      </c>
      <c r="B277" s="3">
        <v>4826442</v>
      </c>
      <c r="C277" s="3">
        <f>B277+[1]Pools!$C$4*1000000</f>
        <v>6721442</v>
      </c>
      <c r="D277" s="3">
        <v>54512.999999899999</v>
      </c>
      <c r="E277" s="25">
        <v>273</v>
      </c>
      <c r="F277" s="10">
        <f t="shared" si="16"/>
        <v>502176.50999999978</v>
      </c>
      <c r="G277" s="10">
        <f t="shared" si="17"/>
        <v>241719.19000000041</v>
      </c>
      <c r="H277" s="10">
        <f t="shared" si="18"/>
        <v>6721442</v>
      </c>
      <c r="I277" s="53">
        <f t="shared" si="19"/>
        <v>3506</v>
      </c>
    </row>
    <row r="278" spans="1:9" x14ac:dyDescent="0.35">
      <c r="A278" s="21">
        <v>3506.5</v>
      </c>
      <c r="B278" s="3">
        <v>4853742.8099999996</v>
      </c>
      <c r="C278" s="3">
        <f>B278+[1]Pools!$C$4*1000000</f>
        <v>6748742.8099999996</v>
      </c>
      <c r="D278" s="3">
        <v>54690.25</v>
      </c>
      <c r="E278" s="25">
        <v>274</v>
      </c>
      <c r="F278" s="10">
        <f t="shared" si="16"/>
        <v>503780.83999999985</v>
      </c>
      <c r="G278" s="10">
        <f t="shared" si="17"/>
        <v>242516.80999999959</v>
      </c>
      <c r="H278" s="10">
        <f t="shared" si="18"/>
        <v>6748742.8099999996</v>
      </c>
      <c r="I278" s="53">
        <f t="shared" si="19"/>
        <v>3506.5</v>
      </c>
    </row>
    <row r="279" spans="1:9" x14ac:dyDescent="0.35">
      <c r="A279" s="21">
        <v>3507</v>
      </c>
      <c r="B279" s="3">
        <v>4881132.25</v>
      </c>
      <c r="C279" s="3">
        <f>B279+[1]Pools!$C$4*1000000</f>
        <v>6776132.25</v>
      </c>
      <c r="D279" s="3">
        <v>54867.5</v>
      </c>
      <c r="E279" s="25">
        <v>275</v>
      </c>
      <c r="F279" s="10">
        <f t="shared" si="16"/>
        <v>505397.41000000015</v>
      </c>
      <c r="G279" s="10">
        <f t="shared" si="17"/>
        <v>243314.44000000041</v>
      </c>
      <c r="H279" s="10">
        <f t="shared" si="18"/>
        <v>6776132.25</v>
      </c>
      <c r="I279" s="53">
        <f t="shared" si="19"/>
        <v>3507</v>
      </c>
    </row>
    <row r="280" spans="1:9" x14ac:dyDescent="0.35">
      <c r="A280" s="21">
        <v>3507.5</v>
      </c>
      <c r="B280" s="3">
        <v>4908610.3099999996</v>
      </c>
      <c r="C280" s="3">
        <f>B280+[1]Pools!$C$4*1000000</f>
        <v>6803610.3099999996</v>
      </c>
      <c r="D280" s="3">
        <v>55044.75</v>
      </c>
      <c r="E280" s="25">
        <v>276</v>
      </c>
      <c r="F280" s="10">
        <f t="shared" si="16"/>
        <v>507026.20999999996</v>
      </c>
      <c r="G280" s="10">
        <f t="shared" si="17"/>
        <v>244112.05999999959</v>
      </c>
      <c r="H280" s="10">
        <f t="shared" si="18"/>
        <v>6803610.3099999996</v>
      </c>
      <c r="I280" s="53">
        <f t="shared" si="19"/>
        <v>3507.5</v>
      </c>
    </row>
    <row r="281" spans="1:9" x14ac:dyDescent="0.35">
      <c r="A281" s="21">
        <v>3508</v>
      </c>
      <c r="B281" s="3">
        <v>4936177</v>
      </c>
      <c r="C281" s="3">
        <f>B281+[1]Pools!$C$4*1000000</f>
        <v>6831177</v>
      </c>
      <c r="D281" s="3">
        <v>55222.000000100001</v>
      </c>
      <c r="E281" s="25">
        <v>277</v>
      </c>
      <c r="F281" s="10">
        <f t="shared" si="16"/>
        <v>508667.25999999978</v>
      </c>
      <c r="G281" s="10">
        <f t="shared" si="17"/>
        <v>244909.69000000041</v>
      </c>
      <c r="H281" s="10">
        <f t="shared" si="18"/>
        <v>6831177</v>
      </c>
      <c r="I281" s="53">
        <f t="shared" si="19"/>
        <v>3508</v>
      </c>
    </row>
    <row r="282" spans="1:9" x14ac:dyDescent="0.35">
      <c r="A282" s="21">
        <v>3508.5</v>
      </c>
      <c r="B282" s="3">
        <v>4963832.3099999996</v>
      </c>
      <c r="C282" s="3">
        <f>B282+[1]Pools!$C$4*1000000</f>
        <v>6858832.3099999996</v>
      </c>
      <c r="D282" s="3">
        <v>55399.250000100001</v>
      </c>
      <c r="E282" s="25">
        <v>278</v>
      </c>
      <c r="F282" s="10">
        <f t="shared" si="16"/>
        <v>510320.54000000004</v>
      </c>
      <c r="G282" s="10">
        <f t="shared" si="17"/>
        <v>245707.30999999959</v>
      </c>
      <c r="H282" s="10">
        <f t="shared" si="18"/>
        <v>6858832.3099999996</v>
      </c>
      <c r="I282" s="53">
        <f t="shared" si="19"/>
        <v>3508.5</v>
      </c>
    </row>
    <row r="283" spans="1:9" x14ac:dyDescent="0.35">
      <c r="A283" s="21">
        <v>3509</v>
      </c>
      <c r="B283" s="3">
        <v>4991576.25</v>
      </c>
      <c r="C283" s="3">
        <f>B283+[1]Pools!$C$4*1000000</f>
        <v>6886576.25</v>
      </c>
      <c r="D283" s="3">
        <v>55576.500000100001</v>
      </c>
      <c r="E283" s="25">
        <v>279</v>
      </c>
      <c r="F283" s="10">
        <f t="shared" si="16"/>
        <v>511986.05999999959</v>
      </c>
      <c r="G283" s="10">
        <f t="shared" si="17"/>
        <v>246504.94000000041</v>
      </c>
      <c r="H283" s="10">
        <f t="shared" si="18"/>
        <v>6886576.25</v>
      </c>
      <c r="I283" s="53">
        <f t="shared" si="19"/>
        <v>3509</v>
      </c>
    </row>
    <row r="284" spans="1:9" x14ac:dyDescent="0.35">
      <c r="A284" s="21">
        <v>3509.5</v>
      </c>
      <c r="B284" s="3">
        <v>5019408.8099999996</v>
      </c>
      <c r="C284" s="3">
        <f>B284+[1]Pools!$C$4*1000000</f>
        <v>6914408.8099999996</v>
      </c>
      <c r="D284" s="3">
        <v>55753.749999899999</v>
      </c>
      <c r="E284" s="25">
        <v>280</v>
      </c>
      <c r="F284" s="10">
        <f t="shared" si="16"/>
        <v>513663.80999999959</v>
      </c>
      <c r="G284" s="10">
        <f t="shared" si="17"/>
        <v>247302.55999999959</v>
      </c>
      <c r="H284" s="10">
        <f t="shared" si="18"/>
        <v>6914408.8099999996</v>
      </c>
      <c r="I284" s="53">
        <f t="shared" si="19"/>
        <v>3509.5</v>
      </c>
    </row>
    <row r="285" spans="1:9" x14ac:dyDescent="0.35">
      <c r="A285" s="21">
        <v>3510</v>
      </c>
      <c r="B285" s="3">
        <v>5047330</v>
      </c>
      <c r="C285" s="3">
        <f>B285+[1]Pools!$C$4*1000000</f>
        <v>6942330</v>
      </c>
      <c r="D285" s="3">
        <v>55930.999999899999</v>
      </c>
      <c r="E285" s="25">
        <v>281</v>
      </c>
      <c r="F285" s="10">
        <f t="shared" si="16"/>
        <v>515347.69000000041</v>
      </c>
      <c r="G285" s="10">
        <f t="shared" si="17"/>
        <v>248100.19000000041</v>
      </c>
      <c r="H285" s="10">
        <f t="shared" si="18"/>
        <v>6942330</v>
      </c>
      <c r="I285" s="53">
        <f t="shared" si="19"/>
        <v>3510</v>
      </c>
    </row>
    <row r="286" spans="1:9" x14ac:dyDescent="0.35">
      <c r="A286" s="21">
        <v>3510.5</v>
      </c>
      <c r="B286" s="3">
        <v>5075339.8099999996</v>
      </c>
      <c r="C286" s="3">
        <f>B286+[1]Pools!$C$4*1000000</f>
        <v>6970339.8099999996</v>
      </c>
      <c r="D286" s="3">
        <v>56108.25</v>
      </c>
      <c r="E286" s="25">
        <v>282</v>
      </c>
      <c r="F286" s="10">
        <f t="shared" si="16"/>
        <v>517031.55999999959</v>
      </c>
      <c r="G286" s="10">
        <f t="shared" si="17"/>
        <v>248897.80999999959</v>
      </c>
      <c r="H286" s="10">
        <f t="shared" si="18"/>
        <v>6970339.8099999996</v>
      </c>
      <c r="I286" s="53">
        <f t="shared" si="19"/>
        <v>3510.5</v>
      </c>
    </row>
    <row r="287" spans="1:9" x14ac:dyDescent="0.35">
      <c r="A287" s="21">
        <v>3511</v>
      </c>
      <c r="B287" s="3">
        <v>5103438.25</v>
      </c>
      <c r="C287" s="3">
        <f>B287+[1]Pools!$C$4*1000000</f>
        <v>6998438.25</v>
      </c>
      <c r="D287" s="3">
        <v>56285.5</v>
      </c>
      <c r="E287" s="25">
        <v>283</v>
      </c>
      <c r="F287" s="10">
        <f t="shared" si="16"/>
        <v>518715.44000000041</v>
      </c>
      <c r="G287" s="10">
        <f t="shared" si="17"/>
        <v>249695.44000000041</v>
      </c>
      <c r="H287" s="10">
        <f t="shared" si="18"/>
        <v>6998438.25</v>
      </c>
      <c r="I287" s="53">
        <f t="shared" si="19"/>
        <v>3511</v>
      </c>
    </row>
    <row r="288" spans="1:9" x14ac:dyDescent="0.35">
      <c r="A288" s="21">
        <v>3511.5</v>
      </c>
      <c r="B288" s="3">
        <v>5131625.3099999996</v>
      </c>
      <c r="C288" s="3">
        <f>B288+[1]Pools!$C$4*1000000</f>
        <v>7026625.3099999996</v>
      </c>
      <c r="D288" s="3">
        <v>56462.75</v>
      </c>
      <c r="E288" s="25">
        <v>284</v>
      </c>
      <c r="F288" s="10">
        <f t="shared" si="16"/>
        <v>520399.30999999959</v>
      </c>
      <c r="G288" s="10">
        <f t="shared" si="17"/>
        <v>250493.05999999959</v>
      </c>
      <c r="H288" s="10">
        <f t="shared" si="18"/>
        <v>7026625.3099999996</v>
      </c>
      <c r="I288" s="53">
        <f t="shared" si="19"/>
        <v>3511.5</v>
      </c>
    </row>
    <row r="289" spans="1:9" x14ac:dyDescent="0.35">
      <c r="A289" s="21">
        <v>3512</v>
      </c>
      <c r="B289" s="3">
        <v>5159901</v>
      </c>
      <c r="C289" s="3">
        <f>B289+[1]Pools!$C$4*1000000</f>
        <v>7054901</v>
      </c>
      <c r="D289" s="3">
        <v>56640.000000100001</v>
      </c>
      <c r="E289" s="25">
        <v>285</v>
      </c>
      <c r="F289" s="10">
        <f t="shared" si="16"/>
        <v>522083.19000000041</v>
      </c>
      <c r="G289" s="10">
        <f t="shared" si="17"/>
        <v>251290.69000000041</v>
      </c>
      <c r="H289" s="10">
        <f t="shared" si="18"/>
        <v>7054901</v>
      </c>
      <c r="I289" s="53">
        <f t="shared" si="19"/>
        <v>3512</v>
      </c>
    </row>
    <row r="290" spans="1:9" x14ac:dyDescent="0.35">
      <c r="A290" s="21">
        <v>3512.5</v>
      </c>
      <c r="B290" s="3">
        <v>5188265.3099999996</v>
      </c>
      <c r="C290" s="3">
        <f>B290+[1]Pools!$C$4*1000000</f>
        <v>7083265.3099999996</v>
      </c>
      <c r="D290" s="3">
        <v>56817.250000100001</v>
      </c>
      <c r="E290" s="25">
        <v>286</v>
      </c>
      <c r="F290" s="10">
        <f t="shared" si="16"/>
        <v>523767.05999999959</v>
      </c>
      <c r="G290" s="10">
        <f t="shared" si="17"/>
        <v>252088.30999999959</v>
      </c>
      <c r="H290" s="10">
        <f t="shared" si="18"/>
        <v>7083265.3099999996</v>
      </c>
      <c r="I290" s="53">
        <f t="shared" si="19"/>
        <v>3512.5</v>
      </c>
    </row>
    <row r="291" spans="1:9" x14ac:dyDescent="0.35">
      <c r="A291" s="21">
        <v>3513</v>
      </c>
      <c r="B291" s="3">
        <v>5216718.25</v>
      </c>
      <c r="C291" s="3">
        <f>B291+[1]Pools!$C$4*1000000</f>
        <v>7111718.25</v>
      </c>
      <c r="D291" s="3">
        <v>56994.499999899999</v>
      </c>
      <c r="E291" s="25">
        <v>287</v>
      </c>
      <c r="F291" s="10">
        <f t="shared" si="16"/>
        <v>525450.94000000041</v>
      </c>
      <c r="G291" s="10">
        <f t="shared" si="17"/>
        <v>252885.94000000041</v>
      </c>
      <c r="H291" s="10">
        <f t="shared" si="18"/>
        <v>7111718.25</v>
      </c>
      <c r="I291" s="53">
        <f t="shared" si="19"/>
        <v>3513</v>
      </c>
    </row>
    <row r="292" spans="1:9" x14ac:dyDescent="0.35">
      <c r="A292" s="21">
        <v>3513.5</v>
      </c>
      <c r="B292" s="3">
        <v>5245259.8099999996</v>
      </c>
      <c r="C292" s="3">
        <f>B292+[1]Pools!$C$4*1000000</f>
        <v>7140259.8099999996</v>
      </c>
      <c r="D292" s="3">
        <v>57171.749999899999</v>
      </c>
      <c r="E292" s="25">
        <v>288</v>
      </c>
      <c r="F292" s="10">
        <f t="shared" si="16"/>
        <v>527134.80999999959</v>
      </c>
      <c r="G292" s="10">
        <f t="shared" si="17"/>
        <v>253683.55999999959</v>
      </c>
      <c r="H292" s="10">
        <f t="shared" si="18"/>
        <v>7140259.8099999996</v>
      </c>
      <c r="I292" s="53">
        <f t="shared" si="19"/>
        <v>3513.5</v>
      </c>
    </row>
    <row r="293" spans="1:9" x14ac:dyDescent="0.35">
      <c r="A293" s="21">
        <v>3514</v>
      </c>
      <c r="B293" s="3">
        <v>5273890</v>
      </c>
      <c r="C293" s="3">
        <f>B293+[1]Pools!$C$4*1000000</f>
        <v>7168890</v>
      </c>
      <c r="D293" s="3">
        <v>57348.999999899999</v>
      </c>
      <c r="E293" s="25">
        <v>289</v>
      </c>
      <c r="F293" s="10">
        <f t="shared" si="16"/>
        <v>528818.69000000041</v>
      </c>
      <c r="G293" s="10">
        <f t="shared" si="17"/>
        <v>254481.19000000041</v>
      </c>
      <c r="H293" s="10">
        <f t="shared" si="18"/>
        <v>7168890</v>
      </c>
      <c r="I293" s="53">
        <f t="shared" si="19"/>
        <v>3514</v>
      </c>
    </row>
    <row r="294" spans="1:9" x14ac:dyDescent="0.35">
      <c r="A294" s="21">
        <v>3514.5</v>
      </c>
      <c r="B294" s="3">
        <v>5302608.8099999996</v>
      </c>
      <c r="C294" s="3">
        <f>B294+[1]Pools!$C$4*1000000</f>
        <v>7197608.8099999996</v>
      </c>
      <c r="D294" s="3">
        <v>57526.25</v>
      </c>
      <c r="E294" s="25">
        <v>290</v>
      </c>
      <c r="F294" s="10">
        <f t="shared" si="16"/>
        <v>530502.55999999959</v>
      </c>
      <c r="G294" s="10">
        <f t="shared" si="17"/>
        <v>255278.80999999959</v>
      </c>
      <c r="H294" s="10">
        <f t="shared" si="18"/>
        <v>7197608.8099999996</v>
      </c>
      <c r="I294" s="53">
        <f t="shared" si="19"/>
        <v>3514.5</v>
      </c>
    </row>
    <row r="295" spans="1:9" x14ac:dyDescent="0.35">
      <c r="A295" s="21">
        <v>3515</v>
      </c>
      <c r="B295" s="3">
        <v>5331416.25</v>
      </c>
      <c r="C295" s="3">
        <f>B295+[1]Pools!$C$4*1000000</f>
        <v>7226416.25</v>
      </c>
      <c r="D295" s="3">
        <v>57703.5</v>
      </c>
      <c r="E295" s="25">
        <v>291</v>
      </c>
      <c r="F295" s="10">
        <f t="shared" si="16"/>
        <v>532186.44000000041</v>
      </c>
      <c r="G295" s="10">
        <f t="shared" si="17"/>
        <v>256076.44000000041</v>
      </c>
      <c r="H295" s="10">
        <f t="shared" si="18"/>
        <v>7226416.25</v>
      </c>
      <c r="I295" s="53">
        <f t="shared" si="19"/>
        <v>3515</v>
      </c>
    </row>
    <row r="296" spans="1:9" x14ac:dyDescent="0.35">
      <c r="A296" s="21">
        <v>3515.5</v>
      </c>
      <c r="B296" s="3">
        <v>5360312.3099999996</v>
      </c>
      <c r="C296" s="3">
        <f>B296+[1]Pools!$C$4*1000000</f>
        <v>7255312.3099999996</v>
      </c>
      <c r="D296" s="3">
        <v>57880.75</v>
      </c>
      <c r="E296" s="25">
        <v>292</v>
      </c>
      <c r="F296" s="10">
        <f t="shared" si="16"/>
        <v>533870.30999999959</v>
      </c>
      <c r="G296" s="10">
        <f t="shared" si="17"/>
        <v>256874.05999999959</v>
      </c>
      <c r="H296" s="10">
        <f t="shared" si="18"/>
        <v>7255312.3099999996</v>
      </c>
      <c r="I296" s="53">
        <f t="shared" si="19"/>
        <v>3515.5</v>
      </c>
    </row>
    <row r="297" spans="1:9" x14ac:dyDescent="0.35">
      <c r="A297" s="21">
        <v>3516</v>
      </c>
      <c r="B297" s="3">
        <v>5389297</v>
      </c>
      <c r="C297" s="3">
        <f>B297+[1]Pools!$C$4*1000000</f>
        <v>7284297</v>
      </c>
      <c r="D297" s="3">
        <v>58058.000000100001</v>
      </c>
      <c r="E297" s="25">
        <v>293</v>
      </c>
      <c r="F297" s="10">
        <f t="shared" si="16"/>
        <v>535554.19000000041</v>
      </c>
      <c r="G297" s="10">
        <f t="shared" si="17"/>
        <v>257671.69000000041</v>
      </c>
      <c r="H297" s="10">
        <f t="shared" si="18"/>
        <v>7284297</v>
      </c>
      <c r="I297" s="53">
        <f t="shared" si="19"/>
        <v>3516</v>
      </c>
    </row>
    <row r="298" spans="1:9" x14ac:dyDescent="0.35">
      <c r="A298" s="21">
        <v>3516.5</v>
      </c>
      <c r="B298" s="3">
        <v>5418370.3099999996</v>
      </c>
      <c r="C298" s="3">
        <f>B298+[1]Pools!$C$4*1000000</f>
        <v>7313370.3099999996</v>
      </c>
      <c r="D298" s="3">
        <v>58235.250000100001</v>
      </c>
      <c r="E298" s="25">
        <v>294</v>
      </c>
      <c r="F298" s="10">
        <f t="shared" si="16"/>
        <v>537238.05999999959</v>
      </c>
      <c r="G298" s="10">
        <f t="shared" si="17"/>
        <v>258469.30999999959</v>
      </c>
      <c r="H298" s="10">
        <f t="shared" si="18"/>
        <v>7313370.3099999996</v>
      </c>
      <c r="I298" s="53">
        <f t="shared" si="19"/>
        <v>3516.5</v>
      </c>
    </row>
    <row r="299" spans="1:9" x14ac:dyDescent="0.35">
      <c r="A299" s="21">
        <v>3517</v>
      </c>
      <c r="B299" s="3">
        <v>5447532.25</v>
      </c>
      <c r="C299" s="3">
        <f>B299+[1]Pools!$C$4*1000000</f>
        <v>7342532.25</v>
      </c>
      <c r="D299" s="3">
        <v>58412.499999899999</v>
      </c>
      <c r="E299" s="25">
        <v>295</v>
      </c>
      <c r="F299" s="10">
        <f t="shared" si="16"/>
        <v>538921.94000000041</v>
      </c>
      <c r="G299" s="10">
        <f t="shared" si="17"/>
        <v>259266.94000000041</v>
      </c>
      <c r="H299" s="10">
        <f t="shared" si="18"/>
        <v>7342532.25</v>
      </c>
      <c r="I299" s="53">
        <f t="shared" si="19"/>
        <v>3517</v>
      </c>
    </row>
    <row r="300" spans="1:9" x14ac:dyDescent="0.35">
      <c r="A300" s="21">
        <v>3517.5</v>
      </c>
      <c r="B300" s="3">
        <v>5476782.8099999996</v>
      </c>
      <c r="C300" s="3">
        <f>B300+[1]Pools!$C$4*1000000</f>
        <v>7371782.8099999996</v>
      </c>
      <c r="D300" s="3">
        <v>58589.749999899999</v>
      </c>
      <c r="E300" s="25">
        <v>296</v>
      </c>
      <c r="F300" s="10">
        <f t="shared" si="16"/>
        <v>540605.80999999959</v>
      </c>
      <c r="G300" s="10">
        <f t="shared" si="17"/>
        <v>260064.55999999959</v>
      </c>
      <c r="H300" s="10">
        <f t="shared" si="18"/>
        <v>7371782.8099999996</v>
      </c>
      <c r="I300" s="53">
        <f t="shared" si="19"/>
        <v>3517.5</v>
      </c>
    </row>
    <row r="301" spans="1:9" x14ac:dyDescent="0.35">
      <c r="A301" s="21">
        <v>3518</v>
      </c>
      <c r="B301" s="3">
        <v>5506122</v>
      </c>
      <c r="C301" s="3">
        <f>B301+[1]Pools!$C$4*1000000</f>
        <v>7401122</v>
      </c>
      <c r="D301" s="3">
        <v>58767</v>
      </c>
      <c r="E301" s="25">
        <v>297</v>
      </c>
      <c r="F301" s="10">
        <f t="shared" si="16"/>
        <v>542289.69000000041</v>
      </c>
      <c r="G301" s="10">
        <f t="shared" si="17"/>
        <v>260862.19000000041</v>
      </c>
      <c r="H301" s="10">
        <f t="shared" si="18"/>
        <v>7401122</v>
      </c>
      <c r="I301" s="53">
        <f t="shared" si="19"/>
        <v>3518</v>
      </c>
    </row>
    <row r="302" spans="1:9" x14ac:dyDescent="0.35">
      <c r="A302" s="21">
        <v>3518.5</v>
      </c>
      <c r="B302" s="3">
        <v>5535549.8099999996</v>
      </c>
      <c r="C302" s="3">
        <f>B302+[1]Pools!$C$4*1000000</f>
        <v>7430549.8099999996</v>
      </c>
      <c r="D302" s="3">
        <v>58944.25</v>
      </c>
      <c r="E302" s="25">
        <v>298</v>
      </c>
      <c r="F302" s="10">
        <f t="shared" si="16"/>
        <v>543973.55999999959</v>
      </c>
      <c r="G302" s="10">
        <f t="shared" si="17"/>
        <v>261659.80999999959</v>
      </c>
      <c r="H302" s="10">
        <f t="shared" si="18"/>
        <v>7430549.8099999996</v>
      </c>
      <c r="I302" s="53">
        <f t="shared" si="19"/>
        <v>3518.5</v>
      </c>
    </row>
    <row r="303" spans="1:9" x14ac:dyDescent="0.35">
      <c r="A303" s="21">
        <v>3519</v>
      </c>
      <c r="B303" s="3">
        <v>5565066.25</v>
      </c>
      <c r="C303" s="3">
        <f>B303+[1]Pools!$C$4*1000000</f>
        <v>7460066.25</v>
      </c>
      <c r="D303" s="3">
        <v>59121.5</v>
      </c>
      <c r="E303" s="25">
        <v>299</v>
      </c>
      <c r="F303" s="10">
        <f t="shared" si="16"/>
        <v>545657.44000000041</v>
      </c>
      <c r="G303" s="10">
        <f t="shared" si="17"/>
        <v>262457.44000000041</v>
      </c>
      <c r="H303" s="10">
        <f t="shared" si="18"/>
        <v>7460066.25</v>
      </c>
      <c r="I303" s="53">
        <f t="shared" si="19"/>
        <v>3519</v>
      </c>
    </row>
    <row r="304" spans="1:9" x14ac:dyDescent="0.35">
      <c r="A304" s="21">
        <v>3519.5</v>
      </c>
      <c r="B304" s="3">
        <v>5594671.3099999996</v>
      </c>
      <c r="C304" s="3">
        <f>B304+[1]Pools!$C$4*1000000</f>
        <v>7489671.3099999996</v>
      </c>
      <c r="D304" s="3">
        <v>59298.750000100001</v>
      </c>
      <c r="E304" s="25">
        <v>300</v>
      </c>
      <c r="F304" s="10">
        <f t="shared" si="16"/>
        <v>547341.30999999959</v>
      </c>
      <c r="G304" s="10">
        <f t="shared" si="17"/>
        <v>263255.05999999959</v>
      </c>
      <c r="H304" s="10">
        <f t="shared" si="18"/>
        <v>7489671.3099999996</v>
      </c>
      <c r="I304" s="53">
        <f t="shared" si="19"/>
        <v>3519.5</v>
      </c>
    </row>
    <row r="305" spans="1:9" x14ac:dyDescent="0.35">
      <c r="A305" s="21">
        <v>3520</v>
      </c>
      <c r="B305" s="3">
        <v>5624365</v>
      </c>
      <c r="C305" s="3">
        <f>B305+[1]Pools!$C$4*1000000</f>
        <v>7519365</v>
      </c>
      <c r="D305" s="3">
        <v>59476.000000100001</v>
      </c>
      <c r="E305" s="25">
        <v>301</v>
      </c>
      <c r="F305" s="10">
        <f t="shared" si="16"/>
        <v>549025.19000000041</v>
      </c>
      <c r="G305" s="10">
        <f t="shared" si="17"/>
        <v>264052.69000000041</v>
      </c>
      <c r="H305" s="10">
        <f t="shared" si="18"/>
        <v>7519365</v>
      </c>
      <c r="I305" s="53">
        <f t="shared" si="19"/>
        <v>3520</v>
      </c>
    </row>
    <row r="306" spans="1:9" x14ac:dyDescent="0.35">
      <c r="A306" s="21">
        <v>3520.5</v>
      </c>
      <c r="B306" s="3">
        <v>5654151.3099999996</v>
      </c>
      <c r="C306" s="3">
        <f>B306+[1]Pools!$C$4*1000000</f>
        <v>7549151.3099999996</v>
      </c>
      <c r="D306" s="3">
        <v>59669.249999899999</v>
      </c>
      <c r="E306" s="25">
        <v>302</v>
      </c>
      <c r="F306" s="10">
        <f t="shared" si="16"/>
        <v>550713.05999999959</v>
      </c>
      <c r="G306" s="10">
        <f t="shared" si="17"/>
        <v>264854.30999999959</v>
      </c>
      <c r="H306" s="10">
        <f t="shared" si="18"/>
        <v>7549151.3099999996</v>
      </c>
      <c r="I306" s="53">
        <f t="shared" si="19"/>
        <v>3520.5</v>
      </c>
    </row>
    <row r="307" spans="1:9" x14ac:dyDescent="0.35">
      <c r="A307" s="21">
        <v>3521</v>
      </c>
      <c r="B307" s="3">
        <v>5684034.25</v>
      </c>
      <c r="C307" s="3">
        <f>B307+[1]Pools!$C$4*1000000</f>
        <v>7579034.25</v>
      </c>
      <c r="D307" s="3">
        <v>59862.5</v>
      </c>
      <c r="E307" s="25">
        <v>303</v>
      </c>
      <c r="F307" s="10">
        <f t="shared" si="16"/>
        <v>552408.94000000041</v>
      </c>
      <c r="G307" s="10">
        <f t="shared" si="17"/>
        <v>265663.94000000041</v>
      </c>
      <c r="H307" s="10">
        <f t="shared" si="18"/>
        <v>7579034.25</v>
      </c>
      <c r="I307" s="53">
        <f t="shared" si="19"/>
        <v>3521</v>
      </c>
    </row>
    <row r="308" spans="1:9" x14ac:dyDescent="0.35">
      <c r="A308" s="21">
        <v>3521.5</v>
      </c>
      <c r="B308" s="3">
        <v>5714013.8099999996</v>
      </c>
      <c r="C308" s="3">
        <f>B308+[1]Pools!$C$4*1000000</f>
        <v>7609013.8099999996</v>
      </c>
      <c r="D308" s="3">
        <v>60055.750000100001</v>
      </c>
      <c r="E308" s="25">
        <v>304</v>
      </c>
      <c r="F308" s="10">
        <f t="shared" si="16"/>
        <v>554112.80999999959</v>
      </c>
      <c r="G308" s="10">
        <f t="shared" si="17"/>
        <v>266481.55999999959</v>
      </c>
      <c r="H308" s="10">
        <f t="shared" si="18"/>
        <v>7609013.8099999996</v>
      </c>
      <c r="I308" s="53">
        <f t="shared" si="19"/>
        <v>3521.5</v>
      </c>
    </row>
    <row r="309" spans="1:9" x14ac:dyDescent="0.35">
      <c r="A309" s="21">
        <v>3522</v>
      </c>
      <c r="B309" s="3">
        <v>5744090</v>
      </c>
      <c r="C309" s="3">
        <f>B309+[1]Pools!$C$4*1000000</f>
        <v>7639090</v>
      </c>
      <c r="D309" s="3">
        <v>60249</v>
      </c>
      <c r="E309" s="25">
        <v>305</v>
      </c>
      <c r="F309" s="10">
        <f t="shared" si="16"/>
        <v>555824.69000000041</v>
      </c>
      <c r="G309" s="10">
        <f t="shared" si="17"/>
        <v>267307.19000000041</v>
      </c>
      <c r="H309" s="10">
        <f t="shared" si="18"/>
        <v>7639090</v>
      </c>
      <c r="I309" s="53">
        <f t="shared" si="19"/>
        <v>3522</v>
      </c>
    </row>
    <row r="310" spans="1:9" x14ac:dyDescent="0.35">
      <c r="A310" s="21">
        <v>3522.5</v>
      </c>
      <c r="B310" s="3">
        <v>5774262.8099999996</v>
      </c>
      <c r="C310" s="3">
        <f>B310+[1]Pools!$C$4*1000000</f>
        <v>7669262.8099999996</v>
      </c>
      <c r="D310" s="3">
        <v>60442.25</v>
      </c>
      <c r="E310" s="25">
        <v>306</v>
      </c>
      <c r="F310" s="10">
        <f t="shared" si="16"/>
        <v>557544.55999999959</v>
      </c>
      <c r="G310" s="10">
        <f t="shared" si="17"/>
        <v>268140.80999999959</v>
      </c>
      <c r="H310" s="10">
        <f t="shared" si="18"/>
        <v>7669262.8099999996</v>
      </c>
      <c r="I310" s="53">
        <f t="shared" si="19"/>
        <v>3522.5</v>
      </c>
    </row>
    <row r="311" spans="1:9" x14ac:dyDescent="0.35">
      <c r="A311" s="21">
        <v>3523</v>
      </c>
      <c r="B311" s="3">
        <v>5804532.25</v>
      </c>
      <c r="C311" s="3">
        <f>B311+[1]Pools!$C$4*1000000</f>
        <v>7699532.25</v>
      </c>
      <c r="D311" s="3">
        <v>60635.499999899999</v>
      </c>
      <c r="E311" s="25">
        <v>307</v>
      </c>
      <c r="F311" s="10">
        <f t="shared" si="16"/>
        <v>559272.44000000041</v>
      </c>
      <c r="G311" s="10">
        <f t="shared" si="17"/>
        <v>268982.44000000041</v>
      </c>
      <c r="H311" s="10">
        <f t="shared" si="18"/>
        <v>7699532.25</v>
      </c>
      <c r="I311" s="53">
        <f t="shared" si="19"/>
        <v>3523</v>
      </c>
    </row>
    <row r="312" spans="1:9" x14ac:dyDescent="0.35">
      <c r="A312" s="21">
        <v>3523.5</v>
      </c>
      <c r="B312" s="3">
        <v>5834898.3099999996</v>
      </c>
      <c r="C312" s="3">
        <f>B312+[1]Pools!$C$4*1000000</f>
        <v>7729898.3099999996</v>
      </c>
      <c r="D312" s="3">
        <v>60828.75</v>
      </c>
      <c r="E312" s="25">
        <v>308</v>
      </c>
      <c r="F312" s="10">
        <f t="shared" si="16"/>
        <v>561008.30999999959</v>
      </c>
      <c r="G312" s="10">
        <f t="shared" si="17"/>
        <v>269832.05999999959</v>
      </c>
      <c r="H312" s="10">
        <f t="shared" si="18"/>
        <v>7729898.3099999996</v>
      </c>
      <c r="I312" s="53">
        <f t="shared" si="19"/>
        <v>3523.5</v>
      </c>
    </row>
    <row r="313" spans="1:9" x14ac:dyDescent="0.35">
      <c r="A313" s="21">
        <v>3524</v>
      </c>
      <c r="B313" s="3">
        <v>5865361</v>
      </c>
      <c r="C313" s="3">
        <f>B313+[1]Pools!$C$4*1000000</f>
        <v>7760361</v>
      </c>
      <c r="D313" s="3">
        <v>61022.000000100001</v>
      </c>
      <c r="E313" s="25">
        <v>309</v>
      </c>
      <c r="F313" s="10">
        <f t="shared" si="16"/>
        <v>562752.19000000041</v>
      </c>
      <c r="G313" s="10">
        <f t="shared" si="17"/>
        <v>270689.69000000041</v>
      </c>
      <c r="H313" s="10">
        <f t="shared" si="18"/>
        <v>7760361</v>
      </c>
      <c r="I313" s="53">
        <f t="shared" si="19"/>
        <v>3524</v>
      </c>
    </row>
    <row r="314" spans="1:9" x14ac:dyDescent="0.35">
      <c r="A314" s="21">
        <v>3524.5</v>
      </c>
      <c r="B314" s="3">
        <v>5895920.3099999996</v>
      </c>
      <c r="C314" s="3">
        <f>B314+[1]Pools!$C$4*1000000</f>
        <v>7790920.3099999996</v>
      </c>
      <c r="D314" s="3">
        <v>61215.249999899999</v>
      </c>
      <c r="E314" s="25">
        <v>310</v>
      </c>
      <c r="F314" s="10">
        <f t="shared" si="16"/>
        <v>564504.05999999959</v>
      </c>
      <c r="G314" s="10">
        <f t="shared" si="17"/>
        <v>271555.30999999959</v>
      </c>
      <c r="H314" s="10">
        <f t="shared" si="18"/>
        <v>7790920.3099999996</v>
      </c>
      <c r="I314" s="53">
        <f t="shared" si="19"/>
        <v>3524.5</v>
      </c>
    </row>
    <row r="315" spans="1:9" x14ac:dyDescent="0.35">
      <c r="A315" s="21">
        <v>3525</v>
      </c>
      <c r="B315" s="3">
        <v>5926576.25</v>
      </c>
      <c r="C315" s="3">
        <f>B315+[1]Pools!$C$4*1000000</f>
        <v>7821576.25</v>
      </c>
      <c r="D315" s="3">
        <v>61408.5</v>
      </c>
      <c r="E315" s="25">
        <v>311</v>
      </c>
      <c r="F315" s="10">
        <f t="shared" si="16"/>
        <v>566263.94000000041</v>
      </c>
      <c r="G315" s="10">
        <f t="shared" si="17"/>
        <v>272424.94000000041</v>
      </c>
      <c r="H315" s="10">
        <f t="shared" si="18"/>
        <v>7821576.25</v>
      </c>
      <c r="I315" s="53">
        <f t="shared" si="19"/>
        <v>3525</v>
      </c>
    </row>
    <row r="316" spans="1:9" x14ac:dyDescent="0.35">
      <c r="A316" s="21">
        <v>3525.5</v>
      </c>
      <c r="B316" s="3">
        <v>5957328.8099999996</v>
      </c>
      <c r="C316" s="3">
        <f>B316+[1]Pools!$C$4*1000000</f>
        <v>7852328.8099999996</v>
      </c>
      <c r="D316" s="3">
        <v>61601.750000100001</v>
      </c>
      <c r="E316" s="25">
        <v>312</v>
      </c>
      <c r="F316" s="10">
        <f t="shared" si="16"/>
        <v>568031.80999999959</v>
      </c>
      <c r="G316" s="10">
        <f t="shared" si="17"/>
        <v>273294.55999999959</v>
      </c>
      <c r="H316" s="10">
        <f t="shared" si="18"/>
        <v>7852328.8099999996</v>
      </c>
      <c r="I316" s="53">
        <f t="shared" si="19"/>
        <v>3525.5</v>
      </c>
    </row>
    <row r="317" spans="1:9" x14ac:dyDescent="0.35">
      <c r="A317" s="21">
        <v>3526</v>
      </c>
      <c r="B317" s="3">
        <v>5988178</v>
      </c>
      <c r="C317" s="3">
        <f>B317+[1]Pools!$C$4*1000000</f>
        <v>7883178</v>
      </c>
      <c r="D317" s="3">
        <v>61794.999999899999</v>
      </c>
      <c r="E317" s="25">
        <v>313</v>
      </c>
      <c r="F317" s="10">
        <f t="shared" si="16"/>
        <v>569807.69000000041</v>
      </c>
      <c r="G317" s="10">
        <f t="shared" si="17"/>
        <v>274164.19000000041</v>
      </c>
      <c r="H317" s="10">
        <f t="shared" si="18"/>
        <v>7883178</v>
      </c>
      <c r="I317" s="53">
        <f t="shared" si="19"/>
        <v>3526</v>
      </c>
    </row>
    <row r="318" spans="1:9" x14ac:dyDescent="0.35">
      <c r="A318" s="21">
        <v>3526.5</v>
      </c>
      <c r="B318" s="3">
        <v>6019123.8099999996</v>
      </c>
      <c r="C318" s="3">
        <f>B318+[1]Pools!$C$4*1000000</f>
        <v>7914123.8099999996</v>
      </c>
      <c r="D318" s="3">
        <v>61988.25</v>
      </c>
      <c r="E318" s="25">
        <v>314</v>
      </c>
      <c r="F318" s="10">
        <f t="shared" si="16"/>
        <v>571591.55999999959</v>
      </c>
      <c r="G318" s="10">
        <f t="shared" si="17"/>
        <v>275033.80999999959</v>
      </c>
      <c r="H318" s="10">
        <f t="shared" si="18"/>
        <v>7914123.8099999996</v>
      </c>
      <c r="I318" s="53">
        <f t="shared" si="19"/>
        <v>3526.5</v>
      </c>
    </row>
    <row r="319" spans="1:9" x14ac:dyDescent="0.35">
      <c r="A319" s="21">
        <v>3527</v>
      </c>
      <c r="B319" s="3">
        <v>6050166.25</v>
      </c>
      <c r="C319" s="3">
        <f>B319+[1]Pools!$C$4*1000000</f>
        <v>7945166.25</v>
      </c>
      <c r="D319" s="3">
        <v>62181.499999899999</v>
      </c>
      <c r="E319" s="25">
        <v>315</v>
      </c>
      <c r="F319" s="10">
        <f t="shared" si="16"/>
        <v>573383.44000000041</v>
      </c>
      <c r="G319" s="10">
        <f t="shared" si="17"/>
        <v>275903.44000000041</v>
      </c>
      <c r="H319" s="10">
        <f t="shared" si="18"/>
        <v>7945166.25</v>
      </c>
      <c r="I319" s="53">
        <f t="shared" si="19"/>
        <v>3527</v>
      </c>
    </row>
    <row r="320" spans="1:9" x14ac:dyDescent="0.35">
      <c r="A320" s="21">
        <v>3527.5</v>
      </c>
      <c r="B320" s="3">
        <v>6081305.3099999996</v>
      </c>
      <c r="C320" s="3">
        <f>B320+[1]Pools!$C$4*1000000</f>
        <v>7976305.3099999996</v>
      </c>
      <c r="D320" s="3">
        <v>62374.75</v>
      </c>
      <c r="E320" s="25">
        <v>316</v>
      </c>
      <c r="F320" s="10">
        <f t="shared" si="16"/>
        <v>575183.30999999959</v>
      </c>
      <c r="G320" s="10">
        <f t="shared" si="17"/>
        <v>276773.05999999959</v>
      </c>
      <c r="H320" s="10">
        <f t="shared" si="18"/>
        <v>7976305.3099999996</v>
      </c>
      <c r="I320" s="53">
        <f t="shared" si="19"/>
        <v>3527.5</v>
      </c>
    </row>
    <row r="321" spans="1:9" x14ac:dyDescent="0.35">
      <c r="A321" s="21">
        <v>3528</v>
      </c>
      <c r="B321" s="3">
        <v>6112541</v>
      </c>
      <c r="C321" s="3">
        <f>B321+[1]Pools!$C$4*1000000</f>
        <v>8007541</v>
      </c>
      <c r="D321" s="3">
        <v>62568.000000100001</v>
      </c>
      <c r="E321" s="25">
        <v>317</v>
      </c>
      <c r="F321" s="10">
        <f t="shared" si="16"/>
        <v>576991.19000000041</v>
      </c>
      <c r="G321" s="10">
        <f t="shared" si="17"/>
        <v>277642.69000000041</v>
      </c>
      <c r="H321" s="10">
        <f t="shared" si="18"/>
        <v>8007541</v>
      </c>
      <c r="I321" s="53">
        <f t="shared" si="19"/>
        <v>3528</v>
      </c>
    </row>
    <row r="322" spans="1:9" x14ac:dyDescent="0.35">
      <c r="A322" s="21">
        <v>3528.5</v>
      </c>
      <c r="B322" s="3">
        <v>6143873.3099999996</v>
      </c>
      <c r="C322" s="3">
        <f>B322+[1]Pools!$C$4*1000000</f>
        <v>8038873.3099999996</v>
      </c>
      <c r="D322" s="3">
        <v>62761.249999899999</v>
      </c>
      <c r="E322" s="25">
        <v>318</v>
      </c>
      <c r="F322" s="10">
        <f t="shared" si="16"/>
        <v>578807.05999999959</v>
      </c>
      <c r="G322" s="10">
        <f t="shared" si="17"/>
        <v>278512.30999999959</v>
      </c>
      <c r="H322" s="10">
        <f t="shared" si="18"/>
        <v>8038873.3099999996</v>
      </c>
      <c r="I322" s="53">
        <f t="shared" si="19"/>
        <v>3528.5</v>
      </c>
    </row>
    <row r="323" spans="1:9" x14ac:dyDescent="0.35">
      <c r="A323" s="21">
        <v>3529</v>
      </c>
      <c r="B323" s="3">
        <v>6175302.25</v>
      </c>
      <c r="C323" s="3">
        <f>B323+[1]Pools!$C$4*1000000</f>
        <v>8070302.25</v>
      </c>
      <c r="D323" s="3">
        <v>62954.5</v>
      </c>
      <c r="E323" s="25">
        <v>319</v>
      </c>
      <c r="F323" s="10">
        <f t="shared" si="16"/>
        <v>580630.94000000041</v>
      </c>
      <c r="G323" s="10">
        <f t="shared" si="17"/>
        <v>279381.94000000041</v>
      </c>
      <c r="H323" s="10">
        <f t="shared" si="18"/>
        <v>8070302.25</v>
      </c>
      <c r="I323" s="53">
        <f t="shared" si="19"/>
        <v>3529</v>
      </c>
    </row>
    <row r="324" spans="1:9" x14ac:dyDescent="0.35">
      <c r="A324" s="21">
        <v>3529.5</v>
      </c>
      <c r="B324" s="3">
        <v>6206827.8099999996</v>
      </c>
      <c r="C324" s="3">
        <f>B324+[1]Pools!$C$4*1000000</f>
        <v>8101827.8099999996</v>
      </c>
      <c r="D324" s="3">
        <v>63147.750000100001</v>
      </c>
      <c r="E324" s="25">
        <v>320</v>
      </c>
      <c r="F324" s="10">
        <f t="shared" si="16"/>
        <v>582462.80999999959</v>
      </c>
      <c r="G324" s="10">
        <f t="shared" si="17"/>
        <v>280251.55999999959</v>
      </c>
      <c r="H324" s="10">
        <f t="shared" si="18"/>
        <v>8101827.8099999996</v>
      </c>
      <c r="I324" s="53">
        <f t="shared" si="19"/>
        <v>3529.5</v>
      </c>
    </row>
    <row r="325" spans="1:9" x14ac:dyDescent="0.35">
      <c r="A325" s="21">
        <v>3530</v>
      </c>
      <c r="B325" s="3">
        <v>6238450</v>
      </c>
      <c r="C325" s="3">
        <f>B325+[1]Pools!$C$4*1000000</f>
        <v>8133450</v>
      </c>
      <c r="D325" s="3">
        <v>63340.999999899999</v>
      </c>
      <c r="E325" s="25">
        <v>321</v>
      </c>
      <c r="F325" s="10">
        <f t="shared" si="16"/>
        <v>584298.69000000041</v>
      </c>
      <c r="G325" s="10">
        <f t="shared" si="17"/>
        <v>281121.19000000041</v>
      </c>
      <c r="H325" s="10">
        <f t="shared" si="18"/>
        <v>8133450</v>
      </c>
      <c r="I325" s="53">
        <f t="shared" si="19"/>
        <v>3530</v>
      </c>
    </row>
    <row r="326" spans="1:9" x14ac:dyDescent="0.35">
      <c r="A326" s="21">
        <v>3530.5</v>
      </c>
      <c r="B326" s="3">
        <v>6270168.8099999996</v>
      </c>
      <c r="C326" s="3">
        <f>B326+[1]Pools!$C$4*1000000</f>
        <v>8165168.8099999996</v>
      </c>
      <c r="D326" s="3">
        <v>63534.25</v>
      </c>
      <c r="E326" s="25">
        <v>322</v>
      </c>
      <c r="F326" s="10">
        <f t="shared" ref="F326:F389" si="20">IF(A326-$F$2&lt;$A$5,NA(),B326-VLOOKUP(A326-$F$2,$A$5:$B$689,2))</f>
        <v>586134.55999999959</v>
      </c>
      <c r="G326" s="10">
        <f t="shared" ref="G326:G389" si="21">IF($A326-G$2&lt;$A$5,NA(),$B326-VLOOKUP($A326-G$2,$A$5:$B$689,2))</f>
        <v>281990.80999999959</v>
      </c>
      <c r="H326" s="10">
        <f t="shared" ref="H326:H389" si="22">C326</f>
        <v>8165168.8099999996</v>
      </c>
      <c r="I326" s="53">
        <f t="shared" ref="I326:I389" si="23">A326</f>
        <v>3530.5</v>
      </c>
    </row>
    <row r="327" spans="1:9" x14ac:dyDescent="0.35">
      <c r="A327" s="21">
        <v>3531</v>
      </c>
      <c r="B327" s="3">
        <v>6301984.25</v>
      </c>
      <c r="C327" s="3">
        <f>B327+[1]Pools!$C$4*1000000</f>
        <v>8196984.25</v>
      </c>
      <c r="D327" s="3">
        <v>63727.499999899999</v>
      </c>
      <c r="E327" s="25">
        <v>323</v>
      </c>
      <c r="F327" s="10">
        <f t="shared" si="20"/>
        <v>587970.44000000041</v>
      </c>
      <c r="G327" s="10">
        <f t="shared" si="21"/>
        <v>282860.44000000041</v>
      </c>
      <c r="H327" s="10">
        <f t="shared" si="22"/>
        <v>8196984.25</v>
      </c>
      <c r="I327" s="53">
        <f t="shared" si="23"/>
        <v>3531</v>
      </c>
    </row>
    <row r="328" spans="1:9" x14ac:dyDescent="0.35">
      <c r="A328" s="21">
        <v>3531.5</v>
      </c>
      <c r="B328" s="3">
        <v>6333896.3099999996</v>
      </c>
      <c r="C328" s="3">
        <f>B328+[1]Pools!$C$4*1000000</f>
        <v>8228896.3099999996</v>
      </c>
      <c r="D328" s="3">
        <v>63920.75</v>
      </c>
      <c r="E328" s="25">
        <v>324</v>
      </c>
      <c r="F328" s="10">
        <f t="shared" si="20"/>
        <v>589806.30999999959</v>
      </c>
      <c r="G328" s="10">
        <f t="shared" si="21"/>
        <v>283730.05999999959</v>
      </c>
      <c r="H328" s="10">
        <f t="shared" si="22"/>
        <v>8228896.3099999996</v>
      </c>
      <c r="I328" s="53">
        <f t="shared" si="23"/>
        <v>3531.5</v>
      </c>
    </row>
    <row r="329" spans="1:9" x14ac:dyDescent="0.35">
      <c r="A329" s="21">
        <v>3532</v>
      </c>
      <c r="B329" s="3">
        <v>6365905</v>
      </c>
      <c r="C329" s="3">
        <f>B329+[1]Pools!$C$4*1000000</f>
        <v>8260905</v>
      </c>
      <c r="D329" s="3">
        <v>64114.000000100001</v>
      </c>
      <c r="E329" s="25">
        <v>325</v>
      </c>
      <c r="F329" s="10">
        <f t="shared" si="20"/>
        <v>591642.19000000041</v>
      </c>
      <c r="G329" s="10">
        <f t="shared" si="21"/>
        <v>284599.69000000041</v>
      </c>
      <c r="H329" s="10">
        <f t="shared" si="22"/>
        <v>8260905</v>
      </c>
      <c r="I329" s="53">
        <f t="shared" si="23"/>
        <v>3532</v>
      </c>
    </row>
    <row r="330" spans="1:9" x14ac:dyDescent="0.35">
      <c r="A330" s="21">
        <v>3532.5</v>
      </c>
      <c r="B330" s="3">
        <v>6398010.3099999996</v>
      </c>
      <c r="C330" s="3">
        <f>B330+[1]Pools!$C$4*1000000</f>
        <v>8293010.3099999996</v>
      </c>
      <c r="D330" s="3">
        <v>64307.249999899999</v>
      </c>
      <c r="E330" s="25">
        <v>326</v>
      </c>
      <c r="F330" s="10">
        <f t="shared" si="20"/>
        <v>593478.05999999959</v>
      </c>
      <c r="G330" s="10">
        <f t="shared" si="21"/>
        <v>285469.30999999959</v>
      </c>
      <c r="H330" s="10">
        <f t="shared" si="22"/>
        <v>8293010.3099999996</v>
      </c>
      <c r="I330" s="53">
        <f t="shared" si="23"/>
        <v>3532.5</v>
      </c>
    </row>
    <row r="331" spans="1:9" x14ac:dyDescent="0.35">
      <c r="A331" s="21">
        <v>3533</v>
      </c>
      <c r="B331" s="3">
        <v>6430212.25</v>
      </c>
      <c r="C331" s="3">
        <f>B331+[1]Pools!$C$4*1000000</f>
        <v>8325212.25</v>
      </c>
      <c r="D331" s="3">
        <v>64500.5</v>
      </c>
      <c r="E331" s="25">
        <v>327</v>
      </c>
      <c r="F331" s="10">
        <f t="shared" si="20"/>
        <v>595313.94000000041</v>
      </c>
      <c r="G331" s="10">
        <f t="shared" si="21"/>
        <v>286338.94000000041</v>
      </c>
      <c r="H331" s="10">
        <f t="shared" si="22"/>
        <v>8325212.25</v>
      </c>
      <c r="I331" s="53">
        <f t="shared" si="23"/>
        <v>3533</v>
      </c>
    </row>
    <row r="332" spans="1:9" x14ac:dyDescent="0.35">
      <c r="A332" s="21">
        <v>3533.5</v>
      </c>
      <c r="B332" s="3">
        <v>6462510.8099999996</v>
      </c>
      <c r="C332" s="3">
        <f>B332+[1]Pools!$C$4*1000000</f>
        <v>8357510.8099999996</v>
      </c>
      <c r="D332" s="3">
        <v>64693.750000100001</v>
      </c>
      <c r="E332" s="25">
        <v>328</v>
      </c>
      <c r="F332" s="10">
        <f t="shared" si="20"/>
        <v>597149.80999999959</v>
      </c>
      <c r="G332" s="10">
        <f t="shared" si="21"/>
        <v>287208.55999999959</v>
      </c>
      <c r="H332" s="10">
        <f t="shared" si="22"/>
        <v>8357510.8099999996</v>
      </c>
      <c r="I332" s="53">
        <f t="shared" si="23"/>
        <v>3533.5</v>
      </c>
    </row>
    <row r="333" spans="1:9" x14ac:dyDescent="0.35">
      <c r="A333" s="21">
        <v>3534</v>
      </c>
      <c r="B333" s="3">
        <v>6494906</v>
      </c>
      <c r="C333" s="3">
        <f>B333+[1]Pools!$C$4*1000000</f>
        <v>8389906</v>
      </c>
      <c r="D333" s="3">
        <v>64886.999999899999</v>
      </c>
      <c r="E333" s="25">
        <v>329</v>
      </c>
      <c r="F333" s="10">
        <f t="shared" si="20"/>
        <v>598985.69000000041</v>
      </c>
      <c r="G333" s="10">
        <f t="shared" si="21"/>
        <v>288078.19000000041</v>
      </c>
      <c r="H333" s="10">
        <f t="shared" si="22"/>
        <v>8389906</v>
      </c>
      <c r="I333" s="53">
        <f t="shared" si="23"/>
        <v>3534</v>
      </c>
    </row>
    <row r="334" spans="1:9" x14ac:dyDescent="0.35">
      <c r="A334" s="21">
        <v>3534.5</v>
      </c>
      <c r="B334" s="3">
        <v>6527397.8099999996</v>
      </c>
      <c r="C334" s="3">
        <f>B334+[1]Pools!$C$4*1000000</f>
        <v>8422397.8099999987</v>
      </c>
      <c r="D334" s="3">
        <v>65080.25</v>
      </c>
      <c r="E334" s="25">
        <v>330</v>
      </c>
      <c r="F334" s="10">
        <f t="shared" si="20"/>
        <v>600821.55999999959</v>
      </c>
      <c r="G334" s="10">
        <f t="shared" si="21"/>
        <v>288947.80999999959</v>
      </c>
      <c r="H334" s="10">
        <f t="shared" si="22"/>
        <v>8422397.8099999987</v>
      </c>
      <c r="I334" s="53">
        <f t="shared" si="23"/>
        <v>3534.5</v>
      </c>
    </row>
    <row r="335" spans="1:9" x14ac:dyDescent="0.35">
      <c r="A335" s="21">
        <v>3535</v>
      </c>
      <c r="B335" s="3">
        <v>6559986.25</v>
      </c>
      <c r="C335" s="3">
        <f>B335+[1]Pools!$C$4*1000000</f>
        <v>8454986.25</v>
      </c>
      <c r="D335" s="3">
        <v>65273.500000100001</v>
      </c>
      <c r="E335" s="25">
        <v>331</v>
      </c>
      <c r="F335" s="10">
        <f t="shared" si="20"/>
        <v>602657.44000000041</v>
      </c>
      <c r="G335" s="10">
        <f t="shared" si="21"/>
        <v>289817.44000000041</v>
      </c>
      <c r="H335" s="10">
        <f t="shared" si="22"/>
        <v>8454986.25</v>
      </c>
      <c r="I335" s="53">
        <f t="shared" si="23"/>
        <v>3535</v>
      </c>
    </row>
    <row r="336" spans="1:9" x14ac:dyDescent="0.35">
      <c r="A336" s="21">
        <v>3535.5</v>
      </c>
      <c r="B336" s="3">
        <v>6592671.3099999996</v>
      </c>
      <c r="C336" s="3">
        <f>B336+[1]Pools!$C$4*1000000</f>
        <v>8487671.3099999987</v>
      </c>
      <c r="D336" s="3">
        <v>65466.75</v>
      </c>
      <c r="E336" s="25">
        <v>332</v>
      </c>
      <c r="F336" s="10">
        <f t="shared" si="20"/>
        <v>604493.30999999959</v>
      </c>
      <c r="G336" s="10">
        <f t="shared" si="21"/>
        <v>290687.05999999959</v>
      </c>
      <c r="H336" s="10">
        <f t="shared" si="22"/>
        <v>8487671.3099999987</v>
      </c>
      <c r="I336" s="53">
        <f t="shared" si="23"/>
        <v>3535.5</v>
      </c>
    </row>
    <row r="337" spans="1:9" x14ac:dyDescent="0.35">
      <c r="A337" s="21">
        <v>3536</v>
      </c>
      <c r="B337" s="3">
        <v>6625453</v>
      </c>
      <c r="C337" s="3">
        <f>B337+[1]Pools!$C$4*1000000</f>
        <v>8520453</v>
      </c>
      <c r="D337" s="3">
        <v>65660.000000100001</v>
      </c>
      <c r="E337" s="25">
        <v>333</v>
      </c>
      <c r="F337" s="10">
        <f t="shared" si="20"/>
        <v>606329.19000000041</v>
      </c>
      <c r="G337" s="10">
        <f t="shared" si="21"/>
        <v>291556.69000000041</v>
      </c>
      <c r="H337" s="10">
        <f t="shared" si="22"/>
        <v>8520453</v>
      </c>
      <c r="I337" s="53">
        <f t="shared" si="23"/>
        <v>3536</v>
      </c>
    </row>
    <row r="338" spans="1:9" x14ac:dyDescent="0.35">
      <c r="A338" s="21">
        <v>3536.5</v>
      </c>
      <c r="B338" s="3">
        <v>6658331.3099999996</v>
      </c>
      <c r="C338" s="3">
        <f>B338+[1]Pools!$C$4*1000000</f>
        <v>8553331.3099999987</v>
      </c>
      <c r="D338" s="3">
        <v>65853.249999899999</v>
      </c>
      <c r="E338" s="25">
        <v>334</v>
      </c>
      <c r="F338" s="10">
        <f t="shared" si="20"/>
        <v>608165.05999999959</v>
      </c>
      <c r="G338" s="10">
        <f t="shared" si="21"/>
        <v>292426.30999999959</v>
      </c>
      <c r="H338" s="10">
        <f t="shared" si="22"/>
        <v>8553331.3099999987</v>
      </c>
      <c r="I338" s="53">
        <f t="shared" si="23"/>
        <v>3536.5</v>
      </c>
    </row>
    <row r="339" spans="1:9" x14ac:dyDescent="0.35">
      <c r="A339" s="21">
        <v>3537</v>
      </c>
      <c r="B339" s="3">
        <v>6691306.25</v>
      </c>
      <c r="C339" s="3">
        <f>B339+[1]Pools!$C$4*1000000</f>
        <v>8586306.25</v>
      </c>
      <c r="D339" s="3">
        <v>66046.5</v>
      </c>
      <c r="E339" s="25">
        <v>335</v>
      </c>
      <c r="F339" s="10">
        <f t="shared" si="20"/>
        <v>610000.94000000041</v>
      </c>
      <c r="G339" s="10">
        <f t="shared" si="21"/>
        <v>293295.94000000041</v>
      </c>
      <c r="H339" s="10">
        <f t="shared" si="22"/>
        <v>8586306.25</v>
      </c>
      <c r="I339" s="53">
        <f t="shared" si="23"/>
        <v>3537</v>
      </c>
    </row>
    <row r="340" spans="1:9" x14ac:dyDescent="0.35">
      <c r="A340" s="21">
        <v>3537.5</v>
      </c>
      <c r="B340" s="3">
        <v>6724377.8099999996</v>
      </c>
      <c r="C340" s="3">
        <f>B340+[1]Pools!$C$4*1000000</f>
        <v>8619377.8099999987</v>
      </c>
      <c r="D340" s="3">
        <v>66239.750000100001</v>
      </c>
      <c r="E340" s="25">
        <v>336</v>
      </c>
      <c r="F340" s="10">
        <f t="shared" si="20"/>
        <v>611836.80999999959</v>
      </c>
      <c r="G340" s="10">
        <f t="shared" si="21"/>
        <v>294165.55999999959</v>
      </c>
      <c r="H340" s="10">
        <f t="shared" si="22"/>
        <v>8619377.8099999987</v>
      </c>
      <c r="I340" s="53">
        <f t="shared" si="23"/>
        <v>3537.5</v>
      </c>
    </row>
    <row r="341" spans="1:9" x14ac:dyDescent="0.35">
      <c r="A341" s="21">
        <v>3538</v>
      </c>
      <c r="B341" s="3">
        <v>6757546</v>
      </c>
      <c r="C341" s="3">
        <f>B341+[1]Pools!$C$4*1000000</f>
        <v>8652546</v>
      </c>
      <c r="D341" s="3">
        <v>66432.999999899999</v>
      </c>
      <c r="E341" s="25">
        <v>337</v>
      </c>
      <c r="F341" s="10">
        <f t="shared" si="20"/>
        <v>613672.69000000041</v>
      </c>
      <c r="G341" s="10">
        <f t="shared" si="21"/>
        <v>295035.19000000041</v>
      </c>
      <c r="H341" s="10">
        <f t="shared" si="22"/>
        <v>8652546</v>
      </c>
      <c r="I341" s="53">
        <f t="shared" si="23"/>
        <v>3538</v>
      </c>
    </row>
    <row r="342" spans="1:9" x14ac:dyDescent="0.35">
      <c r="A342" s="21">
        <v>3538.5</v>
      </c>
      <c r="B342" s="3">
        <v>6790810.8099999996</v>
      </c>
      <c r="C342" s="3">
        <f>B342+[1]Pools!$C$4*1000000</f>
        <v>8685810.8099999987</v>
      </c>
      <c r="D342" s="3">
        <v>66626.25</v>
      </c>
      <c r="E342" s="25">
        <v>338</v>
      </c>
      <c r="F342" s="10">
        <f t="shared" si="20"/>
        <v>615508.55999999959</v>
      </c>
      <c r="G342" s="10">
        <f t="shared" si="21"/>
        <v>295904.80999999959</v>
      </c>
      <c r="H342" s="10">
        <f t="shared" si="22"/>
        <v>8685810.8099999987</v>
      </c>
      <c r="I342" s="53">
        <f t="shared" si="23"/>
        <v>3538.5</v>
      </c>
    </row>
    <row r="343" spans="1:9" x14ac:dyDescent="0.35">
      <c r="A343" s="21">
        <v>3539</v>
      </c>
      <c r="B343" s="3">
        <v>6824172.25</v>
      </c>
      <c r="C343" s="3">
        <f>B343+[1]Pools!$C$4*1000000</f>
        <v>8719172.25</v>
      </c>
      <c r="D343" s="3">
        <v>66819.500000100001</v>
      </c>
      <c r="E343" s="25">
        <v>339</v>
      </c>
      <c r="F343" s="10">
        <f t="shared" si="20"/>
        <v>617344.44000000041</v>
      </c>
      <c r="G343" s="10">
        <f t="shared" si="21"/>
        <v>296774.44000000041</v>
      </c>
      <c r="H343" s="10">
        <f t="shared" si="22"/>
        <v>8719172.25</v>
      </c>
      <c r="I343" s="53">
        <f t="shared" si="23"/>
        <v>3539</v>
      </c>
    </row>
    <row r="344" spans="1:9" x14ac:dyDescent="0.35">
      <c r="A344" s="21">
        <v>3539.5</v>
      </c>
      <c r="B344" s="3">
        <v>6857630.3099999996</v>
      </c>
      <c r="C344" s="3">
        <f>B344+[1]Pools!$C$4*1000000</f>
        <v>8752630.3099999987</v>
      </c>
      <c r="D344" s="3">
        <v>67012.75</v>
      </c>
      <c r="E344" s="25">
        <v>340</v>
      </c>
      <c r="F344" s="10">
        <f t="shared" si="20"/>
        <v>619180.30999999959</v>
      </c>
      <c r="G344" s="10">
        <f t="shared" si="21"/>
        <v>297644.05999999959</v>
      </c>
      <c r="H344" s="10">
        <f t="shared" si="22"/>
        <v>8752630.3099999987</v>
      </c>
      <c r="I344" s="53">
        <f t="shared" si="23"/>
        <v>3539.5</v>
      </c>
    </row>
    <row r="345" spans="1:9" x14ac:dyDescent="0.35">
      <c r="A345" s="21">
        <v>3540</v>
      </c>
      <c r="B345" s="3">
        <v>6891185</v>
      </c>
      <c r="C345" s="3">
        <f>B345+[1]Pools!$C$4*1000000</f>
        <v>8786185</v>
      </c>
      <c r="D345" s="3">
        <v>67206</v>
      </c>
      <c r="E345" s="25">
        <v>341</v>
      </c>
      <c r="F345" s="10">
        <f t="shared" si="20"/>
        <v>621016.19000000041</v>
      </c>
      <c r="G345" s="10">
        <f t="shared" si="21"/>
        <v>298513.69000000041</v>
      </c>
      <c r="H345" s="10">
        <f t="shared" si="22"/>
        <v>8786185</v>
      </c>
      <c r="I345" s="53">
        <f t="shared" si="23"/>
        <v>3540</v>
      </c>
    </row>
    <row r="346" spans="1:9" x14ac:dyDescent="0.35">
      <c r="A346" s="21">
        <v>3540.5</v>
      </c>
      <c r="B346" s="3">
        <v>6924842.8399999999</v>
      </c>
      <c r="C346" s="3">
        <f>B346+[1]Pools!$C$4*1000000</f>
        <v>8819842.8399999999</v>
      </c>
      <c r="D346" s="3">
        <v>67425.37</v>
      </c>
      <c r="E346" s="25">
        <v>342</v>
      </c>
      <c r="F346" s="10">
        <f t="shared" si="20"/>
        <v>622858.58999999985</v>
      </c>
      <c r="G346" s="10">
        <f t="shared" si="21"/>
        <v>299389.83999999985</v>
      </c>
      <c r="H346" s="10">
        <f t="shared" si="22"/>
        <v>8819842.8399999999</v>
      </c>
      <c r="I346" s="53">
        <f t="shared" si="23"/>
        <v>3540.5</v>
      </c>
    </row>
    <row r="347" spans="1:9" x14ac:dyDescent="0.35">
      <c r="A347" s="21">
        <v>3541</v>
      </c>
      <c r="B347" s="3">
        <v>6958610.3700000001</v>
      </c>
      <c r="C347" s="3">
        <f>B347+[1]Pools!$C$4*1000000</f>
        <v>8853610.370000001</v>
      </c>
      <c r="D347" s="3">
        <v>67644.75</v>
      </c>
      <c r="E347" s="25">
        <v>343</v>
      </c>
      <c r="F347" s="10">
        <f t="shared" si="20"/>
        <v>624714.06000000052</v>
      </c>
      <c r="G347" s="10">
        <f t="shared" si="21"/>
        <v>300279.06000000052</v>
      </c>
      <c r="H347" s="10">
        <f t="shared" si="22"/>
        <v>8853610.370000001</v>
      </c>
      <c r="I347" s="53">
        <f t="shared" si="23"/>
        <v>3541</v>
      </c>
    </row>
    <row r="348" spans="1:9" x14ac:dyDescent="0.35">
      <c r="A348" s="21">
        <v>3541.5</v>
      </c>
      <c r="B348" s="3">
        <v>6992487.5899999999</v>
      </c>
      <c r="C348" s="3">
        <f>B348+[1]Pools!$C$4*1000000</f>
        <v>8887487.5899999999</v>
      </c>
      <c r="D348" s="3">
        <v>67864.120000099996</v>
      </c>
      <c r="E348" s="25">
        <v>344</v>
      </c>
      <c r="F348" s="10">
        <f t="shared" si="20"/>
        <v>626582.58999999985</v>
      </c>
      <c r="G348" s="10">
        <f t="shared" si="21"/>
        <v>301181.33999999985</v>
      </c>
      <c r="H348" s="10">
        <f t="shared" si="22"/>
        <v>8887487.5899999999</v>
      </c>
      <c r="I348" s="53">
        <f t="shared" si="23"/>
        <v>3541.5</v>
      </c>
    </row>
    <row r="349" spans="1:9" x14ac:dyDescent="0.35">
      <c r="A349" s="21">
        <v>3542</v>
      </c>
      <c r="B349" s="3">
        <v>7026474.5</v>
      </c>
      <c r="C349" s="3">
        <f>B349+[1]Pools!$C$4*1000000</f>
        <v>8921474.5</v>
      </c>
      <c r="D349" s="3">
        <v>68083.499999899999</v>
      </c>
      <c r="E349" s="25">
        <v>345</v>
      </c>
      <c r="F349" s="10">
        <f t="shared" si="20"/>
        <v>628464.19000000041</v>
      </c>
      <c r="G349" s="10">
        <f t="shared" si="21"/>
        <v>302096.69000000041</v>
      </c>
      <c r="H349" s="10">
        <f t="shared" si="22"/>
        <v>8921474.5</v>
      </c>
      <c r="I349" s="53">
        <f t="shared" si="23"/>
        <v>3542</v>
      </c>
    </row>
    <row r="350" spans="1:9" x14ac:dyDescent="0.35">
      <c r="A350" s="21">
        <v>3542.5</v>
      </c>
      <c r="B350" s="3">
        <v>7060571.0899999999</v>
      </c>
      <c r="C350" s="3">
        <f>B350+[1]Pools!$C$4*1000000</f>
        <v>8955571.0899999999</v>
      </c>
      <c r="D350" s="3">
        <v>68302.87</v>
      </c>
      <c r="E350" s="25">
        <v>346</v>
      </c>
      <c r="F350" s="10">
        <f t="shared" si="20"/>
        <v>630358.83999999985</v>
      </c>
      <c r="G350" s="10">
        <f t="shared" si="21"/>
        <v>303025.08999999985</v>
      </c>
      <c r="H350" s="10">
        <f t="shared" si="22"/>
        <v>8955571.0899999999</v>
      </c>
      <c r="I350" s="53">
        <f t="shared" si="23"/>
        <v>3542.5</v>
      </c>
    </row>
    <row r="351" spans="1:9" x14ac:dyDescent="0.35">
      <c r="A351" s="21">
        <v>3543</v>
      </c>
      <c r="B351" s="3">
        <v>7094777.3700000001</v>
      </c>
      <c r="C351" s="3">
        <f>B351+[1]Pools!$C$4*1000000</f>
        <v>8989777.370000001</v>
      </c>
      <c r="D351" s="3">
        <v>68522.25</v>
      </c>
      <c r="E351" s="25">
        <v>347</v>
      </c>
      <c r="F351" s="10">
        <f t="shared" si="20"/>
        <v>632266.56000000052</v>
      </c>
      <c r="G351" s="10">
        <f t="shared" si="21"/>
        <v>303966.56000000052</v>
      </c>
      <c r="H351" s="10">
        <f t="shared" si="22"/>
        <v>8989777.370000001</v>
      </c>
      <c r="I351" s="53">
        <f t="shared" si="23"/>
        <v>3543</v>
      </c>
    </row>
    <row r="352" spans="1:9" x14ac:dyDescent="0.35">
      <c r="A352" s="21">
        <v>3543.5</v>
      </c>
      <c r="B352" s="3">
        <v>7129093.3399999999</v>
      </c>
      <c r="C352" s="3">
        <f>B352+[1]Pools!$C$4*1000000</f>
        <v>9024093.3399999999</v>
      </c>
      <c r="D352" s="3">
        <v>68741.62</v>
      </c>
      <c r="E352" s="25">
        <v>348</v>
      </c>
      <c r="F352" s="10">
        <f t="shared" si="20"/>
        <v>634187.33999999985</v>
      </c>
      <c r="G352" s="10">
        <f t="shared" si="21"/>
        <v>304921.08999999985</v>
      </c>
      <c r="H352" s="10">
        <f t="shared" si="22"/>
        <v>9024093.3399999999</v>
      </c>
      <c r="I352" s="53">
        <f t="shared" si="23"/>
        <v>3543.5</v>
      </c>
    </row>
    <row r="353" spans="1:9" x14ac:dyDescent="0.35">
      <c r="A353" s="21">
        <v>3544</v>
      </c>
      <c r="B353" s="3">
        <v>7163519</v>
      </c>
      <c r="C353" s="3">
        <f>B353+[1]Pools!$C$4*1000000</f>
        <v>9058519</v>
      </c>
      <c r="D353" s="3">
        <v>68961</v>
      </c>
      <c r="E353" s="25">
        <v>349</v>
      </c>
      <c r="F353" s="10">
        <f t="shared" si="20"/>
        <v>636121.19000000041</v>
      </c>
      <c r="G353" s="10">
        <f t="shared" si="21"/>
        <v>305888.69000000041</v>
      </c>
      <c r="H353" s="10">
        <f t="shared" si="22"/>
        <v>9058519</v>
      </c>
      <c r="I353" s="53">
        <f t="shared" si="23"/>
        <v>3544</v>
      </c>
    </row>
    <row r="354" spans="1:9" x14ac:dyDescent="0.35">
      <c r="A354" s="21">
        <v>3544.5</v>
      </c>
      <c r="B354" s="3">
        <v>7198054.3399999999</v>
      </c>
      <c r="C354" s="3">
        <f>B354+[1]Pools!$C$4*1000000</f>
        <v>9093054.3399999999</v>
      </c>
      <c r="D354" s="3">
        <v>69180.370000099996</v>
      </c>
      <c r="E354" s="25">
        <v>350</v>
      </c>
      <c r="F354" s="10">
        <f t="shared" si="20"/>
        <v>638068.08999999985</v>
      </c>
      <c r="G354" s="10">
        <f t="shared" si="21"/>
        <v>306869.33999999985</v>
      </c>
      <c r="H354" s="10">
        <f t="shared" si="22"/>
        <v>9093054.3399999999</v>
      </c>
      <c r="I354" s="53">
        <f t="shared" si="23"/>
        <v>3544.5</v>
      </c>
    </row>
    <row r="355" spans="1:9" x14ac:dyDescent="0.35">
      <c r="A355" s="21">
        <v>3545</v>
      </c>
      <c r="B355" s="3">
        <v>7232699.3700000001</v>
      </c>
      <c r="C355" s="3">
        <f>B355+[1]Pools!$C$4*1000000</f>
        <v>9127699.370000001</v>
      </c>
      <c r="D355" s="3">
        <v>69399.749999899999</v>
      </c>
      <c r="E355" s="25">
        <v>351</v>
      </c>
      <c r="F355" s="10">
        <f t="shared" si="20"/>
        <v>640028.06000000052</v>
      </c>
      <c r="G355" s="10">
        <f t="shared" si="21"/>
        <v>307856.53000000026</v>
      </c>
      <c r="H355" s="10">
        <f t="shared" si="22"/>
        <v>9127699.370000001</v>
      </c>
      <c r="I355" s="53">
        <f t="shared" si="23"/>
        <v>3545</v>
      </c>
    </row>
    <row r="356" spans="1:9" x14ac:dyDescent="0.35">
      <c r="A356" s="21">
        <v>3545.5</v>
      </c>
      <c r="B356" s="3">
        <v>7267454.0899999999</v>
      </c>
      <c r="C356" s="3">
        <f>B356+[1]Pools!$C$4*1000000</f>
        <v>9162454.0899999999</v>
      </c>
      <c r="D356" s="3">
        <v>69619.12</v>
      </c>
      <c r="E356" s="25">
        <v>352</v>
      </c>
      <c r="F356" s="10">
        <f t="shared" si="20"/>
        <v>642001.08999999985</v>
      </c>
      <c r="G356" s="10">
        <f t="shared" si="21"/>
        <v>308843.71999999974</v>
      </c>
      <c r="H356" s="10">
        <f t="shared" si="22"/>
        <v>9162454.0899999999</v>
      </c>
      <c r="I356" s="53">
        <f t="shared" si="23"/>
        <v>3545.5</v>
      </c>
    </row>
    <row r="357" spans="1:9" x14ac:dyDescent="0.35">
      <c r="A357" s="21">
        <v>3546</v>
      </c>
      <c r="B357" s="3">
        <v>7302318.5</v>
      </c>
      <c r="C357" s="3">
        <f>B357+[1]Pools!$C$4*1000000</f>
        <v>9197318.5</v>
      </c>
      <c r="D357" s="3">
        <v>69838.500000100001</v>
      </c>
      <c r="E357" s="25">
        <v>353</v>
      </c>
      <c r="F357" s="10">
        <f t="shared" si="20"/>
        <v>643987.19000000041</v>
      </c>
      <c r="G357" s="10">
        <f t="shared" si="21"/>
        <v>309830.91000000015</v>
      </c>
      <c r="H357" s="10">
        <f t="shared" si="22"/>
        <v>9197318.5</v>
      </c>
      <c r="I357" s="53">
        <f t="shared" si="23"/>
        <v>3546</v>
      </c>
    </row>
    <row r="358" spans="1:9" x14ac:dyDescent="0.35">
      <c r="A358" s="21">
        <v>3546.5</v>
      </c>
      <c r="B358" s="3">
        <v>7337292.5899999999</v>
      </c>
      <c r="C358" s="3">
        <f>B358+[1]Pools!$C$4*1000000</f>
        <v>9232292.5899999999</v>
      </c>
      <c r="D358" s="3">
        <v>70057.87</v>
      </c>
      <c r="E358" s="25">
        <v>354</v>
      </c>
      <c r="F358" s="10">
        <f t="shared" si="20"/>
        <v>645986.33999999985</v>
      </c>
      <c r="G358" s="10">
        <f t="shared" si="21"/>
        <v>310818.08999999985</v>
      </c>
      <c r="H358" s="10">
        <f t="shared" si="22"/>
        <v>9232292.5899999999</v>
      </c>
      <c r="I358" s="53">
        <f t="shared" si="23"/>
        <v>3546.5</v>
      </c>
    </row>
    <row r="359" spans="1:9" x14ac:dyDescent="0.35">
      <c r="A359" s="21">
        <v>3547</v>
      </c>
      <c r="B359" s="3">
        <v>7372376.3700000001</v>
      </c>
      <c r="C359" s="3">
        <f>B359+[1]Pools!$C$4*1000000</f>
        <v>9267376.370000001</v>
      </c>
      <c r="D359" s="3">
        <v>70277.25</v>
      </c>
      <c r="E359" s="25">
        <v>355</v>
      </c>
      <c r="F359" s="10">
        <f t="shared" si="20"/>
        <v>647998.56000000052</v>
      </c>
      <c r="G359" s="10">
        <f t="shared" si="21"/>
        <v>311805.28000000026</v>
      </c>
      <c r="H359" s="10">
        <f t="shared" si="22"/>
        <v>9267376.370000001</v>
      </c>
      <c r="I359" s="53">
        <f t="shared" si="23"/>
        <v>3547</v>
      </c>
    </row>
    <row r="360" spans="1:9" x14ac:dyDescent="0.35">
      <c r="A360" s="21">
        <v>3547.5</v>
      </c>
      <c r="B360" s="3">
        <v>7407569.8399999999</v>
      </c>
      <c r="C360" s="3">
        <f>B360+[1]Pools!$C$4*1000000</f>
        <v>9302569.8399999999</v>
      </c>
      <c r="D360" s="3">
        <v>70496.619999899995</v>
      </c>
      <c r="E360" s="25">
        <v>356</v>
      </c>
      <c r="F360" s="10">
        <f t="shared" si="20"/>
        <v>650023.83999999985</v>
      </c>
      <c r="G360" s="10">
        <f t="shared" si="21"/>
        <v>312792.46999999974</v>
      </c>
      <c r="H360" s="10">
        <f t="shared" si="22"/>
        <v>9302569.8399999999</v>
      </c>
      <c r="I360" s="53">
        <f t="shared" si="23"/>
        <v>3547.5</v>
      </c>
    </row>
    <row r="361" spans="1:9" x14ac:dyDescent="0.35">
      <c r="A361" s="21">
        <v>3548</v>
      </c>
      <c r="B361" s="3">
        <v>7442873</v>
      </c>
      <c r="C361" s="3">
        <f>B361+[1]Pools!$C$4*1000000</f>
        <v>9337873</v>
      </c>
      <c r="D361" s="3">
        <v>70715.999999899999</v>
      </c>
      <c r="E361" s="25">
        <v>357</v>
      </c>
      <c r="F361" s="10">
        <f t="shared" si="20"/>
        <v>652062.19000000041</v>
      </c>
      <c r="G361" s="10">
        <f t="shared" si="21"/>
        <v>313779.66000000015</v>
      </c>
      <c r="H361" s="10">
        <f t="shared" si="22"/>
        <v>9337873</v>
      </c>
      <c r="I361" s="53">
        <f t="shared" si="23"/>
        <v>3548</v>
      </c>
    </row>
    <row r="362" spans="1:9" x14ac:dyDescent="0.35">
      <c r="A362" s="21">
        <v>3548.5</v>
      </c>
      <c r="B362" s="3">
        <v>7478285.8399999999</v>
      </c>
      <c r="C362" s="3">
        <f>B362+[1]Pools!$C$4*1000000</f>
        <v>9373285.8399999999</v>
      </c>
      <c r="D362" s="3">
        <v>70935.37</v>
      </c>
      <c r="E362" s="25">
        <v>358</v>
      </c>
      <c r="F362" s="10">
        <f t="shared" si="20"/>
        <v>654113.58999999985</v>
      </c>
      <c r="G362" s="10">
        <f t="shared" si="21"/>
        <v>314766.83999999985</v>
      </c>
      <c r="H362" s="10">
        <f t="shared" si="22"/>
        <v>9373285.8399999999</v>
      </c>
      <c r="I362" s="53">
        <f t="shared" si="23"/>
        <v>3548.5</v>
      </c>
    </row>
    <row r="363" spans="1:9" x14ac:dyDescent="0.35">
      <c r="A363" s="21">
        <v>3549</v>
      </c>
      <c r="B363" s="3">
        <v>7513808.3700000001</v>
      </c>
      <c r="C363" s="3">
        <f>B363+[1]Pools!$C$4*1000000</f>
        <v>9408808.370000001</v>
      </c>
      <c r="D363" s="3">
        <v>71154.750000100001</v>
      </c>
      <c r="E363" s="25">
        <v>359</v>
      </c>
      <c r="F363" s="10">
        <f t="shared" si="20"/>
        <v>656178.06000000052</v>
      </c>
      <c r="G363" s="10">
        <f t="shared" si="21"/>
        <v>315754.03000000026</v>
      </c>
      <c r="H363" s="10">
        <f t="shared" si="22"/>
        <v>9408808.370000001</v>
      </c>
      <c r="I363" s="53">
        <f t="shared" si="23"/>
        <v>3549</v>
      </c>
    </row>
    <row r="364" spans="1:9" x14ac:dyDescent="0.35">
      <c r="A364" s="21">
        <v>3549.5</v>
      </c>
      <c r="B364" s="3">
        <v>7549440.5899999999</v>
      </c>
      <c r="C364" s="3">
        <f>B364+[1]Pools!$C$4*1000000</f>
        <v>9444440.5899999999</v>
      </c>
      <c r="D364" s="3">
        <v>71374.12</v>
      </c>
      <c r="E364" s="25">
        <v>360</v>
      </c>
      <c r="F364" s="10">
        <f t="shared" si="20"/>
        <v>658255.58999999985</v>
      </c>
      <c r="G364" s="10">
        <f t="shared" si="21"/>
        <v>316741.21999999974</v>
      </c>
      <c r="H364" s="10">
        <f t="shared" si="22"/>
        <v>9444440.5899999999</v>
      </c>
      <c r="I364" s="53">
        <f t="shared" si="23"/>
        <v>3549.5</v>
      </c>
    </row>
    <row r="365" spans="1:9" x14ac:dyDescent="0.35">
      <c r="A365" s="21">
        <v>3550</v>
      </c>
      <c r="B365" s="3">
        <v>7585182.5</v>
      </c>
      <c r="C365" s="3">
        <f>B365+[1]Pools!$C$4*1000000</f>
        <v>9480182.5</v>
      </c>
      <c r="D365" s="3">
        <v>71593.5</v>
      </c>
      <c r="E365" s="25">
        <v>361</v>
      </c>
      <c r="F365" s="10">
        <f t="shared" si="20"/>
        <v>660339.66000000015</v>
      </c>
      <c r="G365" s="10">
        <f t="shared" si="21"/>
        <v>317728.41000000015</v>
      </c>
      <c r="H365" s="10">
        <f t="shared" si="22"/>
        <v>9480182.5</v>
      </c>
      <c r="I365" s="53">
        <f t="shared" si="23"/>
        <v>3550</v>
      </c>
    </row>
    <row r="366" spans="1:9" x14ac:dyDescent="0.35">
      <c r="A366" s="21">
        <v>3550.5</v>
      </c>
      <c r="B366" s="3">
        <v>7621034.0899999999</v>
      </c>
      <c r="C366" s="3">
        <f>B366+[1]Pools!$C$4*1000000</f>
        <v>9516034.0899999999</v>
      </c>
      <c r="D366" s="3">
        <v>71812.869999899995</v>
      </c>
      <c r="E366" s="25">
        <v>362</v>
      </c>
      <c r="F366" s="10">
        <f t="shared" si="20"/>
        <v>662423.71999999974</v>
      </c>
      <c r="G366" s="10">
        <f t="shared" si="21"/>
        <v>318715.58999999985</v>
      </c>
      <c r="H366" s="10">
        <f t="shared" si="22"/>
        <v>9516034.0899999999</v>
      </c>
      <c r="I366" s="53">
        <f t="shared" si="23"/>
        <v>3550.5</v>
      </c>
    </row>
    <row r="367" spans="1:9" x14ac:dyDescent="0.35">
      <c r="A367" s="21">
        <v>3551</v>
      </c>
      <c r="B367" s="3">
        <v>7656995.3700000001</v>
      </c>
      <c r="C367" s="3">
        <f>B367+[1]Pools!$C$4*1000000</f>
        <v>9551995.370000001</v>
      </c>
      <c r="D367" s="3">
        <v>72032.249999899999</v>
      </c>
      <c r="E367" s="25">
        <v>363</v>
      </c>
      <c r="F367" s="10">
        <f t="shared" si="20"/>
        <v>664507.78000000026</v>
      </c>
      <c r="G367" s="10">
        <f t="shared" si="21"/>
        <v>319702.78000000026</v>
      </c>
      <c r="H367" s="10">
        <f t="shared" si="22"/>
        <v>9551995.370000001</v>
      </c>
      <c r="I367" s="53">
        <f t="shared" si="23"/>
        <v>3551</v>
      </c>
    </row>
    <row r="368" spans="1:9" x14ac:dyDescent="0.35">
      <c r="A368" s="21">
        <v>3551.5</v>
      </c>
      <c r="B368" s="3">
        <v>7693066.3399999999</v>
      </c>
      <c r="C368" s="3">
        <f>B368+[1]Pools!$C$4*1000000</f>
        <v>9588066.3399999999</v>
      </c>
      <c r="D368" s="3">
        <v>72251.62</v>
      </c>
      <c r="E368" s="25">
        <v>364</v>
      </c>
      <c r="F368" s="10">
        <f t="shared" si="20"/>
        <v>666591.83999999985</v>
      </c>
      <c r="G368" s="10">
        <f t="shared" si="21"/>
        <v>320689.96999999974</v>
      </c>
      <c r="H368" s="10">
        <f t="shared" si="22"/>
        <v>9588066.3399999999</v>
      </c>
      <c r="I368" s="53">
        <f t="shared" si="23"/>
        <v>3551.5</v>
      </c>
    </row>
    <row r="369" spans="1:9" x14ac:dyDescent="0.35">
      <c r="A369" s="21">
        <v>3552</v>
      </c>
      <c r="B369" s="3">
        <v>7729247</v>
      </c>
      <c r="C369" s="3">
        <f>B369+[1]Pools!$C$4*1000000</f>
        <v>9624247</v>
      </c>
      <c r="D369" s="3">
        <v>72471.000000100001</v>
      </c>
      <c r="E369" s="25">
        <v>365</v>
      </c>
      <c r="F369" s="10">
        <f t="shared" si="20"/>
        <v>668675.91000000015</v>
      </c>
      <c r="G369" s="10">
        <f t="shared" si="21"/>
        <v>321677.16000000015</v>
      </c>
      <c r="H369" s="10">
        <f t="shared" si="22"/>
        <v>9624247</v>
      </c>
      <c r="I369" s="53">
        <f t="shared" si="23"/>
        <v>3552</v>
      </c>
    </row>
    <row r="370" spans="1:9" x14ac:dyDescent="0.35">
      <c r="A370" s="21">
        <v>3552.5</v>
      </c>
      <c r="B370" s="3">
        <v>7765537.3399999999</v>
      </c>
      <c r="C370" s="3">
        <f>B370+[1]Pools!$C$4*1000000</f>
        <v>9660537.3399999999</v>
      </c>
      <c r="D370" s="3">
        <v>72690.37</v>
      </c>
      <c r="E370" s="25">
        <v>366</v>
      </c>
      <c r="F370" s="10">
        <f t="shared" si="20"/>
        <v>670759.96999999974</v>
      </c>
      <c r="G370" s="10">
        <f t="shared" si="21"/>
        <v>322664.33999999985</v>
      </c>
      <c r="H370" s="10">
        <f t="shared" si="22"/>
        <v>9660537.3399999999</v>
      </c>
      <c r="I370" s="53">
        <f t="shared" si="23"/>
        <v>3552.5</v>
      </c>
    </row>
    <row r="371" spans="1:9" x14ac:dyDescent="0.35">
      <c r="A371" s="21">
        <v>3553</v>
      </c>
      <c r="B371" s="3">
        <v>7801937.3700000001</v>
      </c>
      <c r="C371" s="3">
        <f>B371+[1]Pools!$C$4*1000000</f>
        <v>9696937.370000001</v>
      </c>
      <c r="D371" s="3">
        <v>72909.75</v>
      </c>
      <c r="E371" s="25">
        <v>367</v>
      </c>
      <c r="F371" s="10">
        <f t="shared" si="20"/>
        <v>672844.03000000026</v>
      </c>
      <c r="G371" s="10">
        <f t="shared" si="21"/>
        <v>323651.53000000026</v>
      </c>
      <c r="H371" s="10">
        <f t="shared" si="22"/>
        <v>9696937.370000001</v>
      </c>
      <c r="I371" s="53">
        <f t="shared" si="23"/>
        <v>3553</v>
      </c>
    </row>
    <row r="372" spans="1:9" x14ac:dyDescent="0.35">
      <c r="A372" s="21">
        <v>3553.5</v>
      </c>
      <c r="B372" s="3">
        <v>7838447.0899999999</v>
      </c>
      <c r="C372" s="3">
        <f>B372+[1]Pools!$C$4*1000000</f>
        <v>9733447.0899999999</v>
      </c>
      <c r="D372" s="3">
        <v>73129.119999899995</v>
      </c>
      <c r="E372" s="25">
        <v>368</v>
      </c>
      <c r="F372" s="10">
        <f t="shared" si="20"/>
        <v>674928.08999999985</v>
      </c>
      <c r="G372" s="10">
        <f t="shared" si="21"/>
        <v>324638.71999999974</v>
      </c>
      <c r="H372" s="10">
        <f t="shared" si="22"/>
        <v>9733447.0899999999</v>
      </c>
      <c r="I372" s="53">
        <f t="shared" si="23"/>
        <v>3553.5</v>
      </c>
    </row>
    <row r="373" spans="1:9" x14ac:dyDescent="0.35">
      <c r="A373" s="21">
        <v>3554</v>
      </c>
      <c r="B373" s="3">
        <v>7875066.5</v>
      </c>
      <c r="C373" s="3">
        <f>B373+[1]Pools!$C$4*1000000</f>
        <v>9770066.5</v>
      </c>
      <c r="D373" s="3">
        <v>73348.499999899999</v>
      </c>
      <c r="E373" s="25">
        <v>369</v>
      </c>
      <c r="F373" s="10">
        <f t="shared" si="20"/>
        <v>677012.16000000015</v>
      </c>
      <c r="G373" s="10">
        <f t="shared" si="21"/>
        <v>325625.91000000015</v>
      </c>
      <c r="H373" s="10">
        <f t="shared" si="22"/>
        <v>9770066.5</v>
      </c>
      <c r="I373" s="53">
        <f t="shared" si="23"/>
        <v>3554</v>
      </c>
    </row>
    <row r="374" spans="1:9" x14ac:dyDescent="0.35">
      <c r="A374" s="21">
        <v>3554.5</v>
      </c>
      <c r="B374" s="3">
        <v>7911795.5899999999</v>
      </c>
      <c r="C374" s="3">
        <f>B374+[1]Pools!$C$4*1000000</f>
        <v>9806795.5899999999</v>
      </c>
      <c r="D374" s="3">
        <v>73567.870000099996</v>
      </c>
      <c r="E374" s="25">
        <v>370</v>
      </c>
      <c r="F374" s="10">
        <f t="shared" si="20"/>
        <v>679096.21999999974</v>
      </c>
      <c r="G374" s="10">
        <f t="shared" si="21"/>
        <v>326613.08999999985</v>
      </c>
      <c r="H374" s="10">
        <f t="shared" si="22"/>
        <v>9806795.5899999999</v>
      </c>
      <c r="I374" s="53">
        <f t="shared" si="23"/>
        <v>3554.5</v>
      </c>
    </row>
    <row r="375" spans="1:9" x14ac:dyDescent="0.35">
      <c r="A375" s="21">
        <v>3555</v>
      </c>
      <c r="B375" s="3">
        <v>7948634.3700000001</v>
      </c>
      <c r="C375" s="3">
        <f>B375+[1]Pools!$C$4*1000000</f>
        <v>9843634.370000001</v>
      </c>
      <c r="D375" s="3">
        <v>73787.250000100001</v>
      </c>
      <c r="E375" s="25">
        <v>371</v>
      </c>
      <c r="F375" s="10">
        <f t="shared" si="20"/>
        <v>681180.28000000026</v>
      </c>
      <c r="G375" s="10">
        <f t="shared" si="21"/>
        <v>327600.28000000026</v>
      </c>
      <c r="H375" s="10">
        <f t="shared" si="22"/>
        <v>9843634.370000001</v>
      </c>
      <c r="I375" s="53">
        <f t="shared" si="23"/>
        <v>3555</v>
      </c>
    </row>
    <row r="376" spans="1:9" x14ac:dyDescent="0.35">
      <c r="A376" s="21">
        <v>3555.5</v>
      </c>
      <c r="B376" s="3">
        <v>7985582.8399999999</v>
      </c>
      <c r="C376" s="3">
        <f>B376+[1]Pools!$C$4*1000000</f>
        <v>9880582.8399999999</v>
      </c>
      <c r="D376" s="3">
        <v>74006.62</v>
      </c>
      <c r="E376" s="25">
        <v>372</v>
      </c>
      <c r="F376" s="10">
        <f t="shared" si="20"/>
        <v>683264.33999999985</v>
      </c>
      <c r="G376" s="10">
        <f t="shared" si="21"/>
        <v>328587.46999999974</v>
      </c>
      <c r="H376" s="10">
        <f t="shared" si="22"/>
        <v>9880582.8399999999</v>
      </c>
      <c r="I376" s="53">
        <f t="shared" si="23"/>
        <v>3555.5</v>
      </c>
    </row>
    <row r="377" spans="1:9" x14ac:dyDescent="0.35">
      <c r="A377" s="21">
        <v>3556</v>
      </c>
      <c r="B377" s="3">
        <v>8022641</v>
      </c>
      <c r="C377" s="3">
        <f>B377+[1]Pools!$C$4*1000000</f>
        <v>9917641</v>
      </c>
      <c r="D377" s="3">
        <v>74226</v>
      </c>
      <c r="E377" s="25">
        <v>373</v>
      </c>
      <c r="F377" s="10">
        <f t="shared" si="20"/>
        <v>685348.41000000015</v>
      </c>
      <c r="G377" s="10">
        <f t="shared" si="21"/>
        <v>329574.66000000015</v>
      </c>
      <c r="H377" s="10">
        <f t="shared" si="22"/>
        <v>9917641</v>
      </c>
      <c r="I377" s="53">
        <f t="shared" si="23"/>
        <v>3556</v>
      </c>
    </row>
    <row r="378" spans="1:9" x14ac:dyDescent="0.35">
      <c r="A378" s="21">
        <v>3556.5</v>
      </c>
      <c r="B378" s="3">
        <v>8059808.8399999999</v>
      </c>
      <c r="C378" s="3">
        <f>B378+[1]Pools!$C$4*1000000</f>
        <v>9954808.8399999999</v>
      </c>
      <c r="D378" s="3">
        <v>74445.369999899995</v>
      </c>
      <c r="E378" s="25">
        <v>374</v>
      </c>
      <c r="F378" s="10">
        <f t="shared" si="20"/>
        <v>687432.46999999974</v>
      </c>
      <c r="G378" s="10">
        <f t="shared" si="21"/>
        <v>330561.83999999985</v>
      </c>
      <c r="H378" s="10">
        <f t="shared" si="22"/>
        <v>9954808.8399999999</v>
      </c>
      <c r="I378" s="53">
        <f t="shared" si="23"/>
        <v>3556.5</v>
      </c>
    </row>
    <row r="379" spans="1:9" x14ac:dyDescent="0.35">
      <c r="A379" s="21">
        <v>3557</v>
      </c>
      <c r="B379" s="3">
        <v>8097086.3700000001</v>
      </c>
      <c r="C379" s="3">
        <f>B379+[1]Pools!$C$4*1000000</f>
        <v>9992086.370000001</v>
      </c>
      <c r="D379" s="3">
        <v>74664.749999899999</v>
      </c>
      <c r="E379" s="25">
        <v>375</v>
      </c>
      <c r="F379" s="10">
        <f t="shared" si="20"/>
        <v>689516.53000000026</v>
      </c>
      <c r="G379" s="10">
        <f t="shared" si="21"/>
        <v>331549.03000000026</v>
      </c>
      <c r="H379" s="10">
        <f t="shared" si="22"/>
        <v>9992086.370000001</v>
      </c>
      <c r="I379" s="53">
        <f t="shared" si="23"/>
        <v>3557</v>
      </c>
    </row>
    <row r="380" spans="1:9" x14ac:dyDescent="0.35">
      <c r="A380" s="21">
        <v>3557.5</v>
      </c>
      <c r="B380" s="3">
        <v>8134473.59002</v>
      </c>
      <c r="C380" s="3">
        <f>B380+[1]Pools!$C$4*1000000</f>
        <v>10029473.590020001</v>
      </c>
      <c r="D380" s="3">
        <v>74884.120000099996</v>
      </c>
      <c r="E380" s="25">
        <v>376</v>
      </c>
      <c r="F380" s="10">
        <f t="shared" si="20"/>
        <v>691600.59002</v>
      </c>
      <c r="G380" s="10">
        <f t="shared" si="21"/>
        <v>332536.22001999989</v>
      </c>
      <c r="H380" s="10">
        <f t="shared" si="22"/>
        <v>10029473.590020001</v>
      </c>
      <c r="I380" s="53">
        <f t="shared" si="23"/>
        <v>3557.5</v>
      </c>
    </row>
    <row r="381" spans="1:9" x14ac:dyDescent="0.35">
      <c r="A381" s="21">
        <v>3558</v>
      </c>
      <c r="B381" s="3">
        <v>8171970.4999799998</v>
      </c>
      <c r="C381" s="3">
        <f>B381+[1]Pools!$C$4*1000000</f>
        <v>10066970.499979999</v>
      </c>
      <c r="D381" s="3">
        <v>75103.500000100001</v>
      </c>
      <c r="E381" s="25">
        <v>377</v>
      </c>
      <c r="F381" s="10">
        <f t="shared" si="20"/>
        <v>693684.65998</v>
      </c>
      <c r="G381" s="10">
        <f t="shared" si="21"/>
        <v>333523.40998</v>
      </c>
      <c r="H381" s="10">
        <f t="shared" si="22"/>
        <v>10066970.499979999</v>
      </c>
      <c r="I381" s="53">
        <f t="shared" si="23"/>
        <v>3558</v>
      </c>
    </row>
    <row r="382" spans="1:9" x14ac:dyDescent="0.35">
      <c r="A382" s="21">
        <v>3558.5</v>
      </c>
      <c r="B382" s="3">
        <v>8209577.0900299996</v>
      </c>
      <c r="C382" s="3">
        <f>B382+[1]Pools!$C$4*1000000</f>
        <v>10104577.09003</v>
      </c>
      <c r="D382" s="3">
        <v>75322.87</v>
      </c>
      <c r="E382" s="25">
        <v>378</v>
      </c>
      <c r="F382" s="10">
        <f t="shared" si="20"/>
        <v>695768.7200299995</v>
      </c>
      <c r="G382" s="10">
        <f t="shared" si="21"/>
        <v>334510.59002999961</v>
      </c>
      <c r="H382" s="10">
        <f t="shared" si="22"/>
        <v>10104577.09003</v>
      </c>
      <c r="I382" s="53">
        <f t="shared" si="23"/>
        <v>3558.5</v>
      </c>
    </row>
    <row r="383" spans="1:9" x14ac:dyDescent="0.35">
      <c r="A383" s="21">
        <v>3559</v>
      </c>
      <c r="B383" s="3">
        <v>8247293.36998</v>
      </c>
      <c r="C383" s="3">
        <f>B383+[1]Pools!$C$4*1000000</f>
        <v>10142293.36998</v>
      </c>
      <c r="D383" s="3">
        <v>75542.25</v>
      </c>
      <c r="E383" s="25">
        <v>379</v>
      </c>
      <c r="F383" s="10">
        <f t="shared" si="20"/>
        <v>697852.77998000011</v>
      </c>
      <c r="G383" s="10">
        <f t="shared" si="21"/>
        <v>335497.77998000011</v>
      </c>
      <c r="H383" s="10">
        <f t="shared" si="22"/>
        <v>10142293.36998</v>
      </c>
      <c r="I383" s="53">
        <f t="shared" si="23"/>
        <v>3559</v>
      </c>
    </row>
    <row r="384" spans="1:9" x14ac:dyDescent="0.35">
      <c r="A384" s="21">
        <v>3559.5</v>
      </c>
      <c r="B384" s="3">
        <v>8285119.3399999999</v>
      </c>
      <c r="C384" s="3">
        <f>B384+[1]Pools!$C$4*1000000</f>
        <v>10180119.34</v>
      </c>
      <c r="D384" s="3">
        <v>75761.619999899995</v>
      </c>
      <c r="E384" s="25">
        <v>380</v>
      </c>
      <c r="F384" s="10">
        <f t="shared" si="20"/>
        <v>699936.83999999985</v>
      </c>
      <c r="G384" s="10">
        <f t="shared" si="21"/>
        <v>336484.96999999974</v>
      </c>
      <c r="H384" s="10">
        <f t="shared" si="22"/>
        <v>10180119.34</v>
      </c>
      <c r="I384" s="53">
        <f t="shared" si="23"/>
        <v>3559.5</v>
      </c>
    </row>
    <row r="385" spans="1:9" x14ac:dyDescent="0.35">
      <c r="A385" s="21">
        <v>3560</v>
      </c>
      <c r="B385" s="3">
        <v>8323054.9999900004</v>
      </c>
      <c r="C385" s="3">
        <f>B385+[1]Pools!$C$4*1000000</f>
        <v>10218054.999990001</v>
      </c>
      <c r="D385" s="3">
        <v>75980.999999899999</v>
      </c>
      <c r="E385" s="25">
        <v>381</v>
      </c>
      <c r="F385" s="10">
        <f t="shared" si="20"/>
        <v>702020.90999000054</v>
      </c>
      <c r="G385" s="10">
        <f t="shared" si="21"/>
        <v>337472.15999000054</v>
      </c>
      <c r="H385" s="10">
        <f t="shared" si="22"/>
        <v>10218054.999990001</v>
      </c>
      <c r="I385" s="53">
        <f t="shared" si="23"/>
        <v>3560</v>
      </c>
    </row>
    <row r="386" spans="1:9" x14ac:dyDescent="0.35">
      <c r="A386" s="21">
        <v>3560.5</v>
      </c>
      <c r="B386" s="3">
        <v>8361106.0399599997</v>
      </c>
      <c r="C386" s="3">
        <f>B386+[1]Pools!$C$4*1000000</f>
        <v>10256106.039960001</v>
      </c>
      <c r="D386" s="3">
        <v>76223.149999999994</v>
      </c>
      <c r="E386" s="25">
        <v>382</v>
      </c>
      <c r="F386" s="10">
        <f t="shared" si="20"/>
        <v>704110.66995999962</v>
      </c>
      <c r="G386" s="10">
        <f t="shared" si="21"/>
        <v>338465.03995999973</v>
      </c>
      <c r="H386" s="10">
        <f t="shared" si="22"/>
        <v>10256106.039960001</v>
      </c>
      <c r="I386" s="53">
        <f t="shared" si="23"/>
        <v>3560.5</v>
      </c>
    </row>
    <row r="387" spans="1:9" x14ac:dyDescent="0.35">
      <c r="A387" s="21">
        <v>3561</v>
      </c>
      <c r="B387" s="3">
        <v>8399278.1499700006</v>
      </c>
      <c r="C387" s="3">
        <f>B387+[1]Pools!$C$4*1000000</f>
        <v>10294278.149970001</v>
      </c>
      <c r="D387" s="3">
        <v>76465.300000100004</v>
      </c>
      <c r="E387" s="25">
        <v>383</v>
      </c>
      <c r="F387" s="10">
        <f t="shared" si="20"/>
        <v>706211.80997000076</v>
      </c>
      <c r="G387" s="10">
        <f t="shared" si="21"/>
        <v>339469.30997000076</v>
      </c>
      <c r="H387" s="10">
        <f t="shared" si="22"/>
        <v>10294278.149970001</v>
      </c>
      <c r="I387" s="53">
        <f t="shared" si="23"/>
        <v>3561</v>
      </c>
    </row>
    <row r="388" spans="1:9" x14ac:dyDescent="0.35">
      <c r="A388" s="21">
        <v>3561.5</v>
      </c>
      <c r="B388" s="3">
        <v>8437571.3399999999</v>
      </c>
      <c r="C388" s="3">
        <f>B388+[1]Pools!$C$4*1000000</f>
        <v>10332571.34</v>
      </c>
      <c r="D388" s="3">
        <v>76707.449999899996</v>
      </c>
      <c r="E388" s="25">
        <v>384</v>
      </c>
      <c r="F388" s="10">
        <f t="shared" si="20"/>
        <v>708324.33999999985</v>
      </c>
      <c r="G388" s="10">
        <f t="shared" si="21"/>
        <v>340484.96999999974</v>
      </c>
      <c r="H388" s="10">
        <f t="shared" si="22"/>
        <v>10332571.34</v>
      </c>
      <c r="I388" s="53">
        <f t="shared" si="23"/>
        <v>3561.5</v>
      </c>
    </row>
    <row r="389" spans="1:9" x14ac:dyDescent="0.35">
      <c r="A389" s="21">
        <v>3562</v>
      </c>
      <c r="B389" s="3">
        <v>8475985.5999899991</v>
      </c>
      <c r="C389" s="3">
        <f>B389+[1]Pools!$C$4*1000000</f>
        <v>10370985.599989999</v>
      </c>
      <c r="D389" s="3">
        <v>76949.600000000006</v>
      </c>
      <c r="E389" s="25">
        <v>385</v>
      </c>
      <c r="F389" s="10">
        <f t="shared" si="20"/>
        <v>710448.25998999923</v>
      </c>
      <c r="G389" s="10">
        <f t="shared" si="21"/>
        <v>341512.00996999908</v>
      </c>
      <c r="H389" s="10">
        <f t="shared" si="22"/>
        <v>10370985.599989999</v>
      </c>
      <c r="I389" s="53">
        <f t="shared" si="23"/>
        <v>3562</v>
      </c>
    </row>
    <row r="390" spans="1:9" x14ac:dyDescent="0.35">
      <c r="A390" s="21">
        <v>3562.5</v>
      </c>
      <c r="B390" s="3">
        <v>8514520.9399900008</v>
      </c>
      <c r="C390" s="3">
        <f>B390+[1]Pools!$C$4*1000000</f>
        <v>10409520.939990001</v>
      </c>
      <c r="D390" s="3">
        <v>77191.750000100001</v>
      </c>
      <c r="E390" s="25">
        <v>386</v>
      </c>
      <c r="F390" s="10">
        <f t="shared" ref="F390:F453" si="24">IF(A390-$F$2&lt;$A$5,NA(),B390-VLOOKUP(A390-$F$2,$A$5:$B$689,2))</f>
        <v>712583.56999000069</v>
      </c>
      <c r="G390" s="10">
        <f t="shared" ref="G390:G453" si="25">IF($A390-G$2&lt;$A$5,NA(),$B390-VLOOKUP($A390-G$2,$A$5:$B$689,2))</f>
        <v>342550.44001000095</v>
      </c>
      <c r="H390" s="10">
        <f t="shared" ref="H390:H453" si="26">C390</f>
        <v>10409520.939990001</v>
      </c>
      <c r="I390" s="53">
        <f t="shared" ref="I390:I453" si="27">A390</f>
        <v>3562.5</v>
      </c>
    </row>
    <row r="391" spans="1:9" x14ac:dyDescent="0.35">
      <c r="A391" s="21">
        <v>3563</v>
      </c>
      <c r="B391" s="3">
        <v>8553177.3499599993</v>
      </c>
      <c r="C391" s="3">
        <f>B391+[1]Pools!$C$4*1000000</f>
        <v>10448177.349959999</v>
      </c>
      <c r="D391" s="3">
        <v>77433.899999899993</v>
      </c>
      <c r="E391" s="25">
        <v>387</v>
      </c>
      <c r="F391" s="10">
        <f t="shared" si="24"/>
        <v>714730.25995999947</v>
      </c>
      <c r="G391" s="10">
        <f t="shared" si="25"/>
        <v>343600.25992999971</v>
      </c>
      <c r="H391" s="10">
        <f t="shared" si="26"/>
        <v>10448177.349959999</v>
      </c>
      <c r="I391" s="53">
        <f t="shared" si="27"/>
        <v>3563</v>
      </c>
    </row>
    <row r="392" spans="1:9" x14ac:dyDescent="0.35">
      <c r="A392" s="21">
        <v>3563.5</v>
      </c>
      <c r="B392" s="3">
        <v>8591954.8400299996</v>
      </c>
      <c r="C392" s="3">
        <f>B392+[1]Pools!$C$4*1000000</f>
        <v>10486954.84003</v>
      </c>
      <c r="D392" s="3">
        <v>77676.05</v>
      </c>
      <c r="E392" s="25">
        <v>388</v>
      </c>
      <c r="F392" s="10">
        <f t="shared" si="24"/>
        <v>716888.34002999961</v>
      </c>
      <c r="G392" s="10">
        <f t="shared" si="25"/>
        <v>344661.47004999965</v>
      </c>
      <c r="H392" s="10">
        <f t="shared" si="26"/>
        <v>10486954.84003</v>
      </c>
      <c r="I392" s="53">
        <f t="shared" si="27"/>
        <v>3563.5</v>
      </c>
    </row>
    <row r="393" spans="1:9" x14ac:dyDescent="0.35">
      <c r="A393" s="21">
        <v>3564</v>
      </c>
      <c r="B393" s="3">
        <v>8630853.3999700006</v>
      </c>
      <c r="C393" s="3">
        <f>B393+[1]Pools!$C$4*1000000</f>
        <v>10525853.399970001</v>
      </c>
      <c r="D393" s="3">
        <v>77918.2</v>
      </c>
      <c r="E393" s="25">
        <v>389</v>
      </c>
      <c r="F393" s="10">
        <f t="shared" si="24"/>
        <v>719057.80997000076</v>
      </c>
      <c r="G393" s="10">
        <f t="shared" si="25"/>
        <v>345734.05997000076</v>
      </c>
      <c r="H393" s="10">
        <f t="shared" si="26"/>
        <v>10525853.399970001</v>
      </c>
      <c r="I393" s="53">
        <f t="shared" si="27"/>
        <v>3564</v>
      </c>
    </row>
    <row r="394" spans="1:9" x14ac:dyDescent="0.35">
      <c r="A394" s="21">
        <v>3564.5</v>
      </c>
      <c r="B394" s="3">
        <v>8669873.0400099996</v>
      </c>
      <c r="C394" s="3">
        <f>B394+[1]Pools!$C$4*1000000</f>
        <v>10564873.04001</v>
      </c>
      <c r="D394" s="3">
        <v>78160.350000100007</v>
      </c>
      <c r="E394" s="25">
        <v>390</v>
      </c>
      <c r="F394" s="10">
        <f t="shared" si="24"/>
        <v>721238.67000999954</v>
      </c>
      <c r="G394" s="10">
        <f t="shared" si="25"/>
        <v>346818.04001999926</v>
      </c>
      <c r="H394" s="10">
        <f t="shared" si="26"/>
        <v>10564873.04001</v>
      </c>
      <c r="I394" s="53">
        <f t="shared" si="27"/>
        <v>3564.5</v>
      </c>
    </row>
    <row r="395" spans="1:9" x14ac:dyDescent="0.35">
      <c r="A395" s="21">
        <v>3565</v>
      </c>
      <c r="B395" s="3">
        <v>8709013.7500199992</v>
      </c>
      <c r="C395" s="3">
        <f>B395+[1]Pools!$C$4*1000000</f>
        <v>10604013.750019999</v>
      </c>
      <c r="D395" s="3">
        <v>78402.499999899999</v>
      </c>
      <c r="E395" s="25">
        <v>391</v>
      </c>
      <c r="F395" s="10">
        <f t="shared" si="24"/>
        <v>723430.91001999937</v>
      </c>
      <c r="G395" s="10">
        <f t="shared" si="25"/>
        <v>347907.71005999949</v>
      </c>
      <c r="H395" s="10">
        <f t="shared" si="26"/>
        <v>10604013.750019999</v>
      </c>
      <c r="I395" s="53">
        <f t="shared" si="27"/>
        <v>3565</v>
      </c>
    </row>
    <row r="396" spans="1:9" x14ac:dyDescent="0.35">
      <c r="A396" s="21">
        <v>3565.5</v>
      </c>
      <c r="B396" s="3">
        <v>8748275.5400399994</v>
      </c>
      <c r="C396" s="3">
        <f>B396+[1]Pools!$C$4*1000000</f>
        <v>10643275.540039999</v>
      </c>
      <c r="D396" s="3">
        <v>78644.649999999994</v>
      </c>
      <c r="E396" s="25">
        <v>392</v>
      </c>
      <c r="F396" s="10">
        <f t="shared" si="24"/>
        <v>725634.54003999941</v>
      </c>
      <c r="G396" s="10">
        <f t="shared" si="25"/>
        <v>348997.3900699988</v>
      </c>
      <c r="H396" s="10">
        <f t="shared" si="26"/>
        <v>10643275.540039999</v>
      </c>
      <c r="I396" s="53">
        <f t="shared" si="27"/>
        <v>3565.5</v>
      </c>
    </row>
    <row r="397" spans="1:9" x14ac:dyDescent="0.35">
      <c r="A397" s="21">
        <v>3566</v>
      </c>
      <c r="B397" s="3">
        <v>8787658.4000199996</v>
      </c>
      <c r="C397" s="3">
        <f>B397+[1]Pools!$C$4*1000000</f>
        <v>10682658.40002</v>
      </c>
      <c r="D397" s="3">
        <v>78886.800000100004</v>
      </c>
      <c r="E397" s="25">
        <v>393</v>
      </c>
      <c r="F397" s="10">
        <f t="shared" si="24"/>
        <v>727849.56001999974</v>
      </c>
      <c r="G397" s="10">
        <f t="shared" si="25"/>
        <v>350087.06001999974</v>
      </c>
      <c r="H397" s="10">
        <f t="shared" si="26"/>
        <v>10682658.40002</v>
      </c>
      <c r="I397" s="53">
        <f t="shared" si="27"/>
        <v>3566</v>
      </c>
    </row>
    <row r="398" spans="1:9" x14ac:dyDescent="0.35">
      <c r="A398" s="21">
        <v>3566.5</v>
      </c>
      <c r="B398" s="3">
        <v>8827162.3400199991</v>
      </c>
      <c r="C398" s="3">
        <f>B398+[1]Pools!$C$4*1000000</f>
        <v>10722162.340019999</v>
      </c>
      <c r="D398" s="3">
        <v>79128.949999899996</v>
      </c>
      <c r="E398" s="25">
        <v>394</v>
      </c>
      <c r="F398" s="10">
        <f t="shared" si="24"/>
        <v>730075.97001999896</v>
      </c>
      <c r="G398" s="10">
        <f t="shared" si="25"/>
        <v>351176.74002999999</v>
      </c>
      <c r="H398" s="10">
        <f t="shared" si="26"/>
        <v>10722162.340019999</v>
      </c>
      <c r="I398" s="53">
        <f t="shared" si="27"/>
        <v>3566.5</v>
      </c>
    </row>
    <row r="399" spans="1:9" x14ac:dyDescent="0.35">
      <c r="A399" s="21">
        <v>3567</v>
      </c>
      <c r="B399" s="3">
        <v>8866787.3499800004</v>
      </c>
      <c r="C399" s="3">
        <f>B399+[1]Pools!$C$4*1000000</f>
        <v>10761787.34998</v>
      </c>
      <c r="D399" s="3">
        <v>79371.100000000006</v>
      </c>
      <c r="E399" s="25">
        <v>395</v>
      </c>
      <c r="F399" s="10">
        <f t="shared" si="24"/>
        <v>732313.7599600004</v>
      </c>
      <c r="G399" s="10">
        <f t="shared" si="25"/>
        <v>352266.40998999961</v>
      </c>
      <c r="H399" s="10">
        <f t="shared" si="26"/>
        <v>10761787.34998</v>
      </c>
      <c r="I399" s="53">
        <f t="shared" si="27"/>
        <v>3567</v>
      </c>
    </row>
    <row r="400" spans="1:9" x14ac:dyDescent="0.35">
      <c r="A400" s="21">
        <v>3567.5</v>
      </c>
      <c r="B400" s="3">
        <v>8906533.4399599992</v>
      </c>
      <c r="C400" s="3">
        <f>B400+[1]Pools!$C$4*1000000</f>
        <v>10801533.439959999</v>
      </c>
      <c r="D400" s="3">
        <v>79613.250000100001</v>
      </c>
      <c r="E400" s="25">
        <v>396</v>
      </c>
      <c r="F400" s="10">
        <f t="shared" si="24"/>
        <v>734562.93997999933</v>
      </c>
      <c r="G400" s="10">
        <f t="shared" si="25"/>
        <v>353356.08999999985</v>
      </c>
      <c r="H400" s="10">
        <f t="shared" si="26"/>
        <v>10801533.439959999</v>
      </c>
      <c r="I400" s="53">
        <f t="shared" si="27"/>
        <v>3567.5</v>
      </c>
    </row>
    <row r="401" spans="1:9" x14ac:dyDescent="0.35">
      <c r="A401" s="21">
        <v>3568</v>
      </c>
      <c r="B401" s="3">
        <v>8946400.5999800004</v>
      </c>
      <c r="C401" s="3">
        <f>B401+[1]Pools!$C$4*1000000</f>
        <v>10841400.59998</v>
      </c>
      <c r="D401" s="3">
        <v>79855.399999899993</v>
      </c>
      <c r="E401" s="25">
        <v>397</v>
      </c>
      <c r="F401" s="10">
        <f t="shared" si="24"/>
        <v>736823.50995000079</v>
      </c>
      <c r="G401" s="10">
        <f t="shared" si="25"/>
        <v>354445.75995000079</v>
      </c>
      <c r="H401" s="10">
        <f t="shared" si="26"/>
        <v>10841400.59998</v>
      </c>
      <c r="I401" s="53">
        <f t="shared" si="27"/>
        <v>3568</v>
      </c>
    </row>
    <row r="402" spans="1:9" x14ac:dyDescent="0.35">
      <c r="A402" s="21">
        <v>3568.5</v>
      </c>
      <c r="B402" s="3">
        <v>8986388.8400199991</v>
      </c>
      <c r="C402" s="3">
        <f>B402+[1]Pools!$C$4*1000000</f>
        <v>10881388.840019999</v>
      </c>
      <c r="D402" s="3">
        <v>80097.55</v>
      </c>
      <c r="E402" s="25">
        <v>398</v>
      </c>
      <c r="F402" s="10">
        <f t="shared" si="24"/>
        <v>739095.47003999911</v>
      </c>
      <c r="G402" s="10">
        <f t="shared" si="25"/>
        <v>355535.44004999846</v>
      </c>
      <c r="H402" s="10">
        <f t="shared" si="26"/>
        <v>10881388.840019999</v>
      </c>
      <c r="I402" s="53">
        <f t="shared" si="27"/>
        <v>3568.5</v>
      </c>
    </row>
    <row r="403" spans="1:9" x14ac:dyDescent="0.35">
      <c r="A403" s="21">
        <v>3569</v>
      </c>
      <c r="B403" s="3">
        <v>9026498.1500199996</v>
      </c>
      <c r="C403" s="3">
        <f>B403+[1]Pools!$C$4*1000000</f>
        <v>10921498.15002</v>
      </c>
      <c r="D403" s="3">
        <v>80339.700000099998</v>
      </c>
      <c r="E403" s="25">
        <v>399</v>
      </c>
      <c r="F403" s="10">
        <f t="shared" si="24"/>
        <v>741378.81001999974</v>
      </c>
      <c r="G403" s="10">
        <f t="shared" si="25"/>
        <v>356625.11000999995</v>
      </c>
      <c r="H403" s="10">
        <f t="shared" si="26"/>
        <v>10921498.15002</v>
      </c>
      <c r="I403" s="53">
        <f t="shared" si="27"/>
        <v>3569</v>
      </c>
    </row>
    <row r="404" spans="1:9" x14ac:dyDescent="0.35">
      <c r="A404" s="21">
        <v>3569.5</v>
      </c>
      <c r="B404" s="3">
        <v>9066728.5400300007</v>
      </c>
      <c r="C404" s="3">
        <f>B404+[1]Pools!$C$4*1000000</f>
        <v>10961728.540030001</v>
      </c>
      <c r="D404" s="3">
        <v>80581.849999900005</v>
      </c>
      <c r="E404" s="25">
        <v>400</v>
      </c>
      <c r="F404" s="10">
        <f t="shared" si="24"/>
        <v>743673.54004000034</v>
      </c>
      <c r="G404" s="10">
        <f t="shared" si="25"/>
        <v>357714.79001000151</v>
      </c>
      <c r="H404" s="10">
        <f t="shared" si="26"/>
        <v>10961728.540030001</v>
      </c>
      <c r="I404" s="53">
        <f t="shared" si="27"/>
        <v>3569.5</v>
      </c>
    </row>
    <row r="405" spans="1:9" x14ac:dyDescent="0.35">
      <c r="A405" s="21">
        <v>3570</v>
      </c>
      <c r="B405" s="3">
        <v>9107080.0000100005</v>
      </c>
      <c r="C405" s="3">
        <f>B405+[1]Pools!$C$4*1000000</f>
        <v>11002080.000010001</v>
      </c>
      <c r="D405" s="3">
        <v>80824</v>
      </c>
      <c r="E405" s="25">
        <v>401</v>
      </c>
      <c r="F405" s="10">
        <f t="shared" si="24"/>
        <v>745973.96005000081</v>
      </c>
      <c r="G405" s="10">
        <f t="shared" si="25"/>
        <v>358804.45997000113</v>
      </c>
      <c r="H405" s="10">
        <f t="shared" si="26"/>
        <v>11002080.000010001</v>
      </c>
      <c r="I405" s="53">
        <f t="shared" si="27"/>
        <v>3570</v>
      </c>
    </row>
    <row r="406" spans="1:9" x14ac:dyDescent="0.35">
      <c r="A406" s="21">
        <v>3570.5</v>
      </c>
      <c r="B406" s="3">
        <v>9147552.5399999991</v>
      </c>
      <c r="C406" s="3">
        <f>B406+[1]Pools!$C$4*1000000</f>
        <v>11042552.539999999</v>
      </c>
      <c r="D406" s="3">
        <v>81066.150000099995</v>
      </c>
      <c r="E406" s="25">
        <v>402</v>
      </c>
      <c r="F406" s="10">
        <f t="shared" si="24"/>
        <v>748274.3900299985</v>
      </c>
      <c r="G406" s="10">
        <f t="shared" si="25"/>
        <v>359894.13997999951</v>
      </c>
      <c r="H406" s="10">
        <f t="shared" si="26"/>
        <v>11042552.539999999</v>
      </c>
      <c r="I406" s="53">
        <f t="shared" si="27"/>
        <v>3570.5</v>
      </c>
    </row>
    <row r="407" spans="1:9" x14ac:dyDescent="0.35">
      <c r="A407" s="21">
        <v>3571</v>
      </c>
      <c r="B407" s="3">
        <v>9188146.1500300001</v>
      </c>
      <c r="C407" s="3">
        <f>B407+[1]Pools!$C$4*1000000</f>
        <v>11083146.15003</v>
      </c>
      <c r="D407" s="3">
        <v>81308.299999900002</v>
      </c>
      <c r="E407" s="25">
        <v>403</v>
      </c>
      <c r="F407" s="10">
        <f t="shared" si="24"/>
        <v>750574.81003000028</v>
      </c>
      <c r="G407" s="10">
        <f t="shared" si="25"/>
        <v>360983.81001000106</v>
      </c>
      <c r="H407" s="10">
        <f t="shared" si="26"/>
        <v>11083146.15003</v>
      </c>
      <c r="I407" s="53">
        <f t="shared" si="27"/>
        <v>3571</v>
      </c>
    </row>
    <row r="408" spans="1:9" x14ac:dyDescent="0.35">
      <c r="A408" s="21">
        <v>3571.5</v>
      </c>
      <c r="B408" s="3">
        <v>9228860.8400100004</v>
      </c>
      <c r="C408" s="3">
        <f>B408+[1]Pools!$C$4*1000000</f>
        <v>11123860.84001</v>
      </c>
      <c r="D408" s="3">
        <v>81550.45</v>
      </c>
      <c r="E408" s="25">
        <v>404</v>
      </c>
      <c r="F408" s="10">
        <f t="shared" si="24"/>
        <v>752875.24002000131</v>
      </c>
      <c r="G408" s="10">
        <f t="shared" si="25"/>
        <v>362073.49002999999</v>
      </c>
      <c r="H408" s="10">
        <f t="shared" si="26"/>
        <v>11123860.84001</v>
      </c>
      <c r="I408" s="53">
        <f t="shared" si="27"/>
        <v>3571.5</v>
      </c>
    </row>
    <row r="409" spans="1:9" x14ac:dyDescent="0.35">
      <c r="A409" s="21">
        <v>3572</v>
      </c>
      <c r="B409" s="3">
        <v>9269696.6000200007</v>
      </c>
      <c r="C409" s="3">
        <f>B409+[1]Pools!$C$4*1000000</f>
        <v>11164696.600020001</v>
      </c>
      <c r="D409" s="3">
        <v>81792.600000100007</v>
      </c>
      <c r="E409" s="25">
        <v>405</v>
      </c>
      <c r="F409" s="10">
        <f t="shared" si="24"/>
        <v>755175.66002999991</v>
      </c>
      <c r="G409" s="10">
        <f t="shared" si="25"/>
        <v>363163.16006000154</v>
      </c>
      <c r="H409" s="10">
        <f t="shared" si="26"/>
        <v>11164696.600020001</v>
      </c>
      <c r="I409" s="53">
        <f t="shared" si="27"/>
        <v>3572</v>
      </c>
    </row>
    <row r="410" spans="1:9" x14ac:dyDescent="0.35">
      <c r="A410" s="21">
        <v>3572.5</v>
      </c>
      <c r="B410" s="3">
        <v>9310653.4399699997</v>
      </c>
      <c r="C410" s="3">
        <f>B410+[1]Pools!$C$4*1000000</f>
        <v>11205653.43997</v>
      </c>
      <c r="D410" s="3">
        <v>82034.749999899999</v>
      </c>
      <c r="E410" s="25">
        <v>406</v>
      </c>
      <c r="F410" s="10">
        <f t="shared" si="24"/>
        <v>757476.09001000039</v>
      </c>
      <c r="G410" s="10">
        <f t="shared" si="25"/>
        <v>364252.83998999931</v>
      </c>
      <c r="H410" s="10">
        <f t="shared" si="26"/>
        <v>11205653.43997</v>
      </c>
      <c r="I410" s="53">
        <f t="shared" si="27"/>
        <v>3572.5</v>
      </c>
    </row>
    <row r="411" spans="1:9" x14ac:dyDescent="0.35">
      <c r="A411" s="21">
        <v>3573</v>
      </c>
      <c r="B411" s="3">
        <v>9351731.3499599993</v>
      </c>
      <c r="C411" s="3">
        <f>B411+[1]Pools!$C$4*1000000</f>
        <v>11246731.349959999</v>
      </c>
      <c r="D411" s="3">
        <v>82276.899999999994</v>
      </c>
      <c r="E411" s="25">
        <v>407</v>
      </c>
      <c r="F411" s="10">
        <f t="shared" si="24"/>
        <v>759776.50992999971</v>
      </c>
      <c r="G411" s="10">
        <f t="shared" si="25"/>
        <v>365342.50994000025</v>
      </c>
      <c r="H411" s="10">
        <f t="shared" si="26"/>
        <v>11246731.349959999</v>
      </c>
      <c r="I411" s="53">
        <f t="shared" si="27"/>
        <v>3573</v>
      </c>
    </row>
    <row r="412" spans="1:9" x14ac:dyDescent="0.35">
      <c r="A412" s="21">
        <v>3573.5</v>
      </c>
      <c r="B412" s="3">
        <v>9392930.3399700001</v>
      </c>
      <c r="C412" s="3">
        <f>B412+[1]Pools!$C$4*1000000</f>
        <v>11287930.33997</v>
      </c>
      <c r="D412" s="3">
        <v>82519.05</v>
      </c>
      <c r="E412" s="25">
        <v>408</v>
      </c>
      <c r="F412" s="10">
        <f t="shared" si="24"/>
        <v>762076.93999999948</v>
      </c>
      <c r="G412" s="10">
        <f t="shared" si="25"/>
        <v>366432.18995000049</v>
      </c>
      <c r="H412" s="10">
        <f t="shared" si="26"/>
        <v>11287930.33997</v>
      </c>
      <c r="I412" s="53">
        <f t="shared" si="27"/>
        <v>3573.5</v>
      </c>
    </row>
    <row r="413" spans="1:9" x14ac:dyDescent="0.35">
      <c r="A413" s="21">
        <v>3574</v>
      </c>
      <c r="B413" s="3">
        <v>9434250.4000199996</v>
      </c>
      <c r="C413" s="3">
        <f>B413+[1]Pools!$C$4*1000000</f>
        <v>11329250.40002</v>
      </c>
      <c r="D413" s="3">
        <v>82761.200000099998</v>
      </c>
      <c r="E413" s="25">
        <v>409</v>
      </c>
      <c r="F413" s="10">
        <f t="shared" si="24"/>
        <v>764377.36000999995</v>
      </c>
      <c r="G413" s="10">
        <f t="shared" si="25"/>
        <v>367521.85998999886</v>
      </c>
      <c r="H413" s="10">
        <f t="shared" si="26"/>
        <v>11329250.40002</v>
      </c>
      <c r="I413" s="53">
        <f t="shared" si="27"/>
        <v>3574</v>
      </c>
    </row>
    <row r="414" spans="1:9" x14ac:dyDescent="0.35">
      <c r="A414" s="21">
        <v>3574.5</v>
      </c>
      <c r="B414" s="3">
        <v>9475691.5400099996</v>
      </c>
      <c r="C414" s="3">
        <f>B414+[1]Pools!$C$4*1000000</f>
        <v>11370691.54001</v>
      </c>
      <c r="D414" s="3">
        <v>83003.349999900005</v>
      </c>
      <c r="E414" s="25">
        <v>410</v>
      </c>
      <c r="F414" s="10">
        <f t="shared" si="24"/>
        <v>766677.78999000043</v>
      </c>
      <c r="G414" s="10">
        <f t="shared" si="25"/>
        <v>368611.53999999911</v>
      </c>
      <c r="H414" s="10">
        <f t="shared" si="26"/>
        <v>11370691.54001</v>
      </c>
      <c r="I414" s="53">
        <f t="shared" si="27"/>
        <v>3574.5</v>
      </c>
    </row>
    <row r="415" spans="1:9" x14ac:dyDescent="0.35">
      <c r="A415" s="21">
        <v>3575</v>
      </c>
      <c r="B415" s="3">
        <v>9517253.7500400003</v>
      </c>
      <c r="C415" s="3">
        <f>B415+[1]Pools!$C$4*1000000</f>
        <v>11412253.75004</v>
      </c>
      <c r="D415" s="3">
        <v>83245.5</v>
      </c>
      <c r="E415" s="25">
        <v>411</v>
      </c>
      <c r="F415" s="10">
        <f t="shared" si="24"/>
        <v>768978.21000000089</v>
      </c>
      <c r="G415" s="10">
        <f t="shared" si="25"/>
        <v>369701.2100400012</v>
      </c>
      <c r="H415" s="10">
        <f t="shared" si="26"/>
        <v>11412253.75004</v>
      </c>
      <c r="I415" s="53">
        <f t="shared" si="27"/>
        <v>3575</v>
      </c>
    </row>
    <row r="416" spans="1:9" x14ac:dyDescent="0.35">
      <c r="A416" s="21">
        <v>3575.5</v>
      </c>
      <c r="B416" s="3">
        <v>9558937.0399999991</v>
      </c>
      <c r="C416" s="3">
        <f>B416+[1]Pools!$C$4*1000000</f>
        <v>11453937.039999999</v>
      </c>
      <c r="D416" s="3">
        <v>83487.650000099995</v>
      </c>
      <c r="E416" s="25">
        <v>412</v>
      </c>
      <c r="F416" s="10">
        <f t="shared" si="24"/>
        <v>771278.63997999951</v>
      </c>
      <c r="G416" s="10">
        <f t="shared" si="25"/>
        <v>370790.88996999897</v>
      </c>
      <c r="H416" s="10">
        <f t="shared" si="26"/>
        <v>11453937.039999999</v>
      </c>
      <c r="I416" s="53">
        <f t="shared" si="27"/>
        <v>3575.5</v>
      </c>
    </row>
    <row r="417" spans="1:9" x14ac:dyDescent="0.35">
      <c r="A417" s="21">
        <v>3576</v>
      </c>
      <c r="B417" s="3">
        <v>9600741.4000100009</v>
      </c>
      <c r="C417" s="3">
        <f>B417+[1]Pools!$C$4*1000000</f>
        <v>11495741.400010001</v>
      </c>
      <c r="D417" s="3">
        <v>83729.799999900002</v>
      </c>
      <c r="E417" s="25">
        <v>413</v>
      </c>
      <c r="F417" s="10">
        <f t="shared" si="24"/>
        <v>773579.05999000184</v>
      </c>
      <c r="G417" s="10">
        <f t="shared" si="25"/>
        <v>371880.56000000052</v>
      </c>
      <c r="H417" s="10">
        <f t="shared" si="26"/>
        <v>11495741.400010001</v>
      </c>
      <c r="I417" s="53">
        <f t="shared" si="27"/>
        <v>3576</v>
      </c>
    </row>
    <row r="418" spans="1:9" x14ac:dyDescent="0.35">
      <c r="A418" s="21">
        <v>3576.5</v>
      </c>
      <c r="B418" s="3">
        <v>9642666.8400299996</v>
      </c>
      <c r="C418" s="3">
        <f>B418+[1]Pools!$C$4*1000000</f>
        <v>11537666.84003</v>
      </c>
      <c r="D418" s="3">
        <v>83971.95</v>
      </c>
      <c r="E418" s="25">
        <v>414</v>
      </c>
      <c r="F418" s="10">
        <f t="shared" si="24"/>
        <v>775879.49004999921</v>
      </c>
      <c r="G418" s="10">
        <f t="shared" si="25"/>
        <v>372970.2400099989</v>
      </c>
      <c r="H418" s="10">
        <f t="shared" si="26"/>
        <v>11537666.84003</v>
      </c>
      <c r="I418" s="53">
        <f t="shared" si="27"/>
        <v>3576.5</v>
      </c>
    </row>
    <row r="419" spans="1:9" x14ac:dyDescent="0.35">
      <c r="A419" s="21">
        <v>3577</v>
      </c>
      <c r="B419" s="3">
        <v>9684713.3500200007</v>
      </c>
      <c r="C419" s="3">
        <f>B419+[1]Pools!$C$4*1000000</f>
        <v>11579713.350020001</v>
      </c>
      <c r="D419" s="3">
        <v>84214.100000100007</v>
      </c>
      <c r="E419" s="25">
        <v>415</v>
      </c>
      <c r="F419" s="10">
        <f t="shared" si="24"/>
        <v>778179.91006000154</v>
      </c>
      <c r="G419" s="10">
        <f t="shared" si="25"/>
        <v>374059.910050001</v>
      </c>
      <c r="H419" s="10">
        <f t="shared" si="26"/>
        <v>11579713.350020001</v>
      </c>
      <c r="I419" s="53">
        <f t="shared" si="27"/>
        <v>3577</v>
      </c>
    </row>
    <row r="420" spans="1:9" x14ac:dyDescent="0.35">
      <c r="A420" s="21">
        <v>3577.5</v>
      </c>
      <c r="B420" s="3">
        <v>9726880.9400200006</v>
      </c>
      <c r="C420" s="3">
        <f>B420+[1]Pools!$C$4*1000000</f>
        <v>11621880.940020001</v>
      </c>
      <c r="D420" s="3">
        <v>84456.249999899999</v>
      </c>
      <c r="E420" s="25">
        <v>416</v>
      </c>
      <c r="F420" s="10">
        <f t="shared" si="24"/>
        <v>780480.34004000016</v>
      </c>
      <c r="G420" s="10">
        <f t="shared" si="25"/>
        <v>375149.59006000124</v>
      </c>
      <c r="H420" s="10">
        <f t="shared" si="26"/>
        <v>11621880.940020001</v>
      </c>
      <c r="I420" s="53">
        <f t="shared" si="27"/>
        <v>3577.5</v>
      </c>
    </row>
    <row r="421" spans="1:9" x14ac:dyDescent="0.35">
      <c r="A421" s="21">
        <v>3578</v>
      </c>
      <c r="B421" s="3">
        <v>9769169.5999800004</v>
      </c>
      <c r="C421" s="3">
        <f>B421+[1]Pools!$C$4*1000000</f>
        <v>11664169.59998</v>
      </c>
      <c r="D421" s="3">
        <v>84698.4</v>
      </c>
      <c r="E421" s="25">
        <v>417</v>
      </c>
      <c r="F421" s="10">
        <f t="shared" si="24"/>
        <v>782780.75996000133</v>
      </c>
      <c r="G421" s="10">
        <f t="shared" si="25"/>
        <v>376239.26001000032</v>
      </c>
      <c r="H421" s="10">
        <f t="shared" si="26"/>
        <v>11664169.59998</v>
      </c>
      <c r="I421" s="53">
        <f t="shared" si="27"/>
        <v>3578</v>
      </c>
    </row>
    <row r="422" spans="1:9" x14ac:dyDescent="0.35">
      <c r="A422" s="21">
        <v>3578.5</v>
      </c>
      <c r="B422" s="3">
        <v>9811579.3399599995</v>
      </c>
      <c r="C422" s="3">
        <f>B422+[1]Pools!$C$4*1000000</f>
        <v>11706579.33996</v>
      </c>
      <c r="D422" s="3">
        <v>84940.550000100004</v>
      </c>
      <c r="E422" s="25">
        <v>418</v>
      </c>
      <c r="F422" s="10">
        <f t="shared" si="24"/>
        <v>785081.18993999995</v>
      </c>
      <c r="G422" s="10">
        <f t="shared" si="25"/>
        <v>377328.93993999995</v>
      </c>
      <c r="H422" s="10">
        <f t="shared" si="26"/>
        <v>11706579.33996</v>
      </c>
      <c r="I422" s="53">
        <f t="shared" si="27"/>
        <v>3578.5</v>
      </c>
    </row>
    <row r="423" spans="1:9" x14ac:dyDescent="0.35">
      <c r="A423" s="21">
        <v>3579</v>
      </c>
      <c r="B423" s="3">
        <v>9854110.1499899998</v>
      </c>
      <c r="C423" s="3">
        <f>B423+[1]Pools!$C$4*1000000</f>
        <v>11749110.14999</v>
      </c>
      <c r="D423" s="3">
        <v>85182.699999899996</v>
      </c>
      <c r="E423" s="25">
        <v>419</v>
      </c>
      <c r="F423" s="10">
        <f t="shared" si="24"/>
        <v>787381.6099599991</v>
      </c>
      <c r="G423" s="10">
        <f t="shared" si="25"/>
        <v>378418.60998000018</v>
      </c>
      <c r="H423" s="10">
        <f t="shared" si="26"/>
        <v>11749110.14999</v>
      </c>
      <c r="I423" s="53">
        <f t="shared" si="27"/>
        <v>3579</v>
      </c>
    </row>
    <row r="424" spans="1:9" x14ac:dyDescent="0.35">
      <c r="A424" s="21">
        <v>3579.5</v>
      </c>
      <c r="B424" s="3">
        <v>9896762.0400200002</v>
      </c>
      <c r="C424" s="3">
        <f>B424+[1]Pools!$C$4*1000000</f>
        <v>11791762.04002</v>
      </c>
      <c r="D424" s="3">
        <v>85424.85</v>
      </c>
      <c r="E424" s="25">
        <v>420</v>
      </c>
      <c r="F424" s="10">
        <f t="shared" si="24"/>
        <v>789682.04000999965</v>
      </c>
      <c r="G424" s="10">
        <f t="shared" si="25"/>
        <v>379508.28997999988</v>
      </c>
      <c r="H424" s="10">
        <f t="shared" si="26"/>
        <v>11791762.04002</v>
      </c>
      <c r="I424" s="53">
        <f t="shared" si="27"/>
        <v>3579.5</v>
      </c>
    </row>
    <row r="425" spans="1:9" x14ac:dyDescent="0.35">
      <c r="A425" s="21">
        <v>3580</v>
      </c>
      <c r="B425" s="3">
        <v>9939535.0000299998</v>
      </c>
      <c r="C425" s="3">
        <f>B425+[1]Pools!$C$4*1000000</f>
        <v>11834535.00003</v>
      </c>
      <c r="D425" s="3">
        <v>85667.000000100001</v>
      </c>
      <c r="E425" s="25">
        <v>421</v>
      </c>
      <c r="F425" s="10">
        <f t="shared" si="24"/>
        <v>791982.46003000066</v>
      </c>
      <c r="G425" s="10">
        <f t="shared" si="25"/>
        <v>380597.96003000066</v>
      </c>
      <c r="H425" s="10">
        <f t="shared" si="26"/>
        <v>11834535.00003</v>
      </c>
      <c r="I425" s="53">
        <f t="shared" si="27"/>
        <v>3580</v>
      </c>
    </row>
    <row r="426" spans="1:9" x14ac:dyDescent="0.35">
      <c r="A426" s="21">
        <v>3580.5</v>
      </c>
      <c r="B426" s="3">
        <v>9982429.2500199992</v>
      </c>
      <c r="C426" s="3">
        <f>B426+[1]Pools!$C$4*1000000</f>
        <v>11877429.250019999</v>
      </c>
      <c r="D426" s="3">
        <v>85909.999999899999</v>
      </c>
      <c r="E426" s="25">
        <v>422</v>
      </c>
      <c r="F426" s="10">
        <f t="shared" si="24"/>
        <v>794283.09998999909</v>
      </c>
      <c r="G426" s="10">
        <f t="shared" si="25"/>
        <v>381687.85000999831</v>
      </c>
      <c r="H426" s="10">
        <f t="shared" si="26"/>
        <v>11877429.250019999</v>
      </c>
      <c r="I426" s="53">
        <f t="shared" si="27"/>
        <v>3580.5</v>
      </c>
    </row>
    <row r="427" spans="1:9" x14ac:dyDescent="0.35">
      <c r="A427" s="21">
        <v>3581</v>
      </c>
      <c r="B427" s="3">
        <v>10025445</v>
      </c>
      <c r="C427" s="3">
        <f>B427+[1]Pools!$C$4*1000000</f>
        <v>11920445</v>
      </c>
      <c r="D427" s="3">
        <v>86153</v>
      </c>
      <c r="E427" s="25">
        <v>423</v>
      </c>
      <c r="F427" s="10">
        <f t="shared" si="24"/>
        <v>796584.15998999961</v>
      </c>
      <c r="G427" s="10">
        <f t="shared" si="25"/>
        <v>382778.15997000039</v>
      </c>
      <c r="H427" s="10">
        <f t="shared" si="26"/>
        <v>11920445</v>
      </c>
      <c r="I427" s="53">
        <f t="shared" si="27"/>
        <v>3581</v>
      </c>
    </row>
    <row r="428" spans="1:9" x14ac:dyDescent="0.35">
      <c r="A428" s="21">
        <v>3581.5</v>
      </c>
      <c r="B428" s="3">
        <v>10068582.25</v>
      </c>
      <c r="C428" s="3">
        <f>B428+[1]Pools!$C$4*1000000</f>
        <v>11963582.25</v>
      </c>
      <c r="D428" s="3">
        <v>86396.000000100001</v>
      </c>
      <c r="E428" s="25">
        <v>424</v>
      </c>
      <c r="F428" s="10">
        <f t="shared" si="24"/>
        <v>798885.64997999929</v>
      </c>
      <c r="G428" s="10">
        <f t="shared" si="25"/>
        <v>383868.89997999929</v>
      </c>
      <c r="H428" s="10">
        <f t="shared" si="26"/>
        <v>11963582.25</v>
      </c>
      <c r="I428" s="53">
        <f t="shared" si="27"/>
        <v>3581.5</v>
      </c>
    </row>
    <row r="429" spans="1:9" x14ac:dyDescent="0.35">
      <c r="A429" s="21">
        <v>3582</v>
      </c>
      <c r="B429" s="3">
        <v>10111841</v>
      </c>
      <c r="C429" s="3">
        <f>B429+[1]Pools!$C$4*1000000</f>
        <v>12006841</v>
      </c>
      <c r="D429" s="3">
        <v>86638.999999899999</v>
      </c>
      <c r="E429" s="25">
        <v>425</v>
      </c>
      <c r="F429" s="10">
        <f t="shared" si="24"/>
        <v>801187.56003000028</v>
      </c>
      <c r="G429" s="10">
        <f t="shared" si="25"/>
        <v>384960.05997999944</v>
      </c>
      <c r="H429" s="10">
        <f t="shared" si="26"/>
        <v>12006841</v>
      </c>
      <c r="I429" s="53">
        <f t="shared" si="27"/>
        <v>3582</v>
      </c>
    </row>
    <row r="430" spans="1:9" x14ac:dyDescent="0.35">
      <c r="A430" s="21">
        <v>3582.5</v>
      </c>
      <c r="B430" s="3">
        <v>10155221.25</v>
      </c>
      <c r="C430" s="3">
        <f>B430+[1]Pools!$C$4*1000000</f>
        <v>12050221.25</v>
      </c>
      <c r="D430" s="3">
        <v>86882</v>
      </c>
      <c r="E430" s="25">
        <v>426</v>
      </c>
      <c r="F430" s="10">
        <f t="shared" si="24"/>
        <v>803489.90004000068</v>
      </c>
      <c r="G430" s="10">
        <f t="shared" si="25"/>
        <v>386051.65001999959</v>
      </c>
      <c r="H430" s="10">
        <f t="shared" si="26"/>
        <v>12050221.25</v>
      </c>
      <c r="I430" s="53">
        <f t="shared" si="27"/>
        <v>3582.5</v>
      </c>
    </row>
    <row r="431" spans="1:9" x14ac:dyDescent="0.35">
      <c r="A431" s="21">
        <v>3583</v>
      </c>
      <c r="B431" s="3">
        <v>10198723</v>
      </c>
      <c r="C431" s="3">
        <f>B431+[1]Pools!$C$4*1000000</f>
        <v>12093723</v>
      </c>
      <c r="D431" s="3">
        <v>87125.000000100001</v>
      </c>
      <c r="E431" s="25">
        <v>427</v>
      </c>
      <c r="F431" s="10">
        <f t="shared" si="24"/>
        <v>805792.66002999991</v>
      </c>
      <c r="G431" s="10">
        <f t="shared" si="25"/>
        <v>387143.66004000045</v>
      </c>
      <c r="H431" s="10">
        <f t="shared" si="26"/>
        <v>12093723</v>
      </c>
      <c r="I431" s="53">
        <f t="shared" si="27"/>
        <v>3583</v>
      </c>
    </row>
    <row r="432" spans="1:9" x14ac:dyDescent="0.35">
      <c r="A432" s="21">
        <v>3583.5</v>
      </c>
      <c r="B432" s="3">
        <v>10242346.25</v>
      </c>
      <c r="C432" s="3">
        <f>B432+[1]Pools!$C$4*1000000</f>
        <v>12137346.25</v>
      </c>
      <c r="D432" s="3">
        <v>87367.999999899999</v>
      </c>
      <c r="E432" s="25">
        <v>428</v>
      </c>
      <c r="F432" s="10">
        <f t="shared" si="24"/>
        <v>808095.84998000041</v>
      </c>
      <c r="G432" s="10">
        <f t="shared" si="25"/>
        <v>388236.10001000017</v>
      </c>
      <c r="H432" s="10">
        <f t="shared" si="26"/>
        <v>12137346.25</v>
      </c>
      <c r="I432" s="53">
        <f t="shared" si="27"/>
        <v>3583.5</v>
      </c>
    </row>
    <row r="433" spans="1:9" x14ac:dyDescent="0.35">
      <c r="A433" s="21">
        <v>3584</v>
      </c>
      <c r="B433" s="3">
        <v>10286091</v>
      </c>
      <c r="C433" s="3">
        <f>B433+[1]Pools!$C$4*1000000</f>
        <v>12181091</v>
      </c>
      <c r="D433" s="3">
        <v>87611</v>
      </c>
      <c r="E433" s="25">
        <v>429</v>
      </c>
      <c r="F433" s="10">
        <f t="shared" si="24"/>
        <v>810399.45999000035</v>
      </c>
      <c r="G433" s="10">
        <f t="shared" si="25"/>
        <v>389328.95997999981</v>
      </c>
      <c r="H433" s="10">
        <f t="shared" si="26"/>
        <v>12181091</v>
      </c>
      <c r="I433" s="53">
        <f t="shared" si="27"/>
        <v>3584</v>
      </c>
    </row>
    <row r="434" spans="1:9" x14ac:dyDescent="0.35">
      <c r="A434" s="21">
        <v>3584.5</v>
      </c>
      <c r="B434" s="3">
        <v>10329957.25</v>
      </c>
      <c r="C434" s="3">
        <f>B434+[1]Pools!$C$4*1000000</f>
        <v>12224957.25</v>
      </c>
      <c r="D434" s="3">
        <v>87854.000000100001</v>
      </c>
      <c r="E434" s="25">
        <v>430</v>
      </c>
      <c r="F434" s="10">
        <f t="shared" si="24"/>
        <v>812703.4999599997</v>
      </c>
      <c r="G434" s="10">
        <f t="shared" si="25"/>
        <v>390422.24997000024</v>
      </c>
      <c r="H434" s="10">
        <f t="shared" si="26"/>
        <v>12224957.25</v>
      </c>
      <c r="I434" s="53">
        <f t="shared" si="27"/>
        <v>3584.5</v>
      </c>
    </row>
    <row r="435" spans="1:9" x14ac:dyDescent="0.35">
      <c r="A435" s="21">
        <v>3585</v>
      </c>
      <c r="B435" s="3">
        <v>10373945</v>
      </c>
      <c r="C435" s="3">
        <f>B435+[1]Pools!$C$4*1000000</f>
        <v>12268945</v>
      </c>
      <c r="D435" s="3">
        <v>88097</v>
      </c>
      <c r="E435" s="25">
        <v>431</v>
      </c>
      <c r="F435" s="10">
        <f t="shared" si="24"/>
        <v>815007.96000000089</v>
      </c>
      <c r="G435" s="10">
        <f t="shared" si="25"/>
        <v>391515.74998000078</v>
      </c>
      <c r="H435" s="10">
        <f t="shared" si="26"/>
        <v>12268945</v>
      </c>
      <c r="I435" s="53">
        <f t="shared" si="27"/>
        <v>3585</v>
      </c>
    </row>
    <row r="436" spans="1:9" x14ac:dyDescent="0.35">
      <c r="A436" s="21">
        <v>3585.5</v>
      </c>
      <c r="B436" s="3">
        <v>10418054.25</v>
      </c>
      <c r="C436" s="3">
        <f>B436+[1]Pools!$C$4*1000000</f>
        <v>12313054.25</v>
      </c>
      <c r="D436" s="3">
        <v>88340</v>
      </c>
      <c r="E436" s="25">
        <v>432</v>
      </c>
      <c r="F436" s="10">
        <f t="shared" si="24"/>
        <v>817312.84998999909</v>
      </c>
      <c r="G436" s="10">
        <f t="shared" si="25"/>
        <v>392609.25</v>
      </c>
      <c r="H436" s="10">
        <f t="shared" si="26"/>
        <v>12313054.25</v>
      </c>
      <c r="I436" s="53">
        <f t="shared" si="27"/>
        <v>3585.5</v>
      </c>
    </row>
    <row r="437" spans="1:9" x14ac:dyDescent="0.35">
      <c r="A437" s="21">
        <v>3586</v>
      </c>
      <c r="B437" s="3">
        <v>10462285</v>
      </c>
      <c r="C437" s="3">
        <f>B437+[1]Pools!$C$4*1000000</f>
        <v>12357285</v>
      </c>
      <c r="D437" s="3">
        <v>88582.999999899999</v>
      </c>
      <c r="E437" s="25">
        <v>433</v>
      </c>
      <c r="F437" s="10">
        <f t="shared" si="24"/>
        <v>819618.15997000039</v>
      </c>
      <c r="G437" s="10">
        <f t="shared" si="25"/>
        <v>393702.75</v>
      </c>
      <c r="H437" s="10">
        <f t="shared" si="26"/>
        <v>12357285</v>
      </c>
      <c r="I437" s="53">
        <f t="shared" si="27"/>
        <v>3586</v>
      </c>
    </row>
    <row r="438" spans="1:9" x14ac:dyDescent="0.35">
      <c r="A438" s="21">
        <v>3586.5</v>
      </c>
      <c r="B438" s="3">
        <v>10506637.25</v>
      </c>
      <c r="C438" s="3">
        <f>B438+[1]Pools!$C$4*1000000</f>
        <v>12401637.25</v>
      </c>
      <c r="D438" s="3">
        <v>88826</v>
      </c>
      <c r="E438" s="25">
        <v>434</v>
      </c>
      <c r="F438" s="10">
        <f t="shared" si="24"/>
        <v>821923.89997999929</v>
      </c>
      <c r="G438" s="10">
        <f t="shared" si="25"/>
        <v>394796.25</v>
      </c>
      <c r="H438" s="10">
        <f t="shared" si="26"/>
        <v>12401637.25</v>
      </c>
      <c r="I438" s="53">
        <f t="shared" si="27"/>
        <v>3586.5</v>
      </c>
    </row>
    <row r="439" spans="1:9" x14ac:dyDescent="0.35">
      <c r="A439" s="21">
        <v>3587</v>
      </c>
      <c r="B439" s="3">
        <v>10551111</v>
      </c>
      <c r="C439" s="3">
        <f>B439+[1]Pools!$C$4*1000000</f>
        <v>12446111</v>
      </c>
      <c r="D439" s="3">
        <v>89069.000000100001</v>
      </c>
      <c r="E439" s="25">
        <v>435</v>
      </c>
      <c r="F439" s="10">
        <f t="shared" si="24"/>
        <v>824230.05997999944</v>
      </c>
      <c r="G439" s="10">
        <f t="shared" si="25"/>
        <v>395889.75</v>
      </c>
      <c r="H439" s="10">
        <f t="shared" si="26"/>
        <v>12446111</v>
      </c>
      <c r="I439" s="53">
        <f t="shared" si="27"/>
        <v>3587</v>
      </c>
    </row>
    <row r="440" spans="1:9" x14ac:dyDescent="0.35">
      <c r="A440" s="21">
        <v>3587.5</v>
      </c>
      <c r="B440" s="3">
        <v>10595706.25</v>
      </c>
      <c r="C440" s="3">
        <f>B440+[1]Pools!$C$4*1000000</f>
        <v>12490706.25</v>
      </c>
      <c r="D440" s="3">
        <v>89311.999999899999</v>
      </c>
      <c r="E440" s="25">
        <v>436</v>
      </c>
      <c r="F440" s="10">
        <f t="shared" si="24"/>
        <v>826536.65001999959</v>
      </c>
      <c r="G440" s="10">
        <f t="shared" si="25"/>
        <v>396983.25</v>
      </c>
      <c r="H440" s="10">
        <f t="shared" si="26"/>
        <v>12490706.25</v>
      </c>
      <c r="I440" s="53">
        <f t="shared" si="27"/>
        <v>3587.5</v>
      </c>
    </row>
    <row r="441" spans="1:9" x14ac:dyDescent="0.35">
      <c r="A441" s="21">
        <v>3588</v>
      </c>
      <c r="B441" s="3">
        <v>10640423</v>
      </c>
      <c r="C441" s="3">
        <f>B441+[1]Pools!$C$4*1000000</f>
        <v>12535423</v>
      </c>
      <c r="D441" s="3">
        <v>89555</v>
      </c>
      <c r="E441" s="25">
        <v>437</v>
      </c>
      <c r="F441" s="10">
        <f t="shared" si="24"/>
        <v>828843.66004000045</v>
      </c>
      <c r="G441" s="10">
        <f t="shared" si="25"/>
        <v>398076.75</v>
      </c>
      <c r="H441" s="10">
        <f t="shared" si="26"/>
        <v>12535423</v>
      </c>
      <c r="I441" s="53">
        <f t="shared" si="27"/>
        <v>3588</v>
      </c>
    </row>
    <row r="442" spans="1:9" x14ac:dyDescent="0.35">
      <c r="A442" s="21">
        <v>3588.5</v>
      </c>
      <c r="B442" s="3">
        <v>10685261.25</v>
      </c>
      <c r="C442" s="3">
        <f>B442+[1]Pools!$C$4*1000000</f>
        <v>12580261.25</v>
      </c>
      <c r="D442" s="3">
        <v>89798.000000100001</v>
      </c>
      <c r="E442" s="25">
        <v>438</v>
      </c>
      <c r="F442" s="10">
        <f t="shared" si="24"/>
        <v>831151.10001000017</v>
      </c>
      <c r="G442" s="10">
        <f t="shared" si="25"/>
        <v>399170.25</v>
      </c>
      <c r="H442" s="10">
        <f t="shared" si="26"/>
        <v>12580261.25</v>
      </c>
      <c r="I442" s="53">
        <f t="shared" si="27"/>
        <v>3588.5</v>
      </c>
    </row>
    <row r="443" spans="1:9" x14ac:dyDescent="0.35">
      <c r="A443" s="21">
        <v>3589</v>
      </c>
      <c r="B443" s="3">
        <v>10730221</v>
      </c>
      <c r="C443" s="3">
        <f>B443+[1]Pools!$C$4*1000000</f>
        <v>12625221</v>
      </c>
      <c r="D443" s="3">
        <v>90040.999999899999</v>
      </c>
      <c r="E443" s="25">
        <v>439</v>
      </c>
      <c r="F443" s="10">
        <f t="shared" si="24"/>
        <v>833458.95997999981</v>
      </c>
      <c r="G443" s="10">
        <f t="shared" si="25"/>
        <v>400263.75</v>
      </c>
      <c r="H443" s="10">
        <f t="shared" si="26"/>
        <v>12625221</v>
      </c>
      <c r="I443" s="53">
        <f t="shared" si="27"/>
        <v>3589</v>
      </c>
    </row>
    <row r="444" spans="1:9" x14ac:dyDescent="0.35">
      <c r="A444" s="21">
        <v>3589.5</v>
      </c>
      <c r="B444" s="3">
        <v>10775302.25</v>
      </c>
      <c r="C444" s="3">
        <f>B444+[1]Pools!$C$4*1000000</f>
        <v>12670302.25</v>
      </c>
      <c r="D444" s="3">
        <v>90284</v>
      </c>
      <c r="E444" s="25">
        <v>440</v>
      </c>
      <c r="F444" s="10">
        <f t="shared" si="24"/>
        <v>835767.24997000024</v>
      </c>
      <c r="G444" s="10">
        <f t="shared" si="25"/>
        <v>401357.25</v>
      </c>
      <c r="H444" s="10">
        <f t="shared" si="26"/>
        <v>12670302.25</v>
      </c>
      <c r="I444" s="53">
        <f t="shared" si="27"/>
        <v>3589.5</v>
      </c>
    </row>
    <row r="445" spans="1:9" x14ac:dyDescent="0.35">
      <c r="A445" s="21">
        <v>3590</v>
      </c>
      <c r="B445" s="3">
        <v>10820505</v>
      </c>
      <c r="C445" s="3">
        <f>B445+[1]Pools!$C$4*1000000</f>
        <v>12715505</v>
      </c>
      <c r="D445" s="3">
        <v>90527.000000100001</v>
      </c>
      <c r="E445" s="25">
        <v>441</v>
      </c>
      <c r="F445" s="10">
        <f t="shared" si="24"/>
        <v>838075.74998000078</v>
      </c>
      <c r="G445" s="10">
        <f t="shared" si="25"/>
        <v>402450.75</v>
      </c>
      <c r="H445" s="10">
        <f t="shared" si="26"/>
        <v>12715505</v>
      </c>
      <c r="I445" s="53">
        <f t="shared" si="27"/>
        <v>3590</v>
      </c>
    </row>
    <row r="446" spans="1:9" x14ac:dyDescent="0.35">
      <c r="A446" s="21">
        <v>3590.5</v>
      </c>
      <c r="B446" s="3">
        <v>10865829.25</v>
      </c>
      <c r="C446" s="3">
        <f>B446+[1]Pools!$C$4*1000000</f>
        <v>12760829.25</v>
      </c>
      <c r="D446" s="3">
        <v>90769.999999899999</v>
      </c>
      <c r="E446" s="25">
        <v>442</v>
      </c>
      <c r="F446" s="10">
        <f t="shared" si="24"/>
        <v>840384.25</v>
      </c>
      <c r="G446" s="10">
        <f t="shared" si="25"/>
        <v>403544.25</v>
      </c>
      <c r="H446" s="10">
        <f t="shared" si="26"/>
        <v>12760829.25</v>
      </c>
      <c r="I446" s="53">
        <f t="shared" si="27"/>
        <v>3590.5</v>
      </c>
    </row>
    <row r="447" spans="1:9" x14ac:dyDescent="0.35">
      <c r="A447" s="21">
        <v>3591</v>
      </c>
      <c r="B447" s="3">
        <v>10911275</v>
      </c>
      <c r="C447" s="3">
        <f>B447+[1]Pools!$C$4*1000000</f>
        <v>12806275</v>
      </c>
      <c r="D447" s="3">
        <v>91013</v>
      </c>
      <c r="E447" s="25">
        <v>443</v>
      </c>
      <c r="F447" s="10">
        <f t="shared" si="24"/>
        <v>842692.75</v>
      </c>
      <c r="G447" s="10">
        <f t="shared" si="25"/>
        <v>404637.75</v>
      </c>
      <c r="H447" s="10">
        <f t="shared" si="26"/>
        <v>12806275</v>
      </c>
      <c r="I447" s="53">
        <f t="shared" si="27"/>
        <v>3591</v>
      </c>
    </row>
    <row r="448" spans="1:9" x14ac:dyDescent="0.35">
      <c r="A448" s="21">
        <v>3591.5</v>
      </c>
      <c r="B448" s="3">
        <v>10956842.25</v>
      </c>
      <c r="C448" s="3">
        <f>B448+[1]Pools!$C$4*1000000</f>
        <v>12851842.25</v>
      </c>
      <c r="D448" s="3">
        <v>91256.000000100001</v>
      </c>
      <c r="E448" s="25">
        <v>444</v>
      </c>
      <c r="F448" s="10">
        <f t="shared" si="24"/>
        <v>845001.25</v>
      </c>
      <c r="G448" s="10">
        <f t="shared" si="25"/>
        <v>405731.25</v>
      </c>
      <c r="H448" s="10">
        <f t="shared" si="26"/>
        <v>12851842.25</v>
      </c>
      <c r="I448" s="53">
        <f t="shared" si="27"/>
        <v>3591.5</v>
      </c>
    </row>
    <row r="449" spans="1:9" x14ac:dyDescent="0.35">
      <c r="A449" s="21">
        <v>3592</v>
      </c>
      <c r="B449" s="3">
        <v>11002531</v>
      </c>
      <c r="C449" s="3">
        <f>B449+[1]Pools!$C$4*1000000</f>
        <v>12897531</v>
      </c>
      <c r="D449" s="3">
        <v>91499</v>
      </c>
      <c r="E449" s="25">
        <v>445</v>
      </c>
      <c r="F449" s="10">
        <f t="shared" si="24"/>
        <v>847309.75</v>
      </c>
      <c r="G449" s="10">
        <f t="shared" si="25"/>
        <v>406824.75</v>
      </c>
      <c r="H449" s="10">
        <f t="shared" si="26"/>
        <v>12897531</v>
      </c>
      <c r="I449" s="53">
        <f t="shared" si="27"/>
        <v>3592</v>
      </c>
    </row>
    <row r="450" spans="1:9" x14ac:dyDescent="0.35">
      <c r="A450" s="21">
        <v>3592.5</v>
      </c>
      <c r="B450" s="3">
        <v>11048341.25</v>
      </c>
      <c r="C450" s="3">
        <f>B450+[1]Pools!$C$4*1000000</f>
        <v>12943341.25</v>
      </c>
      <c r="D450" s="3">
        <v>91742</v>
      </c>
      <c r="E450" s="25">
        <v>446</v>
      </c>
      <c r="F450" s="10">
        <f t="shared" si="24"/>
        <v>849618.25</v>
      </c>
      <c r="G450" s="10">
        <f t="shared" si="25"/>
        <v>407918.25</v>
      </c>
      <c r="H450" s="10">
        <f t="shared" si="26"/>
        <v>12943341.25</v>
      </c>
      <c r="I450" s="53">
        <f t="shared" si="27"/>
        <v>3592.5</v>
      </c>
    </row>
    <row r="451" spans="1:9" x14ac:dyDescent="0.35">
      <c r="A451" s="21">
        <v>3593</v>
      </c>
      <c r="B451" s="3">
        <v>11094273</v>
      </c>
      <c r="C451" s="3">
        <f>B451+[1]Pools!$C$4*1000000</f>
        <v>12989273</v>
      </c>
      <c r="D451" s="3">
        <v>91984.999999899999</v>
      </c>
      <c r="E451" s="25">
        <v>447</v>
      </c>
      <c r="F451" s="10">
        <f t="shared" si="24"/>
        <v>851926.75</v>
      </c>
      <c r="G451" s="10">
        <f t="shared" si="25"/>
        <v>409011.75</v>
      </c>
      <c r="H451" s="10">
        <f t="shared" si="26"/>
        <v>12989273</v>
      </c>
      <c r="I451" s="53">
        <f t="shared" si="27"/>
        <v>3593</v>
      </c>
    </row>
    <row r="452" spans="1:9" x14ac:dyDescent="0.35">
      <c r="A452" s="21">
        <v>3593.5</v>
      </c>
      <c r="B452" s="3">
        <v>11140326.25</v>
      </c>
      <c r="C452" s="3">
        <f>B452+[1]Pools!$C$4*1000000</f>
        <v>13035326.25</v>
      </c>
      <c r="D452" s="3">
        <v>92228</v>
      </c>
      <c r="E452" s="25">
        <v>448</v>
      </c>
      <c r="F452" s="10">
        <f t="shared" si="24"/>
        <v>854235.25</v>
      </c>
      <c r="G452" s="10">
        <f t="shared" si="25"/>
        <v>410105.25</v>
      </c>
      <c r="H452" s="10">
        <f t="shared" si="26"/>
        <v>13035326.25</v>
      </c>
      <c r="I452" s="53">
        <f t="shared" si="27"/>
        <v>3593.5</v>
      </c>
    </row>
    <row r="453" spans="1:9" x14ac:dyDescent="0.35">
      <c r="A453" s="21">
        <v>3594</v>
      </c>
      <c r="B453" s="3">
        <v>11186501</v>
      </c>
      <c r="C453" s="3">
        <f>B453+[1]Pools!$C$4*1000000</f>
        <v>13081501</v>
      </c>
      <c r="D453" s="3">
        <v>92471.000000100001</v>
      </c>
      <c r="E453" s="25">
        <v>449</v>
      </c>
      <c r="F453" s="10">
        <f t="shared" si="24"/>
        <v>856543.75</v>
      </c>
      <c r="G453" s="10">
        <f t="shared" si="25"/>
        <v>411198.75</v>
      </c>
      <c r="H453" s="10">
        <f t="shared" si="26"/>
        <v>13081501</v>
      </c>
      <c r="I453" s="53">
        <f t="shared" si="27"/>
        <v>3594</v>
      </c>
    </row>
    <row r="454" spans="1:9" x14ac:dyDescent="0.35">
      <c r="A454" s="21">
        <v>3594.5</v>
      </c>
      <c r="B454" s="3">
        <v>11232797.25</v>
      </c>
      <c r="C454" s="3">
        <f>B454+[1]Pools!$C$4*1000000</f>
        <v>13127797.25</v>
      </c>
      <c r="D454" s="3">
        <v>92713.999999899999</v>
      </c>
      <c r="E454" s="25">
        <v>450</v>
      </c>
      <c r="F454" s="10">
        <f t="shared" ref="F454:F517" si="28">IF(A454-$F$2&lt;$A$5,NA(),B454-VLOOKUP(A454-$F$2,$A$5:$B$689,2))</f>
        <v>858852.25</v>
      </c>
      <c r="G454" s="10">
        <f t="shared" ref="G454:G517" si="29">IF($A454-G$2&lt;$A$5,NA(),$B454-VLOOKUP($A454-G$2,$A$5:$B$689,2))</f>
        <v>412292.25</v>
      </c>
      <c r="H454" s="10">
        <f t="shared" ref="H454:H517" si="30">C454</f>
        <v>13127797.25</v>
      </c>
      <c r="I454" s="53">
        <f t="shared" ref="I454:I517" si="31">A454</f>
        <v>3594.5</v>
      </c>
    </row>
    <row r="455" spans="1:9" x14ac:dyDescent="0.35">
      <c r="A455" s="21">
        <v>3595</v>
      </c>
      <c r="B455" s="3">
        <v>11279215</v>
      </c>
      <c r="C455" s="3">
        <f>B455+[1]Pools!$C$4*1000000</f>
        <v>13174215</v>
      </c>
      <c r="D455" s="3">
        <v>92957</v>
      </c>
      <c r="E455" s="25">
        <v>451</v>
      </c>
      <c r="F455" s="10">
        <f t="shared" si="28"/>
        <v>861160.75</v>
      </c>
      <c r="G455" s="10">
        <f t="shared" si="29"/>
        <v>413385.75</v>
      </c>
      <c r="H455" s="10">
        <f t="shared" si="30"/>
        <v>13174215</v>
      </c>
      <c r="I455" s="53">
        <f t="shared" si="31"/>
        <v>3595</v>
      </c>
    </row>
    <row r="456" spans="1:9" x14ac:dyDescent="0.35">
      <c r="A456" s="21">
        <v>3595.5</v>
      </c>
      <c r="B456" s="3">
        <v>11325754.25</v>
      </c>
      <c r="C456" s="3">
        <f>B456+[1]Pools!$C$4*1000000</f>
        <v>13220754.25</v>
      </c>
      <c r="D456" s="3">
        <v>93200.000000100001</v>
      </c>
      <c r="E456" s="25">
        <v>452</v>
      </c>
      <c r="F456" s="10">
        <f t="shared" si="28"/>
        <v>863469.25</v>
      </c>
      <c r="G456" s="10">
        <f t="shared" si="29"/>
        <v>414479.25</v>
      </c>
      <c r="H456" s="10">
        <f t="shared" si="30"/>
        <v>13220754.25</v>
      </c>
      <c r="I456" s="53">
        <f t="shared" si="31"/>
        <v>3595.5</v>
      </c>
    </row>
    <row r="457" spans="1:9" x14ac:dyDescent="0.35">
      <c r="A457" s="21">
        <v>3596</v>
      </c>
      <c r="B457" s="3">
        <v>11372415</v>
      </c>
      <c r="C457" s="3">
        <f>B457+[1]Pools!$C$4*1000000</f>
        <v>13267415</v>
      </c>
      <c r="D457" s="3">
        <v>93442.999999899999</v>
      </c>
      <c r="E457" s="25">
        <v>453</v>
      </c>
      <c r="F457" s="10">
        <f t="shared" si="28"/>
        <v>865777.75</v>
      </c>
      <c r="G457" s="10">
        <f t="shared" si="29"/>
        <v>415572.75</v>
      </c>
      <c r="H457" s="10">
        <f t="shared" si="30"/>
        <v>13267415</v>
      </c>
      <c r="I457" s="53">
        <f t="shared" si="31"/>
        <v>3596</v>
      </c>
    </row>
    <row r="458" spans="1:9" x14ac:dyDescent="0.35">
      <c r="A458" s="21">
        <v>3596.5</v>
      </c>
      <c r="B458" s="3">
        <v>11419197.25</v>
      </c>
      <c r="C458" s="3">
        <f>B458+[1]Pools!$C$4*1000000</f>
        <v>13314197.25</v>
      </c>
      <c r="D458" s="3">
        <v>93686</v>
      </c>
      <c r="E458" s="25">
        <v>454</v>
      </c>
      <c r="F458" s="10">
        <f t="shared" si="28"/>
        <v>868086.25</v>
      </c>
      <c r="G458" s="10">
        <f t="shared" si="29"/>
        <v>416666.25</v>
      </c>
      <c r="H458" s="10">
        <f t="shared" si="30"/>
        <v>13314197.25</v>
      </c>
      <c r="I458" s="53">
        <f t="shared" si="31"/>
        <v>3596.5</v>
      </c>
    </row>
    <row r="459" spans="1:9" x14ac:dyDescent="0.35">
      <c r="A459" s="21">
        <v>3597</v>
      </c>
      <c r="B459" s="3">
        <v>11466101</v>
      </c>
      <c r="C459" s="3">
        <f>B459+[1]Pools!$C$4*1000000</f>
        <v>13361101</v>
      </c>
      <c r="D459" s="3">
        <v>93929.000000100001</v>
      </c>
      <c r="E459" s="25">
        <v>455</v>
      </c>
      <c r="F459" s="10">
        <f t="shared" si="28"/>
        <v>870394.75</v>
      </c>
      <c r="G459" s="10">
        <f t="shared" si="29"/>
        <v>417759.75</v>
      </c>
      <c r="H459" s="10">
        <f t="shared" si="30"/>
        <v>13361101</v>
      </c>
      <c r="I459" s="53">
        <f t="shared" si="31"/>
        <v>3597</v>
      </c>
    </row>
    <row r="460" spans="1:9" x14ac:dyDescent="0.35">
      <c r="A460" s="21">
        <v>3597.5</v>
      </c>
      <c r="B460" s="3">
        <v>11513126.25</v>
      </c>
      <c r="C460" s="3">
        <f>B460+[1]Pools!$C$4*1000000</f>
        <v>13408126.25</v>
      </c>
      <c r="D460" s="3">
        <v>94171.999999899999</v>
      </c>
      <c r="E460" s="25">
        <v>456</v>
      </c>
      <c r="F460" s="10">
        <f t="shared" si="28"/>
        <v>872703.25</v>
      </c>
      <c r="G460" s="10">
        <f t="shared" si="29"/>
        <v>418853.25</v>
      </c>
      <c r="H460" s="10">
        <f t="shared" si="30"/>
        <v>13408126.25</v>
      </c>
      <c r="I460" s="53">
        <f t="shared" si="31"/>
        <v>3597.5</v>
      </c>
    </row>
    <row r="461" spans="1:9" x14ac:dyDescent="0.35">
      <c r="A461" s="21">
        <v>3598</v>
      </c>
      <c r="B461" s="3">
        <v>11560273</v>
      </c>
      <c r="C461" s="3">
        <f>B461+[1]Pools!$C$4*1000000</f>
        <v>13455273</v>
      </c>
      <c r="D461" s="3">
        <v>94415</v>
      </c>
      <c r="E461" s="25">
        <v>457</v>
      </c>
      <c r="F461" s="10">
        <f t="shared" si="28"/>
        <v>875011.75</v>
      </c>
      <c r="G461" s="10">
        <f t="shared" si="29"/>
        <v>419946.75</v>
      </c>
      <c r="H461" s="10">
        <f t="shared" si="30"/>
        <v>13455273</v>
      </c>
      <c r="I461" s="53">
        <f t="shared" si="31"/>
        <v>3598</v>
      </c>
    </row>
    <row r="462" spans="1:9" x14ac:dyDescent="0.35">
      <c r="A462" s="21">
        <v>3598.5</v>
      </c>
      <c r="B462" s="3">
        <v>11607541.25</v>
      </c>
      <c r="C462" s="3">
        <f>B462+[1]Pools!$C$4*1000000</f>
        <v>13502541.25</v>
      </c>
      <c r="D462" s="3">
        <v>94658.000000100001</v>
      </c>
      <c r="E462" s="25">
        <v>458</v>
      </c>
      <c r="F462" s="10">
        <f t="shared" si="28"/>
        <v>877320.25</v>
      </c>
      <c r="G462" s="10">
        <f t="shared" si="29"/>
        <v>421040.25</v>
      </c>
      <c r="H462" s="10">
        <f t="shared" si="30"/>
        <v>13502541.25</v>
      </c>
      <c r="I462" s="53">
        <f t="shared" si="31"/>
        <v>3598.5</v>
      </c>
    </row>
    <row r="463" spans="1:9" x14ac:dyDescent="0.35">
      <c r="A463" s="21">
        <v>3599</v>
      </c>
      <c r="B463" s="3">
        <v>11654931</v>
      </c>
      <c r="C463" s="3">
        <f>B463+[1]Pools!$C$4*1000000</f>
        <v>13549931</v>
      </c>
      <c r="D463" s="3">
        <v>94901</v>
      </c>
      <c r="E463" s="25">
        <v>459</v>
      </c>
      <c r="F463" s="10">
        <f t="shared" si="28"/>
        <v>879628.75</v>
      </c>
      <c r="G463" s="10">
        <f t="shared" si="29"/>
        <v>422133.75</v>
      </c>
      <c r="H463" s="10">
        <f t="shared" si="30"/>
        <v>13549931</v>
      </c>
      <c r="I463" s="53">
        <f t="shared" si="31"/>
        <v>3599</v>
      </c>
    </row>
    <row r="464" spans="1:9" x14ac:dyDescent="0.35">
      <c r="A464" s="21">
        <v>3599.5</v>
      </c>
      <c r="B464" s="3">
        <v>11702442.25</v>
      </c>
      <c r="C464" s="3">
        <f>B464+[1]Pools!$C$4*1000000</f>
        <v>13597442.25</v>
      </c>
      <c r="D464" s="3">
        <v>95144</v>
      </c>
      <c r="E464" s="25">
        <v>460</v>
      </c>
      <c r="F464" s="10">
        <f t="shared" si="28"/>
        <v>881937.25</v>
      </c>
      <c r="G464" s="10">
        <f t="shared" si="29"/>
        <v>423227.25</v>
      </c>
      <c r="H464" s="10">
        <f t="shared" si="30"/>
        <v>13597442.25</v>
      </c>
      <c r="I464" s="53">
        <f t="shared" si="31"/>
        <v>3599.5</v>
      </c>
    </row>
    <row r="465" spans="1:9" x14ac:dyDescent="0.35">
      <c r="A465" s="21">
        <v>3600</v>
      </c>
      <c r="B465" s="3">
        <v>11750075</v>
      </c>
      <c r="C465" s="3">
        <f>B465+[1]Pools!$C$4*1000000</f>
        <v>13645075</v>
      </c>
      <c r="D465" s="3">
        <v>95386.999999899999</v>
      </c>
      <c r="E465" s="25">
        <v>461</v>
      </c>
      <c r="F465" s="10">
        <f t="shared" si="28"/>
        <v>884245.75</v>
      </c>
      <c r="G465" s="10">
        <f t="shared" si="29"/>
        <v>424320.75</v>
      </c>
      <c r="H465" s="10">
        <f t="shared" si="30"/>
        <v>13645075</v>
      </c>
      <c r="I465" s="53">
        <f t="shared" si="31"/>
        <v>3600</v>
      </c>
    </row>
    <row r="466" spans="1:9" x14ac:dyDescent="0.35">
      <c r="A466" s="21">
        <v>3600.5</v>
      </c>
      <c r="B466" s="3">
        <v>11797834.390000001</v>
      </c>
      <c r="C466" s="3">
        <f>B466+[1]Pools!$C$4*1000000</f>
        <v>13692834.390000001</v>
      </c>
      <c r="D466" s="3">
        <v>95650.550000100004</v>
      </c>
      <c r="E466" s="25">
        <v>462</v>
      </c>
      <c r="F466" s="10">
        <f t="shared" si="28"/>
        <v>886559.3900000006</v>
      </c>
      <c r="G466" s="10">
        <f t="shared" si="29"/>
        <v>425419.3900000006</v>
      </c>
      <c r="H466" s="10">
        <f t="shared" si="30"/>
        <v>13692834.390000001</v>
      </c>
      <c r="I466" s="53">
        <f t="shared" si="31"/>
        <v>3600.5</v>
      </c>
    </row>
    <row r="467" spans="1:9" x14ac:dyDescent="0.35">
      <c r="A467" s="21">
        <v>3601</v>
      </c>
      <c r="B467" s="3">
        <v>11845725.550000001</v>
      </c>
      <c r="C467" s="3">
        <f>B467+[1]Pools!$C$4*1000000</f>
        <v>13740725.550000001</v>
      </c>
      <c r="D467" s="3">
        <v>95914.100000100007</v>
      </c>
      <c r="E467" s="25">
        <v>463</v>
      </c>
      <c r="F467" s="10">
        <f t="shared" si="28"/>
        <v>888883.30000000075</v>
      </c>
      <c r="G467" s="10">
        <f t="shared" si="29"/>
        <v>426528.30000000075</v>
      </c>
      <c r="H467" s="10">
        <f t="shared" si="30"/>
        <v>13740725.550000001</v>
      </c>
      <c r="I467" s="53">
        <f t="shared" si="31"/>
        <v>3601</v>
      </c>
    </row>
    <row r="468" spans="1:9" x14ac:dyDescent="0.35">
      <c r="A468" s="21">
        <v>3601.5</v>
      </c>
      <c r="B468" s="3">
        <v>11893748.49</v>
      </c>
      <c r="C468" s="3">
        <f>B468+[1]Pools!$C$4*1000000</f>
        <v>13788748.49</v>
      </c>
      <c r="D468" s="3">
        <v>96177.65</v>
      </c>
      <c r="E468" s="25">
        <v>464</v>
      </c>
      <c r="F468" s="10">
        <f t="shared" si="28"/>
        <v>891217.49000000022</v>
      </c>
      <c r="G468" s="10">
        <f t="shared" si="29"/>
        <v>427647.49000000022</v>
      </c>
      <c r="H468" s="10">
        <f t="shared" si="30"/>
        <v>13788748.49</v>
      </c>
      <c r="I468" s="53">
        <f t="shared" si="31"/>
        <v>3601.5</v>
      </c>
    </row>
    <row r="469" spans="1:9" x14ac:dyDescent="0.35">
      <c r="A469" s="21">
        <v>3602</v>
      </c>
      <c r="B469" s="3">
        <v>11941903.199999999</v>
      </c>
      <c r="C469" s="3">
        <f>B469+[1]Pools!$C$4*1000000</f>
        <v>13836903.199999999</v>
      </c>
      <c r="D469" s="3">
        <v>96441.2</v>
      </c>
      <c r="E469" s="25">
        <v>465</v>
      </c>
      <c r="F469" s="10">
        <f t="shared" si="28"/>
        <v>893561.94999999925</v>
      </c>
      <c r="G469" s="10">
        <f t="shared" si="29"/>
        <v>428776.94999999925</v>
      </c>
      <c r="H469" s="10">
        <f t="shared" si="30"/>
        <v>13836903.199999999</v>
      </c>
      <c r="I469" s="53">
        <f t="shared" si="31"/>
        <v>3602</v>
      </c>
    </row>
    <row r="470" spans="1:9" x14ac:dyDescent="0.35">
      <c r="A470" s="21">
        <v>3602.5</v>
      </c>
      <c r="B470" s="3">
        <v>11990189.689999999</v>
      </c>
      <c r="C470" s="3">
        <f>B470+[1]Pools!$C$4*1000000</f>
        <v>13885189.689999999</v>
      </c>
      <c r="D470" s="3">
        <v>96704.75</v>
      </c>
      <c r="E470" s="25">
        <v>466</v>
      </c>
      <c r="F470" s="10">
        <f t="shared" si="28"/>
        <v>895916.68999999948</v>
      </c>
      <c r="G470" s="10">
        <f t="shared" si="29"/>
        <v>429916.68999999948</v>
      </c>
      <c r="H470" s="10">
        <f t="shared" si="30"/>
        <v>13885189.689999999</v>
      </c>
      <c r="I470" s="53">
        <f t="shared" si="31"/>
        <v>3602.5</v>
      </c>
    </row>
    <row r="471" spans="1:9" x14ac:dyDescent="0.35">
      <c r="A471" s="21">
        <v>3603</v>
      </c>
      <c r="B471" s="3">
        <v>12038607.949999999</v>
      </c>
      <c r="C471" s="3">
        <f>B471+[1]Pools!$C$4*1000000</f>
        <v>13933607.949999999</v>
      </c>
      <c r="D471" s="3">
        <v>96968.299999900002</v>
      </c>
      <c r="E471" s="25">
        <v>467</v>
      </c>
      <c r="F471" s="10">
        <f t="shared" si="28"/>
        <v>898281.69999999925</v>
      </c>
      <c r="G471" s="10">
        <f t="shared" si="29"/>
        <v>431066.69999999925</v>
      </c>
      <c r="H471" s="10">
        <f t="shared" si="30"/>
        <v>13933607.949999999</v>
      </c>
      <c r="I471" s="53">
        <f t="shared" si="31"/>
        <v>3603</v>
      </c>
    </row>
    <row r="472" spans="1:9" x14ac:dyDescent="0.35">
      <c r="A472" s="21">
        <v>3603.5</v>
      </c>
      <c r="B472" s="3">
        <v>12087157.99</v>
      </c>
      <c r="C472" s="3">
        <f>B472+[1]Pools!$C$4*1000000</f>
        <v>13982157.99</v>
      </c>
      <c r="D472" s="3">
        <v>97231.849999900005</v>
      </c>
      <c r="E472" s="25">
        <v>468</v>
      </c>
      <c r="F472" s="10">
        <f t="shared" si="28"/>
        <v>900656.99000000022</v>
      </c>
      <c r="G472" s="10">
        <f t="shared" si="29"/>
        <v>432226.99000000022</v>
      </c>
      <c r="H472" s="10">
        <f t="shared" si="30"/>
        <v>13982157.99</v>
      </c>
      <c r="I472" s="53">
        <f t="shared" si="31"/>
        <v>3603.5</v>
      </c>
    </row>
    <row r="473" spans="1:9" x14ac:dyDescent="0.35">
      <c r="A473" s="21">
        <v>3604</v>
      </c>
      <c r="B473" s="3">
        <v>12135839.800000001</v>
      </c>
      <c r="C473" s="3">
        <f>B473+[1]Pools!$C$4*1000000</f>
        <v>14030839.800000001</v>
      </c>
      <c r="D473" s="3">
        <v>97495.399999899993</v>
      </c>
      <c r="E473" s="25">
        <v>469</v>
      </c>
      <c r="F473" s="10">
        <f t="shared" si="28"/>
        <v>903042.55000000075</v>
      </c>
      <c r="G473" s="10">
        <f t="shared" si="29"/>
        <v>433397.55000000075</v>
      </c>
      <c r="H473" s="10">
        <f t="shared" si="30"/>
        <v>14030839.800000001</v>
      </c>
      <c r="I473" s="53">
        <f t="shared" si="31"/>
        <v>3604</v>
      </c>
    </row>
    <row r="474" spans="1:9" x14ac:dyDescent="0.35">
      <c r="A474" s="21">
        <v>3604.5</v>
      </c>
      <c r="B474" s="3">
        <v>12184653.390000001</v>
      </c>
      <c r="C474" s="3">
        <f>B474+[1]Pools!$C$4*1000000</f>
        <v>14079653.390000001</v>
      </c>
      <c r="D474" s="3">
        <v>97758.950000099998</v>
      </c>
      <c r="E474" s="25">
        <v>470</v>
      </c>
      <c r="F474" s="10">
        <f t="shared" si="28"/>
        <v>905438.3900000006</v>
      </c>
      <c r="G474" s="10">
        <f t="shared" si="29"/>
        <v>434578.3900000006</v>
      </c>
      <c r="H474" s="10">
        <f t="shared" si="30"/>
        <v>14079653.390000001</v>
      </c>
      <c r="I474" s="53">
        <f t="shared" si="31"/>
        <v>3604.5</v>
      </c>
    </row>
    <row r="475" spans="1:9" x14ac:dyDescent="0.35">
      <c r="A475" s="21">
        <v>3605</v>
      </c>
      <c r="B475" s="3">
        <v>12233598.75</v>
      </c>
      <c r="C475" s="3">
        <f>B475+[1]Pools!$C$4*1000000</f>
        <v>14128598.75</v>
      </c>
      <c r="D475" s="3">
        <v>98022.500000100001</v>
      </c>
      <c r="E475" s="25">
        <v>471</v>
      </c>
      <c r="F475" s="10">
        <f t="shared" si="28"/>
        <v>907844.5</v>
      </c>
      <c r="G475" s="10">
        <f t="shared" si="29"/>
        <v>435764.3599999994</v>
      </c>
      <c r="H475" s="10">
        <f t="shared" si="30"/>
        <v>14128598.75</v>
      </c>
      <c r="I475" s="53">
        <f t="shared" si="31"/>
        <v>3605</v>
      </c>
    </row>
    <row r="476" spans="1:9" x14ac:dyDescent="0.35">
      <c r="A476" s="21">
        <v>3605.5</v>
      </c>
      <c r="B476" s="3">
        <v>12282675.890000001</v>
      </c>
      <c r="C476" s="3">
        <f>B476+[1]Pools!$C$4*1000000</f>
        <v>14177675.890000001</v>
      </c>
      <c r="D476" s="3">
        <v>98286.05</v>
      </c>
      <c r="E476" s="25">
        <v>472</v>
      </c>
      <c r="F476" s="10">
        <f t="shared" si="28"/>
        <v>910260.8900000006</v>
      </c>
      <c r="G476" s="10">
        <f t="shared" si="29"/>
        <v>436950.33999999985</v>
      </c>
      <c r="H476" s="10">
        <f t="shared" si="30"/>
        <v>14177675.890000001</v>
      </c>
      <c r="I476" s="53">
        <f t="shared" si="31"/>
        <v>3605.5</v>
      </c>
    </row>
    <row r="477" spans="1:9" x14ac:dyDescent="0.35">
      <c r="A477" s="21">
        <v>3606</v>
      </c>
      <c r="B477" s="3">
        <v>12331884.800000001</v>
      </c>
      <c r="C477" s="3">
        <f>B477+[1]Pools!$C$4*1000000</f>
        <v>14226884.800000001</v>
      </c>
      <c r="D477" s="3">
        <v>98549.6</v>
      </c>
      <c r="E477" s="25">
        <v>473</v>
      </c>
      <c r="F477" s="10">
        <f t="shared" si="28"/>
        <v>912687.55000000075</v>
      </c>
      <c r="G477" s="10">
        <f t="shared" si="29"/>
        <v>438136.31000000052</v>
      </c>
      <c r="H477" s="10">
        <f t="shared" si="30"/>
        <v>14226884.800000001</v>
      </c>
      <c r="I477" s="53">
        <f t="shared" si="31"/>
        <v>3606</v>
      </c>
    </row>
    <row r="478" spans="1:9" x14ac:dyDescent="0.35">
      <c r="A478" s="21">
        <v>3606.5</v>
      </c>
      <c r="B478" s="3">
        <v>12381225.49</v>
      </c>
      <c r="C478" s="3">
        <f>B478+[1]Pools!$C$4*1000000</f>
        <v>14276225.49</v>
      </c>
      <c r="D478" s="3">
        <v>98813.15</v>
      </c>
      <c r="E478" s="25">
        <v>474</v>
      </c>
      <c r="F478" s="10">
        <f t="shared" si="28"/>
        <v>915124.49000000022</v>
      </c>
      <c r="G478" s="10">
        <f t="shared" si="29"/>
        <v>439322.29000000097</v>
      </c>
      <c r="H478" s="10">
        <f t="shared" si="30"/>
        <v>14276225.49</v>
      </c>
      <c r="I478" s="53">
        <f t="shared" si="31"/>
        <v>3606.5</v>
      </c>
    </row>
    <row r="479" spans="1:9" x14ac:dyDescent="0.35">
      <c r="A479" s="21">
        <v>3607</v>
      </c>
      <c r="B479" s="3">
        <v>12430697.949999999</v>
      </c>
      <c r="C479" s="3">
        <f>B479+[1]Pools!$C$4*1000000</f>
        <v>14325697.949999999</v>
      </c>
      <c r="D479" s="3">
        <v>99076.7</v>
      </c>
      <c r="E479" s="25">
        <v>475</v>
      </c>
      <c r="F479" s="10">
        <f t="shared" si="28"/>
        <v>917571.69999999925</v>
      </c>
      <c r="G479" s="10">
        <f t="shared" si="29"/>
        <v>440508.25999999978</v>
      </c>
      <c r="H479" s="10">
        <f t="shared" si="30"/>
        <v>14325697.949999999</v>
      </c>
      <c r="I479" s="53">
        <f t="shared" si="31"/>
        <v>3607</v>
      </c>
    </row>
    <row r="480" spans="1:9" x14ac:dyDescent="0.35">
      <c r="A480" s="21">
        <v>3607.5</v>
      </c>
      <c r="B480" s="3">
        <v>12480302.189999999</v>
      </c>
      <c r="C480" s="3">
        <f>B480+[1]Pools!$C$4*1000000</f>
        <v>14375302.189999999</v>
      </c>
      <c r="D480" s="3">
        <v>99340.249999899999</v>
      </c>
      <c r="E480" s="25">
        <v>476</v>
      </c>
      <c r="F480" s="10">
        <f t="shared" si="28"/>
        <v>920029.18999999948</v>
      </c>
      <c r="G480" s="10">
        <f t="shared" si="29"/>
        <v>441694.24000000022</v>
      </c>
      <c r="H480" s="10">
        <f t="shared" si="30"/>
        <v>14375302.189999999</v>
      </c>
      <c r="I480" s="53">
        <f t="shared" si="31"/>
        <v>3607.5</v>
      </c>
    </row>
    <row r="481" spans="1:9" x14ac:dyDescent="0.35">
      <c r="A481" s="21">
        <v>3608</v>
      </c>
      <c r="B481" s="3">
        <v>12530038.199999999</v>
      </c>
      <c r="C481" s="3">
        <f>B481+[1]Pools!$C$4*1000000</f>
        <v>14425038.199999999</v>
      </c>
      <c r="D481" s="3">
        <v>99603.799999900002</v>
      </c>
      <c r="E481" s="25">
        <v>477</v>
      </c>
      <c r="F481" s="10">
        <f t="shared" si="28"/>
        <v>922496.94999999925</v>
      </c>
      <c r="G481" s="10">
        <f t="shared" si="29"/>
        <v>442880.20999999903</v>
      </c>
      <c r="H481" s="10">
        <f t="shared" si="30"/>
        <v>14425038.199999999</v>
      </c>
      <c r="I481" s="53">
        <f t="shared" si="31"/>
        <v>3608</v>
      </c>
    </row>
    <row r="482" spans="1:9" x14ac:dyDescent="0.35">
      <c r="A482" s="21">
        <v>3608.5</v>
      </c>
      <c r="B482" s="3">
        <v>12579905.99</v>
      </c>
      <c r="C482" s="3">
        <f>B482+[1]Pools!$C$4*1000000</f>
        <v>14474905.99</v>
      </c>
      <c r="D482" s="3">
        <v>99867.350000100007</v>
      </c>
      <c r="E482" s="25">
        <v>478</v>
      </c>
      <c r="F482" s="10">
        <f t="shared" si="28"/>
        <v>924974.99000000022</v>
      </c>
      <c r="G482" s="10">
        <f t="shared" si="29"/>
        <v>444066.18999999948</v>
      </c>
      <c r="H482" s="10">
        <f t="shared" si="30"/>
        <v>14474905.99</v>
      </c>
      <c r="I482" s="53">
        <f t="shared" si="31"/>
        <v>3608.5</v>
      </c>
    </row>
    <row r="483" spans="1:9" x14ac:dyDescent="0.35">
      <c r="A483" s="21">
        <v>3609</v>
      </c>
      <c r="B483" s="3">
        <v>12629905.550000001</v>
      </c>
      <c r="C483" s="3">
        <f>B483+[1]Pools!$C$4*1000000</f>
        <v>14524905.550000001</v>
      </c>
      <c r="D483" s="3">
        <v>100130.9</v>
      </c>
      <c r="E483" s="25">
        <v>479</v>
      </c>
      <c r="F483" s="10">
        <f t="shared" si="28"/>
        <v>927463.30000000075</v>
      </c>
      <c r="G483" s="10">
        <f t="shared" si="29"/>
        <v>445252.16000000015</v>
      </c>
      <c r="H483" s="10">
        <f t="shared" si="30"/>
        <v>14524905.550000001</v>
      </c>
      <c r="I483" s="53">
        <f t="shared" si="31"/>
        <v>3609</v>
      </c>
    </row>
    <row r="484" spans="1:9" x14ac:dyDescent="0.35">
      <c r="A484" s="21">
        <v>3609.5</v>
      </c>
      <c r="B484" s="3">
        <v>12680036.890000001</v>
      </c>
      <c r="C484" s="3">
        <f>B484+[1]Pools!$C$4*1000000</f>
        <v>14575036.890000001</v>
      </c>
      <c r="D484" s="3">
        <v>100394.45</v>
      </c>
      <c r="E484" s="25">
        <v>480</v>
      </c>
      <c r="F484" s="10">
        <f t="shared" si="28"/>
        <v>929961.8900000006</v>
      </c>
      <c r="G484" s="10">
        <f t="shared" si="29"/>
        <v>446438.1400000006</v>
      </c>
      <c r="H484" s="10">
        <f t="shared" si="30"/>
        <v>14575036.890000001</v>
      </c>
      <c r="I484" s="53">
        <f t="shared" si="31"/>
        <v>3609.5</v>
      </c>
    </row>
    <row r="485" spans="1:9" x14ac:dyDescent="0.35">
      <c r="A485" s="21">
        <v>3610</v>
      </c>
      <c r="B485" s="3">
        <v>12730300</v>
      </c>
      <c r="C485" s="3">
        <f>B485+[1]Pools!$C$4*1000000</f>
        <v>14625300</v>
      </c>
      <c r="D485" s="3">
        <v>100658</v>
      </c>
      <c r="E485" s="25">
        <v>481</v>
      </c>
      <c r="F485" s="10">
        <f t="shared" si="28"/>
        <v>932465.6099999994</v>
      </c>
      <c r="G485" s="10">
        <f t="shared" si="29"/>
        <v>447624.1099999994</v>
      </c>
      <c r="H485" s="10">
        <f t="shared" si="30"/>
        <v>14625300</v>
      </c>
      <c r="I485" s="53">
        <f t="shared" si="31"/>
        <v>3610</v>
      </c>
    </row>
    <row r="486" spans="1:9" x14ac:dyDescent="0.35">
      <c r="A486" s="21">
        <v>3610.5</v>
      </c>
      <c r="B486" s="3">
        <v>12780694.890000001</v>
      </c>
      <c r="C486" s="3">
        <f>B486+[1]Pools!$C$4*1000000</f>
        <v>14675694.890000001</v>
      </c>
      <c r="D486" s="3">
        <v>100921.55</v>
      </c>
      <c r="E486" s="25">
        <v>482</v>
      </c>
      <c r="F486" s="10">
        <f t="shared" si="28"/>
        <v>934969.33999999985</v>
      </c>
      <c r="G486" s="10">
        <f t="shared" si="29"/>
        <v>448810.08999999985</v>
      </c>
      <c r="H486" s="10">
        <f t="shared" si="30"/>
        <v>14675694.890000001</v>
      </c>
      <c r="I486" s="53">
        <f t="shared" si="31"/>
        <v>3610.5</v>
      </c>
    </row>
    <row r="487" spans="1:9" x14ac:dyDescent="0.35">
      <c r="A487" s="21">
        <v>3611</v>
      </c>
      <c r="B487" s="3">
        <v>12831221.550000001</v>
      </c>
      <c r="C487" s="3">
        <f>B487+[1]Pools!$C$4*1000000</f>
        <v>14726221.550000001</v>
      </c>
      <c r="D487" s="3">
        <v>101185.1</v>
      </c>
      <c r="E487" s="25">
        <v>483</v>
      </c>
      <c r="F487" s="10">
        <f t="shared" si="28"/>
        <v>937473.06000000052</v>
      </c>
      <c r="G487" s="10">
        <f t="shared" si="29"/>
        <v>449996.06000000052</v>
      </c>
      <c r="H487" s="10">
        <f t="shared" si="30"/>
        <v>14726221.550000001</v>
      </c>
      <c r="I487" s="53">
        <f t="shared" si="31"/>
        <v>3611</v>
      </c>
    </row>
    <row r="488" spans="1:9" x14ac:dyDescent="0.35">
      <c r="A488" s="21">
        <v>3611.5</v>
      </c>
      <c r="B488" s="3">
        <v>12881879.99</v>
      </c>
      <c r="C488" s="3">
        <f>B488+[1]Pools!$C$4*1000000</f>
        <v>14776879.99</v>
      </c>
      <c r="D488" s="3">
        <v>101448.65</v>
      </c>
      <c r="E488" s="25">
        <v>484</v>
      </c>
      <c r="F488" s="10">
        <f t="shared" si="28"/>
        <v>939976.79000000097</v>
      </c>
      <c r="G488" s="10">
        <f t="shared" si="29"/>
        <v>451182.04000000097</v>
      </c>
      <c r="H488" s="10">
        <f t="shared" si="30"/>
        <v>14776879.99</v>
      </c>
      <c r="I488" s="53">
        <f t="shared" si="31"/>
        <v>3611.5</v>
      </c>
    </row>
    <row r="489" spans="1:9" x14ac:dyDescent="0.35">
      <c r="A489" s="21">
        <v>3612</v>
      </c>
      <c r="B489" s="3">
        <v>12932670.199999999</v>
      </c>
      <c r="C489" s="3">
        <f>B489+[1]Pools!$C$4*1000000</f>
        <v>14827670.199999999</v>
      </c>
      <c r="D489" s="3">
        <v>101712.2</v>
      </c>
      <c r="E489" s="25">
        <v>485</v>
      </c>
      <c r="F489" s="10">
        <f t="shared" si="28"/>
        <v>942480.50999999978</v>
      </c>
      <c r="G489" s="10">
        <f t="shared" si="29"/>
        <v>452368.00999999978</v>
      </c>
      <c r="H489" s="10">
        <f t="shared" si="30"/>
        <v>14827670.199999999</v>
      </c>
      <c r="I489" s="53">
        <f t="shared" si="31"/>
        <v>3612</v>
      </c>
    </row>
    <row r="490" spans="1:9" x14ac:dyDescent="0.35">
      <c r="A490" s="21">
        <v>3612.5</v>
      </c>
      <c r="B490" s="3">
        <v>12983592.189999999</v>
      </c>
      <c r="C490" s="3">
        <f>B490+[1]Pools!$C$4*1000000</f>
        <v>14878592.189999999</v>
      </c>
      <c r="D490" s="3">
        <v>101975.75</v>
      </c>
      <c r="E490" s="25">
        <v>486</v>
      </c>
      <c r="F490" s="10">
        <f t="shared" si="28"/>
        <v>944984.24000000022</v>
      </c>
      <c r="G490" s="10">
        <f t="shared" si="29"/>
        <v>453553.99000000022</v>
      </c>
      <c r="H490" s="10">
        <f t="shared" si="30"/>
        <v>14878592.189999999</v>
      </c>
      <c r="I490" s="53">
        <f t="shared" si="31"/>
        <v>3612.5</v>
      </c>
    </row>
    <row r="491" spans="1:9" x14ac:dyDescent="0.35">
      <c r="A491" s="21">
        <v>3613</v>
      </c>
      <c r="B491" s="3">
        <v>13034645.949999999</v>
      </c>
      <c r="C491" s="3">
        <f>B491+[1]Pools!$C$4*1000000</f>
        <v>14929645.949999999</v>
      </c>
      <c r="D491" s="3">
        <v>102239.3</v>
      </c>
      <c r="E491" s="25">
        <v>487</v>
      </c>
      <c r="F491" s="10">
        <f t="shared" si="28"/>
        <v>947487.95999999903</v>
      </c>
      <c r="G491" s="10">
        <f t="shared" si="29"/>
        <v>454739.95999999903</v>
      </c>
      <c r="H491" s="10">
        <f t="shared" si="30"/>
        <v>14929645.949999999</v>
      </c>
      <c r="I491" s="53">
        <f t="shared" si="31"/>
        <v>3613</v>
      </c>
    </row>
    <row r="492" spans="1:9" x14ac:dyDescent="0.35">
      <c r="A492" s="21">
        <v>3613.5</v>
      </c>
      <c r="B492" s="3">
        <v>13085831.49</v>
      </c>
      <c r="C492" s="3">
        <f>B492+[1]Pools!$C$4*1000000</f>
        <v>14980831.49</v>
      </c>
      <c r="D492" s="3">
        <v>102502.85</v>
      </c>
      <c r="E492" s="25">
        <v>488</v>
      </c>
      <c r="F492" s="10">
        <f t="shared" si="28"/>
        <v>949991.68999999948</v>
      </c>
      <c r="G492" s="10">
        <f t="shared" si="29"/>
        <v>455925.93999999948</v>
      </c>
      <c r="H492" s="10">
        <f t="shared" si="30"/>
        <v>14980831.49</v>
      </c>
      <c r="I492" s="53">
        <f t="shared" si="31"/>
        <v>3613.5</v>
      </c>
    </row>
    <row r="493" spans="1:9" x14ac:dyDescent="0.35">
      <c r="A493" s="21">
        <v>3614</v>
      </c>
      <c r="B493" s="3">
        <v>13137148.800000001</v>
      </c>
      <c r="C493" s="3">
        <f>B493+[1]Pools!$C$4*1000000</f>
        <v>15032148.800000001</v>
      </c>
      <c r="D493" s="3">
        <v>102766.39999999999</v>
      </c>
      <c r="E493" s="25">
        <v>489</v>
      </c>
      <c r="F493" s="10">
        <f t="shared" si="28"/>
        <v>952495.41000000015</v>
      </c>
      <c r="G493" s="10">
        <f t="shared" si="29"/>
        <v>457111.91000000015</v>
      </c>
      <c r="H493" s="10">
        <f t="shared" si="30"/>
        <v>15032148.800000001</v>
      </c>
      <c r="I493" s="53">
        <f t="shared" si="31"/>
        <v>3614</v>
      </c>
    </row>
    <row r="494" spans="1:9" x14ac:dyDescent="0.35">
      <c r="A494" s="21">
        <v>3614.5</v>
      </c>
      <c r="B494" s="3">
        <v>13188597.890000001</v>
      </c>
      <c r="C494" s="3">
        <f>B494+[1]Pools!$C$4*1000000</f>
        <v>15083597.890000001</v>
      </c>
      <c r="D494" s="3">
        <v>103029.95</v>
      </c>
      <c r="E494" s="25">
        <v>490</v>
      </c>
      <c r="F494" s="10">
        <f t="shared" si="28"/>
        <v>954999.1400000006</v>
      </c>
      <c r="G494" s="10">
        <f t="shared" si="29"/>
        <v>458297.8900000006</v>
      </c>
      <c r="H494" s="10">
        <f t="shared" si="30"/>
        <v>15083597.890000001</v>
      </c>
      <c r="I494" s="53">
        <f t="shared" si="31"/>
        <v>3614.5</v>
      </c>
    </row>
    <row r="495" spans="1:9" x14ac:dyDescent="0.35">
      <c r="A495" s="21">
        <v>3615</v>
      </c>
      <c r="B495" s="3">
        <v>13240178.75</v>
      </c>
      <c r="C495" s="3">
        <f>B495+[1]Pools!$C$4*1000000</f>
        <v>15135178.75</v>
      </c>
      <c r="D495" s="3">
        <v>103293.5</v>
      </c>
      <c r="E495" s="25">
        <v>491</v>
      </c>
      <c r="F495" s="10">
        <f t="shared" si="28"/>
        <v>957502.8599999994</v>
      </c>
      <c r="G495" s="10">
        <f t="shared" si="29"/>
        <v>459483.8599999994</v>
      </c>
      <c r="H495" s="10">
        <f t="shared" si="30"/>
        <v>15135178.75</v>
      </c>
      <c r="I495" s="53">
        <f t="shared" si="31"/>
        <v>3615</v>
      </c>
    </row>
    <row r="496" spans="1:9" x14ac:dyDescent="0.35">
      <c r="A496" s="21">
        <v>3615.5</v>
      </c>
      <c r="B496" s="3">
        <v>13291891.390000001</v>
      </c>
      <c r="C496" s="3">
        <f>B496+[1]Pools!$C$4*1000000</f>
        <v>15186891.390000001</v>
      </c>
      <c r="D496" s="3">
        <v>103557.05</v>
      </c>
      <c r="E496" s="25">
        <v>492</v>
      </c>
      <c r="F496" s="10">
        <f t="shared" si="28"/>
        <v>960006.58999999985</v>
      </c>
      <c r="G496" s="10">
        <f t="shared" si="29"/>
        <v>460669.83999999985</v>
      </c>
      <c r="H496" s="10">
        <f t="shared" si="30"/>
        <v>15186891.390000001</v>
      </c>
      <c r="I496" s="53">
        <f t="shared" si="31"/>
        <v>3615.5</v>
      </c>
    </row>
    <row r="497" spans="1:9" x14ac:dyDescent="0.35">
      <c r="A497" s="21">
        <v>3616</v>
      </c>
      <c r="B497" s="3">
        <v>13343735.800000001</v>
      </c>
      <c r="C497" s="3">
        <f>B497+[1]Pools!$C$4*1000000</f>
        <v>15238735.800000001</v>
      </c>
      <c r="D497" s="3">
        <v>103820.6</v>
      </c>
      <c r="E497" s="25">
        <v>493</v>
      </c>
      <c r="F497" s="10">
        <f t="shared" si="28"/>
        <v>962510.31000000052</v>
      </c>
      <c r="G497" s="10">
        <f t="shared" si="29"/>
        <v>461855.81000000052</v>
      </c>
      <c r="H497" s="10">
        <f t="shared" si="30"/>
        <v>15238735.800000001</v>
      </c>
      <c r="I497" s="53">
        <f t="shared" si="31"/>
        <v>3616</v>
      </c>
    </row>
    <row r="498" spans="1:9" x14ac:dyDescent="0.35">
      <c r="A498" s="21">
        <v>3616.5</v>
      </c>
      <c r="B498" s="3">
        <v>13395711.99</v>
      </c>
      <c r="C498" s="3">
        <f>B498+[1]Pools!$C$4*1000000</f>
        <v>15290711.99</v>
      </c>
      <c r="D498" s="3">
        <v>104084.15</v>
      </c>
      <c r="E498" s="25">
        <v>494</v>
      </c>
      <c r="F498" s="10">
        <f t="shared" si="28"/>
        <v>965014.04000000097</v>
      </c>
      <c r="G498" s="10">
        <f t="shared" si="29"/>
        <v>463041.79000000097</v>
      </c>
      <c r="H498" s="10">
        <f t="shared" si="30"/>
        <v>15290711.99</v>
      </c>
      <c r="I498" s="53">
        <f t="shared" si="31"/>
        <v>3616.5</v>
      </c>
    </row>
    <row r="499" spans="1:9" x14ac:dyDescent="0.35">
      <c r="A499" s="21">
        <v>3617</v>
      </c>
      <c r="B499" s="3">
        <v>13447819.949999999</v>
      </c>
      <c r="C499" s="3">
        <f>B499+[1]Pools!$C$4*1000000</f>
        <v>15342819.949999999</v>
      </c>
      <c r="D499" s="3">
        <v>104347.7</v>
      </c>
      <c r="E499" s="25">
        <v>495</v>
      </c>
      <c r="F499" s="10">
        <f t="shared" si="28"/>
        <v>967517.75999999978</v>
      </c>
      <c r="G499" s="10">
        <f t="shared" si="29"/>
        <v>464227.75999999978</v>
      </c>
      <c r="H499" s="10">
        <f t="shared" si="30"/>
        <v>15342819.949999999</v>
      </c>
      <c r="I499" s="53">
        <f t="shared" si="31"/>
        <v>3617</v>
      </c>
    </row>
    <row r="500" spans="1:9" x14ac:dyDescent="0.35">
      <c r="A500" s="21">
        <v>3617.5</v>
      </c>
      <c r="B500" s="3">
        <v>13500059.689999999</v>
      </c>
      <c r="C500" s="3">
        <f>B500+[1]Pools!$C$4*1000000</f>
        <v>15395059.689999999</v>
      </c>
      <c r="D500" s="3">
        <v>104611.25</v>
      </c>
      <c r="E500" s="25">
        <v>496</v>
      </c>
      <c r="F500" s="10">
        <f t="shared" si="28"/>
        <v>970021.49000000022</v>
      </c>
      <c r="G500" s="10">
        <f t="shared" si="29"/>
        <v>465413.74000000022</v>
      </c>
      <c r="H500" s="10">
        <f t="shared" si="30"/>
        <v>15395059.689999999</v>
      </c>
      <c r="I500" s="53">
        <f t="shared" si="31"/>
        <v>3617.5</v>
      </c>
    </row>
    <row r="501" spans="1:9" x14ac:dyDescent="0.35">
      <c r="A501" s="21">
        <v>3618</v>
      </c>
      <c r="B501" s="3">
        <v>13552431.199999999</v>
      </c>
      <c r="C501" s="3">
        <f>B501+[1]Pools!$C$4*1000000</f>
        <v>15447431.199999999</v>
      </c>
      <c r="D501" s="3">
        <v>104874.8</v>
      </c>
      <c r="E501" s="25">
        <v>497</v>
      </c>
      <c r="F501" s="10">
        <f t="shared" si="28"/>
        <v>972525.20999999903</v>
      </c>
      <c r="G501" s="10">
        <f t="shared" si="29"/>
        <v>466599.70999999903</v>
      </c>
      <c r="H501" s="10">
        <f t="shared" si="30"/>
        <v>15447431.199999999</v>
      </c>
      <c r="I501" s="53">
        <f t="shared" si="31"/>
        <v>3618</v>
      </c>
    </row>
    <row r="502" spans="1:9" x14ac:dyDescent="0.35">
      <c r="A502" s="21">
        <v>3618.5</v>
      </c>
      <c r="B502" s="3">
        <v>13604934.49</v>
      </c>
      <c r="C502" s="3">
        <f>B502+[1]Pools!$C$4*1000000</f>
        <v>15499934.49</v>
      </c>
      <c r="D502" s="3">
        <v>105138.35</v>
      </c>
      <c r="E502" s="25">
        <v>498</v>
      </c>
      <c r="F502" s="10">
        <f t="shared" si="28"/>
        <v>975028.93999999948</v>
      </c>
      <c r="G502" s="10">
        <f t="shared" si="29"/>
        <v>467785.68999999948</v>
      </c>
      <c r="H502" s="10">
        <f t="shared" si="30"/>
        <v>15499934.49</v>
      </c>
      <c r="I502" s="53">
        <f t="shared" si="31"/>
        <v>3618.5</v>
      </c>
    </row>
    <row r="503" spans="1:9" x14ac:dyDescent="0.35">
      <c r="A503" s="21">
        <v>3619</v>
      </c>
      <c r="B503" s="3">
        <v>13657569.550000001</v>
      </c>
      <c r="C503" s="3">
        <f>B503+[1]Pools!$C$4*1000000</f>
        <v>15552569.550000001</v>
      </c>
      <c r="D503" s="3">
        <v>105401.9</v>
      </c>
      <c r="E503" s="25">
        <v>499</v>
      </c>
      <c r="F503" s="10">
        <f t="shared" si="28"/>
        <v>977532.66000000015</v>
      </c>
      <c r="G503" s="10">
        <f t="shared" si="29"/>
        <v>468971.66000000015</v>
      </c>
      <c r="H503" s="10">
        <f t="shared" si="30"/>
        <v>15552569.550000001</v>
      </c>
      <c r="I503" s="53">
        <f t="shared" si="31"/>
        <v>3619</v>
      </c>
    </row>
    <row r="504" spans="1:9" x14ac:dyDescent="0.35">
      <c r="A504" s="21">
        <v>3619.5</v>
      </c>
      <c r="B504" s="3">
        <v>13710336.390000001</v>
      </c>
      <c r="C504" s="3">
        <f>B504+[1]Pools!$C$4*1000000</f>
        <v>15605336.390000001</v>
      </c>
      <c r="D504" s="3">
        <v>105665.45</v>
      </c>
      <c r="E504" s="25">
        <v>500</v>
      </c>
      <c r="F504" s="10">
        <f t="shared" si="28"/>
        <v>980036.3900000006</v>
      </c>
      <c r="G504" s="10">
        <f t="shared" si="29"/>
        <v>470157.6400000006</v>
      </c>
      <c r="H504" s="10">
        <f t="shared" si="30"/>
        <v>15605336.390000001</v>
      </c>
      <c r="I504" s="53">
        <f t="shared" si="31"/>
        <v>3619.5</v>
      </c>
    </row>
    <row r="505" spans="1:9" x14ac:dyDescent="0.35">
      <c r="A505" s="21">
        <v>3620</v>
      </c>
      <c r="B505" s="3">
        <v>13763235</v>
      </c>
      <c r="C505" s="3">
        <f>B505+[1]Pools!$C$4*1000000</f>
        <v>15658235</v>
      </c>
      <c r="D505" s="3">
        <v>105929</v>
      </c>
      <c r="E505" s="25">
        <v>501</v>
      </c>
      <c r="F505" s="10">
        <f t="shared" si="28"/>
        <v>982540.1099999994</v>
      </c>
      <c r="G505" s="10">
        <f t="shared" si="29"/>
        <v>471343.6099999994</v>
      </c>
      <c r="H505" s="10">
        <f t="shared" si="30"/>
        <v>15658235</v>
      </c>
      <c r="I505" s="53">
        <f t="shared" si="31"/>
        <v>3620</v>
      </c>
    </row>
    <row r="506" spans="1:9" x14ac:dyDescent="0.35">
      <c r="A506" s="21">
        <v>3620.5</v>
      </c>
      <c r="B506" s="3">
        <v>13816275.279999999</v>
      </c>
      <c r="C506" s="3">
        <f>B506+[1]Pools!$C$4*1000000</f>
        <v>15711275.279999999</v>
      </c>
      <c r="D506" s="3">
        <v>106232.12</v>
      </c>
      <c r="E506" s="25">
        <v>502</v>
      </c>
      <c r="F506" s="10">
        <f t="shared" si="28"/>
        <v>985053.72999999858</v>
      </c>
      <c r="G506" s="10">
        <f t="shared" si="29"/>
        <v>472539.47999999858</v>
      </c>
      <c r="H506" s="10">
        <f t="shared" si="30"/>
        <v>15711275.279999999</v>
      </c>
      <c r="I506" s="53">
        <f t="shared" si="31"/>
        <v>3620.5</v>
      </c>
    </row>
    <row r="507" spans="1:9" x14ac:dyDescent="0.35">
      <c r="A507" s="21">
        <v>3621</v>
      </c>
      <c r="B507" s="3">
        <v>13869467.119999999</v>
      </c>
      <c r="C507" s="3">
        <f>B507+[1]Pools!$C$4*1000000</f>
        <v>15764467.119999999</v>
      </c>
      <c r="D507" s="3">
        <v>106535.25</v>
      </c>
      <c r="E507" s="25">
        <v>503</v>
      </c>
      <c r="F507" s="10">
        <f t="shared" si="28"/>
        <v>987587.12999999896</v>
      </c>
      <c r="G507" s="10">
        <f t="shared" si="29"/>
        <v>473755.12999999896</v>
      </c>
      <c r="H507" s="10">
        <f t="shared" si="30"/>
        <v>15764467.119999999</v>
      </c>
      <c r="I507" s="53">
        <f t="shared" si="31"/>
        <v>3621</v>
      </c>
    </row>
    <row r="508" spans="1:9" x14ac:dyDescent="0.35">
      <c r="A508" s="21">
        <v>3621.5</v>
      </c>
      <c r="B508" s="3">
        <v>13922810.529999999</v>
      </c>
      <c r="C508" s="3">
        <f>B508+[1]Pools!$C$4*1000000</f>
        <v>15817810.529999999</v>
      </c>
      <c r="D508" s="3">
        <v>106838.37</v>
      </c>
      <c r="E508" s="25">
        <v>504</v>
      </c>
      <c r="F508" s="10">
        <f t="shared" si="28"/>
        <v>990140.33000000007</v>
      </c>
      <c r="G508" s="10">
        <f t="shared" si="29"/>
        <v>474990.58000000007</v>
      </c>
      <c r="H508" s="10">
        <f t="shared" si="30"/>
        <v>15817810.529999999</v>
      </c>
      <c r="I508" s="53">
        <f t="shared" si="31"/>
        <v>3621.5</v>
      </c>
    </row>
    <row r="509" spans="1:9" x14ac:dyDescent="0.35">
      <c r="A509" s="21">
        <v>3622</v>
      </c>
      <c r="B509" s="3">
        <v>13976305.5</v>
      </c>
      <c r="C509" s="3">
        <f>B509+[1]Pools!$C$4*1000000</f>
        <v>15871305.5</v>
      </c>
      <c r="D509" s="3">
        <v>107141.5</v>
      </c>
      <c r="E509" s="25">
        <v>505</v>
      </c>
      <c r="F509" s="10">
        <f t="shared" si="28"/>
        <v>992713.31000000052</v>
      </c>
      <c r="G509" s="10">
        <f t="shared" si="29"/>
        <v>476245.81000000052</v>
      </c>
      <c r="H509" s="10">
        <f t="shared" si="30"/>
        <v>15871305.5</v>
      </c>
      <c r="I509" s="53">
        <f t="shared" si="31"/>
        <v>3622</v>
      </c>
    </row>
    <row r="510" spans="1:9" x14ac:dyDescent="0.35">
      <c r="A510" s="21">
        <v>3622.5</v>
      </c>
      <c r="B510" s="3">
        <v>14029952.029999999</v>
      </c>
      <c r="C510" s="3">
        <f>B510+[1]Pools!$C$4*1000000</f>
        <v>15924952.029999999</v>
      </c>
      <c r="D510" s="3">
        <v>107444.62</v>
      </c>
      <c r="E510" s="25">
        <v>506</v>
      </c>
      <c r="F510" s="10">
        <f t="shared" si="28"/>
        <v>995306.08000000007</v>
      </c>
      <c r="G510" s="10">
        <f t="shared" si="29"/>
        <v>477520.83000000007</v>
      </c>
      <c r="H510" s="10">
        <f t="shared" si="30"/>
        <v>15924952.029999999</v>
      </c>
      <c r="I510" s="53">
        <f t="shared" si="31"/>
        <v>3622.5</v>
      </c>
    </row>
    <row r="511" spans="1:9" x14ac:dyDescent="0.35">
      <c r="A511" s="21">
        <v>3623</v>
      </c>
      <c r="B511" s="3">
        <v>14083750.119999999</v>
      </c>
      <c r="C511" s="3">
        <f>B511+[1]Pools!$C$4*1000000</f>
        <v>15978750.119999999</v>
      </c>
      <c r="D511" s="3">
        <v>107747.75</v>
      </c>
      <c r="E511" s="25">
        <v>507</v>
      </c>
      <c r="F511" s="10">
        <f t="shared" si="28"/>
        <v>997918.62999999896</v>
      </c>
      <c r="G511" s="10">
        <f t="shared" si="29"/>
        <v>478815.62999999896</v>
      </c>
      <c r="H511" s="10">
        <f t="shared" si="30"/>
        <v>15978750.119999999</v>
      </c>
      <c r="I511" s="53">
        <f t="shared" si="31"/>
        <v>3623</v>
      </c>
    </row>
    <row r="512" spans="1:9" x14ac:dyDescent="0.35">
      <c r="A512" s="21">
        <v>3623.5</v>
      </c>
      <c r="B512" s="3">
        <v>14137699.779999999</v>
      </c>
      <c r="C512" s="3">
        <f>B512+[1]Pools!$C$4*1000000</f>
        <v>16032699.779999999</v>
      </c>
      <c r="D512" s="3">
        <v>108050.87</v>
      </c>
      <c r="E512" s="25">
        <v>508</v>
      </c>
      <c r="F512" s="10">
        <f t="shared" si="28"/>
        <v>1000550.9799999986</v>
      </c>
      <c r="G512" s="10">
        <f t="shared" si="29"/>
        <v>480130.22999999858</v>
      </c>
      <c r="H512" s="10">
        <f t="shared" si="30"/>
        <v>16032699.779999999</v>
      </c>
      <c r="I512" s="53">
        <f t="shared" si="31"/>
        <v>3623.5</v>
      </c>
    </row>
    <row r="513" spans="1:9" x14ac:dyDescent="0.35">
      <c r="A513" s="21">
        <v>3624</v>
      </c>
      <c r="B513" s="3">
        <v>14191801</v>
      </c>
      <c r="C513" s="3">
        <f>B513+[1]Pools!$C$4*1000000</f>
        <v>16086801</v>
      </c>
      <c r="D513" s="3">
        <v>108354</v>
      </c>
      <c r="E513" s="25">
        <v>509</v>
      </c>
      <c r="F513" s="10">
        <f t="shared" si="28"/>
        <v>1003203.1099999994</v>
      </c>
      <c r="G513" s="10">
        <f t="shared" si="29"/>
        <v>481464.6099999994</v>
      </c>
      <c r="H513" s="10">
        <f t="shared" si="30"/>
        <v>16086801</v>
      </c>
      <c r="I513" s="53">
        <f t="shared" si="31"/>
        <v>3624</v>
      </c>
    </row>
    <row r="514" spans="1:9" x14ac:dyDescent="0.35">
      <c r="A514" s="21">
        <v>3624.5</v>
      </c>
      <c r="B514" s="3">
        <v>14246053.779999999</v>
      </c>
      <c r="C514" s="3">
        <f>B514+[1]Pools!$C$4*1000000</f>
        <v>16141053.779999999</v>
      </c>
      <c r="D514" s="3">
        <v>108657.12</v>
      </c>
      <c r="E514" s="25">
        <v>510</v>
      </c>
      <c r="F514" s="10">
        <f t="shared" si="28"/>
        <v>1005875.0299999993</v>
      </c>
      <c r="G514" s="10">
        <f t="shared" si="29"/>
        <v>482818.77999999933</v>
      </c>
      <c r="H514" s="10">
        <f t="shared" si="30"/>
        <v>16141053.779999999</v>
      </c>
      <c r="I514" s="53">
        <f t="shared" si="31"/>
        <v>3624.5</v>
      </c>
    </row>
    <row r="515" spans="1:9" x14ac:dyDescent="0.35">
      <c r="A515" s="21">
        <v>3625</v>
      </c>
      <c r="B515" s="3">
        <v>14300458.119999999</v>
      </c>
      <c r="C515" s="3">
        <f>B515+[1]Pools!$C$4*1000000</f>
        <v>16195458.119999999</v>
      </c>
      <c r="D515" s="3">
        <v>108960.25</v>
      </c>
      <c r="E515" s="25">
        <v>511</v>
      </c>
      <c r="F515" s="10">
        <f t="shared" si="28"/>
        <v>1008566.7299999986</v>
      </c>
      <c r="G515" s="10">
        <f t="shared" si="29"/>
        <v>484182.83999999985</v>
      </c>
      <c r="H515" s="10">
        <f t="shared" si="30"/>
        <v>16195458.119999999</v>
      </c>
      <c r="I515" s="53">
        <f t="shared" si="31"/>
        <v>3625</v>
      </c>
    </row>
    <row r="516" spans="1:9" x14ac:dyDescent="0.35">
      <c r="A516" s="21">
        <v>3625.5</v>
      </c>
      <c r="B516" s="3">
        <v>14355014.029999999</v>
      </c>
      <c r="C516" s="3">
        <f>B516+[1]Pools!$C$4*1000000</f>
        <v>16250014.029999999</v>
      </c>
      <c r="D516" s="3">
        <v>109263.37</v>
      </c>
      <c r="E516" s="25">
        <v>512</v>
      </c>
      <c r="F516" s="10">
        <f t="shared" si="28"/>
        <v>1011278.2299999986</v>
      </c>
      <c r="G516" s="10">
        <f t="shared" si="29"/>
        <v>485546.91000000015</v>
      </c>
      <c r="H516" s="10">
        <f t="shared" si="30"/>
        <v>16250014.029999999</v>
      </c>
      <c r="I516" s="53">
        <f t="shared" si="31"/>
        <v>3625.5</v>
      </c>
    </row>
    <row r="517" spans="1:9" x14ac:dyDescent="0.35">
      <c r="A517" s="21">
        <v>3626</v>
      </c>
      <c r="B517" s="3">
        <v>14409721.5</v>
      </c>
      <c r="C517" s="3">
        <f>B517+[1]Pools!$C$4*1000000</f>
        <v>16304721.5</v>
      </c>
      <c r="D517" s="3">
        <v>109566.5</v>
      </c>
      <c r="E517" s="25">
        <v>513</v>
      </c>
      <c r="F517" s="10">
        <f t="shared" si="28"/>
        <v>1014009.5099999998</v>
      </c>
      <c r="G517" s="10">
        <f t="shared" si="29"/>
        <v>486910.97000000067</v>
      </c>
      <c r="H517" s="10">
        <f t="shared" si="30"/>
        <v>16304721.5</v>
      </c>
      <c r="I517" s="53">
        <f t="shared" si="31"/>
        <v>3626</v>
      </c>
    </row>
    <row r="518" spans="1:9" x14ac:dyDescent="0.35">
      <c r="A518" s="21">
        <v>3626.5</v>
      </c>
      <c r="B518" s="3">
        <v>14464580.529999999</v>
      </c>
      <c r="C518" s="3">
        <f>B518+[1]Pools!$C$4*1000000</f>
        <v>16359580.529999999</v>
      </c>
      <c r="D518" s="3">
        <v>109869.62</v>
      </c>
      <c r="E518" s="25">
        <v>514</v>
      </c>
      <c r="F518" s="10">
        <f t="shared" ref="F518:F581" si="32">IF(A518-$F$2&lt;$A$5,NA(),B518-VLOOKUP(A518-$F$2,$A$5:$B$689,2))</f>
        <v>1016760.5800000001</v>
      </c>
      <c r="G518" s="10">
        <f t="shared" ref="G518:G581" si="33">IF($A518-G$2&lt;$A$5,NA(),$B518-VLOOKUP($A518-G$2,$A$5:$B$689,2))</f>
        <v>488275.02999999933</v>
      </c>
      <c r="H518" s="10">
        <f t="shared" ref="H518:H581" si="34">C518</f>
        <v>16359580.529999999</v>
      </c>
      <c r="I518" s="53">
        <f t="shared" ref="I518:I581" si="35">A518</f>
        <v>3626.5</v>
      </c>
    </row>
    <row r="519" spans="1:9" x14ac:dyDescent="0.35">
      <c r="A519" s="21">
        <v>3627</v>
      </c>
      <c r="B519" s="3">
        <v>14519591.119999999</v>
      </c>
      <c r="C519" s="3">
        <f>B519+[1]Pools!$C$4*1000000</f>
        <v>16414591.119999999</v>
      </c>
      <c r="D519" s="3">
        <v>110172.75</v>
      </c>
      <c r="E519" s="25">
        <v>515</v>
      </c>
      <c r="F519" s="10">
        <f t="shared" si="32"/>
        <v>1019531.4299999997</v>
      </c>
      <c r="G519" s="10">
        <f t="shared" si="33"/>
        <v>489639.08999999985</v>
      </c>
      <c r="H519" s="10">
        <f t="shared" si="34"/>
        <v>16414591.119999999</v>
      </c>
      <c r="I519" s="53">
        <f t="shared" si="35"/>
        <v>3627</v>
      </c>
    </row>
    <row r="520" spans="1:9" x14ac:dyDescent="0.35">
      <c r="A520" s="21">
        <v>3627.5</v>
      </c>
      <c r="B520" s="3">
        <v>14574753.279999999</v>
      </c>
      <c r="C520" s="3">
        <f>B520+[1]Pools!$C$4*1000000</f>
        <v>16469753.279999999</v>
      </c>
      <c r="D520" s="3">
        <v>110475.87</v>
      </c>
      <c r="E520" s="25">
        <v>516</v>
      </c>
      <c r="F520" s="10">
        <f t="shared" si="32"/>
        <v>1022322.0800000001</v>
      </c>
      <c r="G520" s="10">
        <f t="shared" si="33"/>
        <v>491003.16000000015</v>
      </c>
      <c r="H520" s="10">
        <f t="shared" si="34"/>
        <v>16469753.279999999</v>
      </c>
      <c r="I520" s="53">
        <f t="shared" si="35"/>
        <v>3627.5</v>
      </c>
    </row>
    <row r="521" spans="1:9" x14ac:dyDescent="0.35">
      <c r="A521" s="21">
        <v>3628</v>
      </c>
      <c r="B521" s="3">
        <v>14630067</v>
      </c>
      <c r="C521" s="3">
        <f>B521+[1]Pools!$C$4*1000000</f>
        <v>16525067</v>
      </c>
      <c r="D521" s="3">
        <v>110779</v>
      </c>
      <c r="E521" s="25">
        <v>517</v>
      </c>
      <c r="F521" s="10">
        <f t="shared" si="32"/>
        <v>1025132.5099999998</v>
      </c>
      <c r="G521" s="10">
        <f t="shared" si="33"/>
        <v>492367.22000000067</v>
      </c>
      <c r="H521" s="10">
        <f t="shared" si="34"/>
        <v>16525067</v>
      </c>
      <c r="I521" s="53">
        <f t="shared" si="35"/>
        <v>3628</v>
      </c>
    </row>
    <row r="522" spans="1:9" x14ac:dyDescent="0.35">
      <c r="A522" s="21">
        <v>3628.5</v>
      </c>
      <c r="B522" s="3">
        <v>14685532.279999999</v>
      </c>
      <c r="C522" s="3">
        <f>B522+[1]Pools!$C$4*1000000</f>
        <v>16580532.279999999</v>
      </c>
      <c r="D522" s="3">
        <v>111082.12</v>
      </c>
      <c r="E522" s="25">
        <v>518</v>
      </c>
      <c r="F522" s="10">
        <f t="shared" si="32"/>
        <v>1027962.7299999986</v>
      </c>
      <c r="G522" s="10">
        <f t="shared" si="33"/>
        <v>493731.27999999933</v>
      </c>
      <c r="H522" s="10">
        <f t="shared" si="34"/>
        <v>16580532.279999999</v>
      </c>
      <c r="I522" s="53">
        <f t="shared" si="35"/>
        <v>3628.5</v>
      </c>
    </row>
    <row r="523" spans="1:9" x14ac:dyDescent="0.35">
      <c r="A523" s="21">
        <v>3629</v>
      </c>
      <c r="B523" s="3">
        <v>14741149.119999999</v>
      </c>
      <c r="C523" s="3">
        <f>B523+[1]Pools!$C$4*1000000</f>
        <v>16636149.119999999</v>
      </c>
      <c r="D523" s="3">
        <v>111385.25</v>
      </c>
      <c r="E523" s="25">
        <v>519</v>
      </c>
      <c r="F523" s="10">
        <f t="shared" si="32"/>
        <v>1030812.7299999986</v>
      </c>
      <c r="G523" s="10">
        <f t="shared" si="33"/>
        <v>495095.33999999985</v>
      </c>
      <c r="H523" s="10">
        <f t="shared" si="34"/>
        <v>16636149.119999999</v>
      </c>
      <c r="I523" s="53">
        <f t="shared" si="35"/>
        <v>3629</v>
      </c>
    </row>
    <row r="524" spans="1:9" x14ac:dyDescent="0.35">
      <c r="A524" s="21">
        <v>3629.5</v>
      </c>
      <c r="B524" s="3">
        <v>14796917.529999999</v>
      </c>
      <c r="C524" s="3">
        <f>B524+[1]Pools!$C$4*1000000</f>
        <v>16691917.529999999</v>
      </c>
      <c r="D524" s="3">
        <v>111688.37</v>
      </c>
      <c r="E524" s="25">
        <v>520</v>
      </c>
      <c r="F524" s="10">
        <f t="shared" si="32"/>
        <v>1033682.5299999993</v>
      </c>
      <c r="G524" s="10">
        <f t="shared" si="33"/>
        <v>496459.41000000015</v>
      </c>
      <c r="H524" s="10">
        <f t="shared" si="34"/>
        <v>16691917.529999999</v>
      </c>
      <c r="I524" s="53">
        <f t="shared" si="35"/>
        <v>3629.5</v>
      </c>
    </row>
    <row r="525" spans="1:9" x14ac:dyDescent="0.35">
      <c r="A525" s="21">
        <v>3630</v>
      </c>
      <c r="B525" s="3">
        <v>14852837.5</v>
      </c>
      <c r="C525" s="3">
        <f>B525+[1]Pools!$C$4*1000000</f>
        <v>16747837.5</v>
      </c>
      <c r="D525" s="3">
        <v>111991.5</v>
      </c>
      <c r="E525" s="25">
        <v>521</v>
      </c>
      <c r="F525" s="10">
        <f t="shared" si="32"/>
        <v>1036562.2200000007</v>
      </c>
      <c r="G525" s="10">
        <f t="shared" si="33"/>
        <v>497823.47000000067</v>
      </c>
      <c r="H525" s="10">
        <f t="shared" si="34"/>
        <v>16747837.5</v>
      </c>
      <c r="I525" s="53">
        <f t="shared" si="35"/>
        <v>3630</v>
      </c>
    </row>
    <row r="526" spans="1:9" x14ac:dyDescent="0.35">
      <c r="A526" s="21">
        <v>3630.5</v>
      </c>
      <c r="B526" s="3">
        <v>14908909.029999999</v>
      </c>
      <c r="C526" s="3">
        <f>B526+[1]Pools!$C$4*1000000</f>
        <v>16803909.030000001</v>
      </c>
      <c r="D526" s="3">
        <v>112294.62</v>
      </c>
      <c r="E526" s="25">
        <v>522</v>
      </c>
      <c r="F526" s="10">
        <f t="shared" si="32"/>
        <v>1039441.9100000001</v>
      </c>
      <c r="G526" s="10">
        <f t="shared" si="33"/>
        <v>499187.52999999933</v>
      </c>
      <c r="H526" s="10">
        <f t="shared" si="34"/>
        <v>16803909.030000001</v>
      </c>
      <c r="I526" s="53">
        <f t="shared" si="35"/>
        <v>3630.5</v>
      </c>
    </row>
    <row r="527" spans="1:9" x14ac:dyDescent="0.35">
      <c r="A527" s="21">
        <v>3631</v>
      </c>
      <c r="B527" s="3">
        <v>14965132.119999999</v>
      </c>
      <c r="C527" s="3">
        <f>B527+[1]Pools!$C$4*1000000</f>
        <v>16860132.119999997</v>
      </c>
      <c r="D527" s="3">
        <v>112597.75</v>
      </c>
      <c r="E527" s="25">
        <v>523</v>
      </c>
      <c r="F527" s="10">
        <f t="shared" si="32"/>
        <v>1042321.5899999999</v>
      </c>
      <c r="G527" s="10">
        <f t="shared" si="33"/>
        <v>500551.58999999985</v>
      </c>
      <c r="H527" s="10">
        <f t="shared" si="34"/>
        <v>16860132.119999997</v>
      </c>
      <c r="I527" s="53">
        <f t="shared" si="35"/>
        <v>3631</v>
      </c>
    </row>
    <row r="528" spans="1:9" x14ac:dyDescent="0.35">
      <c r="A528" s="21">
        <v>3631.5</v>
      </c>
      <c r="B528" s="3">
        <v>15021506.779999999</v>
      </c>
      <c r="C528" s="3">
        <f>B528+[1]Pools!$C$4*1000000</f>
        <v>16916506.780000001</v>
      </c>
      <c r="D528" s="3">
        <v>112900.87</v>
      </c>
      <c r="E528" s="25">
        <v>524</v>
      </c>
      <c r="F528" s="10">
        <f t="shared" si="32"/>
        <v>1045201.2799999993</v>
      </c>
      <c r="G528" s="10">
        <f t="shared" si="33"/>
        <v>501915.66000000015</v>
      </c>
      <c r="H528" s="10">
        <f t="shared" si="34"/>
        <v>16916506.780000001</v>
      </c>
      <c r="I528" s="53">
        <f t="shared" si="35"/>
        <v>3631.5</v>
      </c>
    </row>
    <row r="529" spans="1:9" x14ac:dyDescent="0.35">
      <c r="A529" s="21">
        <v>3632</v>
      </c>
      <c r="B529" s="3">
        <v>15078033</v>
      </c>
      <c r="C529" s="3">
        <f>B529+[1]Pools!$C$4*1000000</f>
        <v>16973033</v>
      </c>
      <c r="D529" s="3">
        <v>113204</v>
      </c>
      <c r="E529" s="25">
        <v>525</v>
      </c>
      <c r="F529" s="10">
        <f t="shared" si="32"/>
        <v>1048080.9700000007</v>
      </c>
      <c r="G529" s="10">
        <f t="shared" si="33"/>
        <v>503279.72000000067</v>
      </c>
      <c r="H529" s="10">
        <f t="shared" si="34"/>
        <v>16973033</v>
      </c>
      <c r="I529" s="53">
        <f t="shared" si="35"/>
        <v>3632</v>
      </c>
    </row>
    <row r="530" spans="1:9" x14ac:dyDescent="0.35">
      <c r="A530" s="21">
        <v>3632.5</v>
      </c>
      <c r="B530" s="3">
        <v>15134710.779999999</v>
      </c>
      <c r="C530" s="3">
        <f>B530+[1]Pools!$C$4*1000000</f>
        <v>17029710.780000001</v>
      </c>
      <c r="D530" s="3">
        <v>113507.12</v>
      </c>
      <c r="E530" s="25">
        <v>526</v>
      </c>
      <c r="F530" s="10">
        <f t="shared" si="32"/>
        <v>1050960.6600000001</v>
      </c>
      <c r="G530" s="10">
        <f t="shared" si="33"/>
        <v>504643.77999999933</v>
      </c>
      <c r="H530" s="10">
        <f t="shared" si="34"/>
        <v>17029710.780000001</v>
      </c>
      <c r="I530" s="53">
        <f t="shared" si="35"/>
        <v>3632.5</v>
      </c>
    </row>
    <row r="531" spans="1:9" x14ac:dyDescent="0.35">
      <c r="A531" s="21">
        <v>3633</v>
      </c>
      <c r="B531" s="3">
        <v>15191540.119999999</v>
      </c>
      <c r="C531" s="3">
        <f>B531+[1]Pools!$C$4*1000000</f>
        <v>17086540.119999997</v>
      </c>
      <c r="D531" s="3">
        <v>113810.25</v>
      </c>
      <c r="E531" s="25">
        <v>527</v>
      </c>
      <c r="F531" s="10">
        <f t="shared" si="32"/>
        <v>1053840.3399999999</v>
      </c>
      <c r="G531" s="10">
        <f t="shared" si="33"/>
        <v>506007.83999999985</v>
      </c>
      <c r="H531" s="10">
        <f t="shared" si="34"/>
        <v>17086540.119999997</v>
      </c>
      <c r="I531" s="53">
        <f t="shared" si="35"/>
        <v>3633</v>
      </c>
    </row>
    <row r="532" spans="1:9" x14ac:dyDescent="0.35">
      <c r="A532" s="21">
        <v>3633.5</v>
      </c>
      <c r="B532" s="3">
        <v>15248521.029999999</v>
      </c>
      <c r="C532" s="3">
        <f>B532+[1]Pools!$C$4*1000000</f>
        <v>17143521.030000001</v>
      </c>
      <c r="D532" s="3">
        <v>114113.37</v>
      </c>
      <c r="E532" s="25">
        <v>528</v>
      </c>
      <c r="F532" s="10">
        <f t="shared" si="32"/>
        <v>1056720.0299999993</v>
      </c>
      <c r="G532" s="10">
        <f t="shared" si="33"/>
        <v>507371.91000000015</v>
      </c>
      <c r="H532" s="10">
        <f t="shared" si="34"/>
        <v>17143521.030000001</v>
      </c>
      <c r="I532" s="53">
        <f t="shared" si="35"/>
        <v>3633.5</v>
      </c>
    </row>
    <row r="533" spans="1:9" x14ac:dyDescent="0.35">
      <c r="A533" s="21">
        <v>3634</v>
      </c>
      <c r="B533" s="3">
        <v>15305653.5</v>
      </c>
      <c r="C533" s="3">
        <f>B533+[1]Pools!$C$4*1000000</f>
        <v>17200653.5</v>
      </c>
      <c r="D533" s="3">
        <v>114416.5</v>
      </c>
      <c r="E533" s="25">
        <v>529</v>
      </c>
      <c r="F533" s="10">
        <f t="shared" si="32"/>
        <v>1059599.7200000007</v>
      </c>
      <c r="G533" s="10">
        <f t="shared" si="33"/>
        <v>508735.97000000067</v>
      </c>
      <c r="H533" s="10">
        <f t="shared" si="34"/>
        <v>17200653.5</v>
      </c>
      <c r="I533" s="53">
        <f t="shared" si="35"/>
        <v>3634</v>
      </c>
    </row>
    <row r="534" spans="1:9" x14ac:dyDescent="0.35">
      <c r="A534" s="21">
        <v>3634.5</v>
      </c>
      <c r="B534" s="3">
        <v>15362937.529999999</v>
      </c>
      <c r="C534" s="3">
        <f>B534+[1]Pools!$C$4*1000000</f>
        <v>17257937.530000001</v>
      </c>
      <c r="D534" s="3">
        <v>114719.62</v>
      </c>
      <c r="E534" s="25">
        <v>530</v>
      </c>
      <c r="F534" s="10">
        <f t="shared" si="32"/>
        <v>1062479.4100000001</v>
      </c>
      <c r="G534" s="10">
        <f t="shared" si="33"/>
        <v>510100.02999999933</v>
      </c>
      <c r="H534" s="10">
        <f t="shared" si="34"/>
        <v>17257937.530000001</v>
      </c>
      <c r="I534" s="53">
        <f t="shared" si="35"/>
        <v>3634.5</v>
      </c>
    </row>
    <row r="535" spans="1:9" x14ac:dyDescent="0.35">
      <c r="A535" s="21">
        <v>3635</v>
      </c>
      <c r="B535" s="3">
        <v>15420373.119999999</v>
      </c>
      <c r="C535" s="3">
        <f>B535+[1]Pools!$C$4*1000000</f>
        <v>17315373.119999997</v>
      </c>
      <c r="D535" s="3">
        <v>115022.75</v>
      </c>
      <c r="E535" s="25">
        <v>531</v>
      </c>
      <c r="F535" s="10">
        <f t="shared" si="32"/>
        <v>1065359.0899999999</v>
      </c>
      <c r="G535" s="10">
        <f t="shared" si="33"/>
        <v>511464.08999999985</v>
      </c>
      <c r="H535" s="10">
        <f t="shared" si="34"/>
        <v>17315373.119999997</v>
      </c>
      <c r="I535" s="53">
        <f t="shared" si="35"/>
        <v>3635</v>
      </c>
    </row>
    <row r="536" spans="1:9" x14ac:dyDescent="0.35">
      <c r="A536" s="21">
        <v>3635.5</v>
      </c>
      <c r="B536" s="3">
        <v>15477960.279999999</v>
      </c>
      <c r="C536" s="3">
        <f>B536+[1]Pools!$C$4*1000000</f>
        <v>17372960.280000001</v>
      </c>
      <c r="D536" s="3">
        <v>115325.87</v>
      </c>
      <c r="E536" s="25">
        <v>532</v>
      </c>
      <c r="F536" s="10">
        <f t="shared" si="32"/>
        <v>1068238.7799999993</v>
      </c>
      <c r="G536" s="10">
        <f t="shared" si="33"/>
        <v>512828.16000000015</v>
      </c>
      <c r="H536" s="10">
        <f t="shared" si="34"/>
        <v>17372960.280000001</v>
      </c>
      <c r="I536" s="53">
        <f t="shared" si="35"/>
        <v>3635.5</v>
      </c>
    </row>
    <row r="537" spans="1:9" x14ac:dyDescent="0.35">
      <c r="A537" s="21">
        <v>3636</v>
      </c>
      <c r="B537" s="3">
        <v>15535699</v>
      </c>
      <c r="C537" s="3">
        <f>B537+[1]Pools!$C$4*1000000</f>
        <v>17430699</v>
      </c>
      <c r="D537" s="3">
        <v>115629</v>
      </c>
      <c r="E537" s="25">
        <v>533</v>
      </c>
      <c r="F537" s="10">
        <f t="shared" si="32"/>
        <v>1071118.4700000007</v>
      </c>
      <c r="G537" s="10">
        <f t="shared" si="33"/>
        <v>514192.22000000067</v>
      </c>
      <c r="H537" s="10">
        <f t="shared" si="34"/>
        <v>17430699</v>
      </c>
      <c r="I537" s="53">
        <f t="shared" si="35"/>
        <v>3636</v>
      </c>
    </row>
    <row r="538" spans="1:9" x14ac:dyDescent="0.35">
      <c r="A538" s="21">
        <v>3636.5</v>
      </c>
      <c r="B538" s="3">
        <v>15593589.279999999</v>
      </c>
      <c r="C538" s="3">
        <f>B538+[1]Pools!$C$4*1000000</f>
        <v>17488589.280000001</v>
      </c>
      <c r="D538" s="3">
        <v>115932.12</v>
      </c>
      <c r="E538" s="25">
        <v>534</v>
      </c>
      <c r="F538" s="10">
        <f t="shared" si="32"/>
        <v>1073998.1600000001</v>
      </c>
      <c r="G538" s="10">
        <f t="shared" si="33"/>
        <v>515556.27999999933</v>
      </c>
      <c r="H538" s="10">
        <f t="shared" si="34"/>
        <v>17488589.280000001</v>
      </c>
      <c r="I538" s="53">
        <f t="shared" si="35"/>
        <v>3636.5</v>
      </c>
    </row>
    <row r="539" spans="1:9" x14ac:dyDescent="0.35">
      <c r="A539" s="21">
        <v>3637</v>
      </c>
      <c r="B539" s="3">
        <v>15651631.119999999</v>
      </c>
      <c r="C539" s="3">
        <f>B539+[1]Pools!$C$4*1000000</f>
        <v>17546631.119999997</v>
      </c>
      <c r="D539" s="3">
        <v>116235.25</v>
      </c>
      <c r="E539" s="25">
        <v>535</v>
      </c>
      <c r="F539" s="10">
        <f t="shared" si="32"/>
        <v>1076877.8399999999</v>
      </c>
      <c r="G539" s="10">
        <f t="shared" si="33"/>
        <v>516920.33999999985</v>
      </c>
      <c r="H539" s="10">
        <f t="shared" si="34"/>
        <v>17546631.119999997</v>
      </c>
      <c r="I539" s="53">
        <f t="shared" si="35"/>
        <v>3637</v>
      </c>
    </row>
    <row r="540" spans="1:9" x14ac:dyDescent="0.35">
      <c r="A540" s="21">
        <v>3637.5</v>
      </c>
      <c r="B540" s="3">
        <v>15709824.529999999</v>
      </c>
      <c r="C540" s="3">
        <f>B540+[1]Pools!$C$4*1000000</f>
        <v>17604824.530000001</v>
      </c>
      <c r="D540" s="3">
        <v>116538.37</v>
      </c>
      <c r="E540" s="25">
        <v>536</v>
      </c>
      <c r="F540" s="10">
        <f t="shared" si="32"/>
        <v>1079757.5299999993</v>
      </c>
      <c r="G540" s="10">
        <f t="shared" si="33"/>
        <v>518284.41000000015</v>
      </c>
      <c r="H540" s="10">
        <f t="shared" si="34"/>
        <v>17604824.530000001</v>
      </c>
      <c r="I540" s="53">
        <f t="shared" si="35"/>
        <v>3637.5</v>
      </c>
    </row>
    <row r="541" spans="1:9" x14ac:dyDescent="0.35">
      <c r="A541" s="21">
        <v>3638</v>
      </c>
      <c r="B541" s="3">
        <v>15768169.5</v>
      </c>
      <c r="C541" s="3">
        <f>B541+[1]Pools!$C$4*1000000</f>
        <v>17663169.5</v>
      </c>
      <c r="D541" s="3">
        <v>116841.5</v>
      </c>
      <c r="E541" s="25">
        <v>537</v>
      </c>
      <c r="F541" s="10">
        <f t="shared" si="32"/>
        <v>1082637.2200000007</v>
      </c>
      <c r="G541" s="10">
        <f t="shared" si="33"/>
        <v>519648.47000000067</v>
      </c>
      <c r="H541" s="10">
        <f t="shared" si="34"/>
        <v>17663169.5</v>
      </c>
      <c r="I541" s="53">
        <f t="shared" si="35"/>
        <v>3638</v>
      </c>
    </row>
    <row r="542" spans="1:9" x14ac:dyDescent="0.35">
      <c r="A542" s="21">
        <v>3638.5</v>
      </c>
      <c r="B542" s="3">
        <v>15826666.029999999</v>
      </c>
      <c r="C542" s="3">
        <f>B542+[1]Pools!$C$4*1000000</f>
        <v>17721666.030000001</v>
      </c>
      <c r="D542" s="3">
        <v>117144.62</v>
      </c>
      <c r="E542" s="25">
        <v>538</v>
      </c>
      <c r="F542" s="10">
        <f t="shared" si="32"/>
        <v>1085516.9100000001</v>
      </c>
      <c r="G542" s="10">
        <f t="shared" si="33"/>
        <v>521012.52999999933</v>
      </c>
      <c r="H542" s="10">
        <f t="shared" si="34"/>
        <v>17721666.030000001</v>
      </c>
      <c r="I542" s="53">
        <f t="shared" si="35"/>
        <v>3638.5</v>
      </c>
    </row>
    <row r="543" spans="1:9" x14ac:dyDescent="0.35">
      <c r="A543" s="21">
        <v>3639</v>
      </c>
      <c r="B543" s="3">
        <v>15885314.119999999</v>
      </c>
      <c r="C543" s="3">
        <f>B543+[1]Pools!$C$4*1000000</f>
        <v>17780314.119999997</v>
      </c>
      <c r="D543" s="3">
        <v>117447.75</v>
      </c>
      <c r="E543" s="25">
        <v>539</v>
      </c>
      <c r="F543" s="10">
        <f t="shared" si="32"/>
        <v>1088396.5899999999</v>
      </c>
      <c r="G543" s="10">
        <f t="shared" si="33"/>
        <v>522376.58999999985</v>
      </c>
      <c r="H543" s="10">
        <f t="shared" si="34"/>
        <v>17780314.119999997</v>
      </c>
      <c r="I543" s="53">
        <f t="shared" si="35"/>
        <v>3639</v>
      </c>
    </row>
    <row r="544" spans="1:9" x14ac:dyDescent="0.35">
      <c r="A544" s="21">
        <v>3639.5</v>
      </c>
      <c r="B544" s="3">
        <v>15944113.779999999</v>
      </c>
      <c r="C544" s="3">
        <f>B544+[1]Pools!$C$4*1000000</f>
        <v>17839113.780000001</v>
      </c>
      <c r="D544" s="3">
        <v>117750.87</v>
      </c>
      <c r="E544" s="25">
        <v>540</v>
      </c>
      <c r="F544" s="10">
        <f t="shared" si="32"/>
        <v>1091276.2799999993</v>
      </c>
      <c r="G544" s="10">
        <f t="shared" si="33"/>
        <v>523740.66000000015</v>
      </c>
      <c r="H544" s="10">
        <f t="shared" si="34"/>
        <v>17839113.780000001</v>
      </c>
      <c r="I544" s="53">
        <f t="shared" si="35"/>
        <v>3639.5</v>
      </c>
    </row>
    <row r="545" spans="1:9" x14ac:dyDescent="0.35">
      <c r="A545" s="21">
        <v>3640</v>
      </c>
      <c r="B545" s="3">
        <v>16003065</v>
      </c>
      <c r="C545" s="3">
        <f>B545+[1]Pools!$C$4*1000000</f>
        <v>17898065</v>
      </c>
      <c r="D545" s="3">
        <v>118054</v>
      </c>
      <c r="E545" s="25">
        <v>541</v>
      </c>
      <c r="F545" s="10">
        <f t="shared" si="32"/>
        <v>1094155.9700000007</v>
      </c>
      <c r="G545" s="10">
        <f t="shared" si="33"/>
        <v>525104.72000000067</v>
      </c>
      <c r="H545" s="10">
        <f t="shared" si="34"/>
        <v>17898065</v>
      </c>
      <c r="I545" s="53">
        <f t="shared" si="35"/>
        <v>3640</v>
      </c>
    </row>
    <row r="546" spans="1:9" x14ac:dyDescent="0.35">
      <c r="A546" s="21">
        <v>3640.5</v>
      </c>
      <c r="B546" s="3">
        <v>16062172.279999999</v>
      </c>
      <c r="C546" s="3">
        <f>B546+[1]Pools!$C$4*1000000</f>
        <v>17957172.280000001</v>
      </c>
      <c r="D546" s="3">
        <v>118375.12</v>
      </c>
      <c r="E546" s="25">
        <v>542</v>
      </c>
      <c r="F546" s="10">
        <f t="shared" si="32"/>
        <v>1097040.1600000001</v>
      </c>
      <c r="G546" s="10">
        <f t="shared" si="33"/>
        <v>526473.27999999933</v>
      </c>
      <c r="H546" s="10">
        <f t="shared" si="34"/>
        <v>17957172.280000001</v>
      </c>
      <c r="I546" s="53">
        <f t="shared" si="35"/>
        <v>3640.5</v>
      </c>
    </row>
    <row r="547" spans="1:9" x14ac:dyDescent="0.35">
      <c r="A547" s="21">
        <v>3641</v>
      </c>
      <c r="B547" s="3">
        <v>16121440.119999999</v>
      </c>
      <c r="C547" s="3">
        <f>B547+[1]Pools!$C$4*1000000</f>
        <v>18016440.119999997</v>
      </c>
      <c r="D547" s="3">
        <v>118696.25</v>
      </c>
      <c r="E547" s="25">
        <v>543</v>
      </c>
      <c r="F547" s="10">
        <f t="shared" si="32"/>
        <v>1099933.3399999999</v>
      </c>
      <c r="G547" s="10">
        <f t="shared" si="33"/>
        <v>527850.83999999985</v>
      </c>
      <c r="H547" s="10">
        <f t="shared" si="34"/>
        <v>18016440.119999997</v>
      </c>
      <c r="I547" s="53">
        <f t="shared" si="35"/>
        <v>3641</v>
      </c>
    </row>
    <row r="548" spans="1:9" x14ac:dyDescent="0.35">
      <c r="A548" s="21">
        <v>3641.5</v>
      </c>
      <c r="B548" s="3">
        <v>16180868.529999999</v>
      </c>
      <c r="C548" s="3">
        <f>B548+[1]Pools!$C$4*1000000</f>
        <v>18075868.530000001</v>
      </c>
      <c r="D548" s="3">
        <v>119017.37</v>
      </c>
      <c r="E548" s="25">
        <v>544</v>
      </c>
      <c r="F548" s="10">
        <f t="shared" si="32"/>
        <v>1102835.5299999993</v>
      </c>
      <c r="G548" s="10">
        <f t="shared" si="33"/>
        <v>529237.41000000015</v>
      </c>
      <c r="H548" s="10">
        <f t="shared" si="34"/>
        <v>18075868.530000001</v>
      </c>
      <c r="I548" s="53">
        <f t="shared" si="35"/>
        <v>3641.5</v>
      </c>
    </row>
    <row r="549" spans="1:9" x14ac:dyDescent="0.35">
      <c r="A549" s="21">
        <v>3642</v>
      </c>
      <c r="B549" s="3">
        <v>16240457.5</v>
      </c>
      <c r="C549" s="3">
        <f>B549+[1]Pools!$C$4*1000000</f>
        <v>18135457.5</v>
      </c>
      <c r="D549" s="3">
        <v>119338.5</v>
      </c>
      <c r="E549" s="25">
        <v>545</v>
      </c>
      <c r="F549" s="10">
        <f t="shared" si="32"/>
        <v>1105746.7200000007</v>
      </c>
      <c r="G549" s="10">
        <f t="shared" si="33"/>
        <v>530632.97000000067</v>
      </c>
      <c r="H549" s="10">
        <f t="shared" si="34"/>
        <v>18135457.5</v>
      </c>
      <c r="I549" s="53">
        <f t="shared" si="35"/>
        <v>3642</v>
      </c>
    </row>
    <row r="550" spans="1:9" x14ac:dyDescent="0.35">
      <c r="A550" s="21">
        <v>3642.5</v>
      </c>
      <c r="B550" s="3">
        <v>16300207.029999999</v>
      </c>
      <c r="C550" s="3">
        <f>B550+[1]Pools!$C$4*1000000</f>
        <v>18195207.030000001</v>
      </c>
      <c r="D550" s="3">
        <v>119659.62</v>
      </c>
      <c r="E550" s="25">
        <v>546</v>
      </c>
      <c r="F550" s="10">
        <f t="shared" si="32"/>
        <v>1108666.9100000001</v>
      </c>
      <c r="G550" s="10">
        <f t="shared" si="33"/>
        <v>532037.52999999933</v>
      </c>
      <c r="H550" s="10">
        <f t="shared" si="34"/>
        <v>18195207.030000001</v>
      </c>
      <c r="I550" s="53">
        <f t="shared" si="35"/>
        <v>3642.5</v>
      </c>
    </row>
    <row r="551" spans="1:9" x14ac:dyDescent="0.35">
      <c r="A551" s="21">
        <v>3643</v>
      </c>
      <c r="B551" s="3">
        <v>16360117.119999999</v>
      </c>
      <c r="C551" s="3">
        <f>B551+[1]Pools!$C$4*1000000</f>
        <v>18255117.119999997</v>
      </c>
      <c r="D551" s="3">
        <v>119980.75</v>
      </c>
      <c r="E551" s="25">
        <v>547</v>
      </c>
      <c r="F551" s="10">
        <f t="shared" si="32"/>
        <v>1111596.0899999999</v>
      </c>
      <c r="G551" s="10">
        <f t="shared" si="33"/>
        <v>533451.08999999985</v>
      </c>
      <c r="H551" s="10">
        <f t="shared" si="34"/>
        <v>18255117.119999997</v>
      </c>
      <c r="I551" s="53">
        <f t="shared" si="35"/>
        <v>3643</v>
      </c>
    </row>
    <row r="552" spans="1:9" x14ac:dyDescent="0.35">
      <c r="A552" s="21">
        <v>3643.5</v>
      </c>
      <c r="B552" s="3">
        <v>16420187.779999999</v>
      </c>
      <c r="C552" s="3">
        <f>B552+[1]Pools!$C$4*1000000</f>
        <v>18315187.780000001</v>
      </c>
      <c r="D552" s="3">
        <v>120301.87</v>
      </c>
      <c r="E552" s="25">
        <v>548</v>
      </c>
      <c r="F552" s="10">
        <f t="shared" si="32"/>
        <v>1114534.2799999993</v>
      </c>
      <c r="G552" s="10">
        <f t="shared" si="33"/>
        <v>534873.66000000015</v>
      </c>
      <c r="H552" s="10">
        <f t="shared" si="34"/>
        <v>18315187.780000001</v>
      </c>
      <c r="I552" s="53">
        <f t="shared" si="35"/>
        <v>3643.5</v>
      </c>
    </row>
    <row r="553" spans="1:9" x14ac:dyDescent="0.35">
      <c r="A553" s="21">
        <v>3644</v>
      </c>
      <c r="B553" s="3">
        <v>16480419</v>
      </c>
      <c r="C553" s="3">
        <f>B553+[1]Pools!$C$4*1000000</f>
        <v>18375419</v>
      </c>
      <c r="D553" s="3">
        <v>120623</v>
      </c>
      <c r="E553" s="25">
        <v>549</v>
      </c>
      <c r="F553" s="10">
        <f t="shared" si="32"/>
        <v>1117481.4700000007</v>
      </c>
      <c r="G553" s="10">
        <f t="shared" si="33"/>
        <v>536305.22000000067</v>
      </c>
      <c r="H553" s="10">
        <f t="shared" si="34"/>
        <v>18375419</v>
      </c>
      <c r="I553" s="53">
        <f t="shared" si="35"/>
        <v>3644</v>
      </c>
    </row>
    <row r="554" spans="1:9" x14ac:dyDescent="0.35">
      <c r="A554" s="21">
        <v>3644.5</v>
      </c>
      <c r="B554" s="3">
        <v>16540810.779999999</v>
      </c>
      <c r="C554" s="3">
        <f>B554+[1]Pools!$C$4*1000000</f>
        <v>18435810.780000001</v>
      </c>
      <c r="D554" s="3">
        <v>120944.12</v>
      </c>
      <c r="E554" s="25">
        <v>550</v>
      </c>
      <c r="F554" s="10">
        <f t="shared" si="32"/>
        <v>1120437.6600000001</v>
      </c>
      <c r="G554" s="10">
        <f t="shared" si="33"/>
        <v>537745.77999999933</v>
      </c>
      <c r="H554" s="10">
        <f t="shared" si="34"/>
        <v>18435810.780000001</v>
      </c>
      <c r="I554" s="53">
        <f t="shared" si="35"/>
        <v>3644.5</v>
      </c>
    </row>
    <row r="555" spans="1:9" x14ac:dyDescent="0.35">
      <c r="A555" s="21">
        <v>3645</v>
      </c>
      <c r="B555" s="3">
        <v>16601363.119999999</v>
      </c>
      <c r="C555" s="3">
        <f>B555+[1]Pools!$C$4*1000000</f>
        <v>18496363.119999997</v>
      </c>
      <c r="D555" s="3">
        <v>121265.25</v>
      </c>
      <c r="E555" s="25">
        <v>551</v>
      </c>
      <c r="F555" s="10">
        <f t="shared" si="32"/>
        <v>1123402.8399999999</v>
      </c>
      <c r="G555" s="10">
        <f t="shared" si="33"/>
        <v>539190.83999999985</v>
      </c>
      <c r="H555" s="10">
        <f t="shared" si="34"/>
        <v>18496363.119999997</v>
      </c>
      <c r="I555" s="53">
        <f t="shared" si="35"/>
        <v>3645</v>
      </c>
    </row>
    <row r="556" spans="1:9" x14ac:dyDescent="0.35">
      <c r="A556" s="21">
        <v>3645.5</v>
      </c>
      <c r="B556" s="3">
        <v>16662076.029999999</v>
      </c>
      <c r="C556" s="3">
        <f>B556+[1]Pools!$C$4*1000000</f>
        <v>18557076.030000001</v>
      </c>
      <c r="D556" s="3">
        <v>121586.37</v>
      </c>
      <c r="E556" s="25">
        <v>552</v>
      </c>
      <c r="F556" s="10">
        <f t="shared" si="32"/>
        <v>1126377.0299999993</v>
      </c>
      <c r="G556" s="10">
        <f t="shared" si="33"/>
        <v>540635.91000000015</v>
      </c>
      <c r="H556" s="10">
        <f t="shared" si="34"/>
        <v>18557076.030000001</v>
      </c>
      <c r="I556" s="53">
        <f t="shared" si="35"/>
        <v>3645.5</v>
      </c>
    </row>
    <row r="557" spans="1:9" x14ac:dyDescent="0.35">
      <c r="A557" s="21">
        <v>3646</v>
      </c>
      <c r="B557" s="3">
        <v>16722949.5</v>
      </c>
      <c r="C557" s="3">
        <f>B557+[1]Pools!$C$4*1000000</f>
        <v>18617949.5</v>
      </c>
      <c r="D557" s="3">
        <v>121907.5</v>
      </c>
      <c r="E557" s="25">
        <v>553</v>
      </c>
      <c r="F557" s="10">
        <f t="shared" si="32"/>
        <v>1129360.2200000007</v>
      </c>
      <c r="G557" s="10">
        <f t="shared" si="33"/>
        <v>542080.97000000067</v>
      </c>
      <c r="H557" s="10">
        <f t="shared" si="34"/>
        <v>18617949.5</v>
      </c>
      <c r="I557" s="53">
        <f t="shared" si="35"/>
        <v>3646</v>
      </c>
    </row>
    <row r="558" spans="1:9" x14ac:dyDescent="0.35">
      <c r="A558" s="21">
        <v>3646.5</v>
      </c>
      <c r="B558" s="3">
        <v>16783983.530000001</v>
      </c>
      <c r="C558" s="3">
        <f>B558+[1]Pools!$C$4*1000000</f>
        <v>18678983.530000001</v>
      </c>
      <c r="D558" s="3">
        <v>122228.62</v>
      </c>
      <c r="E558" s="25">
        <v>554</v>
      </c>
      <c r="F558" s="10">
        <f t="shared" si="32"/>
        <v>1132352.410000002</v>
      </c>
      <c r="G558" s="10">
        <f t="shared" si="33"/>
        <v>543526.03000000119</v>
      </c>
      <c r="H558" s="10">
        <f t="shared" si="34"/>
        <v>18678983.530000001</v>
      </c>
      <c r="I558" s="53">
        <f t="shared" si="35"/>
        <v>3646.5</v>
      </c>
    </row>
    <row r="559" spans="1:9" x14ac:dyDescent="0.35">
      <c r="A559" s="21">
        <v>3647</v>
      </c>
      <c r="B559" s="3">
        <v>16845178.120000001</v>
      </c>
      <c r="C559" s="3">
        <f>B559+[1]Pools!$C$4*1000000</f>
        <v>18740178.120000001</v>
      </c>
      <c r="D559" s="3">
        <v>122549.75</v>
      </c>
      <c r="E559" s="25">
        <v>555</v>
      </c>
      <c r="F559" s="10">
        <f t="shared" si="32"/>
        <v>1135353.5900000017</v>
      </c>
      <c r="G559" s="10">
        <f t="shared" si="33"/>
        <v>544971.09000000171</v>
      </c>
      <c r="H559" s="10">
        <f t="shared" si="34"/>
        <v>18740178.120000001</v>
      </c>
      <c r="I559" s="53">
        <f t="shared" si="35"/>
        <v>3647</v>
      </c>
    </row>
    <row r="560" spans="1:9" x14ac:dyDescent="0.35">
      <c r="A560" s="21">
        <v>3647.5</v>
      </c>
      <c r="B560" s="3">
        <v>16906533.280000001</v>
      </c>
      <c r="C560" s="3">
        <f>B560+[1]Pools!$C$4*1000000</f>
        <v>18801533.280000001</v>
      </c>
      <c r="D560" s="3">
        <v>122870.87</v>
      </c>
      <c r="E560" s="25">
        <v>556</v>
      </c>
      <c r="F560" s="10">
        <f t="shared" si="32"/>
        <v>1138363.7800000012</v>
      </c>
      <c r="G560" s="10">
        <f t="shared" si="33"/>
        <v>546416.16000000201</v>
      </c>
      <c r="H560" s="10">
        <f t="shared" si="34"/>
        <v>18801533.280000001</v>
      </c>
      <c r="I560" s="53">
        <f t="shared" si="35"/>
        <v>3647.5</v>
      </c>
    </row>
    <row r="561" spans="1:9" x14ac:dyDescent="0.35">
      <c r="A561" s="21">
        <v>3648</v>
      </c>
      <c r="B561" s="3">
        <v>16968049</v>
      </c>
      <c r="C561" s="3">
        <f>B561+[1]Pools!$C$4*1000000</f>
        <v>18863049</v>
      </c>
      <c r="D561" s="3">
        <v>123192</v>
      </c>
      <c r="E561" s="25">
        <v>557</v>
      </c>
      <c r="F561" s="10">
        <f t="shared" si="32"/>
        <v>1141382.9700000007</v>
      </c>
      <c r="G561" s="10">
        <f t="shared" si="33"/>
        <v>547861.22000000067</v>
      </c>
      <c r="H561" s="10">
        <f t="shared" si="34"/>
        <v>18863049</v>
      </c>
      <c r="I561" s="53">
        <f t="shared" si="35"/>
        <v>3648</v>
      </c>
    </row>
    <row r="562" spans="1:9" x14ac:dyDescent="0.35">
      <c r="A562" s="21">
        <v>3648.5</v>
      </c>
      <c r="B562" s="3">
        <v>17029725.280000001</v>
      </c>
      <c r="C562" s="3">
        <f>B562+[1]Pools!$C$4*1000000</f>
        <v>18924725.280000001</v>
      </c>
      <c r="D562" s="3">
        <v>123513.12</v>
      </c>
      <c r="E562" s="25">
        <v>558</v>
      </c>
      <c r="F562" s="10">
        <f t="shared" si="32"/>
        <v>1144411.160000002</v>
      </c>
      <c r="G562" s="10">
        <f t="shared" si="33"/>
        <v>549306.28000000119</v>
      </c>
      <c r="H562" s="10">
        <f t="shared" si="34"/>
        <v>18924725.280000001</v>
      </c>
      <c r="I562" s="53">
        <f t="shared" si="35"/>
        <v>3648.5</v>
      </c>
    </row>
    <row r="563" spans="1:9" x14ac:dyDescent="0.35">
      <c r="A563" s="21">
        <v>3649</v>
      </c>
      <c r="B563" s="3">
        <v>17091562.120000001</v>
      </c>
      <c r="C563" s="3">
        <f>B563+[1]Pools!$C$4*1000000</f>
        <v>18986562.120000001</v>
      </c>
      <c r="D563" s="3">
        <v>123834.25</v>
      </c>
      <c r="E563" s="25">
        <v>559</v>
      </c>
      <c r="F563" s="10">
        <f t="shared" si="32"/>
        <v>1147448.3400000017</v>
      </c>
      <c r="G563" s="10">
        <f t="shared" si="33"/>
        <v>550751.34000000171</v>
      </c>
      <c r="H563" s="10">
        <f t="shared" si="34"/>
        <v>18986562.120000001</v>
      </c>
      <c r="I563" s="53">
        <f t="shared" si="35"/>
        <v>3649</v>
      </c>
    </row>
    <row r="564" spans="1:9" x14ac:dyDescent="0.35">
      <c r="A564" s="21">
        <v>3649.5</v>
      </c>
      <c r="B564" s="3">
        <v>17153559.530000001</v>
      </c>
      <c r="C564" s="3">
        <f>B564+[1]Pools!$C$4*1000000</f>
        <v>19048559.530000001</v>
      </c>
      <c r="D564" s="3">
        <v>124155.37</v>
      </c>
      <c r="E564" s="25">
        <v>560</v>
      </c>
      <c r="F564" s="10">
        <f t="shared" si="32"/>
        <v>1150494.5300000012</v>
      </c>
      <c r="G564" s="10">
        <f t="shared" si="33"/>
        <v>552196.41000000201</v>
      </c>
      <c r="H564" s="10">
        <f t="shared" si="34"/>
        <v>19048559.530000001</v>
      </c>
      <c r="I564" s="53">
        <f t="shared" si="35"/>
        <v>3649.5</v>
      </c>
    </row>
    <row r="565" spans="1:9" x14ac:dyDescent="0.35">
      <c r="A565" s="21">
        <v>3650</v>
      </c>
      <c r="B565" s="3">
        <v>17215717.5</v>
      </c>
      <c r="C565" s="3">
        <f>B565+[1]Pools!$C$4*1000000</f>
        <v>19110717.5</v>
      </c>
      <c r="D565" s="3">
        <v>124476.5</v>
      </c>
      <c r="E565" s="25">
        <v>561</v>
      </c>
      <c r="F565" s="10">
        <f t="shared" si="32"/>
        <v>1153545.2200000007</v>
      </c>
      <c r="G565" s="10">
        <f t="shared" si="33"/>
        <v>553641.47000000067</v>
      </c>
      <c r="H565" s="10">
        <f t="shared" si="34"/>
        <v>19110717.5</v>
      </c>
      <c r="I565" s="53">
        <f t="shared" si="35"/>
        <v>3650</v>
      </c>
    </row>
    <row r="566" spans="1:9" x14ac:dyDescent="0.35">
      <c r="A566" s="21">
        <v>3650.5</v>
      </c>
      <c r="B566" s="3">
        <v>17278036.030000001</v>
      </c>
      <c r="C566" s="3">
        <f>B566+[1]Pools!$C$4*1000000</f>
        <v>19173036.030000001</v>
      </c>
      <c r="D566" s="3">
        <v>124797.62</v>
      </c>
      <c r="E566" s="25">
        <v>562</v>
      </c>
      <c r="F566" s="10">
        <f t="shared" si="32"/>
        <v>1156595.910000002</v>
      </c>
      <c r="G566" s="10">
        <f t="shared" si="33"/>
        <v>555086.53000000119</v>
      </c>
      <c r="H566" s="10">
        <f t="shared" si="34"/>
        <v>19173036.030000001</v>
      </c>
      <c r="I566" s="53">
        <f t="shared" si="35"/>
        <v>3650.5</v>
      </c>
    </row>
    <row r="567" spans="1:9" x14ac:dyDescent="0.35">
      <c r="A567" s="21">
        <v>3651</v>
      </c>
      <c r="B567" s="3">
        <v>17340515.120000001</v>
      </c>
      <c r="C567" s="3">
        <f>B567+[1]Pools!$C$4*1000000</f>
        <v>19235515.120000001</v>
      </c>
      <c r="D567" s="3">
        <v>125118.75</v>
      </c>
      <c r="E567" s="25">
        <v>563</v>
      </c>
      <c r="F567" s="10">
        <f t="shared" si="32"/>
        <v>1159646.5900000017</v>
      </c>
      <c r="G567" s="10">
        <f t="shared" si="33"/>
        <v>556531.58999999985</v>
      </c>
      <c r="H567" s="10">
        <f t="shared" si="34"/>
        <v>19235515.120000001</v>
      </c>
      <c r="I567" s="53">
        <f t="shared" si="35"/>
        <v>3651</v>
      </c>
    </row>
    <row r="568" spans="1:9" x14ac:dyDescent="0.35">
      <c r="A568" s="21">
        <v>3651.5</v>
      </c>
      <c r="B568" s="3">
        <v>17403154.780000001</v>
      </c>
      <c r="C568" s="3">
        <f>B568+[1]Pools!$C$4*1000000</f>
        <v>19298154.780000001</v>
      </c>
      <c r="D568" s="3">
        <v>125439.87</v>
      </c>
      <c r="E568" s="25">
        <v>564</v>
      </c>
      <c r="F568" s="10">
        <f t="shared" si="32"/>
        <v>1162697.2800000012</v>
      </c>
      <c r="G568" s="10">
        <f t="shared" si="33"/>
        <v>557976.66000000015</v>
      </c>
      <c r="H568" s="10">
        <f t="shared" si="34"/>
        <v>19298154.780000001</v>
      </c>
      <c r="I568" s="53">
        <f t="shared" si="35"/>
        <v>3651.5</v>
      </c>
    </row>
    <row r="569" spans="1:9" x14ac:dyDescent="0.35">
      <c r="A569" s="21">
        <v>3652</v>
      </c>
      <c r="B569" s="3">
        <v>17465955</v>
      </c>
      <c r="C569" s="3">
        <f>B569+[1]Pools!$C$4*1000000</f>
        <v>19360955</v>
      </c>
      <c r="D569" s="3">
        <v>125761</v>
      </c>
      <c r="E569" s="25">
        <v>565</v>
      </c>
      <c r="F569" s="10">
        <f t="shared" si="32"/>
        <v>1165747.9700000007</v>
      </c>
      <c r="G569" s="10">
        <f t="shared" si="33"/>
        <v>559421.71999999881</v>
      </c>
      <c r="H569" s="10">
        <f t="shared" si="34"/>
        <v>19360955</v>
      </c>
      <c r="I569" s="53">
        <f t="shared" si="35"/>
        <v>3652</v>
      </c>
    </row>
    <row r="570" spans="1:9" x14ac:dyDescent="0.35">
      <c r="A570" s="21">
        <v>3652.5</v>
      </c>
      <c r="B570" s="3">
        <v>17528915.780000001</v>
      </c>
      <c r="C570" s="3">
        <f>B570+[1]Pools!$C$4*1000000</f>
        <v>19423915.780000001</v>
      </c>
      <c r="D570" s="3">
        <v>126082.12</v>
      </c>
      <c r="E570" s="25">
        <v>566</v>
      </c>
      <c r="F570" s="10">
        <f t="shared" si="32"/>
        <v>1168798.660000002</v>
      </c>
      <c r="G570" s="10">
        <f t="shared" si="33"/>
        <v>560866.78000000119</v>
      </c>
      <c r="H570" s="10">
        <f t="shared" si="34"/>
        <v>19423915.780000001</v>
      </c>
      <c r="I570" s="53">
        <f t="shared" si="35"/>
        <v>3652.5</v>
      </c>
    </row>
    <row r="571" spans="1:9" x14ac:dyDescent="0.35">
      <c r="A571" s="21">
        <v>3653</v>
      </c>
      <c r="B571" s="3">
        <v>17592037.120000001</v>
      </c>
      <c r="C571" s="3">
        <f>B571+[1]Pools!$C$4*1000000</f>
        <v>19487037.120000001</v>
      </c>
      <c r="D571" s="3">
        <v>126403.25</v>
      </c>
      <c r="E571" s="25">
        <v>567</v>
      </c>
      <c r="F571" s="10">
        <f t="shared" si="32"/>
        <v>1171849.3400000017</v>
      </c>
      <c r="G571" s="10">
        <f t="shared" si="33"/>
        <v>562311.83999999985</v>
      </c>
      <c r="H571" s="10">
        <f t="shared" si="34"/>
        <v>19487037.120000001</v>
      </c>
      <c r="I571" s="53">
        <f t="shared" si="35"/>
        <v>3653</v>
      </c>
    </row>
    <row r="572" spans="1:9" x14ac:dyDescent="0.35">
      <c r="A572" s="21">
        <v>3653.5</v>
      </c>
      <c r="B572" s="3">
        <v>17655319.030000001</v>
      </c>
      <c r="C572" s="3">
        <f>B572+[1]Pools!$C$4*1000000</f>
        <v>19550319.030000001</v>
      </c>
      <c r="D572" s="3">
        <v>126724.37</v>
      </c>
      <c r="E572" s="25">
        <v>568</v>
      </c>
      <c r="F572" s="10">
        <f t="shared" si="32"/>
        <v>1174900.0300000012</v>
      </c>
      <c r="G572" s="10">
        <f t="shared" si="33"/>
        <v>563756.91000000015</v>
      </c>
      <c r="H572" s="10">
        <f t="shared" si="34"/>
        <v>19550319.030000001</v>
      </c>
      <c r="I572" s="53">
        <f t="shared" si="35"/>
        <v>3653.5</v>
      </c>
    </row>
    <row r="573" spans="1:9" x14ac:dyDescent="0.35">
      <c r="A573" s="21">
        <v>3654</v>
      </c>
      <c r="B573" s="3">
        <v>17718761.5</v>
      </c>
      <c r="C573" s="3">
        <f>B573+[1]Pools!$C$4*1000000</f>
        <v>19613761.5</v>
      </c>
      <c r="D573" s="3">
        <v>127045.5</v>
      </c>
      <c r="E573" s="25">
        <v>569</v>
      </c>
      <c r="F573" s="10">
        <f t="shared" si="32"/>
        <v>1177950.7200000007</v>
      </c>
      <c r="G573" s="10">
        <f t="shared" si="33"/>
        <v>565201.96999999881</v>
      </c>
      <c r="H573" s="10">
        <f t="shared" si="34"/>
        <v>19613761.5</v>
      </c>
      <c r="I573" s="53">
        <f t="shared" si="35"/>
        <v>3654</v>
      </c>
    </row>
    <row r="574" spans="1:9" x14ac:dyDescent="0.35">
      <c r="A574" s="21">
        <v>3654.5</v>
      </c>
      <c r="B574" s="3">
        <v>17782364.530000001</v>
      </c>
      <c r="C574" s="3">
        <f>B574+[1]Pools!$C$4*1000000</f>
        <v>19677364.530000001</v>
      </c>
      <c r="D574" s="3">
        <v>127366.62</v>
      </c>
      <c r="E574" s="25">
        <v>570</v>
      </c>
      <c r="F574" s="10">
        <f t="shared" si="32"/>
        <v>1181001.410000002</v>
      </c>
      <c r="G574" s="10">
        <f t="shared" si="33"/>
        <v>566647.03000000119</v>
      </c>
      <c r="H574" s="10">
        <f t="shared" si="34"/>
        <v>19677364.530000001</v>
      </c>
      <c r="I574" s="53">
        <f t="shared" si="35"/>
        <v>3654.5</v>
      </c>
    </row>
    <row r="575" spans="1:9" x14ac:dyDescent="0.35">
      <c r="A575" s="21">
        <v>3655</v>
      </c>
      <c r="B575" s="3">
        <v>17846128.120000001</v>
      </c>
      <c r="C575" s="3">
        <f>B575+[1]Pools!$C$4*1000000</f>
        <v>19741128.120000001</v>
      </c>
      <c r="D575" s="3">
        <v>127687.75</v>
      </c>
      <c r="E575" s="25">
        <v>571</v>
      </c>
      <c r="F575" s="10">
        <f t="shared" si="32"/>
        <v>1184052.0900000017</v>
      </c>
      <c r="G575" s="10">
        <f t="shared" si="33"/>
        <v>568092.08999999985</v>
      </c>
      <c r="H575" s="10">
        <f t="shared" si="34"/>
        <v>19741128.120000001</v>
      </c>
      <c r="I575" s="53">
        <f t="shared" si="35"/>
        <v>3655</v>
      </c>
    </row>
    <row r="576" spans="1:9" x14ac:dyDescent="0.35">
      <c r="A576" s="21">
        <v>3655.5</v>
      </c>
      <c r="B576" s="3">
        <v>17910052.280000001</v>
      </c>
      <c r="C576" s="3">
        <f>B576+[1]Pools!$C$4*1000000</f>
        <v>19805052.280000001</v>
      </c>
      <c r="D576" s="3">
        <v>128008.87</v>
      </c>
      <c r="E576" s="25">
        <v>572</v>
      </c>
      <c r="F576" s="10">
        <f t="shared" si="32"/>
        <v>1187102.7800000012</v>
      </c>
      <c r="G576" s="10">
        <f t="shared" si="33"/>
        <v>569537.16000000015</v>
      </c>
      <c r="H576" s="10">
        <f t="shared" si="34"/>
        <v>19805052.280000001</v>
      </c>
      <c r="I576" s="53">
        <f t="shared" si="35"/>
        <v>3655.5</v>
      </c>
    </row>
    <row r="577" spans="1:9" x14ac:dyDescent="0.35">
      <c r="A577" s="21">
        <v>3656</v>
      </c>
      <c r="B577" s="3">
        <v>17974137</v>
      </c>
      <c r="C577" s="3">
        <f>B577+[1]Pools!$C$4*1000000</f>
        <v>19869137</v>
      </c>
      <c r="D577" s="3">
        <v>128330</v>
      </c>
      <c r="E577" s="25">
        <v>573</v>
      </c>
      <c r="F577" s="10">
        <f t="shared" si="32"/>
        <v>1190153.4699999988</v>
      </c>
      <c r="G577" s="10">
        <f t="shared" si="33"/>
        <v>570982.21999999881</v>
      </c>
      <c r="H577" s="10">
        <f t="shared" si="34"/>
        <v>19869137</v>
      </c>
      <c r="I577" s="53">
        <f t="shared" si="35"/>
        <v>3656</v>
      </c>
    </row>
    <row r="578" spans="1:9" x14ac:dyDescent="0.35">
      <c r="A578" s="21">
        <v>3656.5</v>
      </c>
      <c r="B578" s="3">
        <v>18038382.280000001</v>
      </c>
      <c r="C578" s="3">
        <f>B578+[1]Pools!$C$4*1000000</f>
        <v>19933382.280000001</v>
      </c>
      <c r="D578" s="3">
        <v>128651.12</v>
      </c>
      <c r="E578" s="25">
        <v>574</v>
      </c>
      <c r="F578" s="10">
        <f t="shared" si="32"/>
        <v>1193204.1600000001</v>
      </c>
      <c r="G578" s="10">
        <f t="shared" si="33"/>
        <v>572427.28000000119</v>
      </c>
      <c r="H578" s="10">
        <f t="shared" si="34"/>
        <v>19933382.280000001</v>
      </c>
      <c r="I578" s="53">
        <f t="shared" si="35"/>
        <v>3656.5</v>
      </c>
    </row>
    <row r="579" spans="1:9" x14ac:dyDescent="0.35">
      <c r="A579" s="21">
        <v>3657</v>
      </c>
      <c r="B579" s="3">
        <v>18102788.120000001</v>
      </c>
      <c r="C579" s="3">
        <f>B579+[1]Pools!$C$4*1000000</f>
        <v>19997788.120000001</v>
      </c>
      <c r="D579" s="3">
        <v>128972.25</v>
      </c>
      <c r="E579" s="25">
        <v>575</v>
      </c>
      <c r="F579" s="10">
        <f t="shared" si="32"/>
        <v>1196254.8399999999</v>
      </c>
      <c r="G579" s="10">
        <f t="shared" si="33"/>
        <v>573872.33999999985</v>
      </c>
      <c r="H579" s="10">
        <f t="shared" si="34"/>
        <v>19997788.120000001</v>
      </c>
      <c r="I579" s="53">
        <f t="shared" si="35"/>
        <v>3657</v>
      </c>
    </row>
    <row r="580" spans="1:9" x14ac:dyDescent="0.35">
      <c r="A580" s="21">
        <v>3657.5</v>
      </c>
      <c r="B580" s="3">
        <v>18167354.530000001</v>
      </c>
      <c r="C580" s="3">
        <f>B580+[1]Pools!$C$4*1000000</f>
        <v>20062354.530000001</v>
      </c>
      <c r="D580" s="3">
        <v>129293.37</v>
      </c>
      <c r="E580" s="25">
        <v>576</v>
      </c>
      <c r="F580" s="10">
        <f t="shared" si="32"/>
        <v>1199305.5300000012</v>
      </c>
      <c r="G580" s="10">
        <f t="shared" si="33"/>
        <v>575317.41000000015</v>
      </c>
      <c r="H580" s="10">
        <f t="shared" si="34"/>
        <v>20062354.530000001</v>
      </c>
      <c r="I580" s="53">
        <f t="shared" si="35"/>
        <v>3657.5</v>
      </c>
    </row>
    <row r="581" spans="1:9" x14ac:dyDescent="0.35">
      <c r="A581" s="21">
        <v>3658</v>
      </c>
      <c r="B581" s="3">
        <v>18232081.5</v>
      </c>
      <c r="C581" s="3">
        <f>B581+[1]Pools!$C$4*1000000</f>
        <v>20127081.5</v>
      </c>
      <c r="D581" s="3">
        <v>129614.5</v>
      </c>
      <c r="E581" s="25">
        <v>577</v>
      </c>
      <c r="F581" s="10">
        <f t="shared" si="32"/>
        <v>1202356.2199999988</v>
      </c>
      <c r="G581" s="10">
        <f t="shared" si="33"/>
        <v>576762.46999999881</v>
      </c>
      <c r="H581" s="10">
        <f t="shared" si="34"/>
        <v>20127081.5</v>
      </c>
      <c r="I581" s="53">
        <f t="shared" si="35"/>
        <v>3658</v>
      </c>
    </row>
    <row r="582" spans="1:9" x14ac:dyDescent="0.35">
      <c r="A582" s="21">
        <v>3658.5</v>
      </c>
      <c r="B582" s="3">
        <v>18296969.030000001</v>
      </c>
      <c r="C582" s="3">
        <f>B582+[1]Pools!$C$4*1000000</f>
        <v>20191969.030000001</v>
      </c>
      <c r="D582" s="3">
        <v>129935.62</v>
      </c>
      <c r="E582" s="25">
        <v>578</v>
      </c>
      <c r="F582" s="10">
        <f t="shared" ref="F582:F645" si="36">IF(A582-$F$2&lt;$A$5,NA(),B582-VLOOKUP(A582-$F$2,$A$5:$B$689,2))</f>
        <v>1205406.9100000001</v>
      </c>
      <c r="G582" s="10">
        <f t="shared" ref="G582:G645" si="37">IF($A582-G$2&lt;$A$5,NA(),$B582-VLOOKUP($A582-G$2,$A$5:$B$689,2))</f>
        <v>578207.53000000119</v>
      </c>
      <c r="H582" s="10">
        <f t="shared" ref="H582:H645" si="38">C582</f>
        <v>20191969.030000001</v>
      </c>
      <c r="I582" s="53">
        <f t="shared" ref="I582:I645" si="39">A582</f>
        <v>3658.5</v>
      </c>
    </row>
    <row r="583" spans="1:9" x14ac:dyDescent="0.35">
      <c r="A583" s="21">
        <v>3659</v>
      </c>
      <c r="B583" s="3">
        <v>18362017.120000001</v>
      </c>
      <c r="C583" s="3">
        <f>B583+[1]Pools!$C$4*1000000</f>
        <v>20257017.120000001</v>
      </c>
      <c r="D583" s="3">
        <v>130256.75</v>
      </c>
      <c r="E583" s="25">
        <v>579</v>
      </c>
      <c r="F583" s="10">
        <f t="shared" si="36"/>
        <v>1208457.5899999999</v>
      </c>
      <c r="G583" s="10">
        <f t="shared" si="37"/>
        <v>579652.58999999985</v>
      </c>
      <c r="H583" s="10">
        <f t="shared" si="38"/>
        <v>20257017.120000001</v>
      </c>
      <c r="I583" s="53">
        <f t="shared" si="39"/>
        <v>3659</v>
      </c>
    </row>
    <row r="584" spans="1:9" x14ac:dyDescent="0.35">
      <c r="A584" s="21">
        <v>3659.5</v>
      </c>
      <c r="B584" s="3">
        <v>18427225.780000001</v>
      </c>
      <c r="C584" s="3">
        <f>B584+[1]Pools!$C$4*1000000</f>
        <v>20322225.780000001</v>
      </c>
      <c r="D584" s="3">
        <v>130577.87</v>
      </c>
      <c r="E584" s="25">
        <v>580</v>
      </c>
      <c r="F584" s="10">
        <f t="shared" si="36"/>
        <v>1211508.2800000012</v>
      </c>
      <c r="G584" s="10">
        <f t="shared" si="37"/>
        <v>581097.66000000015</v>
      </c>
      <c r="H584" s="10">
        <f t="shared" si="38"/>
        <v>20322225.780000001</v>
      </c>
      <c r="I584" s="53">
        <f t="shared" si="39"/>
        <v>3659.5</v>
      </c>
    </row>
    <row r="585" spans="1:9" x14ac:dyDescent="0.35">
      <c r="A585" s="21">
        <v>3660</v>
      </c>
      <c r="B585" s="3">
        <v>18492595</v>
      </c>
      <c r="C585" s="3">
        <f>B585+[1]Pools!$C$4*1000000</f>
        <v>20387595</v>
      </c>
      <c r="D585" s="3">
        <v>130899</v>
      </c>
      <c r="E585" s="25">
        <v>581</v>
      </c>
      <c r="F585" s="10">
        <f t="shared" si="36"/>
        <v>1214558.9699999988</v>
      </c>
      <c r="G585" s="10">
        <f t="shared" si="37"/>
        <v>582542.71999999881</v>
      </c>
      <c r="H585" s="10">
        <f t="shared" si="38"/>
        <v>20387595</v>
      </c>
      <c r="I585" s="53">
        <f t="shared" si="39"/>
        <v>3660</v>
      </c>
    </row>
    <row r="586" spans="1:9" x14ac:dyDescent="0.35">
      <c r="A586" s="21">
        <v>3660.5</v>
      </c>
      <c r="B586" s="3">
        <v>18558136.670000002</v>
      </c>
      <c r="C586" s="3">
        <f>B586+[1]Pools!$C$4*1000000</f>
        <v>20453136.670000002</v>
      </c>
      <c r="D586" s="3">
        <v>131267.70000000001</v>
      </c>
      <c r="E586" s="25">
        <v>582</v>
      </c>
      <c r="F586" s="10">
        <f t="shared" si="36"/>
        <v>1217621.5500000007</v>
      </c>
      <c r="G586" s="10">
        <f t="shared" si="37"/>
        <v>583999.67000000179</v>
      </c>
      <c r="H586" s="10">
        <f t="shared" si="38"/>
        <v>20453136.670000002</v>
      </c>
      <c r="I586" s="53">
        <f t="shared" si="39"/>
        <v>3660.5</v>
      </c>
    </row>
    <row r="587" spans="1:9" x14ac:dyDescent="0.35">
      <c r="A587" s="21">
        <v>3661</v>
      </c>
      <c r="B587" s="3">
        <v>18623862.699999999</v>
      </c>
      <c r="C587" s="3">
        <f>B587+[1]Pools!$C$4*1000000</f>
        <v>20518862.699999999</v>
      </c>
      <c r="D587" s="3">
        <v>131636.4</v>
      </c>
      <c r="E587" s="25">
        <v>583</v>
      </c>
      <c r="F587" s="10">
        <f t="shared" si="36"/>
        <v>1220707.9199999981</v>
      </c>
      <c r="G587" s="10">
        <f t="shared" si="37"/>
        <v>585480.41999999806</v>
      </c>
      <c r="H587" s="10">
        <f t="shared" si="38"/>
        <v>20518862.699999999</v>
      </c>
      <c r="I587" s="53">
        <f t="shared" si="39"/>
        <v>3661</v>
      </c>
    </row>
    <row r="588" spans="1:9" x14ac:dyDescent="0.35">
      <c r="A588" s="21">
        <v>3661.5</v>
      </c>
      <c r="B588" s="3">
        <v>18689773.07</v>
      </c>
      <c r="C588" s="3">
        <f>B588+[1]Pools!$C$4*1000000</f>
        <v>20584773.07</v>
      </c>
      <c r="D588" s="3">
        <v>132005.1</v>
      </c>
      <c r="E588" s="25">
        <v>584</v>
      </c>
      <c r="F588" s="10">
        <f t="shared" si="36"/>
        <v>1223818.0700000003</v>
      </c>
      <c r="G588" s="10">
        <f t="shared" si="37"/>
        <v>586984.94999999925</v>
      </c>
      <c r="H588" s="10">
        <f t="shared" si="38"/>
        <v>20584773.07</v>
      </c>
      <c r="I588" s="53">
        <f t="shared" si="39"/>
        <v>3661.5</v>
      </c>
    </row>
    <row r="589" spans="1:9" x14ac:dyDescent="0.35">
      <c r="A589" s="21">
        <v>3662</v>
      </c>
      <c r="B589" s="3">
        <v>18755867.800000001</v>
      </c>
      <c r="C589" s="3">
        <f>B589+[1]Pools!$C$4*1000000</f>
        <v>20650867.800000001</v>
      </c>
      <c r="D589" s="3">
        <v>132373.79999999999</v>
      </c>
      <c r="E589" s="25">
        <v>585</v>
      </c>
      <c r="F589" s="10">
        <f t="shared" si="36"/>
        <v>1226952.0199999996</v>
      </c>
      <c r="G589" s="10">
        <f t="shared" si="37"/>
        <v>588513.26999999955</v>
      </c>
      <c r="H589" s="10">
        <f t="shared" si="38"/>
        <v>20650867.800000001</v>
      </c>
      <c r="I589" s="53">
        <f t="shared" si="39"/>
        <v>3662</v>
      </c>
    </row>
    <row r="590" spans="1:9" x14ac:dyDescent="0.35">
      <c r="A590" s="21">
        <v>3662.5</v>
      </c>
      <c r="B590" s="3">
        <v>18822146.870000001</v>
      </c>
      <c r="C590" s="3">
        <f>B590+[1]Pools!$C$4*1000000</f>
        <v>20717146.870000001</v>
      </c>
      <c r="D590" s="3">
        <v>132742.5</v>
      </c>
      <c r="E590" s="25">
        <v>586</v>
      </c>
      <c r="F590" s="10">
        <f t="shared" si="36"/>
        <v>1230109.75</v>
      </c>
      <c r="G590" s="10">
        <f t="shared" si="37"/>
        <v>590065.37000000104</v>
      </c>
      <c r="H590" s="10">
        <f t="shared" si="38"/>
        <v>20717146.870000001</v>
      </c>
      <c r="I590" s="53">
        <f t="shared" si="39"/>
        <v>3662.5</v>
      </c>
    </row>
    <row r="591" spans="1:9" x14ac:dyDescent="0.35">
      <c r="A591" s="21">
        <v>3663</v>
      </c>
      <c r="B591" s="3">
        <v>18888610.300000001</v>
      </c>
      <c r="C591" s="3">
        <f>B591+[1]Pools!$C$4*1000000</f>
        <v>20783610.300000001</v>
      </c>
      <c r="D591" s="3">
        <v>133111.20000000001</v>
      </c>
      <c r="E591" s="25">
        <v>587</v>
      </c>
      <c r="F591" s="10">
        <f t="shared" si="36"/>
        <v>1233291.2699999996</v>
      </c>
      <c r="G591" s="10">
        <f t="shared" si="37"/>
        <v>591641.26999999955</v>
      </c>
      <c r="H591" s="10">
        <f t="shared" si="38"/>
        <v>20783610.300000001</v>
      </c>
      <c r="I591" s="53">
        <f t="shared" si="39"/>
        <v>3663</v>
      </c>
    </row>
    <row r="592" spans="1:9" x14ac:dyDescent="0.35">
      <c r="A592" s="21">
        <v>3663.5</v>
      </c>
      <c r="B592" s="3">
        <v>18955258.07</v>
      </c>
      <c r="C592" s="3">
        <f>B592+[1]Pools!$C$4*1000000</f>
        <v>20850258.07</v>
      </c>
      <c r="D592" s="3">
        <v>133479.9</v>
      </c>
      <c r="E592" s="25">
        <v>588</v>
      </c>
      <c r="F592" s="10">
        <f t="shared" si="36"/>
        <v>1236496.5700000003</v>
      </c>
      <c r="G592" s="10">
        <f t="shared" si="37"/>
        <v>593240.94999999925</v>
      </c>
      <c r="H592" s="10">
        <f t="shared" si="38"/>
        <v>20850258.07</v>
      </c>
      <c r="I592" s="53">
        <f t="shared" si="39"/>
        <v>3663.5</v>
      </c>
    </row>
    <row r="593" spans="1:9" x14ac:dyDescent="0.35">
      <c r="A593" s="21">
        <v>3664</v>
      </c>
      <c r="B593" s="3">
        <v>19022090.199999999</v>
      </c>
      <c r="C593" s="3">
        <f>B593+[1]Pools!$C$4*1000000</f>
        <v>20917090.199999999</v>
      </c>
      <c r="D593" s="3">
        <v>133848.6</v>
      </c>
      <c r="E593" s="25">
        <v>589</v>
      </c>
      <c r="F593" s="10">
        <f t="shared" si="36"/>
        <v>1239725.6699999981</v>
      </c>
      <c r="G593" s="10">
        <f t="shared" si="37"/>
        <v>594864.41999999806</v>
      </c>
      <c r="H593" s="10">
        <f t="shared" si="38"/>
        <v>20917090.199999999</v>
      </c>
      <c r="I593" s="53">
        <f t="shared" si="39"/>
        <v>3664</v>
      </c>
    </row>
    <row r="594" spans="1:9" x14ac:dyDescent="0.35">
      <c r="A594" s="21">
        <v>3664.5</v>
      </c>
      <c r="B594" s="3">
        <v>19089106.670000002</v>
      </c>
      <c r="C594" s="3">
        <f>B594+[1]Pools!$C$4*1000000</f>
        <v>20984106.670000002</v>
      </c>
      <c r="D594" s="3">
        <v>134217.29999999999</v>
      </c>
      <c r="E594" s="25">
        <v>590</v>
      </c>
      <c r="F594" s="10">
        <f t="shared" si="36"/>
        <v>1242978.5500000007</v>
      </c>
      <c r="G594" s="10">
        <f t="shared" si="37"/>
        <v>596511.67000000179</v>
      </c>
      <c r="H594" s="10">
        <f t="shared" si="38"/>
        <v>20984106.670000002</v>
      </c>
      <c r="I594" s="53">
        <f t="shared" si="39"/>
        <v>3664.5</v>
      </c>
    </row>
    <row r="595" spans="1:9" x14ac:dyDescent="0.35">
      <c r="A595" s="21">
        <v>3665</v>
      </c>
      <c r="B595" s="3">
        <v>19156307.5</v>
      </c>
      <c r="C595" s="3">
        <f>B595+[1]Pools!$C$4*1000000</f>
        <v>21051307.5</v>
      </c>
      <c r="D595" s="3">
        <v>134586</v>
      </c>
      <c r="E595" s="25">
        <v>591</v>
      </c>
      <c r="F595" s="10">
        <f t="shared" si="36"/>
        <v>1246255.2199999988</v>
      </c>
      <c r="G595" s="10">
        <f t="shared" si="37"/>
        <v>598170.82999999821</v>
      </c>
      <c r="H595" s="10">
        <f t="shared" si="38"/>
        <v>21051307.5</v>
      </c>
      <c r="I595" s="53">
        <f t="shared" si="39"/>
        <v>3665</v>
      </c>
    </row>
    <row r="596" spans="1:9" x14ac:dyDescent="0.35">
      <c r="A596" s="21">
        <v>3665.5</v>
      </c>
      <c r="B596" s="3">
        <v>19223692.670000002</v>
      </c>
      <c r="C596" s="3">
        <f>B596+[1]Pools!$C$4*1000000</f>
        <v>21118692.670000002</v>
      </c>
      <c r="D596" s="3">
        <v>134954.70000000001</v>
      </c>
      <c r="E596" s="25">
        <v>592</v>
      </c>
      <c r="F596" s="10">
        <f t="shared" si="36"/>
        <v>1249555.6700000018</v>
      </c>
      <c r="G596" s="10">
        <f t="shared" si="37"/>
        <v>599829.97000000253</v>
      </c>
      <c r="H596" s="10">
        <f t="shared" si="38"/>
        <v>21118692.670000002</v>
      </c>
      <c r="I596" s="53">
        <f t="shared" si="39"/>
        <v>3665.5</v>
      </c>
    </row>
    <row r="597" spans="1:9" x14ac:dyDescent="0.35">
      <c r="A597" s="21">
        <v>3666</v>
      </c>
      <c r="B597" s="3">
        <v>19291262.199999999</v>
      </c>
      <c r="C597" s="3">
        <f>B597+[1]Pools!$C$4*1000000</f>
        <v>21186262.199999999</v>
      </c>
      <c r="D597" s="3">
        <v>135323.4</v>
      </c>
      <c r="E597" s="25">
        <v>593</v>
      </c>
      <c r="F597" s="10">
        <f t="shared" si="36"/>
        <v>1252879.9199999981</v>
      </c>
      <c r="G597" s="10">
        <f t="shared" si="37"/>
        <v>601489.12999999896</v>
      </c>
      <c r="H597" s="10">
        <f t="shared" si="38"/>
        <v>21186262.199999999</v>
      </c>
      <c r="I597" s="53">
        <f t="shared" si="39"/>
        <v>3666</v>
      </c>
    </row>
    <row r="598" spans="1:9" x14ac:dyDescent="0.35">
      <c r="A598" s="21">
        <v>3666.5</v>
      </c>
      <c r="B598" s="3">
        <v>19359016.07</v>
      </c>
      <c r="C598" s="3">
        <f>B598+[1]Pools!$C$4*1000000</f>
        <v>21254016.07</v>
      </c>
      <c r="D598" s="3">
        <v>135692.1</v>
      </c>
      <c r="E598" s="25">
        <v>594</v>
      </c>
      <c r="F598" s="10">
        <f t="shared" si="36"/>
        <v>1256227.9499999993</v>
      </c>
      <c r="G598" s="10">
        <f t="shared" si="37"/>
        <v>603148.26999999955</v>
      </c>
      <c r="H598" s="10">
        <f t="shared" si="38"/>
        <v>21254016.07</v>
      </c>
      <c r="I598" s="53">
        <f t="shared" si="39"/>
        <v>3666.5</v>
      </c>
    </row>
    <row r="599" spans="1:9" x14ac:dyDescent="0.35">
      <c r="A599" s="21">
        <v>3667</v>
      </c>
      <c r="B599" s="3">
        <v>19426954.300000001</v>
      </c>
      <c r="C599" s="3">
        <f>B599+[1]Pools!$C$4*1000000</f>
        <v>21321954.300000001</v>
      </c>
      <c r="D599" s="3">
        <v>136060.79999999999</v>
      </c>
      <c r="E599" s="25">
        <v>595</v>
      </c>
      <c r="F599" s="10">
        <f t="shared" si="36"/>
        <v>1259599.7699999996</v>
      </c>
      <c r="G599" s="10">
        <f t="shared" si="37"/>
        <v>604807.4299999997</v>
      </c>
      <c r="H599" s="10">
        <f t="shared" si="38"/>
        <v>21321954.300000001</v>
      </c>
      <c r="I599" s="53">
        <f t="shared" si="39"/>
        <v>3667</v>
      </c>
    </row>
    <row r="600" spans="1:9" x14ac:dyDescent="0.35">
      <c r="A600" s="21">
        <v>3667.5</v>
      </c>
      <c r="B600" s="3">
        <v>19495076.870000001</v>
      </c>
      <c r="C600" s="3">
        <f>B600+[1]Pools!$C$4*1000000</f>
        <v>21390076.870000001</v>
      </c>
      <c r="D600" s="3">
        <v>136429.5</v>
      </c>
      <c r="E600" s="25">
        <v>596</v>
      </c>
      <c r="F600" s="10">
        <f t="shared" si="36"/>
        <v>1262995.370000001</v>
      </c>
      <c r="G600" s="10">
        <f t="shared" si="37"/>
        <v>606466.5700000003</v>
      </c>
      <c r="H600" s="10">
        <f t="shared" si="38"/>
        <v>21390076.870000001</v>
      </c>
      <c r="I600" s="53">
        <f t="shared" si="39"/>
        <v>3667.5</v>
      </c>
    </row>
    <row r="601" spans="1:9" x14ac:dyDescent="0.35">
      <c r="A601" s="21">
        <v>3668</v>
      </c>
      <c r="B601" s="3">
        <v>19563383.800000001</v>
      </c>
      <c r="C601" s="3">
        <f>B601+[1]Pools!$C$4*1000000</f>
        <v>21458383.800000001</v>
      </c>
      <c r="D601" s="3">
        <v>136798.20000000001</v>
      </c>
      <c r="E601" s="25">
        <v>597</v>
      </c>
      <c r="F601" s="10">
        <f t="shared" si="36"/>
        <v>1266414.7699999996</v>
      </c>
      <c r="G601" s="10">
        <f t="shared" si="37"/>
        <v>608125.73000000045</v>
      </c>
      <c r="H601" s="10">
        <f t="shared" si="38"/>
        <v>21458383.800000001</v>
      </c>
      <c r="I601" s="53">
        <f t="shared" si="39"/>
        <v>3668</v>
      </c>
    </row>
    <row r="602" spans="1:9" x14ac:dyDescent="0.35">
      <c r="A602" s="21">
        <v>3668.5</v>
      </c>
      <c r="B602" s="3">
        <v>19631875.07</v>
      </c>
      <c r="C602" s="3">
        <f>B602+[1]Pools!$C$4*1000000</f>
        <v>21526875.07</v>
      </c>
      <c r="D602" s="3">
        <v>137166.9</v>
      </c>
      <c r="E602" s="25">
        <v>598</v>
      </c>
      <c r="F602" s="10">
        <f t="shared" si="36"/>
        <v>1269857.9499999993</v>
      </c>
      <c r="G602" s="10">
        <f t="shared" si="37"/>
        <v>609784.87000000104</v>
      </c>
      <c r="H602" s="10">
        <f t="shared" si="38"/>
        <v>21526875.07</v>
      </c>
      <c r="I602" s="53">
        <f t="shared" si="39"/>
        <v>3668.5</v>
      </c>
    </row>
    <row r="603" spans="1:9" x14ac:dyDescent="0.35">
      <c r="A603" s="21">
        <v>3669</v>
      </c>
      <c r="B603" s="3">
        <v>19700550.699999999</v>
      </c>
      <c r="C603" s="3">
        <f>B603+[1]Pools!$C$4*1000000</f>
        <v>21595550.699999999</v>
      </c>
      <c r="D603" s="3">
        <v>137535.6</v>
      </c>
      <c r="E603" s="25">
        <v>599</v>
      </c>
      <c r="F603" s="10">
        <f t="shared" si="36"/>
        <v>1273324.9199999981</v>
      </c>
      <c r="G603" s="10">
        <f t="shared" si="37"/>
        <v>611444.02999999747</v>
      </c>
      <c r="H603" s="10">
        <f t="shared" si="38"/>
        <v>21595550.699999999</v>
      </c>
      <c r="I603" s="53">
        <f t="shared" si="39"/>
        <v>3669</v>
      </c>
    </row>
    <row r="604" spans="1:9" x14ac:dyDescent="0.35">
      <c r="A604" s="21">
        <v>3669.5</v>
      </c>
      <c r="B604" s="3">
        <v>19769410.670000002</v>
      </c>
      <c r="C604" s="3">
        <f>B604+[1]Pools!$C$4*1000000</f>
        <v>21664410.670000002</v>
      </c>
      <c r="D604" s="3">
        <v>137904.29999999999</v>
      </c>
      <c r="E604" s="25">
        <v>600</v>
      </c>
      <c r="F604" s="10">
        <f t="shared" si="36"/>
        <v>1276815.6700000018</v>
      </c>
      <c r="G604" s="10">
        <f t="shared" si="37"/>
        <v>613103.17000000179</v>
      </c>
      <c r="H604" s="10">
        <f t="shared" si="38"/>
        <v>21664410.670000002</v>
      </c>
      <c r="I604" s="53">
        <f t="shared" si="39"/>
        <v>3669.5</v>
      </c>
    </row>
    <row r="605" spans="1:9" x14ac:dyDescent="0.35">
      <c r="A605" s="21">
        <v>3670</v>
      </c>
      <c r="B605" s="3">
        <v>19838455</v>
      </c>
      <c r="C605" s="3">
        <f>B605+[1]Pools!$C$4*1000000</f>
        <v>21733455</v>
      </c>
      <c r="D605" s="3">
        <v>138273</v>
      </c>
      <c r="E605" s="25">
        <v>601</v>
      </c>
      <c r="F605" s="10">
        <f t="shared" si="36"/>
        <v>1280318.3299999982</v>
      </c>
      <c r="G605" s="10">
        <f t="shared" si="37"/>
        <v>614762.32999999821</v>
      </c>
      <c r="H605" s="10">
        <f t="shared" si="38"/>
        <v>21733455</v>
      </c>
      <c r="I605" s="53">
        <f t="shared" si="39"/>
        <v>3670</v>
      </c>
    </row>
    <row r="606" spans="1:9" x14ac:dyDescent="0.35">
      <c r="A606" s="21">
        <v>3670.5</v>
      </c>
      <c r="B606" s="3">
        <v>19907683.670000002</v>
      </c>
      <c r="C606" s="3">
        <f>B606+[1]Pools!$C$4*1000000</f>
        <v>21802683.670000002</v>
      </c>
      <c r="D606" s="3">
        <v>138641.70000000001</v>
      </c>
      <c r="E606" s="25">
        <v>602</v>
      </c>
      <c r="F606" s="10">
        <f t="shared" si="36"/>
        <v>1283820.9700000025</v>
      </c>
      <c r="G606" s="10">
        <f t="shared" si="37"/>
        <v>616421.47000000253</v>
      </c>
      <c r="H606" s="10">
        <f t="shared" si="38"/>
        <v>21802683.670000002</v>
      </c>
      <c r="I606" s="53">
        <f t="shared" si="39"/>
        <v>3670.5</v>
      </c>
    </row>
    <row r="607" spans="1:9" x14ac:dyDescent="0.35">
      <c r="A607" s="21">
        <v>3671</v>
      </c>
      <c r="B607" s="3">
        <v>19977096.699999999</v>
      </c>
      <c r="C607" s="3">
        <f>B607+[1]Pools!$C$4*1000000</f>
        <v>21872096.699999999</v>
      </c>
      <c r="D607" s="3">
        <v>139010.4</v>
      </c>
      <c r="E607" s="25">
        <v>603</v>
      </c>
      <c r="F607" s="10">
        <f t="shared" si="36"/>
        <v>1287323.629999999</v>
      </c>
      <c r="G607" s="10">
        <f t="shared" si="37"/>
        <v>618080.62999999896</v>
      </c>
      <c r="H607" s="10">
        <f t="shared" si="38"/>
        <v>21872096.699999999</v>
      </c>
      <c r="I607" s="53">
        <f t="shared" si="39"/>
        <v>3671</v>
      </c>
    </row>
    <row r="608" spans="1:9" x14ac:dyDescent="0.35">
      <c r="A608" s="21">
        <v>3671.5</v>
      </c>
      <c r="B608" s="3">
        <v>20046694.07</v>
      </c>
      <c r="C608" s="3">
        <f>B608+[1]Pools!$C$4*1000000</f>
        <v>21941694.07</v>
      </c>
      <c r="D608" s="3">
        <v>139379.1</v>
      </c>
      <c r="E608" s="25">
        <v>604</v>
      </c>
      <c r="F608" s="10">
        <f t="shared" si="36"/>
        <v>1290826.2699999996</v>
      </c>
      <c r="G608" s="10">
        <f t="shared" si="37"/>
        <v>619739.76999999955</v>
      </c>
      <c r="H608" s="10">
        <f t="shared" si="38"/>
        <v>21941694.07</v>
      </c>
      <c r="I608" s="53">
        <f t="shared" si="39"/>
        <v>3671.5</v>
      </c>
    </row>
    <row r="609" spans="1:9" x14ac:dyDescent="0.35">
      <c r="A609" s="21">
        <v>3672</v>
      </c>
      <c r="B609" s="3">
        <v>20116475.800000001</v>
      </c>
      <c r="C609" s="3">
        <f>B609+[1]Pools!$C$4*1000000</f>
        <v>22011475.800000001</v>
      </c>
      <c r="D609" s="3">
        <v>139747.79999999999</v>
      </c>
      <c r="E609" s="25">
        <v>605</v>
      </c>
      <c r="F609" s="10">
        <f t="shared" si="36"/>
        <v>1294328.9299999997</v>
      </c>
      <c r="G609" s="10">
        <f t="shared" si="37"/>
        <v>621398.9299999997</v>
      </c>
      <c r="H609" s="10">
        <f t="shared" si="38"/>
        <v>22011475.800000001</v>
      </c>
      <c r="I609" s="53">
        <f t="shared" si="39"/>
        <v>3672</v>
      </c>
    </row>
    <row r="610" spans="1:9" x14ac:dyDescent="0.35">
      <c r="A610" s="21">
        <v>3672.5</v>
      </c>
      <c r="B610" s="3">
        <v>20186441.870000001</v>
      </c>
      <c r="C610" s="3">
        <f>B610+[1]Pools!$C$4*1000000</f>
        <v>22081441.870000001</v>
      </c>
      <c r="D610" s="3">
        <v>140116.5</v>
      </c>
      <c r="E610" s="25">
        <v>606</v>
      </c>
      <c r="F610" s="10">
        <f t="shared" si="36"/>
        <v>1297831.5700000003</v>
      </c>
      <c r="G610" s="10">
        <f t="shared" si="37"/>
        <v>623058.0700000003</v>
      </c>
      <c r="H610" s="10">
        <f t="shared" si="38"/>
        <v>22081441.870000001</v>
      </c>
      <c r="I610" s="53">
        <f t="shared" si="39"/>
        <v>3672.5</v>
      </c>
    </row>
    <row r="611" spans="1:9" x14ac:dyDescent="0.35">
      <c r="A611" s="21">
        <v>3673</v>
      </c>
      <c r="B611" s="3">
        <v>20256592.300000001</v>
      </c>
      <c r="C611" s="3">
        <f>B611+[1]Pools!$C$4*1000000</f>
        <v>22151592.300000001</v>
      </c>
      <c r="D611" s="3">
        <v>140485.20000000001</v>
      </c>
      <c r="E611" s="25">
        <v>607</v>
      </c>
      <c r="F611" s="10">
        <f t="shared" si="36"/>
        <v>1301334.2300000004</v>
      </c>
      <c r="G611" s="10">
        <f t="shared" si="37"/>
        <v>624717.23000000045</v>
      </c>
      <c r="H611" s="10">
        <f t="shared" si="38"/>
        <v>22151592.300000001</v>
      </c>
      <c r="I611" s="53">
        <f t="shared" si="39"/>
        <v>3673</v>
      </c>
    </row>
    <row r="612" spans="1:9" x14ac:dyDescent="0.35">
      <c r="A612" s="21">
        <v>3673.5</v>
      </c>
      <c r="B612" s="3">
        <v>20326927.07</v>
      </c>
      <c r="C612" s="3">
        <f>B612+[1]Pools!$C$4*1000000</f>
        <v>22221927.07</v>
      </c>
      <c r="D612" s="3">
        <v>140853.9</v>
      </c>
      <c r="E612" s="25">
        <v>608</v>
      </c>
      <c r="F612" s="10">
        <f t="shared" si="36"/>
        <v>1304836.870000001</v>
      </c>
      <c r="G612" s="10">
        <f t="shared" si="37"/>
        <v>626376.37000000104</v>
      </c>
      <c r="H612" s="10">
        <f t="shared" si="38"/>
        <v>22221927.07</v>
      </c>
      <c r="I612" s="53">
        <f t="shared" si="39"/>
        <v>3673.5</v>
      </c>
    </row>
    <row r="613" spans="1:9" x14ac:dyDescent="0.35">
      <c r="A613" s="21">
        <v>3674</v>
      </c>
      <c r="B613" s="3">
        <v>20397446.199999999</v>
      </c>
      <c r="C613" s="3">
        <f>B613+[1]Pools!$C$4*1000000</f>
        <v>22292446.199999999</v>
      </c>
      <c r="D613" s="3">
        <v>141222.6</v>
      </c>
      <c r="E613" s="25">
        <v>609</v>
      </c>
      <c r="F613" s="10">
        <f t="shared" si="36"/>
        <v>1308339.5299999975</v>
      </c>
      <c r="G613" s="10">
        <f t="shared" si="37"/>
        <v>628035.52999999747</v>
      </c>
      <c r="H613" s="10">
        <f t="shared" si="38"/>
        <v>22292446.199999999</v>
      </c>
      <c r="I613" s="53">
        <f t="shared" si="39"/>
        <v>3674</v>
      </c>
    </row>
    <row r="614" spans="1:9" x14ac:dyDescent="0.35">
      <c r="A614" s="21">
        <v>3674.5</v>
      </c>
      <c r="B614" s="3">
        <v>20468149.670000002</v>
      </c>
      <c r="C614" s="3">
        <f>B614+[1]Pools!$C$4*1000000</f>
        <v>22363149.670000002</v>
      </c>
      <c r="D614" s="3">
        <v>141591.29999999999</v>
      </c>
      <c r="E614" s="25">
        <v>610</v>
      </c>
      <c r="F614" s="10">
        <f t="shared" si="36"/>
        <v>1311842.1700000018</v>
      </c>
      <c r="G614" s="10">
        <f t="shared" si="37"/>
        <v>629694.67000000179</v>
      </c>
      <c r="H614" s="10">
        <f t="shared" si="38"/>
        <v>22363149.670000002</v>
      </c>
      <c r="I614" s="53">
        <f t="shared" si="39"/>
        <v>3674.5</v>
      </c>
    </row>
    <row r="615" spans="1:9" x14ac:dyDescent="0.35">
      <c r="A615" s="21">
        <v>3675</v>
      </c>
      <c r="B615" s="3">
        <v>20539037.5</v>
      </c>
      <c r="C615" s="3">
        <f>B615+[1]Pools!$C$4*1000000</f>
        <v>22434037.5</v>
      </c>
      <c r="D615" s="3">
        <v>141960</v>
      </c>
      <c r="E615" s="25">
        <v>611</v>
      </c>
      <c r="F615" s="10">
        <f t="shared" si="36"/>
        <v>1315344.8299999982</v>
      </c>
      <c r="G615" s="10">
        <f t="shared" si="37"/>
        <v>631353.82999999821</v>
      </c>
      <c r="H615" s="10">
        <f t="shared" si="38"/>
        <v>22434037.5</v>
      </c>
      <c r="I615" s="53">
        <f t="shared" si="39"/>
        <v>3675</v>
      </c>
    </row>
    <row r="616" spans="1:9" x14ac:dyDescent="0.35">
      <c r="A616" s="21">
        <v>3675.5</v>
      </c>
      <c r="B616" s="3">
        <v>20610109.670000002</v>
      </c>
      <c r="C616" s="3">
        <f>B616+[1]Pools!$C$4*1000000</f>
        <v>22505109.670000002</v>
      </c>
      <c r="D616" s="3">
        <v>142328.70000000001</v>
      </c>
      <c r="E616" s="25">
        <v>612</v>
      </c>
      <c r="F616" s="10">
        <f t="shared" si="36"/>
        <v>1318847.4700000025</v>
      </c>
      <c r="G616" s="10">
        <f t="shared" si="37"/>
        <v>633012.97000000253</v>
      </c>
      <c r="H616" s="10">
        <f t="shared" si="38"/>
        <v>22505109.670000002</v>
      </c>
      <c r="I616" s="53">
        <f t="shared" si="39"/>
        <v>3675.5</v>
      </c>
    </row>
    <row r="617" spans="1:9" x14ac:dyDescent="0.35">
      <c r="A617" s="21">
        <v>3676</v>
      </c>
      <c r="B617" s="3">
        <v>20681366.199999999</v>
      </c>
      <c r="C617" s="3">
        <f>B617+[1]Pools!$C$4*1000000</f>
        <v>22576366.199999999</v>
      </c>
      <c r="D617" s="3">
        <v>142697.4</v>
      </c>
      <c r="E617" s="25">
        <v>613</v>
      </c>
      <c r="F617" s="10">
        <f t="shared" si="36"/>
        <v>1322350.129999999</v>
      </c>
      <c r="G617" s="10">
        <f t="shared" si="37"/>
        <v>634672.12999999896</v>
      </c>
      <c r="H617" s="10">
        <f t="shared" si="38"/>
        <v>22576366.199999999</v>
      </c>
      <c r="I617" s="53">
        <f t="shared" si="39"/>
        <v>3676</v>
      </c>
    </row>
    <row r="618" spans="1:9" x14ac:dyDescent="0.35">
      <c r="A618" s="21">
        <v>3676.5</v>
      </c>
      <c r="B618" s="3">
        <v>20752807.07</v>
      </c>
      <c r="C618" s="3">
        <f>B618+[1]Pools!$C$4*1000000</f>
        <v>22647807.07</v>
      </c>
      <c r="D618" s="3">
        <v>143066.1</v>
      </c>
      <c r="E618" s="25">
        <v>614</v>
      </c>
      <c r="F618" s="10">
        <f t="shared" si="36"/>
        <v>1325852.7699999996</v>
      </c>
      <c r="G618" s="10">
        <f t="shared" si="37"/>
        <v>636331.26999999955</v>
      </c>
      <c r="H618" s="10">
        <f t="shared" si="38"/>
        <v>22647807.07</v>
      </c>
      <c r="I618" s="53">
        <f t="shared" si="39"/>
        <v>3676.5</v>
      </c>
    </row>
    <row r="619" spans="1:9" x14ac:dyDescent="0.35">
      <c r="A619" s="21">
        <v>3677</v>
      </c>
      <c r="B619" s="3">
        <v>20824432.300000001</v>
      </c>
      <c r="C619" s="3">
        <f>B619+[1]Pools!$C$4*1000000</f>
        <v>22719432.300000001</v>
      </c>
      <c r="D619" s="3">
        <v>143434.79999999999</v>
      </c>
      <c r="E619" s="25">
        <v>615</v>
      </c>
      <c r="F619" s="10">
        <f t="shared" si="36"/>
        <v>1329355.4299999997</v>
      </c>
      <c r="G619" s="10">
        <f t="shared" si="37"/>
        <v>637990.4299999997</v>
      </c>
      <c r="H619" s="10">
        <f t="shared" si="38"/>
        <v>22719432.300000001</v>
      </c>
      <c r="I619" s="53">
        <f t="shared" si="39"/>
        <v>3677</v>
      </c>
    </row>
    <row r="620" spans="1:9" x14ac:dyDescent="0.35">
      <c r="A620" s="21">
        <v>3677.5</v>
      </c>
      <c r="B620" s="3">
        <v>20896241.870000001</v>
      </c>
      <c r="C620" s="3">
        <f>B620+[1]Pools!$C$4*1000000</f>
        <v>22791241.870000001</v>
      </c>
      <c r="D620" s="3">
        <v>143803.5</v>
      </c>
      <c r="E620" s="25">
        <v>616</v>
      </c>
      <c r="F620" s="10">
        <f t="shared" si="36"/>
        <v>1332858.0700000003</v>
      </c>
      <c r="G620" s="10">
        <f t="shared" si="37"/>
        <v>639649.5700000003</v>
      </c>
      <c r="H620" s="10">
        <f t="shared" si="38"/>
        <v>22791241.870000001</v>
      </c>
      <c r="I620" s="53">
        <f t="shared" si="39"/>
        <v>3677.5</v>
      </c>
    </row>
    <row r="621" spans="1:9" x14ac:dyDescent="0.35">
      <c r="A621" s="21">
        <v>3678</v>
      </c>
      <c r="B621" s="3">
        <v>20968235.800000001</v>
      </c>
      <c r="C621" s="3">
        <f>B621+[1]Pools!$C$4*1000000</f>
        <v>22863235.800000001</v>
      </c>
      <c r="D621" s="3">
        <v>144172.20000000001</v>
      </c>
      <c r="E621" s="25">
        <v>617</v>
      </c>
      <c r="F621" s="10">
        <f t="shared" si="36"/>
        <v>1336360.7300000004</v>
      </c>
      <c r="G621" s="10">
        <f t="shared" si="37"/>
        <v>641308.73000000045</v>
      </c>
      <c r="H621" s="10">
        <f t="shared" si="38"/>
        <v>22863235.800000001</v>
      </c>
      <c r="I621" s="53">
        <f t="shared" si="39"/>
        <v>3678</v>
      </c>
    </row>
    <row r="622" spans="1:9" x14ac:dyDescent="0.35">
      <c r="A622" s="21">
        <v>3678.5</v>
      </c>
      <c r="B622" s="3">
        <v>21040414.07</v>
      </c>
      <c r="C622" s="3">
        <f>B622+[1]Pools!$C$4*1000000</f>
        <v>22935414.07</v>
      </c>
      <c r="D622" s="3">
        <v>144540.9</v>
      </c>
      <c r="E622" s="25">
        <v>618</v>
      </c>
      <c r="F622" s="10">
        <f t="shared" si="36"/>
        <v>1339863.370000001</v>
      </c>
      <c r="G622" s="10">
        <f t="shared" si="37"/>
        <v>642967.87000000104</v>
      </c>
      <c r="H622" s="10">
        <f t="shared" si="38"/>
        <v>22935414.07</v>
      </c>
      <c r="I622" s="53">
        <f t="shared" si="39"/>
        <v>3678.5</v>
      </c>
    </row>
    <row r="623" spans="1:9" x14ac:dyDescent="0.35">
      <c r="A623" s="21">
        <v>3679</v>
      </c>
      <c r="B623" s="3">
        <v>21112776.699999999</v>
      </c>
      <c r="C623" s="3">
        <f>B623+[1]Pools!$C$4*1000000</f>
        <v>23007776.699999999</v>
      </c>
      <c r="D623" s="3">
        <v>144909.6</v>
      </c>
      <c r="E623" s="25">
        <v>619</v>
      </c>
      <c r="F623" s="10">
        <f t="shared" si="36"/>
        <v>1343366.0299999975</v>
      </c>
      <c r="G623" s="10">
        <f t="shared" si="37"/>
        <v>644627.02999999747</v>
      </c>
      <c r="H623" s="10">
        <f t="shared" si="38"/>
        <v>23007776.699999999</v>
      </c>
      <c r="I623" s="53">
        <f t="shared" si="39"/>
        <v>3679</v>
      </c>
    </row>
    <row r="624" spans="1:9" x14ac:dyDescent="0.35">
      <c r="A624" s="21">
        <v>3679.5</v>
      </c>
      <c r="B624" s="3">
        <v>21185323.670000002</v>
      </c>
      <c r="C624" s="3">
        <f>B624+[1]Pools!$C$4*1000000</f>
        <v>23080323.670000002</v>
      </c>
      <c r="D624" s="3">
        <v>145278.29999999999</v>
      </c>
      <c r="E624" s="25">
        <v>620</v>
      </c>
      <c r="F624" s="10">
        <f t="shared" si="36"/>
        <v>1346868.6700000018</v>
      </c>
      <c r="G624" s="10">
        <f t="shared" si="37"/>
        <v>646286.17000000179</v>
      </c>
      <c r="H624" s="10">
        <f t="shared" si="38"/>
        <v>23080323.670000002</v>
      </c>
      <c r="I624" s="53">
        <f t="shared" si="39"/>
        <v>3679.5</v>
      </c>
    </row>
    <row r="625" spans="1:9" x14ac:dyDescent="0.35">
      <c r="A625" s="21">
        <v>3680</v>
      </c>
      <c r="B625" s="3">
        <v>21258055</v>
      </c>
      <c r="C625" s="3">
        <f>B625+[1]Pools!$C$4*1000000</f>
        <v>23153055</v>
      </c>
      <c r="D625" s="3">
        <v>145647</v>
      </c>
      <c r="E625" s="25">
        <v>621</v>
      </c>
      <c r="F625" s="10">
        <f t="shared" si="36"/>
        <v>1350371.3299999982</v>
      </c>
      <c r="G625" s="10">
        <f t="shared" si="37"/>
        <v>647945.32999999821</v>
      </c>
      <c r="H625" s="10">
        <f t="shared" si="38"/>
        <v>23153055</v>
      </c>
      <c r="I625" s="53">
        <f t="shared" si="39"/>
        <v>3680</v>
      </c>
    </row>
    <row r="626" spans="1:9" x14ac:dyDescent="0.35">
      <c r="A626" s="21">
        <v>3680.5</v>
      </c>
      <c r="B626" s="3">
        <v>21330973.109999999</v>
      </c>
      <c r="C626" s="3">
        <f>B626+[1]Pools!$C$4*1000000</f>
        <v>23225973.109999999</v>
      </c>
      <c r="D626" s="3">
        <v>146025.42000000001</v>
      </c>
      <c r="E626" s="25">
        <v>622</v>
      </c>
      <c r="F626" s="10">
        <f t="shared" si="36"/>
        <v>1353876.4100000001</v>
      </c>
      <c r="G626" s="10">
        <f t="shared" si="37"/>
        <v>649606.91000000015</v>
      </c>
      <c r="H626" s="10">
        <f t="shared" si="38"/>
        <v>23225973.109999999</v>
      </c>
      <c r="I626" s="53">
        <f t="shared" si="39"/>
        <v>3680.5</v>
      </c>
    </row>
    <row r="627" spans="1:9" x14ac:dyDescent="0.35">
      <c r="A627" s="21">
        <v>3681</v>
      </c>
      <c r="B627" s="3">
        <v>21404080.420000002</v>
      </c>
      <c r="C627" s="3">
        <f>B627+[1]Pools!$C$4*1000000</f>
        <v>23299080.420000002</v>
      </c>
      <c r="D627" s="3">
        <v>146403.85</v>
      </c>
      <c r="E627" s="25">
        <v>623</v>
      </c>
      <c r="F627" s="10">
        <f t="shared" si="36"/>
        <v>1357386.3500000015</v>
      </c>
      <c r="G627" s="10">
        <f t="shared" si="37"/>
        <v>651273.35000000149</v>
      </c>
      <c r="H627" s="10">
        <f t="shared" si="38"/>
        <v>23299080.420000002</v>
      </c>
      <c r="I627" s="53">
        <f t="shared" si="39"/>
        <v>3681</v>
      </c>
    </row>
    <row r="628" spans="1:9" x14ac:dyDescent="0.35">
      <c r="A628" s="21">
        <v>3681.5</v>
      </c>
      <c r="B628" s="3">
        <v>21477376.960000001</v>
      </c>
      <c r="C628" s="3">
        <f>B628+[1]Pools!$C$4*1000000</f>
        <v>23372376.960000001</v>
      </c>
      <c r="D628" s="3">
        <v>146782.26999999999</v>
      </c>
      <c r="E628" s="25">
        <v>624</v>
      </c>
      <c r="F628" s="10">
        <f t="shared" si="36"/>
        <v>1360901.1600000001</v>
      </c>
      <c r="G628" s="10">
        <f t="shared" si="37"/>
        <v>652944.66000000015</v>
      </c>
      <c r="H628" s="10">
        <f t="shared" si="38"/>
        <v>23372376.960000001</v>
      </c>
      <c r="I628" s="53">
        <f t="shared" si="39"/>
        <v>3681.5</v>
      </c>
    </row>
    <row r="629" spans="1:9" x14ac:dyDescent="0.35">
      <c r="A629" s="21">
        <v>3682</v>
      </c>
      <c r="B629" s="3">
        <v>21550862.699999999</v>
      </c>
      <c r="C629" s="3">
        <f>B629+[1]Pools!$C$4*1000000</f>
        <v>23445862.699999999</v>
      </c>
      <c r="D629" s="3">
        <v>147160.70000000001</v>
      </c>
      <c r="E629" s="25">
        <v>625</v>
      </c>
      <c r="F629" s="10">
        <f t="shared" si="36"/>
        <v>1364420.8299999982</v>
      </c>
      <c r="G629" s="10">
        <f t="shared" si="37"/>
        <v>654620.82999999821</v>
      </c>
      <c r="H629" s="10">
        <f t="shared" si="38"/>
        <v>23445862.699999999</v>
      </c>
      <c r="I629" s="53">
        <f t="shared" si="39"/>
        <v>3682</v>
      </c>
    </row>
    <row r="630" spans="1:9" x14ac:dyDescent="0.35">
      <c r="A630" s="21">
        <v>3682.5</v>
      </c>
      <c r="B630" s="3">
        <v>21624537.66</v>
      </c>
      <c r="C630" s="3">
        <f>B630+[1]Pools!$C$4*1000000</f>
        <v>23519537.66</v>
      </c>
      <c r="D630" s="3">
        <v>147539.12</v>
      </c>
      <c r="E630" s="25">
        <v>626</v>
      </c>
      <c r="F630" s="10">
        <f t="shared" si="36"/>
        <v>1367945.3599999994</v>
      </c>
      <c r="G630" s="10">
        <f t="shared" si="37"/>
        <v>656301.8599999994</v>
      </c>
      <c r="H630" s="10">
        <f t="shared" si="38"/>
        <v>23519537.66</v>
      </c>
      <c r="I630" s="53">
        <f t="shared" si="39"/>
        <v>3682.5</v>
      </c>
    </row>
    <row r="631" spans="1:9" x14ac:dyDescent="0.35">
      <c r="A631" s="21">
        <v>3683</v>
      </c>
      <c r="B631" s="3">
        <v>21698401.82</v>
      </c>
      <c r="C631" s="3">
        <f>B631+[1]Pools!$C$4*1000000</f>
        <v>23593401.82</v>
      </c>
      <c r="D631" s="3">
        <v>147917.54999999999</v>
      </c>
      <c r="E631" s="25">
        <v>627</v>
      </c>
      <c r="F631" s="10">
        <f t="shared" si="36"/>
        <v>1371474.75</v>
      </c>
      <c r="G631" s="10">
        <f t="shared" si="37"/>
        <v>657987.75</v>
      </c>
      <c r="H631" s="10">
        <f t="shared" si="38"/>
        <v>23593401.82</v>
      </c>
      <c r="I631" s="53">
        <f t="shared" si="39"/>
        <v>3683</v>
      </c>
    </row>
    <row r="632" spans="1:9" x14ac:dyDescent="0.35">
      <c r="A632" s="21">
        <v>3683.5</v>
      </c>
      <c r="B632" s="3">
        <v>21772455.210000001</v>
      </c>
      <c r="C632" s="3">
        <f>B632+[1]Pools!$C$4*1000000</f>
        <v>23667455.210000001</v>
      </c>
      <c r="D632" s="3">
        <v>148295.97</v>
      </c>
      <c r="E632" s="25">
        <v>628</v>
      </c>
      <c r="F632" s="10">
        <f t="shared" si="36"/>
        <v>1375009.0100000016</v>
      </c>
      <c r="G632" s="10">
        <f t="shared" si="37"/>
        <v>659678.51000000164</v>
      </c>
      <c r="H632" s="10">
        <f t="shared" si="38"/>
        <v>23667455.210000001</v>
      </c>
      <c r="I632" s="53">
        <f t="shared" si="39"/>
        <v>3683.5</v>
      </c>
    </row>
    <row r="633" spans="1:9" x14ac:dyDescent="0.35">
      <c r="A633" s="21">
        <v>3684</v>
      </c>
      <c r="B633" s="3">
        <v>21846697.800000001</v>
      </c>
      <c r="C633" s="3">
        <f>B633+[1]Pools!$C$4*1000000</f>
        <v>23741697.800000001</v>
      </c>
      <c r="D633" s="3">
        <v>148674.4</v>
      </c>
      <c r="E633" s="25">
        <v>629</v>
      </c>
      <c r="F633" s="10">
        <f t="shared" si="36"/>
        <v>1378548.129999999</v>
      </c>
      <c r="G633" s="10">
        <f t="shared" si="37"/>
        <v>661374.12999999896</v>
      </c>
      <c r="H633" s="10">
        <f t="shared" si="38"/>
        <v>23741697.800000001</v>
      </c>
      <c r="I633" s="53">
        <f t="shared" si="39"/>
        <v>3684</v>
      </c>
    </row>
    <row r="634" spans="1:9" x14ac:dyDescent="0.35">
      <c r="A634" s="21">
        <v>3684.5</v>
      </c>
      <c r="B634" s="3">
        <v>21921129.609999999</v>
      </c>
      <c r="C634" s="3">
        <f>B634+[1]Pools!$C$4*1000000</f>
        <v>23816129.609999999</v>
      </c>
      <c r="D634" s="3">
        <v>149052.82</v>
      </c>
      <c r="E634" s="25">
        <v>630</v>
      </c>
      <c r="F634" s="10">
        <f t="shared" si="36"/>
        <v>1382092.1099999994</v>
      </c>
      <c r="G634" s="10">
        <f t="shared" si="37"/>
        <v>663074.6099999994</v>
      </c>
      <c r="H634" s="10">
        <f t="shared" si="38"/>
        <v>23816129.609999999</v>
      </c>
      <c r="I634" s="53">
        <f t="shared" si="39"/>
        <v>3684.5</v>
      </c>
    </row>
    <row r="635" spans="1:9" x14ac:dyDescent="0.35">
      <c r="A635" s="21">
        <v>3685</v>
      </c>
      <c r="B635" s="3">
        <v>21995750.620000001</v>
      </c>
      <c r="C635" s="3">
        <f>B635+[1]Pools!$C$4*1000000</f>
        <v>23890750.620000001</v>
      </c>
      <c r="D635" s="3">
        <v>149431.25</v>
      </c>
      <c r="E635" s="25">
        <v>631</v>
      </c>
      <c r="F635" s="10">
        <f t="shared" si="36"/>
        <v>1385640.9499999993</v>
      </c>
      <c r="G635" s="10">
        <f t="shared" si="37"/>
        <v>664777.51000000164</v>
      </c>
      <c r="H635" s="10">
        <f t="shared" si="38"/>
        <v>23890750.620000001</v>
      </c>
      <c r="I635" s="53">
        <f t="shared" si="39"/>
        <v>3685</v>
      </c>
    </row>
    <row r="636" spans="1:9" x14ac:dyDescent="0.35">
      <c r="A636" s="21">
        <v>3685.5</v>
      </c>
      <c r="B636" s="3">
        <v>22070560.859999999</v>
      </c>
      <c r="C636" s="3">
        <f>B636+[1]Pools!$C$4*1000000</f>
        <v>23965560.859999999</v>
      </c>
      <c r="D636" s="3">
        <v>149809.67000000001</v>
      </c>
      <c r="E636" s="25">
        <v>632</v>
      </c>
      <c r="F636" s="10">
        <f t="shared" si="36"/>
        <v>1389194.6600000001</v>
      </c>
      <c r="G636" s="10">
        <f t="shared" si="37"/>
        <v>666480.43999999762</v>
      </c>
      <c r="H636" s="10">
        <f t="shared" si="38"/>
        <v>23965560.859999999</v>
      </c>
      <c r="I636" s="53">
        <f t="shared" si="39"/>
        <v>3685.5</v>
      </c>
    </row>
    <row r="637" spans="1:9" x14ac:dyDescent="0.35">
      <c r="A637" s="21">
        <v>3686</v>
      </c>
      <c r="B637" s="3">
        <v>22145560.300000001</v>
      </c>
      <c r="C637" s="3">
        <f>B637+[1]Pools!$C$4*1000000</f>
        <v>24040560.300000001</v>
      </c>
      <c r="D637" s="3">
        <v>150188.1</v>
      </c>
      <c r="E637" s="25">
        <v>633</v>
      </c>
      <c r="F637" s="10">
        <f t="shared" si="36"/>
        <v>1392753.2300000004</v>
      </c>
      <c r="G637" s="10">
        <f t="shared" si="37"/>
        <v>668183.33999999985</v>
      </c>
      <c r="H637" s="10">
        <f t="shared" si="38"/>
        <v>24040560.300000001</v>
      </c>
      <c r="I637" s="53">
        <f t="shared" si="39"/>
        <v>3686</v>
      </c>
    </row>
    <row r="638" spans="1:9" x14ac:dyDescent="0.35">
      <c r="A638" s="21">
        <v>3686.5</v>
      </c>
      <c r="B638" s="3">
        <v>22220748.960000001</v>
      </c>
      <c r="C638" s="3">
        <f>B638+[1]Pools!$C$4*1000000</f>
        <v>24115748.960000001</v>
      </c>
      <c r="D638" s="3">
        <v>150566.51999999999</v>
      </c>
      <c r="E638" s="25">
        <v>634</v>
      </c>
      <c r="F638" s="10">
        <f t="shared" si="36"/>
        <v>1396316.6600000001</v>
      </c>
      <c r="G638" s="10">
        <f t="shared" si="37"/>
        <v>669886.26000000164</v>
      </c>
      <c r="H638" s="10">
        <f t="shared" si="38"/>
        <v>24115748.960000001</v>
      </c>
      <c r="I638" s="53">
        <f t="shared" si="39"/>
        <v>3686.5</v>
      </c>
    </row>
    <row r="639" spans="1:9" x14ac:dyDescent="0.35">
      <c r="A639" s="21">
        <v>3687</v>
      </c>
      <c r="B639" s="3">
        <v>22296126.82</v>
      </c>
      <c r="C639" s="3">
        <f>B639+[1]Pools!$C$4*1000000</f>
        <v>24191126.82</v>
      </c>
      <c r="D639" s="3">
        <v>150944.95000000001</v>
      </c>
      <c r="E639" s="25">
        <v>635</v>
      </c>
      <c r="F639" s="10">
        <f t="shared" si="36"/>
        <v>1399884.9499999993</v>
      </c>
      <c r="G639" s="10">
        <f t="shared" si="37"/>
        <v>671589.16000000015</v>
      </c>
      <c r="H639" s="10">
        <f t="shared" si="38"/>
        <v>24191126.82</v>
      </c>
      <c r="I639" s="53">
        <f t="shared" si="39"/>
        <v>3687</v>
      </c>
    </row>
    <row r="640" spans="1:9" x14ac:dyDescent="0.35">
      <c r="A640" s="21">
        <v>3687.5</v>
      </c>
      <c r="B640" s="3">
        <v>22371693.91</v>
      </c>
      <c r="C640" s="3">
        <f>B640+[1]Pools!$C$4*1000000</f>
        <v>24266693.91</v>
      </c>
      <c r="D640" s="3">
        <v>151323.37</v>
      </c>
      <c r="E640" s="25">
        <v>636</v>
      </c>
      <c r="F640" s="10">
        <f t="shared" si="36"/>
        <v>1403458.1099999994</v>
      </c>
      <c r="G640" s="10">
        <f t="shared" si="37"/>
        <v>673292.08999999985</v>
      </c>
      <c r="H640" s="10">
        <f t="shared" si="38"/>
        <v>24266693.91</v>
      </c>
      <c r="I640" s="53">
        <f t="shared" si="39"/>
        <v>3687.5</v>
      </c>
    </row>
    <row r="641" spans="1:9" x14ac:dyDescent="0.35">
      <c r="A641" s="21">
        <v>3688</v>
      </c>
      <c r="B641" s="3">
        <v>22447450.199999999</v>
      </c>
      <c r="C641" s="3">
        <f>B641+[1]Pools!$C$4*1000000</f>
        <v>24342450.199999999</v>
      </c>
      <c r="D641" s="3">
        <v>151701.79999999999</v>
      </c>
      <c r="E641" s="25">
        <v>637</v>
      </c>
      <c r="F641" s="10">
        <f t="shared" si="36"/>
        <v>1407036.129999999</v>
      </c>
      <c r="G641" s="10">
        <f t="shared" si="37"/>
        <v>674994.98999999836</v>
      </c>
      <c r="H641" s="10">
        <f t="shared" si="38"/>
        <v>24342450.199999999</v>
      </c>
      <c r="I641" s="53">
        <f t="shared" si="39"/>
        <v>3688</v>
      </c>
    </row>
    <row r="642" spans="1:9" x14ac:dyDescent="0.35">
      <c r="A642" s="21">
        <v>3688.5</v>
      </c>
      <c r="B642" s="3">
        <v>22523395.710000001</v>
      </c>
      <c r="C642" s="3">
        <f>B642+[1]Pools!$C$4*1000000</f>
        <v>24418395.710000001</v>
      </c>
      <c r="D642" s="3">
        <v>152080.22</v>
      </c>
      <c r="E642" s="25">
        <v>638</v>
      </c>
      <c r="F642" s="10">
        <f t="shared" si="36"/>
        <v>1410619.0100000016</v>
      </c>
      <c r="G642" s="10">
        <f t="shared" si="37"/>
        <v>676697.91000000015</v>
      </c>
      <c r="H642" s="10">
        <f t="shared" si="38"/>
        <v>24418395.710000001</v>
      </c>
      <c r="I642" s="53">
        <f t="shared" si="39"/>
        <v>3688.5</v>
      </c>
    </row>
    <row r="643" spans="1:9" x14ac:dyDescent="0.35">
      <c r="A643" s="21">
        <v>3689</v>
      </c>
      <c r="B643" s="3">
        <v>22599530.420000002</v>
      </c>
      <c r="C643" s="3">
        <f>B643+[1]Pools!$C$4*1000000</f>
        <v>24494530.420000002</v>
      </c>
      <c r="D643" s="3">
        <v>152458.65</v>
      </c>
      <c r="E643" s="25">
        <v>639</v>
      </c>
      <c r="F643" s="10">
        <f t="shared" si="36"/>
        <v>1414206.75</v>
      </c>
      <c r="G643" s="10">
        <f t="shared" si="37"/>
        <v>678400.81000000238</v>
      </c>
      <c r="H643" s="10">
        <f t="shared" si="38"/>
        <v>24494530.420000002</v>
      </c>
      <c r="I643" s="53">
        <f t="shared" si="39"/>
        <v>3689</v>
      </c>
    </row>
    <row r="644" spans="1:9" x14ac:dyDescent="0.35">
      <c r="A644" s="21">
        <v>3689.5</v>
      </c>
      <c r="B644" s="3">
        <v>22675854.359999999</v>
      </c>
      <c r="C644" s="3">
        <f>B644+[1]Pools!$C$4*1000000</f>
        <v>24570854.359999999</v>
      </c>
      <c r="D644" s="3">
        <v>152837.07</v>
      </c>
      <c r="E644" s="25">
        <v>640</v>
      </c>
      <c r="F644" s="10">
        <f t="shared" si="36"/>
        <v>1417799.3599999994</v>
      </c>
      <c r="G644" s="10">
        <f t="shared" si="37"/>
        <v>680103.73999999836</v>
      </c>
      <c r="H644" s="10">
        <f t="shared" si="38"/>
        <v>24570854.359999999</v>
      </c>
      <c r="I644" s="53">
        <f t="shared" si="39"/>
        <v>3689.5</v>
      </c>
    </row>
    <row r="645" spans="1:9" x14ac:dyDescent="0.35">
      <c r="A645" s="21">
        <v>3690</v>
      </c>
      <c r="B645" s="3">
        <v>22752367.5</v>
      </c>
      <c r="C645" s="3">
        <f>B645+[1]Pools!$C$4*1000000</f>
        <v>24647367.5</v>
      </c>
      <c r="D645" s="3">
        <v>153215.5</v>
      </c>
      <c r="E645" s="25">
        <v>641</v>
      </c>
      <c r="F645" s="10">
        <f t="shared" si="36"/>
        <v>1421394.3900000006</v>
      </c>
      <c r="G645" s="10">
        <f t="shared" si="37"/>
        <v>681806.6400000006</v>
      </c>
      <c r="H645" s="10">
        <f t="shared" si="38"/>
        <v>24647367.5</v>
      </c>
      <c r="I645" s="53">
        <f t="shared" si="39"/>
        <v>3690</v>
      </c>
    </row>
    <row r="646" spans="1:9" x14ac:dyDescent="0.35">
      <c r="A646" s="21">
        <v>3690.5</v>
      </c>
      <c r="B646" s="3">
        <v>22829069.859999999</v>
      </c>
      <c r="C646" s="3">
        <f>B646+[1]Pools!$C$4*1000000</f>
        <v>24724069.859999999</v>
      </c>
      <c r="D646" s="3">
        <v>153593.92000000001</v>
      </c>
      <c r="E646" s="25">
        <v>642</v>
      </c>
      <c r="F646" s="10">
        <f t="shared" ref="F646:F689" si="40">IF(A646-$F$2&lt;$A$5,NA(),B646-VLOOKUP(A646-$F$2,$A$5:$B$689,2))</f>
        <v>1424989.4399999976</v>
      </c>
      <c r="G646" s="10">
        <f t="shared" ref="G646:G689" si="41">IF($A646-G$2&lt;$A$5,NA(),$B646-VLOOKUP($A646-G$2,$A$5:$B$689,2))</f>
        <v>683509.55999999866</v>
      </c>
      <c r="H646" s="10">
        <f t="shared" ref="H646:H689" si="42">C646</f>
        <v>24724069.859999999</v>
      </c>
      <c r="I646" s="53">
        <f t="shared" ref="I646:I689" si="43">A646</f>
        <v>3690.5</v>
      </c>
    </row>
    <row r="647" spans="1:9" x14ac:dyDescent="0.35">
      <c r="A647" s="21">
        <v>3691</v>
      </c>
      <c r="B647" s="3">
        <v>22905961.420000002</v>
      </c>
      <c r="C647" s="3">
        <f>B647+[1]Pools!$C$4*1000000</f>
        <v>24800961.420000002</v>
      </c>
      <c r="D647" s="3">
        <v>153972.35</v>
      </c>
      <c r="E647" s="25">
        <v>643</v>
      </c>
      <c r="F647" s="10">
        <f t="shared" si="40"/>
        <v>1428584.4600000009</v>
      </c>
      <c r="G647" s="10">
        <f t="shared" si="41"/>
        <v>685212.46000000089</v>
      </c>
      <c r="H647" s="10">
        <f t="shared" si="42"/>
        <v>24800961.420000002</v>
      </c>
      <c r="I647" s="53">
        <f t="shared" si="43"/>
        <v>3691</v>
      </c>
    </row>
    <row r="648" spans="1:9" x14ac:dyDescent="0.35">
      <c r="A648" s="21">
        <v>3691.5</v>
      </c>
      <c r="B648" s="3">
        <v>22983042.210000001</v>
      </c>
      <c r="C648" s="3">
        <f>B648+[1]Pools!$C$4*1000000</f>
        <v>24878042.210000001</v>
      </c>
      <c r="D648" s="3">
        <v>154350.76999999999</v>
      </c>
      <c r="E648" s="25">
        <v>644</v>
      </c>
      <c r="F648" s="10">
        <f t="shared" si="40"/>
        <v>1432179.5100000016</v>
      </c>
      <c r="G648" s="10">
        <f t="shared" si="41"/>
        <v>686915.3900000006</v>
      </c>
      <c r="H648" s="10">
        <f t="shared" si="42"/>
        <v>24878042.210000001</v>
      </c>
      <c r="I648" s="53">
        <f t="shared" si="43"/>
        <v>3691.5</v>
      </c>
    </row>
    <row r="649" spans="1:9" x14ac:dyDescent="0.35">
      <c r="A649" s="21">
        <v>3692</v>
      </c>
      <c r="B649" s="3">
        <v>23060312.199999999</v>
      </c>
      <c r="C649" s="3">
        <f>B649+[1]Pools!$C$4*1000000</f>
        <v>24955312.199999999</v>
      </c>
      <c r="D649" s="3">
        <v>154729.20000000001</v>
      </c>
      <c r="E649" s="25">
        <v>645</v>
      </c>
      <c r="F649" s="10">
        <f t="shared" si="40"/>
        <v>1435774.5399999991</v>
      </c>
      <c r="G649" s="10">
        <f t="shared" si="41"/>
        <v>688618.28999999911</v>
      </c>
      <c r="H649" s="10">
        <f t="shared" si="42"/>
        <v>24955312.199999999</v>
      </c>
      <c r="I649" s="53">
        <f t="shared" si="43"/>
        <v>3692</v>
      </c>
    </row>
    <row r="650" spans="1:9" x14ac:dyDescent="0.35">
      <c r="A650" s="21">
        <v>3692.5</v>
      </c>
      <c r="B650" s="3">
        <v>23137771.41</v>
      </c>
      <c r="C650" s="3">
        <f>B650+[1]Pools!$C$4*1000000</f>
        <v>25032771.41</v>
      </c>
      <c r="D650" s="3">
        <v>155107.62</v>
      </c>
      <c r="E650" s="25">
        <v>646</v>
      </c>
      <c r="F650" s="10">
        <f t="shared" si="40"/>
        <v>1439369.5899999999</v>
      </c>
      <c r="G650" s="10">
        <f t="shared" si="41"/>
        <v>690321.21000000089</v>
      </c>
      <c r="H650" s="10">
        <f t="shared" si="42"/>
        <v>25032771.41</v>
      </c>
      <c r="I650" s="53">
        <f t="shared" si="43"/>
        <v>3692.5</v>
      </c>
    </row>
    <row r="651" spans="1:9" x14ac:dyDescent="0.35">
      <c r="A651" s="21">
        <v>3693</v>
      </c>
      <c r="B651" s="3">
        <v>23215419.82</v>
      </c>
      <c r="C651" s="3">
        <f>B651+[1]Pools!$C$4*1000000</f>
        <v>25110419.82</v>
      </c>
      <c r="D651" s="3">
        <v>155486.04999999999</v>
      </c>
      <c r="E651" s="25">
        <v>647</v>
      </c>
      <c r="F651" s="10">
        <f t="shared" si="40"/>
        <v>1442964.6099999994</v>
      </c>
      <c r="G651" s="10">
        <f t="shared" si="41"/>
        <v>692024.1099999994</v>
      </c>
      <c r="H651" s="10">
        <f t="shared" si="42"/>
        <v>25110419.82</v>
      </c>
      <c r="I651" s="53">
        <f t="shared" si="43"/>
        <v>3693</v>
      </c>
    </row>
    <row r="652" spans="1:9" x14ac:dyDescent="0.35">
      <c r="A652" s="21">
        <v>3693.5</v>
      </c>
      <c r="B652" s="3">
        <v>23293257.460000001</v>
      </c>
      <c r="C652" s="3">
        <f>B652+[1]Pools!$C$4*1000000</f>
        <v>25188257.460000001</v>
      </c>
      <c r="D652" s="3">
        <v>155864.47</v>
      </c>
      <c r="E652" s="25">
        <v>648</v>
      </c>
      <c r="F652" s="10">
        <f t="shared" si="40"/>
        <v>1446559.6600000001</v>
      </c>
      <c r="G652" s="10">
        <f t="shared" si="41"/>
        <v>693727.03999999911</v>
      </c>
      <c r="H652" s="10">
        <f t="shared" si="42"/>
        <v>25188257.460000001</v>
      </c>
      <c r="I652" s="53">
        <f t="shared" si="43"/>
        <v>3693.5</v>
      </c>
    </row>
    <row r="653" spans="1:9" x14ac:dyDescent="0.35">
      <c r="A653" s="21">
        <v>3694</v>
      </c>
      <c r="B653" s="3">
        <v>23371284.300000001</v>
      </c>
      <c r="C653" s="3">
        <f>B653+[1]Pools!$C$4*1000000</f>
        <v>25266284.300000001</v>
      </c>
      <c r="D653" s="3">
        <v>156242.9</v>
      </c>
      <c r="E653" s="25">
        <v>649</v>
      </c>
      <c r="F653" s="10">
        <f t="shared" si="40"/>
        <v>1450154.6900000013</v>
      </c>
      <c r="G653" s="10">
        <f t="shared" si="41"/>
        <v>695429.94000000134</v>
      </c>
      <c r="H653" s="10">
        <f t="shared" si="42"/>
        <v>25266284.300000001</v>
      </c>
      <c r="I653" s="53">
        <f t="shared" si="43"/>
        <v>3694</v>
      </c>
    </row>
    <row r="654" spans="1:9" x14ac:dyDescent="0.35">
      <c r="A654" s="21">
        <v>3694.5</v>
      </c>
      <c r="B654" s="3">
        <v>23449500.359999999</v>
      </c>
      <c r="C654" s="3">
        <f>B654+[1]Pools!$C$4*1000000</f>
        <v>25344500.359999999</v>
      </c>
      <c r="D654" s="3">
        <v>156621.32</v>
      </c>
      <c r="E654" s="25">
        <v>650</v>
      </c>
      <c r="F654" s="10">
        <f t="shared" si="40"/>
        <v>1453749.7399999984</v>
      </c>
      <c r="G654" s="10">
        <f t="shared" si="41"/>
        <v>697132.8599999994</v>
      </c>
      <c r="H654" s="10">
        <f t="shared" si="42"/>
        <v>25344500.359999999</v>
      </c>
      <c r="I654" s="53">
        <f t="shared" si="43"/>
        <v>3694.5</v>
      </c>
    </row>
    <row r="655" spans="1:9" x14ac:dyDescent="0.35">
      <c r="A655" s="21">
        <v>3695</v>
      </c>
      <c r="B655" s="3">
        <v>23527905.620000001</v>
      </c>
      <c r="C655" s="3">
        <f>B655+[1]Pools!$C$4*1000000</f>
        <v>25422905.620000001</v>
      </c>
      <c r="D655" s="3">
        <v>156999.75</v>
      </c>
      <c r="E655" s="25">
        <v>651</v>
      </c>
      <c r="F655" s="10">
        <f t="shared" si="40"/>
        <v>1457344.7600000016</v>
      </c>
      <c r="G655" s="10">
        <f t="shared" si="41"/>
        <v>698835.76000000164</v>
      </c>
      <c r="H655" s="10">
        <f t="shared" si="42"/>
        <v>25422905.620000001</v>
      </c>
      <c r="I655" s="53">
        <f t="shared" si="43"/>
        <v>3695</v>
      </c>
    </row>
    <row r="656" spans="1:9" x14ac:dyDescent="0.35">
      <c r="A656" s="21">
        <v>3695.5</v>
      </c>
      <c r="B656" s="3">
        <v>23606500.109999999</v>
      </c>
      <c r="C656" s="3">
        <f>B656+[1]Pools!$C$4*1000000</f>
        <v>25501500.109999999</v>
      </c>
      <c r="D656" s="3">
        <v>157378.17000000001</v>
      </c>
      <c r="E656" s="25">
        <v>652</v>
      </c>
      <c r="F656" s="10">
        <f t="shared" si="40"/>
        <v>1460939.8099999987</v>
      </c>
      <c r="G656" s="10">
        <f t="shared" si="41"/>
        <v>700538.68999999762</v>
      </c>
      <c r="H656" s="10">
        <f t="shared" si="42"/>
        <v>25501500.109999999</v>
      </c>
      <c r="I656" s="53">
        <f t="shared" si="43"/>
        <v>3695.5</v>
      </c>
    </row>
    <row r="657" spans="1:9" x14ac:dyDescent="0.35">
      <c r="A657" s="21">
        <v>3696</v>
      </c>
      <c r="B657" s="3">
        <v>23685283.800000001</v>
      </c>
      <c r="C657" s="3">
        <f>B657+[1]Pools!$C$4*1000000</f>
        <v>25580283.800000001</v>
      </c>
      <c r="D657" s="3">
        <v>157756.6</v>
      </c>
      <c r="E657" s="25">
        <v>653</v>
      </c>
      <c r="F657" s="10">
        <f t="shared" si="40"/>
        <v>1464534.8399999999</v>
      </c>
      <c r="G657" s="10">
        <f t="shared" si="41"/>
        <v>702241.58999999985</v>
      </c>
      <c r="H657" s="10">
        <f t="shared" si="42"/>
        <v>25580283.800000001</v>
      </c>
      <c r="I657" s="53">
        <f t="shared" si="43"/>
        <v>3696</v>
      </c>
    </row>
    <row r="658" spans="1:9" x14ac:dyDescent="0.35">
      <c r="A658" s="21">
        <v>3696.5</v>
      </c>
      <c r="B658" s="3">
        <v>23764256.710000001</v>
      </c>
      <c r="C658" s="3">
        <f>B658+[1]Pools!$C$4*1000000</f>
        <v>25659256.710000001</v>
      </c>
      <c r="D658" s="3">
        <v>158135.01999999999</v>
      </c>
      <c r="E658" s="25">
        <v>654</v>
      </c>
      <c r="F658" s="10">
        <f t="shared" si="40"/>
        <v>1468129.8900000006</v>
      </c>
      <c r="G658" s="10">
        <f t="shared" si="41"/>
        <v>703944.51000000164</v>
      </c>
      <c r="H658" s="10">
        <f t="shared" si="42"/>
        <v>25659256.710000001</v>
      </c>
      <c r="I658" s="53">
        <f t="shared" si="43"/>
        <v>3696.5</v>
      </c>
    </row>
    <row r="659" spans="1:9" x14ac:dyDescent="0.35">
      <c r="A659" s="21">
        <v>3697</v>
      </c>
      <c r="B659" s="3">
        <v>23843418.82</v>
      </c>
      <c r="C659" s="3">
        <f>B659+[1]Pools!$C$4*1000000</f>
        <v>25738418.82</v>
      </c>
      <c r="D659" s="3">
        <v>158513.45000000001</v>
      </c>
      <c r="E659" s="25">
        <v>655</v>
      </c>
      <c r="F659" s="10">
        <f t="shared" si="40"/>
        <v>1471724.9100000001</v>
      </c>
      <c r="G659" s="10">
        <f t="shared" si="41"/>
        <v>705647.41000000015</v>
      </c>
      <c r="H659" s="10">
        <f t="shared" si="42"/>
        <v>25738418.82</v>
      </c>
      <c r="I659" s="53">
        <f t="shared" si="43"/>
        <v>3697</v>
      </c>
    </row>
    <row r="660" spans="1:9" x14ac:dyDescent="0.35">
      <c r="A660" s="21">
        <v>3697.5</v>
      </c>
      <c r="B660" s="3">
        <v>23922770.16</v>
      </c>
      <c r="C660" s="3">
        <f>B660+[1]Pools!$C$4*1000000</f>
        <v>25817770.16</v>
      </c>
      <c r="D660" s="3">
        <v>158891.87</v>
      </c>
      <c r="E660" s="25">
        <v>656</v>
      </c>
      <c r="F660" s="10">
        <f t="shared" si="40"/>
        <v>1475319.9600000009</v>
      </c>
      <c r="G660" s="10">
        <f t="shared" si="41"/>
        <v>707350.33999999985</v>
      </c>
      <c r="H660" s="10">
        <f t="shared" si="42"/>
        <v>25817770.16</v>
      </c>
      <c r="I660" s="53">
        <f t="shared" si="43"/>
        <v>3697.5</v>
      </c>
    </row>
    <row r="661" spans="1:9" x14ac:dyDescent="0.35">
      <c r="A661" s="21">
        <v>3698</v>
      </c>
      <c r="B661" s="3">
        <v>24002310.699999999</v>
      </c>
      <c r="C661" s="3">
        <f>B661+[1]Pools!$C$4*1000000</f>
        <v>25897310.699999999</v>
      </c>
      <c r="D661" s="3">
        <v>159270.29999999999</v>
      </c>
      <c r="E661" s="25">
        <v>657</v>
      </c>
      <c r="F661" s="10">
        <f t="shared" si="40"/>
        <v>1478914.9899999984</v>
      </c>
      <c r="G661" s="10">
        <f t="shared" si="41"/>
        <v>709053.23999999836</v>
      </c>
      <c r="H661" s="10">
        <f t="shared" si="42"/>
        <v>25897310.699999999</v>
      </c>
      <c r="I661" s="53">
        <f t="shared" si="43"/>
        <v>3698</v>
      </c>
    </row>
    <row r="662" spans="1:9" x14ac:dyDescent="0.35">
      <c r="A662" s="21">
        <v>3698.5</v>
      </c>
      <c r="B662" s="3">
        <v>24082040.460000001</v>
      </c>
      <c r="C662" s="3">
        <f>B662+[1]Pools!$C$4*1000000</f>
        <v>25977040.460000001</v>
      </c>
      <c r="D662" s="3">
        <v>159648.72</v>
      </c>
      <c r="E662" s="25">
        <v>658</v>
      </c>
      <c r="F662" s="10">
        <f t="shared" si="40"/>
        <v>1482510.0399999991</v>
      </c>
      <c r="G662" s="10">
        <f t="shared" si="41"/>
        <v>710756.16000000015</v>
      </c>
      <c r="H662" s="10">
        <f t="shared" si="42"/>
        <v>25977040.460000001</v>
      </c>
      <c r="I662" s="53">
        <f t="shared" si="43"/>
        <v>3698.5</v>
      </c>
    </row>
    <row r="663" spans="1:9" x14ac:dyDescent="0.35">
      <c r="A663" s="21">
        <v>3699</v>
      </c>
      <c r="B663" s="3">
        <v>24161959.420000002</v>
      </c>
      <c r="C663" s="3">
        <f>B663+[1]Pools!$C$4*1000000</f>
        <v>26056959.420000002</v>
      </c>
      <c r="D663" s="3">
        <v>160027.15</v>
      </c>
      <c r="E663" s="25">
        <v>659</v>
      </c>
      <c r="F663" s="10">
        <f t="shared" si="40"/>
        <v>1486105.0600000024</v>
      </c>
      <c r="G663" s="10">
        <f t="shared" si="41"/>
        <v>712459.06000000238</v>
      </c>
      <c r="H663" s="10">
        <f t="shared" si="42"/>
        <v>26056959.420000002</v>
      </c>
      <c r="I663" s="53">
        <f t="shared" si="43"/>
        <v>3699</v>
      </c>
    </row>
    <row r="664" spans="1:9" x14ac:dyDescent="0.35">
      <c r="A664" s="21">
        <v>3699.5</v>
      </c>
      <c r="B664" s="3">
        <v>24242067.609999999</v>
      </c>
      <c r="C664" s="3">
        <f>B664+[1]Pools!$C$4*1000000</f>
        <v>26137067.609999999</v>
      </c>
      <c r="D664" s="3">
        <v>160405.57</v>
      </c>
      <c r="E664" s="25">
        <v>660</v>
      </c>
      <c r="F664" s="10">
        <f t="shared" si="40"/>
        <v>1489700.1099999994</v>
      </c>
      <c r="G664" s="10">
        <f t="shared" si="41"/>
        <v>714161.98999999836</v>
      </c>
      <c r="H664" s="10">
        <f t="shared" si="42"/>
        <v>26137067.609999999</v>
      </c>
      <c r="I664" s="53">
        <f t="shared" si="43"/>
        <v>3699.5</v>
      </c>
    </row>
    <row r="665" spans="1:9" x14ac:dyDescent="0.35">
      <c r="A665" s="21">
        <v>3700</v>
      </c>
      <c r="B665" s="3">
        <v>24322365</v>
      </c>
      <c r="C665" s="3">
        <f>B665+[1]Pools!$C$4*1000000</f>
        <v>26217365</v>
      </c>
      <c r="D665" s="3">
        <v>160784</v>
      </c>
      <c r="E665" s="25">
        <v>661</v>
      </c>
      <c r="F665" s="10">
        <f t="shared" si="40"/>
        <v>1493295.1400000006</v>
      </c>
      <c r="G665" s="10">
        <f t="shared" si="41"/>
        <v>715864.8900000006</v>
      </c>
      <c r="H665" s="10">
        <f t="shared" si="42"/>
        <v>26217365</v>
      </c>
      <c r="I665" s="53">
        <f t="shared" si="43"/>
        <v>3700</v>
      </c>
    </row>
    <row r="666" spans="1:9" x14ac:dyDescent="0.35">
      <c r="A666" s="21">
        <v>3700.5</v>
      </c>
      <c r="B666" s="3">
        <v>24402858.780000001</v>
      </c>
      <c r="C666" s="3">
        <f>B666+[1]Pools!$C$4*1000000</f>
        <v>26297858.780000001</v>
      </c>
      <c r="D666" s="3">
        <v>161191.12</v>
      </c>
      <c r="E666" s="25">
        <v>662</v>
      </c>
      <c r="F666" s="10">
        <f t="shared" si="40"/>
        <v>1496897.3599999994</v>
      </c>
      <c r="G666" s="10">
        <f t="shared" si="41"/>
        <v>717574.98000000045</v>
      </c>
      <c r="H666" s="10">
        <f t="shared" si="42"/>
        <v>26297858.780000001</v>
      </c>
      <c r="I666" s="53">
        <f t="shared" si="43"/>
        <v>3700.5</v>
      </c>
    </row>
    <row r="667" spans="1:9" x14ac:dyDescent="0.35">
      <c r="A667" s="21">
        <v>3701</v>
      </c>
      <c r="B667" s="3">
        <v>24483556.120000001</v>
      </c>
      <c r="C667" s="3">
        <f>B667+[1]Pools!$C$4*1000000</f>
        <v>26378556.120000001</v>
      </c>
      <c r="D667" s="3">
        <v>161598.25</v>
      </c>
      <c r="E667" s="25">
        <v>663</v>
      </c>
      <c r="F667" s="10">
        <f t="shared" si="40"/>
        <v>1500513.9100000001</v>
      </c>
      <c r="G667" s="10">
        <f t="shared" si="41"/>
        <v>719299.41000000015</v>
      </c>
      <c r="H667" s="10">
        <f t="shared" si="42"/>
        <v>26378556.120000001</v>
      </c>
      <c r="I667" s="53">
        <f t="shared" si="43"/>
        <v>3701</v>
      </c>
    </row>
    <row r="668" spans="1:9" x14ac:dyDescent="0.35">
      <c r="A668" s="21">
        <v>3701.5</v>
      </c>
      <c r="B668" s="3">
        <v>24564457.030000001</v>
      </c>
      <c r="C668" s="3">
        <f>B668+[1]Pools!$C$4*1000000</f>
        <v>26459457.030000001</v>
      </c>
      <c r="D668" s="3">
        <v>162005.37</v>
      </c>
      <c r="E668" s="25">
        <v>664</v>
      </c>
      <c r="F668" s="10">
        <f t="shared" si="40"/>
        <v>1504144.8300000019</v>
      </c>
      <c r="G668" s="10">
        <f t="shared" si="41"/>
        <v>721038.21000000089</v>
      </c>
      <c r="H668" s="10">
        <f t="shared" si="42"/>
        <v>26459457.030000001</v>
      </c>
      <c r="I668" s="53">
        <f t="shared" si="43"/>
        <v>3701.5</v>
      </c>
    </row>
    <row r="669" spans="1:9" x14ac:dyDescent="0.35">
      <c r="A669" s="21">
        <v>3702</v>
      </c>
      <c r="B669" s="3">
        <v>24645561.5</v>
      </c>
      <c r="C669" s="3">
        <f>B669+[1]Pools!$C$4*1000000</f>
        <v>26540561.5</v>
      </c>
      <c r="D669" s="3">
        <v>162412.5</v>
      </c>
      <c r="E669" s="25">
        <v>665</v>
      </c>
      <c r="F669" s="10">
        <f t="shared" si="40"/>
        <v>1507790.0899999999</v>
      </c>
      <c r="G669" s="10">
        <f t="shared" si="41"/>
        <v>722791.33999999985</v>
      </c>
      <c r="H669" s="10">
        <f t="shared" si="42"/>
        <v>26540561.5</v>
      </c>
      <c r="I669" s="53">
        <f t="shared" si="43"/>
        <v>3702</v>
      </c>
    </row>
    <row r="670" spans="1:9" x14ac:dyDescent="0.35">
      <c r="A670" s="21">
        <v>3702.5</v>
      </c>
      <c r="B670" s="3">
        <v>24726869.530000001</v>
      </c>
      <c r="C670" s="3">
        <f>B670+[1]Pools!$C$4*1000000</f>
        <v>26621869.530000001</v>
      </c>
      <c r="D670" s="3">
        <v>162819.62</v>
      </c>
      <c r="E670" s="25">
        <v>666</v>
      </c>
      <c r="F670" s="10">
        <f t="shared" si="40"/>
        <v>1511449.7100000009</v>
      </c>
      <c r="G670" s="10">
        <f t="shared" si="41"/>
        <v>724558.83000000194</v>
      </c>
      <c r="H670" s="10">
        <f t="shared" si="42"/>
        <v>26621869.530000001</v>
      </c>
      <c r="I670" s="53">
        <f t="shared" si="43"/>
        <v>3702.5</v>
      </c>
    </row>
    <row r="671" spans="1:9" x14ac:dyDescent="0.35">
      <c r="A671" s="21">
        <v>3703</v>
      </c>
      <c r="B671" s="3">
        <v>24808381.120000001</v>
      </c>
      <c r="C671" s="3">
        <f>B671+[1]Pools!$C$4*1000000</f>
        <v>26703381.120000001</v>
      </c>
      <c r="D671" s="3">
        <v>163226.75</v>
      </c>
      <c r="E671" s="25">
        <v>667</v>
      </c>
      <c r="F671" s="10">
        <f t="shared" si="40"/>
        <v>1515123.6600000001</v>
      </c>
      <c r="G671" s="10">
        <f t="shared" si="41"/>
        <v>726340.66000000015</v>
      </c>
      <c r="H671" s="10">
        <f t="shared" si="42"/>
        <v>26703381.120000001</v>
      </c>
      <c r="I671" s="53">
        <f t="shared" si="43"/>
        <v>3703</v>
      </c>
    </row>
    <row r="672" spans="1:9" x14ac:dyDescent="0.35">
      <c r="A672" s="21">
        <v>3703.5</v>
      </c>
      <c r="B672" s="3">
        <v>24890096.280000001</v>
      </c>
      <c r="C672" s="3">
        <f>B672+[1]Pools!$C$4*1000000</f>
        <v>26785096.280000001</v>
      </c>
      <c r="D672" s="3">
        <v>163633.87</v>
      </c>
      <c r="E672" s="25">
        <v>668</v>
      </c>
      <c r="F672" s="10">
        <f t="shared" si="40"/>
        <v>1518811.9800000004</v>
      </c>
      <c r="G672" s="10">
        <f t="shared" si="41"/>
        <v>728136.8599999994</v>
      </c>
      <c r="H672" s="10">
        <f t="shared" si="42"/>
        <v>26785096.280000001</v>
      </c>
      <c r="I672" s="53">
        <f t="shared" si="43"/>
        <v>3703.5</v>
      </c>
    </row>
    <row r="673" spans="1:9" x14ac:dyDescent="0.35">
      <c r="A673" s="21">
        <v>3704</v>
      </c>
      <c r="B673" s="3">
        <v>24972015</v>
      </c>
      <c r="C673" s="3">
        <f>B673+[1]Pools!$C$4*1000000</f>
        <v>26867015</v>
      </c>
      <c r="D673" s="3">
        <v>164041</v>
      </c>
      <c r="E673" s="25">
        <v>669</v>
      </c>
      <c r="F673" s="10">
        <f t="shared" si="40"/>
        <v>1522514.6400000006</v>
      </c>
      <c r="G673" s="10">
        <f t="shared" si="41"/>
        <v>729947.3900000006</v>
      </c>
      <c r="H673" s="10">
        <f t="shared" si="42"/>
        <v>26867015</v>
      </c>
      <c r="I673" s="53">
        <f t="shared" si="43"/>
        <v>3704</v>
      </c>
    </row>
    <row r="674" spans="1:9" x14ac:dyDescent="0.35">
      <c r="A674" s="21">
        <v>3704.5</v>
      </c>
      <c r="B674" s="3">
        <v>25054137.280000001</v>
      </c>
      <c r="C674" s="3">
        <f>B674+[1]Pools!$C$4*1000000</f>
        <v>26949137.280000001</v>
      </c>
      <c r="D674" s="3">
        <v>164448.12</v>
      </c>
      <c r="E674" s="25">
        <v>670</v>
      </c>
      <c r="F674" s="10">
        <f t="shared" si="40"/>
        <v>1526231.6600000001</v>
      </c>
      <c r="G674" s="10">
        <f t="shared" si="41"/>
        <v>731772.28000000119</v>
      </c>
      <c r="H674" s="10">
        <f t="shared" si="42"/>
        <v>26949137.280000001</v>
      </c>
      <c r="I674" s="53">
        <f t="shared" si="43"/>
        <v>3704.5</v>
      </c>
    </row>
    <row r="675" spans="1:9" x14ac:dyDescent="0.35">
      <c r="A675" s="21">
        <v>3705</v>
      </c>
      <c r="B675" s="3">
        <v>25136463.120000001</v>
      </c>
      <c r="C675" s="3">
        <f>B675+[1]Pools!$C$4*1000000</f>
        <v>27031463.120000001</v>
      </c>
      <c r="D675" s="3">
        <v>164855.25</v>
      </c>
      <c r="E675" s="25">
        <v>671</v>
      </c>
      <c r="F675" s="10">
        <f t="shared" si="40"/>
        <v>1529963.0100000016</v>
      </c>
      <c r="G675" s="10">
        <f t="shared" si="41"/>
        <v>733604.33999999985</v>
      </c>
      <c r="H675" s="10">
        <f t="shared" si="42"/>
        <v>27031463.120000001</v>
      </c>
      <c r="I675" s="53">
        <f t="shared" si="43"/>
        <v>3705</v>
      </c>
    </row>
    <row r="676" spans="1:9" x14ac:dyDescent="0.35">
      <c r="A676" s="21">
        <v>3705.5</v>
      </c>
      <c r="B676" s="3">
        <v>25218992.530000001</v>
      </c>
      <c r="C676" s="3">
        <f>B676+[1]Pools!$C$4*1000000</f>
        <v>27113992.530000001</v>
      </c>
      <c r="D676" s="3">
        <v>165262.37</v>
      </c>
      <c r="E676" s="25">
        <v>672</v>
      </c>
      <c r="F676" s="10">
        <f t="shared" si="40"/>
        <v>1533708.7300000004</v>
      </c>
      <c r="G676" s="10">
        <f t="shared" si="41"/>
        <v>735436.41000000015</v>
      </c>
      <c r="H676" s="10">
        <f t="shared" si="42"/>
        <v>27113992.530000001</v>
      </c>
      <c r="I676" s="53">
        <f t="shared" si="43"/>
        <v>3705.5</v>
      </c>
    </row>
    <row r="677" spans="1:9" x14ac:dyDescent="0.35">
      <c r="A677" s="21">
        <v>3706</v>
      </c>
      <c r="B677" s="3">
        <v>25301725.5</v>
      </c>
      <c r="C677" s="3">
        <f>B677+[1]Pools!$C$4*1000000</f>
        <v>27196725.5</v>
      </c>
      <c r="D677" s="3">
        <v>165669.5</v>
      </c>
      <c r="E677" s="25">
        <v>673</v>
      </c>
      <c r="F677" s="10">
        <f t="shared" si="40"/>
        <v>1537468.7899999991</v>
      </c>
      <c r="G677" s="10">
        <f t="shared" si="41"/>
        <v>737268.46999999881</v>
      </c>
      <c r="H677" s="10">
        <f t="shared" si="42"/>
        <v>27196725.5</v>
      </c>
      <c r="I677" s="53">
        <f t="shared" si="43"/>
        <v>3706</v>
      </c>
    </row>
    <row r="678" spans="1:9" x14ac:dyDescent="0.35">
      <c r="A678" s="21">
        <v>3706.5</v>
      </c>
      <c r="B678" s="3">
        <v>25384662.030000001</v>
      </c>
      <c r="C678" s="3">
        <f>B678+[1]Pools!$C$4*1000000</f>
        <v>27279662.030000001</v>
      </c>
      <c r="D678" s="3">
        <v>166076.62</v>
      </c>
      <c r="E678" s="25">
        <v>674</v>
      </c>
      <c r="F678" s="10">
        <f t="shared" si="40"/>
        <v>1541243.2100000009</v>
      </c>
      <c r="G678" s="10">
        <f t="shared" si="41"/>
        <v>739100.53000000119</v>
      </c>
      <c r="H678" s="10">
        <f t="shared" si="42"/>
        <v>27279662.030000001</v>
      </c>
      <c r="I678" s="53">
        <f t="shared" si="43"/>
        <v>3706.5</v>
      </c>
    </row>
    <row r="679" spans="1:9" x14ac:dyDescent="0.35">
      <c r="A679" s="21">
        <v>3707</v>
      </c>
      <c r="B679" s="3">
        <v>25467802.120000001</v>
      </c>
      <c r="C679" s="3">
        <f>B679+[1]Pools!$C$4*1000000</f>
        <v>27362802.120000001</v>
      </c>
      <c r="D679" s="3">
        <v>166483.75</v>
      </c>
      <c r="E679" s="25">
        <v>675</v>
      </c>
      <c r="F679" s="10">
        <f t="shared" si="40"/>
        <v>1545031.9600000009</v>
      </c>
      <c r="G679" s="10">
        <f t="shared" si="41"/>
        <v>740932.58999999985</v>
      </c>
      <c r="H679" s="10">
        <f t="shared" si="42"/>
        <v>27362802.120000001</v>
      </c>
      <c r="I679" s="53">
        <f t="shared" si="43"/>
        <v>3707</v>
      </c>
    </row>
    <row r="680" spans="1:9" x14ac:dyDescent="0.35">
      <c r="A680" s="21">
        <v>3707.5</v>
      </c>
      <c r="B680" s="3">
        <v>25551145.780000001</v>
      </c>
      <c r="C680" s="3">
        <f>B680+[1]Pools!$C$4*1000000</f>
        <v>27446145.780000001</v>
      </c>
      <c r="D680" s="3">
        <v>166890.87</v>
      </c>
      <c r="E680" s="25">
        <v>676</v>
      </c>
      <c r="F680" s="10">
        <f t="shared" si="40"/>
        <v>1548835.0800000019</v>
      </c>
      <c r="G680" s="10">
        <f t="shared" si="41"/>
        <v>742764.66000000015</v>
      </c>
      <c r="H680" s="10">
        <f t="shared" si="42"/>
        <v>27446145.780000001</v>
      </c>
      <c r="I680" s="53">
        <f t="shared" si="43"/>
        <v>3707.5</v>
      </c>
    </row>
    <row r="681" spans="1:9" x14ac:dyDescent="0.35">
      <c r="A681" s="21">
        <v>3708</v>
      </c>
      <c r="B681" s="3">
        <v>25634693</v>
      </c>
      <c r="C681" s="3">
        <f>B681+[1]Pools!$C$4*1000000</f>
        <v>27529693</v>
      </c>
      <c r="D681" s="3">
        <v>167298</v>
      </c>
      <c r="E681" s="25">
        <v>677</v>
      </c>
      <c r="F681" s="10">
        <f t="shared" si="40"/>
        <v>1552652.5399999991</v>
      </c>
      <c r="G681" s="10">
        <f t="shared" si="41"/>
        <v>744596.71999999881</v>
      </c>
      <c r="H681" s="10">
        <f t="shared" si="42"/>
        <v>27529693</v>
      </c>
      <c r="I681" s="53">
        <f t="shared" si="43"/>
        <v>3708</v>
      </c>
    </row>
    <row r="682" spans="1:9" x14ac:dyDescent="0.35">
      <c r="A682" s="21">
        <v>3708.5</v>
      </c>
      <c r="B682" s="3">
        <v>25718443.780000001</v>
      </c>
      <c r="C682" s="3">
        <f>B682+[1]Pools!$C$4*1000000</f>
        <v>27613443.780000001</v>
      </c>
      <c r="D682" s="3">
        <v>167705.12</v>
      </c>
      <c r="E682" s="25">
        <v>678</v>
      </c>
      <c r="F682" s="10">
        <f t="shared" si="40"/>
        <v>1556484.3599999994</v>
      </c>
      <c r="G682" s="10">
        <f t="shared" si="41"/>
        <v>746428.78000000119</v>
      </c>
      <c r="H682" s="10">
        <f t="shared" si="42"/>
        <v>27613443.780000001</v>
      </c>
      <c r="I682" s="53">
        <f t="shared" si="43"/>
        <v>3708.5</v>
      </c>
    </row>
    <row r="683" spans="1:9" x14ac:dyDescent="0.35">
      <c r="A683" s="21">
        <v>3709</v>
      </c>
      <c r="B683" s="3">
        <v>25802398.120000001</v>
      </c>
      <c r="C683" s="3">
        <f>B683+[1]Pools!$C$4*1000000</f>
        <v>27697398.120000001</v>
      </c>
      <c r="D683" s="3">
        <v>168112.25</v>
      </c>
      <c r="E683" s="25">
        <v>679</v>
      </c>
      <c r="F683" s="10">
        <f t="shared" si="40"/>
        <v>1560330.5100000016</v>
      </c>
      <c r="G683" s="10">
        <f t="shared" si="41"/>
        <v>748260.83999999985</v>
      </c>
      <c r="H683" s="10">
        <f t="shared" si="42"/>
        <v>27697398.120000001</v>
      </c>
      <c r="I683" s="53">
        <f t="shared" si="43"/>
        <v>3709</v>
      </c>
    </row>
    <row r="684" spans="1:9" x14ac:dyDescent="0.35">
      <c r="A684" s="21">
        <v>3709.5</v>
      </c>
      <c r="B684" s="3">
        <v>25886556.030000001</v>
      </c>
      <c r="C684" s="3">
        <f>B684+[1]Pools!$C$4*1000000</f>
        <v>27781556.030000001</v>
      </c>
      <c r="D684" s="3">
        <v>168519.37</v>
      </c>
      <c r="E684" s="25">
        <v>680</v>
      </c>
      <c r="F684" s="10">
        <f t="shared" si="40"/>
        <v>1564191.0300000012</v>
      </c>
      <c r="G684" s="10">
        <f t="shared" si="41"/>
        <v>750092.91000000015</v>
      </c>
      <c r="H684" s="10">
        <f t="shared" si="42"/>
        <v>27781556.030000001</v>
      </c>
      <c r="I684" s="53">
        <f t="shared" si="43"/>
        <v>3709.5</v>
      </c>
    </row>
    <row r="685" spans="1:9" x14ac:dyDescent="0.35">
      <c r="A685" s="21">
        <v>3710</v>
      </c>
      <c r="B685" s="3">
        <v>25970917.5</v>
      </c>
      <c r="C685" s="3">
        <f>B685+[1]Pools!$C$4*1000000</f>
        <v>27865917.5</v>
      </c>
      <c r="D685" s="3">
        <v>168926.5</v>
      </c>
      <c r="E685" s="25">
        <v>681</v>
      </c>
      <c r="F685" s="10">
        <f t="shared" si="40"/>
        <v>1568058.7199999988</v>
      </c>
      <c r="G685" s="10">
        <f t="shared" si="41"/>
        <v>751924.96999999881</v>
      </c>
      <c r="H685" s="10">
        <f t="shared" si="42"/>
        <v>27865917.5</v>
      </c>
      <c r="I685" s="53">
        <f t="shared" si="43"/>
        <v>3710</v>
      </c>
    </row>
    <row r="686" spans="1:9" x14ac:dyDescent="0.35">
      <c r="A686" s="21">
        <v>3710.5</v>
      </c>
      <c r="B686" s="3">
        <v>26055482.530000001</v>
      </c>
      <c r="C686" s="3">
        <f>B686+[1]Pools!$C$4*1000000</f>
        <v>27950482.530000001</v>
      </c>
      <c r="D686" s="3">
        <v>169333.62</v>
      </c>
      <c r="E686" s="25">
        <v>682</v>
      </c>
      <c r="F686" s="10">
        <f t="shared" si="40"/>
        <v>1571926.4100000001</v>
      </c>
      <c r="G686" s="10">
        <f t="shared" si="41"/>
        <v>753757.03000000119</v>
      </c>
      <c r="H686" s="10">
        <f t="shared" si="42"/>
        <v>27950482.530000001</v>
      </c>
      <c r="I686" s="53">
        <f t="shared" si="43"/>
        <v>3710.5</v>
      </c>
    </row>
    <row r="687" spans="1:9" x14ac:dyDescent="0.35">
      <c r="A687" s="21">
        <v>3711</v>
      </c>
      <c r="B687" s="3">
        <v>26140251.120000001</v>
      </c>
      <c r="C687" s="3">
        <f>B687+[1]Pools!$C$4*1000000</f>
        <v>28035251.120000001</v>
      </c>
      <c r="D687" s="3">
        <v>169740.75</v>
      </c>
      <c r="E687" s="25">
        <v>683</v>
      </c>
      <c r="F687" s="10">
        <f t="shared" si="40"/>
        <v>1575794.0899999999</v>
      </c>
      <c r="G687" s="10">
        <f t="shared" si="41"/>
        <v>755589.08999999985</v>
      </c>
      <c r="H687" s="10">
        <f t="shared" si="42"/>
        <v>28035251.120000001</v>
      </c>
      <c r="I687" s="53">
        <f t="shared" si="43"/>
        <v>3711</v>
      </c>
    </row>
    <row r="688" spans="1:9" x14ac:dyDescent="0.35">
      <c r="A688" s="21">
        <v>3711.5</v>
      </c>
      <c r="B688" s="3">
        <v>26225223.280000001</v>
      </c>
      <c r="C688" s="3">
        <f>B688+[1]Pools!$C$4*1000000</f>
        <v>28120223.280000001</v>
      </c>
      <c r="D688" s="3">
        <v>170147.87</v>
      </c>
      <c r="E688" s="25">
        <v>684</v>
      </c>
      <c r="F688" s="10">
        <f t="shared" si="40"/>
        <v>1579661.7800000012</v>
      </c>
      <c r="G688" s="10">
        <f t="shared" si="41"/>
        <v>757421.16000000015</v>
      </c>
      <c r="H688" s="10">
        <f t="shared" si="42"/>
        <v>28120223.280000001</v>
      </c>
      <c r="I688" s="53">
        <f t="shared" si="43"/>
        <v>3711.5</v>
      </c>
    </row>
    <row r="689" spans="1:9" x14ac:dyDescent="0.35">
      <c r="A689" s="21">
        <v>3800</v>
      </c>
      <c r="B689" s="3">
        <v>1000000000</v>
      </c>
      <c r="C689" s="3">
        <f>B689+[1]Pools!$C$4*1000000</f>
        <v>1001895000</v>
      </c>
      <c r="D689" s="3">
        <v>250000</v>
      </c>
      <c r="E689" s="25">
        <v>685</v>
      </c>
      <c r="F689" s="10">
        <f t="shared" si="40"/>
        <v>973774776.72000003</v>
      </c>
      <c r="G689" s="10">
        <f t="shared" si="41"/>
        <v>973774776.72000003</v>
      </c>
      <c r="H689" s="10">
        <f t="shared" si="42"/>
        <v>1001895000</v>
      </c>
      <c r="I689" s="53">
        <f t="shared" si="43"/>
        <v>3800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24"/>
  <sheetViews>
    <sheetView workbookViewId="0">
      <selection activeCell="C6" sqref="C6:C24"/>
    </sheetView>
  </sheetViews>
  <sheetFormatPr defaultRowHeight="14.5" x14ac:dyDescent="0.35"/>
  <cols>
    <col min="3" max="3" width="11.81640625" customWidth="1"/>
  </cols>
  <sheetData>
    <row r="1" spans="1:3" x14ac:dyDescent="0.35">
      <c r="A1" t="s">
        <v>173</v>
      </c>
    </row>
    <row r="2" spans="1:3" x14ac:dyDescent="0.35">
      <c r="A2" s="71" t="s">
        <v>176</v>
      </c>
    </row>
    <row r="3" spans="1:3" ht="16.5" x14ac:dyDescent="0.35">
      <c r="A3" s="67" t="s">
        <v>177</v>
      </c>
    </row>
    <row r="4" spans="1:3" ht="16.5" x14ac:dyDescent="0.35">
      <c r="A4" s="67"/>
    </row>
    <row r="5" spans="1:3" ht="16.5" x14ac:dyDescent="0.35">
      <c r="A5" s="67" t="s">
        <v>174</v>
      </c>
      <c r="B5" t="s">
        <v>65</v>
      </c>
      <c r="C5" t="s">
        <v>175</v>
      </c>
    </row>
    <row r="6" spans="1:3" x14ac:dyDescent="0.35">
      <c r="A6" s="68">
        <v>2008</v>
      </c>
      <c r="B6" s="69">
        <v>3636</v>
      </c>
      <c r="C6" s="70">
        <f>VLOOKUP(B6,'Powell-Elevation-Area'!$A$5:$B$689,2)/1000000</f>
        <v>15.535698999999999</v>
      </c>
    </row>
    <row r="7" spans="1:3" x14ac:dyDescent="0.35">
      <c r="A7" s="68">
        <v>2009</v>
      </c>
      <c r="B7" s="69">
        <v>3639</v>
      </c>
      <c r="C7" s="70">
        <f>VLOOKUP(B7,'Powell-Elevation-Area'!$A$5:$B$689,2)/1000000</f>
        <v>15.885314119999999</v>
      </c>
    </row>
    <row r="8" spans="1:3" x14ac:dyDescent="0.35">
      <c r="A8" s="68">
        <v>2010</v>
      </c>
      <c r="B8" s="69">
        <v>3642</v>
      </c>
      <c r="C8" s="70">
        <f>VLOOKUP(B8,'Powell-Elevation-Area'!$A$5:$B$689,2)/1000000</f>
        <v>16.240457500000002</v>
      </c>
    </row>
    <row r="9" spans="1:3" x14ac:dyDescent="0.35">
      <c r="A9" s="68">
        <v>2011</v>
      </c>
      <c r="B9" s="69">
        <v>3643</v>
      </c>
      <c r="C9" s="70">
        <f>VLOOKUP(B9,'Powell-Elevation-Area'!$A$5:$B$689,2)/1000000</f>
        <v>16.360117119999998</v>
      </c>
    </row>
    <row r="10" spans="1:3" x14ac:dyDescent="0.35">
      <c r="A10" s="68">
        <v>2012</v>
      </c>
      <c r="B10" s="69">
        <v>3645</v>
      </c>
      <c r="C10" s="70">
        <f>VLOOKUP(B10,'Powell-Elevation-Area'!$A$5:$B$689,2)/1000000</f>
        <v>16.601363119999998</v>
      </c>
    </row>
    <row r="11" spans="1:3" x14ac:dyDescent="0.35">
      <c r="A11" s="68">
        <v>2013</v>
      </c>
      <c r="B11" s="69">
        <v>3646</v>
      </c>
      <c r="C11" s="70">
        <f>VLOOKUP(B11,'Powell-Elevation-Area'!$A$5:$B$689,2)/1000000</f>
        <v>16.722949499999999</v>
      </c>
    </row>
    <row r="12" spans="1:3" x14ac:dyDescent="0.35">
      <c r="A12" s="68">
        <v>2014</v>
      </c>
      <c r="B12" s="69">
        <v>3648</v>
      </c>
      <c r="C12" s="70">
        <f>VLOOKUP(B12,'Powell-Elevation-Area'!$A$5:$B$689,2)/1000000</f>
        <v>16.968049000000001</v>
      </c>
    </row>
    <row r="13" spans="1:3" x14ac:dyDescent="0.35">
      <c r="A13" s="68">
        <v>2015</v>
      </c>
      <c r="B13" s="69">
        <v>3649</v>
      </c>
      <c r="C13" s="70">
        <f>VLOOKUP(B13,'Powell-Elevation-Area'!$A$5:$B$689,2)/1000000</f>
        <v>17.091562120000003</v>
      </c>
    </row>
    <row r="14" spans="1:3" x14ac:dyDescent="0.35">
      <c r="A14" s="68">
        <v>2016</v>
      </c>
      <c r="B14" s="69">
        <v>3651</v>
      </c>
      <c r="C14" s="70">
        <f>VLOOKUP(B14,'Powell-Elevation-Area'!$A$5:$B$689,2)/1000000</f>
        <v>17.340515120000003</v>
      </c>
    </row>
    <row r="15" spans="1:3" x14ac:dyDescent="0.35">
      <c r="A15" s="68">
        <v>2017</v>
      </c>
      <c r="B15" s="69">
        <v>3652</v>
      </c>
      <c r="C15" s="70">
        <f>VLOOKUP(B15,'Powell-Elevation-Area'!$A$5:$B$689,2)/1000000</f>
        <v>17.465955000000001</v>
      </c>
    </row>
    <row r="16" spans="1:3" x14ac:dyDescent="0.35">
      <c r="A16" s="68">
        <v>2018</v>
      </c>
      <c r="B16" s="69">
        <v>3654</v>
      </c>
      <c r="C16" s="70">
        <f>VLOOKUP(B16,'Powell-Elevation-Area'!$A$5:$B$689,2)/1000000</f>
        <v>17.718761499999999</v>
      </c>
    </row>
    <row r="17" spans="1:3" x14ac:dyDescent="0.35">
      <c r="A17" s="68">
        <v>2019</v>
      </c>
      <c r="B17" s="69">
        <v>3655</v>
      </c>
      <c r="C17" s="70">
        <f>VLOOKUP(B17,'Powell-Elevation-Area'!$A$5:$B$689,2)/1000000</f>
        <v>17.846128119999999</v>
      </c>
    </row>
    <row r="18" spans="1:3" x14ac:dyDescent="0.35">
      <c r="A18" s="68">
        <v>2020</v>
      </c>
      <c r="B18" s="69">
        <v>3657</v>
      </c>
      <c r="C18" s="70">
        <f>VLOOKUP(B18,'Powell-Elevation-Area'!$A$5:$B$689,2)/1000000</f>
        <v>18.10278812</v>
      </c>
    </row>
    <row r="19" spans="1:3" x14ac:dyDescent="0.35">
      <c r="A19" s="68">
        <v>2021</v>
      </c>
      <c r="B19" s="69">
        <v>3659</v>
      </c>
      <c r="C19" s="70">
        <f>VLOOKUP(B19,'Powell-Elevation-Area'!$A$5:$B$689,2)/1000000</f>
        <v>18.362017120000001</v>
      </c>
    </row>
    <row r="20" spans="1:3" x14ac:dyDescent="0.35">
      <c r="A20" s="68">
        <v>2022</v>
      </c>
      <c r="B20" s="69">
        <v>3660</v>
      </c>
      <c r="C20" s="70">
        <f>VLOOKUP(B20,'Powell-Elevation-Area'!$A$5:$B$689,2)/1000000</f>
        <v>18.492595000000001</v>
      </c>
    </row>
    <row r="21" spans="1:3" x14ac:dyDescent="0.35">
      <c r="A21" s="68">
        <v>2023</v>
      </c>
      <c r="B21" s="69">
        <v>3662</v>
      </c>
      <c r="C21" s="70">
        <f>VLOOKUP(B21,'Powell-Elevation-Area'!$A$5:$B$689,2)/1000000</f>
        <v>18.755867800000001</v>
      </c>
    </row>
    <row r="22" spans="1:3" x14ac:dyDescent="0.35">
      <c r="A22" s="68">
        <v>2024</v>
      </c>
      <c r="B22" s="69">
        <v>3663</v>
      </c>
      <c r="C22" s="70">
        <f>VLOOKUP(B22,'Powell-Elevation-Area'!$A$5:$B$689,2)/1000000</f>
        <v>18.8886103</v>
      </c>
    </row>
    <row r="23" spans="1:3" x14ac:dyDescent="0.35">
      <c r="A23" s="68">
        <v>2025</v>
      </c>
      <c r="B23" s="69">
        <v>3664</v>
      </c>
      <c r="C23" s="70">
        <f>VLOOKUP(B23,'Powell-Elevation-Area'!$A$5:$B$689,2)/1000000</f>
        <v>19.022090200000001</v>
      </c>
    </row>
    <row r="24" spans="1:3" x14ac:dyDescent="0.35">
      <c r="A24" s="68">
        <v>2026</v>
      </c>
      <c r="B24" s="69">
        <v>3666</v>
      </c>
      <c r="C24" s="70">
        <f>VLOOKUP(B24,'Powell-Elevation-Area'!$A$5:$B$689,2)/1000000</f>
        <v>19.291262199999998</v>
      </c>
    </row>
  </sheetData>
  <hyperlinks>
    <hyperlink ref="A2" r:id="rId1" xr:uid="{00000000-0004-0000-0A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Charts</vt:lpstr>
      </vt:variant>
      <vt:variant>
        <vt:i4>6</vt:i4>
      </vt:variant>
    </vt:vector>
  </HeadingPairs>
  <TitlesOfParts>
    <vt:vector size="13" baseType="lpstr">
      <vt:lpstr>Pools</vt:lpstr>
      <vt:lpstr>Data</vt:lpstr>
      <vt:lpstr>DroughtRouting</vt:lpstr>
      <vt:lpstr>Mead-Elevation-Area</vt:lpstr>
      <vt:lpstr>Powell-Elevation-Area</vt:lpstr>
      <vt:lpstr>PowellElevAreaVolDiff</vt:lpstr>
      <vt:lpstr>Equalization</vt:lpstr>
      <vt:lpstr>Release-AvailableWater</vt:lpstr>
      <vt:lpstr>Evaporation</vt:lpstr>
      <vt:lpstr>MeadOverTime</vt:lpstr>
      <vt:lpstr>PowellDiff</vt:lpstr>
      <vt:lpstr>Area-Volume</vt:lpstr>
      <vt:lpstr>Area-Volume-Fitted</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drosenberg</dc:creator>
  <cp:lastModifiedBy>david</cp:lastModifiedBy>
  <cp:lastPrinted>2018-10-06T03:01:18Z</cp:lastPrinted>
  <dcterms:created xsi:type="dcterms:W3CDTF">2018-06-21T18:09:01Z</dcterms:created>
  <dcterms:modified xsi:type="dcterms:W3CDTF">2021-05-05T01:27:18Z</dcterms:modified>
</cp:coreProperties>
</file>