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Futures\ICS\"/>
    </mc:Choice>
  </mc:AlternateContent>
  <xr:revisionPtr revIDLastSave="0" documentId="13_ncr:1_{EC443486-5B2D-49FF-AD64-5D6989F6016F}" xr6:coauthVersionLast="36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ICStoDCP" sheetId="3" r:id="rId2"/>
    <sheet name="DCPLogs" sheetId="4" r:id="rId3"/>
    <sheet name="By User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E11" i="3" l="1"/>
  <c r="F11" i="3"/>
  <c r="E12" i="3"/>
  <c r="F12" i="3"/>
  <c r="E13" i="3"/>
  <c r="F13" i="3"/>
  <c r="E14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L7" i="1"/>
  <c r="E7" i="1"/>
  <c r="F7" i="1" l="1"/>
  <c r="H7" i="1" s="1"/>
  <c r="I7" i="1"/>
  <c r="J7" i="1"/>
  <c r="K7" i="1"/>
  <c r="I4" i="4"/>
  <c r="I5" i="4"/>
  <c r="I3" i="4"/>
  <c r="H4" i="4"/>
  <c r="H5" i="4"/>
  <c r="H3" i="4"/>
  <c r="K8" i="3" l="1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H8" i="3"/>
  <c r="J8" i="3"/>
  <c r="H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J7" i="3"/>
  <c r="H7" i="3"/>
  <c r="D17" i="1" l="1"/>
  <c r="C17" i="1"/>
  <c r="B17" i="1"/>
  <c r="D16" i="1"/>
  <c r="C16" i="1"/>
  <c r="J16" i="1" s="1"/>
  <c r="B16" i="1"/>
  <c r="D15" i="1"/>
  <c r="C15" i="1"/>
  <c r="J15" i="1" s="1"/>
  <c r="B15" i="1"/>
  <c r="I15" i="1" s="1"/>
  <c r="D14" i="1"/>
  <c r="C14" i="1"/>
  <c r="B14" i="1"/>
  <c r="D13" i="1"/>
  <c r="K13" i="1" s="1"/>
  <c r="C13" i="1"/>
  <c r="B13" i="1"/>
  <c r="D12" i="1"/>
  <c r="K12" i="1" s="1"/>
  <c r="C12" i="1"/>
  <c r="J12" i="1" s="1"/>
  <c r="B12" i="1"/>
  <c r="D11" i="1"/>
  <c r="C11" i="1"/>
  <c r="B11" i="1"/>
  <c r="I11" i="1" s="1"/>
  <c r="D10" i="1"/>
  <c r="C10" i="1"/>
  <c r="J10" i="1" s="1"/>
  <c r="B10" i="1"/>
  <c r="I10" i="1" s="1"/>
  <c r="D9" i="1"/>
  <c r="K9" i="1" s="1"/>
  <c r="C9" i="1"/>
  <c r="B9" i="1"/>
  <c r="D8" i="1"/>
  <c r="C8" i="1"/>
  <c r="B8" i="1"/>
  <c r="D27" i="2"/>
  <c r="D26" i="2"/>
  <c r="D23" i="2"/>
  <c r="D22" i="2"/>
  <c r="D19" i="2"/>
  <c r="D18" i="2"/>
  <c r="D17" i="2"/>
  <c r="D15" i="2"/>
  <c r="D14" i="2"/>
  <c r="D13" i="2"/>
  <c r="D11" i="2"/>
  <c r="D10" i="2"/>
  <c r="D9" i="2"/>
  <c r="D7" i="2"/>
  <c r="D6" i="2"/>
  <c r="D4" i="2"/>
  <c r="D3" i="2"/>
  <c r="D2" i="2"/>
  <c r="D5" i="2"/>
  <c r="J14" i="1" l="1"/>
  <c r="K11" i="1"/>
  <c r="F15" i="1"/>
  <c r="H14" i="1" s="1"/>
  <c r="K15" i="1"/>
  <c r="F13" i="1"/>
  <c r="I13" i="1"/>
  <c r="F8" i="1"/>
  <c r="I8" i="1"/>
  <c r="K10" i="1"/>
  <c r="J13" i="1"/>
  <c r="I16" i="1"/>
  <c r="J8" i="1"/>
  <c r="F9" i="1"/>
  <c r="I9" i="1"/>
  <c r="K8" i="1"/>
  <c r="J11" i="1"/>
  <c r="I14" i="1"/>
  <c r="K16" i="1"/>
  <c r="F17" i="1"/>
  <c r="J9" i="1"/>
  <c r="I12" i="1"/>
  <c r="K14" i="1"/>
  <c r="F14" i="1"/>
  <c r="H13" i="1" s="1"/>
  <c r="F16" i="1"/>
  <c r="F25" i="1"/>
  <c r="F24" i="1"/>
  <c r="F23" i="1"/>
  <c r="C23" i="1"/>
  <c r="D23" i="1"/>
  <c r="B23" i="1"/>
  <c r="H16" i="1" l="1"/>
  <c r="H8" i="1"/>
  <c r="H15" i="1"/>
  <c r="C26" i="1"/>
  <c r="D26" i="1"/>
  <c r="B26" i="1"/>
  <c r="F26" i="1" l="1"/>
  <c r="F11" i="1"/>
  <c r="F12" i="1"/>
  <c r="F18" i="1"/>
  <c r="F19" i="1"/>
  <c r="F20" i="1"/>
  <c r="F10" i="1"/>
  <c r="H11" i="1" l="1"/>
  <c r="H10" i="1"/>
  <c r="H9" i="1"/>
  <c r="H12" i="1"/>
</calcChain>
</file>

<file path=xl/sharedStrings.xml><?xml version="1.0" encoding="utf-8"?>
<sst xmlns="http://schemas.openxmlformats.org/spreadsheetml/2006/main" count="159" uniqueCount="61">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</sst>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150" zoomScaleNormal="150" workbookViewId="0">
      <selection activeCell="N9" sqref="N9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0.36328125" customWidth="1"/>
    <col min="7" max="7" width="9.08984375" bestFit="1" customWidth="1"/>
    <col min="8" max="8" width="10.54296875" customWidth="1"/>
    <col min="10" max="10" width="9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6" t="s">
        <v>50</v>
      </c>
      <c r="I5" s="26"/>
      <c r="J5" s="26"/>
      <c r="K5" s="26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21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22" t="s">
        <v>53</v>
      </c>
    </row>
    <row r="7" spans="1:14" s="5" customFormat="1" x14ac:dyDescent="0.35">
      <c r="A7" s="5" t="s">
        <v>51</v>
      </c>
      <c r="B7" s="23">
        <v>598742</v>
      </c>
      <c r="C7" s="23">
        <v>1375871</v>
      </c>
      <c r="D7" s="23">
        <v>865741</v>
      </c>
      <c r="E7" s="23">
        <f>41000+E8</f>
        <v>173975</v>
      </c>
      <c r="F7" s="2">
        <f>SUM(B7:D7)</f>
        <v>2840354</v>
      </c>
      <c r="G7" s="24">
        <v>2020</v>
      </c>
      <c r="H7" s="12">
        <f>F7-F8</f>
        <v>527727</v>
      </c>
      <c r="I7" s="20">
        <f t="shared" ref="I7:L8" si="0">B7-B8</f>
        <v>125238</v>
      </c>
      <c r="J7" s="20">
        <f t="shared" si="0"/>
        <v>322661</v>
      </c>
      <c r="K7" s="20">
        <f t="shared" si="0"/>
        <v>79828</v>
      </c>
      <c r="L7" s="20">
        <f t="shared" si="0"/>
        <v>41000</v>
      </c>
    </row>
    <row r="8" spans="1:14" s="1" customFormat="1" x14ac:dyDescent="0.35">
      <c r="A8" s="5" t="s">
        <v>39</v>
      </c>
      <c r="B8" s="2">
        <f>SUMIFS('By User'!$D$2:$D$43,'By User'!$A$2:$A$43,Sheet1!$G8,'By User'!$C$2:$C$43,Sheet1!B$6)</f>
        <v>473504</v>
      </c>
      <c r="C8" s="2">
        <f>SUMIFS('By User'!$D$2:$D$43,'By User'!$A$2:$A$43,Sheet1!$G8,'By User'!$C$2:$C$43,Sheet1!C$6)</f>
        <v>1053210</v>
      </c>
      <c r="D8" s="2">
        <f>SUMIFS('By User'!$D$2:$D$43,'By User'!$A$2:$A$43,Sheet1!$G8,'By User'!$C$2:$C$43,Sheet1!D$6)</f>
        <v>785913</v>
      </c>
      <c r="E8" s="2">
        <v>132975</v>
      </c>
      <c r="F8" s="2">
        <f>SUM(B8:D8)</f>
        <v>2312627</v>
      </c>
      <c r="G8" s="14">
        <v>2019</v>
      </c>
      <c r="H8" s="12">
        <f>F8-F9</f>
        <v>570695</v>
      </c>
      <c r="I8" s="20">
        <f t="shared" si="0"/>
        <v>130452</v>
      </c>
      <c r="J8" s="20">
        <f t="shared" si="0"/>
        <v>354778</v>
      </c>
      <c r="K8" s="20">
        <f t="shared" si="0"/>
        <v>85465</v>
      </c>
      <c r="M8" s="20"/>
      <c r="N8" s="20">
        <f>H8-H7</f>
        <v>42968</v>
      </c>
    </row>
    <row r="9" spans="1:14" s="1" customFormat="1" x14ac:dyDescent="0.35">
      <c r="A9" s="5" t="s">
        <v>22</v>
      </c>
      <c r="B9" s="2">
        <f>SUMIFS('By User'!$D$2:$D$43,'By User'!$A$2:$A$43,Sheet1!$G9,'By User'!$C$2:$C$43,Sheet1!B$6)</f>
        <v>343052</v>
      </c>
      <c r="C9" s="2">
        <f>SUMIFS('By User'!$D$2:$D$43,'By User'!$A$2:$A$43,Sheet1!$G9,'By User'!$C$2:$C$43,Sheet1!C$6)</f>
        <v>698432</v>
      </c>
      <c r="D9" s="2">
        <f>SUMIFS('By User'!$D$2:$D$43,'By User'!$A$2:$A$43,Sheet1!$G9,'By User'!$C$2:$C$43,Sheet1!D$6)</f>
        <v>700448</v>
      </c>
      <c r="E9" s="2"/>
      <c r="F9" s="2">
        <f>SUM(B9:D9)</f>
        <v>1741932</v>
      </c>
      <c r="G9" s="10">
        <v>2018</v>
      </c>
      <c r="H9" s="12">
        <f>F9-F10</f>
        <v>480441</v>
      </c>
      <c r="I9" s="20">
        <f t="shared" ref="I9:I16" si="1">B9-B10</f>
        <v>216252</v>
      </c>
      <c r="J9" s="20">
        <f t="shared" ref="J9:J16" si="2">C9-C10</f>
        <v>146054</v>
      </c>
      <c r="K9" s="20">
        <f t="shared" ref="K9:K16" si="3">D9-D10</f>
        <v>118135</v>
      </c>
    </row>
    <row r="10" spans="1:14" x14ac:dyDescent="0.35">
      <c r="A10" t="s">
        <v>7</v>
      </c>
      <c r="B10" s="2">
        <f>SUMIFS('By User'!$D$2:$D$43,'By User'!$A$2:$A$43,Sheet1!$G10,'By User'!$C$2:$C$43,Sheet1!B$6)</f>
        <v>126800</v>
      </c>
      <c r="C10" s="2">
        <f>SUMIFS('By User'!$D$2:$D$43,'By User'!$A$2:$A$43,Sheet1!$G10,'By User'!$C$2:$C$43,Sheet1!C$6)</f>
        <v>552378</v>
      </c>
      <c r="D10" s="2">
        <f>SUMIFS('By User'!$D$2:$D$43,'By User'!$A$2:$A$43,Sheet1!$G10,'By User'!$C$2:$C$43,Sheet1!D$6)</f>
        <v>582313</v>
      </c>
      <c r="E10" s="2"/>
      <c r="F10" s="2">
        <f>SUM(B10:D10)</f>
        <v>1261491</v>
      </c>
      <c r="G10" s="11">
        <v>2017</v>
      </c>
      <c r="H10" s="12">
        <f t="shared" ref="H10:H16" si="4">F10-F11</f>
        <v>511813</v>
      </c>
      <c r="I10" s="20">
        <f t="shared" si="1"/>
        <v>23750</v>
      </c>
      <c r="J10" s="20">
        <f t="shared" si="2"/>
        <v>437312</v>
      </c>
      <c r="K10" s="20">
        <f t="shared" si="3"/>
        <v>50751</v>
      </c>
    </row>
    <row r="11" spans="1:14" x14ac:dyDescent="0.35">
      <c r="A11" t="s">
        <v>13</v>
      </c>
      <c r="B11" s="2">
        <f>SUMIFS('By User'!$D$2:$D$43,'By User'!$A$2:$A$43,Sheet1!$G11,'By User'!$C$2:$C$43,Sheet1!B$6)</f>
        <v>103050</v>
      </c>
      <c r="C11" s="2">
        <f>SUMIFS('By User'!$D$2:$D$43,'By User'!$A$2:$A$43,Sheet1!$G11,'By User'!$C$2:$C$43,Sheet1!C$6)</f>
        <v>115066</v>
      </c>
      <c r="D11" s="2">
        <f>SUMIFS('By User'!$D$2:$D$43,'By User'!$A$2:$A$43,Sheet1!$G11,'By User'!$C$2:$C$43,Sheet1!D$6)</f>
        <v>531562</v>
      </c>
      <c r="E11" s="2"/>
      <c r="F11" s="2">
        <f t="shared" ref="F11:F17" si="5">SUM(B11:D11)</f>
        <v>749678</v>
      </c>
      <c r="G11" s="11">
        <v>2016</v>
      </c>
      <c r="H11" s="12">
        <f t="shared" si="4"/>
        <v>37814</v>
      </c>
      <c r="I11" s="20">
        <f t="shared" si="1"/>
        <v>0</v>
      </c>
      <c r="J11" s="20">
        <f t="shared" si="2"/>
        <v>17275</v>
      </c>
      <c r="K11" s="20">
        <f t="shared" si="3"/>
        <v>20539</v>
      </c>
    </row>
    <row r="12" spans="1:14" x14ac:dyDescent="0.35">
      <c r="A12" t="s">
        <v>14</v>
      </c>
      <c r="B12" s="2">
        <f>SUMIFS('By User'!$D$2:$D$43,'By User'!$A$2:$A$43,Sheet1!$G12,'By User'!$C$2:$C$43,Sheet1!B$6)</f>
        <v>103050</v>
      </c>
      <c r="C12" s="2">
        <f>SUMIFS('By User'!$D$2:$D$43,'By User'!$A$2:$A$43,Sheet1!$G12,'By User'!$C$2:$C$43,Sheet1!C$6)</f>
        <v>97791</v>
      </c>
      <c r="D12" s="2">
        <f>SUMIFS('By User'!$D$2:$D$43,'By User'!$A$2:$A$43,Sheet1!$G12,'By User'!$C$2:$C$43,Sheet1!D$6)</f>
        <v>511023</v>
      </c>
      <c r="E12" s="2"/>
      <c r="F12" s="2">
        <f t="shared" si="5"/>
        <v>711864</v>
      </c>
      <c r="G12" s="11">
        <v>2015</v>
      </c>
      <c r="H12" s="12">
        <f t="shared" si="4"/>
        <v>-125036</v>
      </c>
      <c r="I12" s="20">
        <f t="shared" si="1"/>
        <v>0</v>
      </c>
      <c r="J12" s="20">
        <f t="shared" si="2"/>
        <v>-71294</v>
      </c>
      <c r="K12" s="20">
        <f t="shared" si="3"/>
        <v>-53742</v>
      </c>
    </row>
    <row r="13" spans="1:14" x14ac:dyDescent="0.35">
      <c r="A13" t="s">
        <v>25</v>
      </c>
      <c r="B13" s="2">
        <f>SUMIFS('By User'!$D$2:$D$43,'By User'!$A$2:$A$43,Sheet1!$G13,'By User'!$C$2:$C$43,Sheet1!B$6)</f>
        <v>103050</v>
      </c>
      <c r="C13" s="2">
        <f>SUMIFS('By User'!$D$2:$D$43,'By User'!$A$2:$A$43,Sheet1!$G13,'By User'!$C$2:$C$43,Sheet1!C$6)</f>
        <v>169085</v>
      </c>
      <c r="D13" s="2">
        <f>SUMIFS('By User'!$D$2:$D$43,'By User'!$A$2:$A$43,Sheet1!$G13,'By User'!$C$2:$C$43,Sheet1!D$6)</f>
        <v>564765</v>
      </c>
      <c r="E13" s="2"/>
      <c r="F13" s="2">
        <f t="shared" si="5"/>
        <v>836900</v>
      </c>
      <c r="G13" s="11">
        <v>2014</v>
      </c>
      <c r="H13" s="12">
        <f t="shared" si="4"/>
        <v>-281264</v>
      </c>
      <c r="I13" s="20">
        <f t="shared" si="1"/>
        <v>0</v>
      </c>
      <c r="J13" s="20">
        <f t="shared" si="2"/>
        <v>-304978</v>
      </c>
      <c r="K13" s="20">
        <f t="shared" si="3"/>
        <v>23714</v>
      </c>
    </row>
    <row r="14" spans="1:14" x14ac:dyDescent="0.35">
      <c r="A14" t="s">
        <v>26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474063</v>
      </c>
      <c r="D14" s="2">
        <f>SUMIFS('By User'!$D$2:$D$43,'By User'!$A$2:$A$43,Sheet1!$G14,'By User'!$C$2:$C$43,Sheet1!D$6)</f>
        <v>541051</v>
      </c>
      <c r="E14" s="2"/>
      <c r="F14" s="2">
        <f t="shared" si="5"/>
        <v>1118164</v>
      </c>
      <c r="G14" s="11">
        <v>2013</v>
      </c>
      <c r="H14" s="12">
        <f t="shared" si="4"/>
        <v>-77476</v>
      </c>
      <c r="I14" s="20">
        <f t="shared" si="1"/>
        <v>0</v>
      </c>
      <c r="J14" s="20">
        <f t="shared" si="2"/>
        <v>-105723</v>
      </c>
      <c r="K14" s="20">
        <f t="shared" si="3"/>
        <v>28247</v>
      </c>
    </row>
    <row r="15" spans="1:14" x14ac:dyDescent="0.35">
      <c r="A15" t="s">
        <v>27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579786</v>
      </c>
      <c r="D15" s="2">
        <f>SUMIFS('By User'!$D$2:$D$43,'By User'!$A$2:$A$43,Sheet1!$G15,'By User'!$C$2:$C$43,Sheet1!D$6)</f>
        <v>512804</v>
      </c>
      <c r="E15" s="2"/>
      <c r="F15" s="2">
        <f t="shared" si="5"/>
        <v>1195640</v>
      </c>
      <c r="G15" s="11">
        <v>2012</v>
      </c>
      <c r="H15" s="12">
        <f t="shared" si="4"/>
        <v>169240</v>
      </c>
      <c r="I15" s="20">
        <f t="shared" si="1"/>
        <v>0</v>
      </c>
      <c r="J15" s="20">
        <f t="shared" si="2"/>
        <v>139108</v>
      </c>
      <c r="K15" s="20">
        <f t="shared" si="3"/>
        <v>30132</v>
      </c>
    </row>
    <row r="16" spans="1:14" x14ac:dyDescent="0.35">
      <c r="A16" t="s">
        <v>28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440678</v>
      </c>
      <c r="D16" s="2">
        <f>SUMIFS('By User'!$D$2:$D$43,'By User'!$A$2:$A$43,Sheet1!$G16,'By User'!$C$2:$C$43,Sheet1!D$6)</f>
        <v>482672</v>
      </c>
      <c r="E16" s="2"/>
      <c r="F16" s="2">
        <f t="shared" si="5"/>
        <v>1026400</v>
      </c>
      <c r="G16" s="11">
        <v>2011</v>
      </c>
      <c r="H16" s="12">
        <f t="shared" si="4"/>
        <v>211059</v>
      </c>
      <c r="I16" s="20">
        <f t="shared" si="1"/>
        <v>956</v>
      </c>
      <c r="J16" s="20">
        <f t="shared" si="2"/>
        <v>178688</v>
      </c>
      <c r="K16" s="20">
        <f t="shared" si="3"/>
        <v>31415</v>
      </c>
    </row>
    <row r="17" spans="1:8" x14ac:dyDescent="0.35">
      <c r="A17" t="s">
        <v>29</v>
      </c>
      <c r="B17" s="2">
        <f>SUMIFS('By User'!$D$2:$D$43,'By User'!$A$2:$A$43,Sheet1!$G17,'By User'!$C$2:$C$43,Sheet1!B$6)</f>
        <v>102094</v>
      </c>
      <c r="C17" s="2">
        <f>SUMIFS('By User'!$D$2:$D$43,'By User'!$A$2:$A$43,Sheet1!$G17,'By User'!$C$2:$C$43,Sheet1!C$6)</f>
        <v>261990</v>
      </c>
      <c r="D17" s="2">
        <f>SUMIFS('By User'!$D$2:$D$43,'By User'!$A$2:$A$43,Sheet1!$G17,'By User'!$C$2:$C$43,Sheet1!D$6)</f>
        <v>451257</v>
      </c>
      <c r="E17" s="2"/>
      <c r="F17" s="2">
        <f t="shared" si="5"/>
        <v>815341</v>
      </c>
      <c r="G17" s="11">
        <v>2010</v>
      </c>
      <c r="H17" s="12"/>
    </row>
    <row r="18" spans="1:8" x14ac:dyDescent="0.35">
      <c r="A18" t="s">
        <v>8</v>
      </c>
      <c r="B18" s="2">
        <v>100000</v>
      </c>
      <c r="C18" s="2">
        <v>400000</v>
      </c>
      <c r="D18" s="2">
        <v>125000</v>
      </c>
      <c r="E18" s="2"/>
      <c r="F18" s="2">
        <f t="shared" ref="F18:F20" si="6">SUM(B18:D18)</f>
        <v>625000</v>
      </c>
    </row>
    <row r="19" spans="1:8" x14ac:dyDescent="0.35">
      <c r="A19" t="s">
        <v>9</v>
      </c>
      <c r="B19" s="2">
        <v>300000</v>
      </c>
      <c r="C19" s="2">
        <v>1500000</v>
      </c>
      <c r="D19" s="2">
        <v>300000</v>
      </c>
      <c r="E19" s="2"/>
      <c r="F19" s="2">
        <f t="shared" si="6"/>
        <v>2100000</v>
      </c>
    </row>
    <row r="20" spans="1:8" x14ac:dyDescent="0.35">
      <c r="A20" t="s">
        <v>10</v>
      </c>
      <c r="B20" s="2">
        <v>300000</v>
      </c>
      <c r="C20" s="2">
        <v>400000</v>
      </c>
      <c r="D20" s="2">
        <v>300000</v>
      </c>
      <c r="E20" s="2"/>
      <c r="F20" s="2">
        <f t="shared" si="6"/>
        <v>1000000</v>
      </c>
    </row>
    <row r="21" spans="1:8" x14ac:dyDescent="0.35">
      <c r="A21" t="s">
        <v>19</v>
      </c>
      <c r="B21" s="2"/>
      <c r="C21" s="2"/>
      <c r="D21" s="2"/>
      <c r="E21" s="2"/>
      <c r="F21" s="2"/>
    </row>
    <row r="22" spans="1:8" x14ac:dyDescent="0.35">
      <c r="B22" s="2"/>
      <c r="C22" s="2"/>
      <c r="D22" s="2"/>
      <c r="E22" s="2"/>
      <c r="F22" s="2"/>
    </row>
    <row r="23" spans="1:8" x14ac:dyDescent="0.35">
      <c r="A23" s="8" t="s">
        <v>21</v>
      </c>
      <c r="B23" s="9" t="str">
        <f>B6</f>
        <v>Arizona</v>
      </c>
      <c r="C23" s="9" t="str">
        <f t="shared" ref="C23:F23" si="7">C6</f>
        <v>California</v>
      </c>
      <c r="D23" s="9" t="str">
        <f t="shared" si="7"/>
        <v>Nevada</v>
      </c>
      <c r="E23" s="9"/>
      <c r="F23" s="9" t="str">
        <f t="shared" si="7"/>
        <v>Total</v>
      </c>
    </row>
    <row r="24" spans="1:8" x14ac:dyDescent="0.35">
      <c r="A24" s="6" t="s">
        <v>8</v>
      </c>
      <c r="B24" s="7">
        <v>100000</v>
      </c>
      <c r="C24" s="7">
        <v>400000</v>
      </c>
      <c r="D24" s="7">
        <v>125000</v>
      </c>
      <c r="E24" s="7"/>
      <c r="F24" s="7">
        <f t="shared" ref="F24:F26" si="8">SUM(B24:D24)</f>
        <v>625000</v>
      </c>
    </row>
    <row r="25" spans="1:8" x14ac:dyDescent="0.35">
      <c r="A25" s="6" t="s">
        <v>23</v>
      </c>
      <c r="B25" s="7">
        <v>500000</v>
      </c>
      <c r="C25" s="7">
        <v>1700000</v>
      </c>
      <c r="D25" s="7">
        <v>500000</v>
      </c>
      <c r="E25" s="7"/>
      <c r="F25" s="7">
        <f t="shared" si="8"/>
        <v>2700000</v>
      </c>
    </row>
    <row r="26" spans="1:8" x14ac:dyDescent="0.35">
      <c r="A26" s="6" t="s">
        <v>10</v>
      </c>
      <c r="B26" s="7">
        <f>B20</f>
        <v>300000</v>
      </c>
      <c r="C26" s="7">
        <f t="shared" ref="C26:D26" si="9">C20</f>
        <v>400000</v>
      </c>
      <c r="D26" s="7">
        <f t="shared" si="9"/>
        <v>300000</v>
      </c>
      <c r="E26" s="7"/>
      <c r="F26" s="7">
        <f t="shared" si="8"/>
        <v>1000000</v>
      </c>
    </row>
    <row r="27" spans="1:8" x14ac:dyDescent="0.35">
      <c r="A27" s="25" t="s">
        <v>20</v>
      </c>
      <c r="B27" s="25"/>
      <c r="C27" s="25"/>
      <c r="D27" s="25"/>
      <c r="E27" s="25"/>
      <c r="F27" s="25"/>
    </row>
    <row r="28" spans="1:8" x14ac:dyDescent="0.35">
      <c r="A28" t="s">
        <v>18</v>
      </c>
      <c r="B28" s="2"/>
      <c r="C28" s="2"/>
      <c r="D28" s="2"/>
      <c r="E28" s="2"/>
      <c r="F28" s="2"/>
    </row>
    <row r="29" spans="1:8" x14ac:dyDescent="0.35">
      <c r="B29" s="2"/>
      <c r="C29" s="2"/>
      <c r="D29" s="2"/>
      <c r="E29" s="2"/>
      <c r="F29" s="2"/>
    </row>
    <row r="30" spans="1:8" x14ac:dyDescent="0.35">
      <c r="A30" s="1" t="s">
        <v>16</v>
      </c>
    </row>
    <row r="31" spans="1:8" x14ac:dyDescent="0.35">
      <c r="A31" t="s">
        <v>11</v>
      </c>
      <c r="B31" s="4">
        <v>0.05</v>
      </c>
      <c r="C31" s="4">
        <v>0.05</v>
      </c>
      <c r="D31" s="4">
        <v>0.05</v>
      </c>
      <c r="E31" s="4"/>
    </row>
    <row r="32" spans="1:8" x14ac:dyDescent="0.35">
      <c r="A32" t="s">
        <v>17</v>
      </c>
      <c r="B32" s="4">
        <v>0.03</v>
      </c>
      <c r="C32" s="4">
        <v>0.03</v>
      </c>
      <c r="D32" s="4">
        <v>0.03</v>
      </c>
      <c r="E32" s="4"/>
    </row>
  </sheetData>
  <mergeCells count="2">
    <mergeCell ref="A27:F27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7" sqref="E7"/>
    </sheetView>
  </sheetViews>
  <sheetFormatPr defaultRowHeight="14.5" x14ac:dyDescent="0.35"/>
  <cols>
    <col min="2" max="2" width="9.7265625" customWidth="1"/>
    <col min="3" max="3" width="10.08984375" customWidth="1"/>
    <col min="4" max="4" width="9.6328125" customWidth="1"/>
  </cols>
  <sheetData>
    <row r="1" spans="1:13" x14ac:dyDescent="0.35">
      <c r="E1" s="27" t="s">
        <v>44</v>
      </c>
      <c r="F1" s="27"/>
      <c r="G1" s="27"/>
      <c r="H1" t="s">
        <v>48</v>
      </c>
      <c r="K1" t="s">
        <v>49</v>
      </c>
    </row>
    <row r="2" spans="1:13" ht="43.5" x14ac:dyDescent="0.35">
      <c r="A2" s="15" t="s">
        <v>43</v>
      </c>
      <c r="B2" s="15" t="s">
        <v>40</v>
      </c>
      <c r="C2" s="15" t="s">
        <v>42</v>
      </c>
      <c r="D2" s="15" t="s">
        <v>41</v>
      </c>
      <c r="E2" s="15" t="s">
        <v>45</v>
      </c>
      <c r="F2" s="15" t="s">
        <v>46</v>
      </c>
      <c r="G2" s="15" t="s">
        <v>47</v>
      </c>
      <c r="H2" s="15" t="s">
        <v>45</v>
      </c>
      <c r="I2" s="15" t="s">
        <v>46</v>
      </c>
      <c r="J2" s="15" t="s">
        <v>47</v>
      </c>
      <c r="K2" s="15" t="s">
        <v>45</v>
      </c>
      <c r="L2" s="15" t="s">
        <v>46</v>
      </c>
      <c r="M2" s="15" t="s">
        <v>47</v>
      </c>
    </row>
    <row r="3" spans="1:13" x14ac:dyDescent="0.35">
      <c r="A3" s="16">
        <v>1218.5</v>
      </c>
      <c r="B3" s="7"/>
      <c r="C3" s="7"/>
      <c r="D3" s="7"/>
    </row>
    <row r="4" spans="1:13" x14ac:dyDescent="0.35">
      <c r="A4" s="16">
        <v>1190</v>
      </c>
      <c r="B4" s="7"/>
      <c r="C4" s="7"/>
      <c r="D4" s="7"/>
    </row>
    <row r="5" spans="1:13" x14ac:dyDescent="0.35">
      <c r="A5" s="16">
        <v>1150</v>
      </c>
      <c r="B5" s="7"/>
      <c r="C5" s="7"/>
      <c r="D5" s="7"/>
    </row>
    <row r="6" spans="1:13" x14ac:dyDescent="0.35">
      <c r="A6" s="7">
        <v>1091</v>
      </c>
      <c r="B6" s="7"/>
      <c r="C6" s="7"/>
      <c r="D6" s="7"/>
    </row>
    <row r="7" spans="1:13" x14ac:dyDescent="0.35">
      <c r="A7" s="7">
        <v>1090</v>
      </c>
      <c r="B7" s="7">
        <v>192000</v>
      </c>
      <c r="C7" s="7"/>
      <c r="D7" s="7">
        <v>8000</v>
      </c>
      <c r="E7" s="17">
        <f>Sheet1!B$7/B7</f>
        <v>3.1184479166666668</v>
      </c>
      <c r="F7" s="17"/>
      <c r="G7" s="17">
        <f>Sheet1!D$7/D7</f>
        <v>108.217625</v>
      </c>
      <c r="H7" s="19">
        <f>Sheet1!B$26/ICStoDCP!B7</f>
        <v>1.5625</v>
      </c>
      <c r="I7" s="19"/>
      <c r="J7" s="19">
        <f>Sheet1!D$26/ICStoDCP!D7</f>
        <v>37.5</v>
      </c>
      <c r="K7" s="18">
        <f>Sheet1!B$24/ICStoDCP!B7</f>
        <v>0.52083333333333337</v>
      </c>
      <c r="L7" s="18"/>
      <c r="M7" s="18">
        <f>Sheet1!D$24/ICStoDCP!D7</f>
        <v>15.625</v>
      </c>
    </row>
    <row r="8" spans="1:13" x14ac:dyDescent="0.35">
      <c r="A8" s="7">
        <v>1075</v>
      </c>
      <c r="B8" s="7">
        <v>512000</v>
      </c>
      <c r="C8" s="7"/>
      <c r="D8" s="7">
        <v>21000</v>
      </c>
      <c r="E8" s="17">
        <f>Sheet1!B$7/B8</f>
        <v>1.1694179687499999</v>
      </c>
      <c r="F8" s="17"/>
      <c r="G8" s="17">
        <f>Sheet1!D$7/D8</f>
        <v>41.225761904761903</v>
      </c>
      <c r="H8" s="19">
        <f>Sheet1!B$26/ICStoDCP!B8</f>
        <v>0.5859375</v>
      </c>
      <c r="I8" s="19"/>
      <c r="J8" s="19">
        <f>Sheet1!D$26/ICStoDCP!D8</f>
        <v>14.285714285714286</v>
      </c>
      <c r="K8" s="18">
        <f>Sheet1!B$24/ICStoDCP!B8</f>
        <v>0.1953125</v>
      </c>
      <c r="L8" s="18"/>
      <c r="M8" s="18">
        <f>Sheet1!D$24/ICStoDCP!D8</f>
        <v>5.9523809523809526</v>
      </c>
    </row>
    <row r="9" spans="1:13" x14ac:dyDescent="0.35">
      <c r="A9" s="7">
        <v>1050</v>
      </c>
      <c r="B9" s="7">
        <v>592000</v>
      </c>
      <c r="C9" s="7"/>
      <c r="D9" s="7">
        <v>25000</v>
      </c>
      <c r="E9" s="17">
        <f>Sheet1!B$7/B9</f>
        <v>1.0113885135135134</v>
      </c>
      <c r="F9" s="17"/>
      <c r="G9" s="17">
        <f>Sheet1!D$7/D9</f>
        <v>34.629640000000002</v>
      </c>
      <c r="H9" s="19">
        <f>Sheet1!B$26/ICStoDCP!B9</f>
        <v>0.5067567567567568</v>
      </c>
      <c r="I9" s="19"/>
      <c r="J9" s="19">
        <f>Sheet1!D$26/ICStoDCP!D9</f>
        <v>12</v>
      </c>
      <c r="K9" s="18">
        <f>Sheet1!B$24/ICStoDCP!B9</f>
        <v>0.16891891891891891</v>
      </c>
      <c r="L9" s="18"/>
      <c r="M9" s="18">
        <f>Sheet1!D$24/ICStoDCP!D9</f>
        <v>5</v>
      </c>
    </row>
    <row r="10" spans="1:13" x14ac:dyDescent="0.35">
      <c r="A10" s="7">
        <v>1045</v>
      </c>
      <c r="B10" s="7">
        <v>640000</v>
      </c>
      <c r="C10" s="7">
        <v>200000</v>
      </c>
      <c r="D10" s="7">
        <v>27000</v>
      </c>
      <c r="E10" s="17">
        <f>Sheet1!B$7/B10</f>
        <v>0.93553437500000003</v>
      </c>
      <c r="F10" s="17">
        <f>Sheet1!C$7/C10</f>
        <v>6.8793550000000003</v>
      </c>
      <c r="G10" s="17">
        <f>Sheet1!D$7/D10</f>
        <v>32.064481481481479</v>
      </c>
      <c r="H10" s="19">
        <f>Sheet1!B$26/ICStoDCP!B10</f>
        <v>0.46875</v>
      </c>
      <c r="I10" s="19">
        <f>Sheet1!C$26/ICStoDCP!C10</f>
        <v>2</v>
      </c>
      <c r="J10" s="19">
        <f>Sheet1!D$26/ICStoDCP!D10</f>
        <v>11.111111111111111</v>
      </c>
      <c r="K10" s="18">
        <f>Sheet1!B$24/ICStoDCP!B10</f>
        <v>0.15625</v>
      </c>
      <c r="L10" s="18">
        <f>Sheet1!C$24/ICStoDCP!C10</f>
        <v>2</v>
      </c>
      <c r="M10" s="18">
        <f>Sheet1!D$24/ICStoDCP!D10</f>
        <v>4.6296296296296298</v>
      </c>
    </row>
    <row r="11" spans="1:13" x14ac:dyDescent="0.35">
      <c r="A11" s="7">
        <v>1040</v>
      </c>
      <c r="B11" s="7">
        <v>640000</v>
      </c>
      <c r="C11" s="7">
        <v>250000</v>
      </c>
      <c r="D11" s="7">
        <v>27000</v>
      </c>
      <c r="E11" s="17">
        <f>Sheet1!B$7/B11</f>
        <v>0.93553437500000003</v>
      </c>
      <c r="F11" s="17">
        <f>Sheet1!C$7/C11</f>
        <v>5.5034840000000003</v>
      </c>
      <c r="G11" s="17">
        <f>Sheet1!D$7/D11</f>
        <v>32.064481481481479</v>
      </c>
      <c r="H11" s="19">
        <f>Sheet1!B$26/ICStoDCP!B11</f>
        <v>0.46875</v>
      </c>
      <c r="I11" s="19">
        <f>Sheet1!C$26/ICStoDCP!C11</f>
        <v>1.6</v>
      </c>
      <c r="J11" s="19">
        <f>Sheet1!D$26/ICStoDCP!D11</f>
        <v>11.111111111111111</v>
      </c>
      <c r="K11" s="18">
        <f>Sheet1!B$24/ICStoDCP!B11</f>
        <v>0.15625</v>
      </c>
      <c r="L11" s="18">
        <f>Sheet1!C$24/ICStoDCP!C11</f>
        <v>1.6</v>
      </c>
      <c r="M11" s="18">
        <f>Sheet1!D$24/ICStoDCP!D11</f>
        <v>4.6296296296296298</v>
      </c>
    </row>
    <row r="12" spans="1:13" x14ac:dyDescent="0.35">
      <c r="A12" s="7">
        <v>1035</v>
      </c>
      <c r="B12" s="7">
        <v>640000</v>
      </c>
      <c r="C12" s="7">
        <v>300000</v>
      </c>
      <c r="D12" s="7">
        <v>27000</v>
      </c>
      <c r="E12" s="17">
        <f>Sheet1!B$7/B12</f>
        <v>0.93553437500000003</v>
      </c>
      <c r="F12" s="17">
        <f>Sheet1!C$7/C12</f>
        <v>4.5862366666666663</v>
      </c>
      <c r="G12" s="17">
        <f>Sheet1!D$7/D12</f>
        <v>32.064481481481479</v>
      </c>
      <c r="H12" s="19">
        <f>Sheet1!B$26/ICStoDCP!B12</f>
        <v>0.46875</v>
      </c>
      <c r="I12" s="19">
        <f>Sheet1!C$26/ICStoDCP!C12</f>
        <v>1.3333333333333333</v>
      </c>
      <c r="J12" s="19">
        <f>Sheet1!D$26/ICStoDCP!D12</f>
        <v>11.111111111111111</v>
      </c>
      <c r="K12" s="18">
        <f>Sheet1!B$24/ICStoDCP!B12</f>
        <v>0.15625</v>
      </c>
      <c r="L12" s="18">
        <f>Sheet1!C$24/ICStoDCP!C12</f>
        <v>1.3333333333333333</v>
      </c>
      <c r="M12" s="18">
        <f>Sheet1!D$24/ICStoDCP!D12</f>
        <v>4.6296296296296298</v>
      </c>
    </row>
    <row r="13" spans="1:13" x14ac:dyDescent="0.35">
      <c r="A13" s="7">
        <v>1030</v>
      </c>
      <c r="B13" s="7">
        <v>640000</v>
      </c>
      <c r="C13" s="7">
        <v>350000</v>
      </c>
      <c r="D13" s="7">
        <v>27000</v>
      </c>
      <c r="E13" s="17">
        <f>Sheet1!B$7/B13</f>
        <v>0.93553437500000003</v>
      </c>
      <c r="F13" s="17">
        <f>Sheet1!C$7/C13</f>
        <v>3.93106</v>
      </c>
      <c r="G13" s="17">
        <f>Sheet1!D$7/D13</f>
        <v>32.064481481481479</v>
      </c>
      <c r="H13" s="19">
        <f>Sheet1!B$26/ICStoDCP!B13</f>
        <v>0.46875</v>
      </c>
      <c r="I13" s="19">
        <f>Sheet1!C$26/ICStoDCP!C13</f>
        <v>1.1428571428571428</v>
      </c>
      <c r="J13" s="19">
        <f>Sheet1!D$26/ICStoDCP!D13</f>
        <v>11.111111111111111</v>
      </c>
      <c r="K13" s="18">
        <f>Sheet1!B$24/ICStoDCP!B13</f>
        <v>0.15625</v>
      </c>
      <c r="L13" s="18">
        <f>Sheet1!C$24/ICStoDCP!C13</f>
        <v>1.1428571428571428</v>
      </c>
      <c r="M13" s="18">
        <f>Sheet1!D$24/ICStoDCP!D13</f>
        <v>4.6296296296296298</v>
      </c>
    </row>
    <row r="14" spans="1:13" x14ac:dyDescent="0.35">
      <c r="A14" s="7">
        <v>1025</v>
      </c>
      <c r="B14" s="7">
        <v>720000</v>
      </c>
      <c r="C14" s="7">
        <v>350000</v>
      </c>
      <c r="D14" s="7">
        <v>30000</v>
      </c>
      <c r="E14" s="17">
        <f>Sheet1!B$7/B14</f>
        <v>0.83158611111111114</v>
      </c>
      <c r="F14" s="17">
        <f>Sheet1!C$7/C14</f>
        <v>3.93106</v>
      </c>
      <c r="G14" s="17">
        <f>Sheet1!D$7/D14</f>
        <v>28.858033333333335</v>
      </c>
      <c r="H14" s="19">
        <f>Sheet1!B$26/ICStoDCP!B14</f>
        <v>0.41666666666666669</v>
      </c>
      <c r="I14" s="19">
        <f>Sheet1!C$26/ICStoDCP!C14</f>
        <v>1.1428571428571428</v>
      </c>
      <c r="J14" s="19">
        <f>Sheet1!D$26/ICStoDCP!D14</f>
        <v>10</v>
      </c>
      <c r="K14" s="18">
        <f>Sheet1!B$24/ICStoDCP!B14</f>
        <v>0.1388888888888889</v>
      </c>
      <c r="L14" s="18">
        <f>Sheet1!C$24/ICStoDCP!C14</f>
        <v>1.1428571428571428</v>
      </c>
      <c r="M14" s="18">
        <f>Sheet1!D$24/ICStoDCP!D14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5"/>
  <sheetViews>
    <sheetView zoomScale="200" zoomScaleNormal="200" workbookViewId="0">
      <selection activeCell="C4" sqref="C4:C5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19" workbookViewId="0">
      <selection activeCell="A42" sqref="A42:D42"/>
    </sheetView>
  </sheetViews>
  <sheetFormatPr defaultRowHeight="14.5" x14ac:dyDescent="0.35"/>
  <cols>
    <col min="4" max="4" width="11.089843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3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3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2019-03-14T05:28:40Z</dcterms:created>
  <dcterms:modified xsi:type="dcterms:W3CDTF">2021-06-30T16:50:42Z</dcterms:modified>
</cp:coreProperties>
</file>