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F0C8C66A-1F32-41AF-AE1B-35BE64C14302}" xr6:coauthVersionLast="47" xr6:coauthVersionMax="47" xr10:uidLastSave="{00000000-0000-0000-0000-000000000000}"/>
  <bookViews>
    <workbookView xWindow="57480" yWindow="-1260" windowWidth="29040" windowHeight="15720"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7" l="1"/>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<sst xmlns="http://schemas.openxmlformats.org/spreadsheetml/2006/main" count="574" uniqueCount="403">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</sst>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3">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0" fillId="21" borderId="0" xfId="0"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12</xdr:row>
      <xdr:rowOff>144135</xdr:rowOff>
    </xdr:from>
    <xdr:to>
      <xdr:col>7</xdr:col>
      <xdr:colOff>304800</xdr:colOff>
      <xdr:row>12</xdr:row>
      <xdr:rowOff>1098246</xdr:rowOff>
    </xdr:to>
    <xdr:pic>
      <xdr:nvPicPr>
        <xdr:cNvPr id="17" name="Picture 16">
          <a:extLst>
            <a:ext uri="{FF2B5EF4-FFF2-40B4-BE49-F238E27FC236}">
              <a16:creationId xmlns:a16="http://schemas.microsoft.com/office/drawing/2014/main" id="{B81C37B0-5399-07E0-623D-92904A69DFAC}"/>
            </a:ext>
          </a:extLst>
        </xdr:cNvPr>
        <xdr:cNvPicPr>
          <a:picLocks noChangeAspect="1"/>
        </xdr:cNvPicPr>
      </xdr:nvPicPr>
      <xdr:blipFill>
        <a:blip xmlns:r="http://schemas.openxmlformats.org/officeDocument/2006/relationships" r:embed="rId1"/>
        <a:stretch>
          <a:fillRect/>
        </a:stretch>
      </xdr:blipFill>
      <xdr:spPr>
        <a:xfrm>
          <a:off x="276225" y="3173085"/>
          <a:ext cx="4968875" cy="954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2"/>
  <sheetViews>
    <sheetView tabSelected="1" zoomScale="160" zoomScaleNormal="16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68" t="s">
        <v>351</v>
      </c>
      <c r="B1" s="268"/>
      <c r="C1" s="268"/>
      <c r="D1" s="268"/>
      <c r="E1" s="268"/>
      <c r="F1" s="268"/>
      <c r="G1" s="268"/>
      <c r="H1" s="268"/>
      <c r="I1" s="268"/>
      <c r="J1" s="268"/>
      <c r="K1" s="268"/>
      <c r="L1" s="268"/>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69" t="s">
        <v>352</v>
      </c>
      <c r="B4" s="270"/>
      <c r="C4" s="270"/>
      <c r="D4" s="270"/>
      <c r="E4" s="270"/>
      <c r="F4" s="270"/>
      <c r="G4" s="270"/>
      <c r="H4" s="270"/>
      <c r="I4" s="270"/>
      <c r="J4" s="270"/>
      <c r="K4" s="270"/>
      <c r="L4" s="271"/>
      <c r="N4" s="272"/>
      <c r="O4" s="272"/>
      <c r="P4" s="272"/>
      <c r="Q4" s="272"/>
      <c r="R4" s="272"/>
    </row>
    <row r="5" spans="1:18" s="54" customFormat="1" ht="30.5" customHeight="1" x14ac:dyDescent="0.35">
      <c r="A5" s="273" t="s">
        <v>335</v>
      </c>
      <c r="B5" s="274"/>
      <c r="C5" s="274"/>
      <c r="D5" s="274"/>
      <c r="E5" s="274"/>
      <c r="F5" s="274"/>
      <c r="G5" s="274"/>
      <c r="H5" s="274"/>
      <c r="I5" s="274"/>
      <c r="J5" s="274"/>
      <c r="K5" s="274"/>
      <c r="L5" s="275"/>
      <c r="N5" s="113"/>
      <c r="O5" s="113"/>
      <c r="P5" s="113"/>
      <c r="Q5" s="113"/>
      <c r="R5" s="113"/>
    </row>
    <row r="6" spans="1:18" s="54" customFormat="1" ht="14" customHeight="1" x14ac:dyDescent="0.35">
      <c r="A6" s="273" t="s">
        <v>353</v>
      </c>
      <c r="B6" s="274"/>
      <c r="C6" s="274"/>
      <c r="D6" s="274"/>
      <c r="E6" s="274"/>
      <c r="F6" s="274"/>
      <c r="G6" s="274"/>
      <c r="H6" s="274"/>
      <c r="I6" s="274"/>
      <c r="J6" s="274"/>
      <c r="K6" s="274"/>
      <c r="L6" s="275"/>
      <c r="N6" s="113"/>
      <c r="O6" s="113"/>
      <c r="P6" s="113"/>
      <c r="Q6" s="113"/>
      <c r="R6" s="113"/>
    </row>
    <row r="7" spans="1:18" s="54" customFormat="1" ht="14" customHeight="1" x14ac:dyDescent="0.35">
      <c r="A7" s="233"/>
      <c r="B7" s="274" t="s">
        <v>354</v>
      </c>
      <c r="C7" s="274"/>
      <c r="D7" s="274"/>
      <c r="E7" s="274"/>
      <c r="F7" s="274"/>
      <c r="G7" s="274"/>
      <c r="H7" s="274"/>
      <c r="I7" s="274"/>
      <c r="J7" s="274"/>
      <c r="K7" s="274"/>
      <c r="L7" s="275"/>
      <c r="N7" s="113"/>
      <c r="O7" s="113"/>
      <c r="P7" s="113"/>
      <c r="Q7" s="113"/>
      <c r="R7" s="113"/>
    </row>
    <row r="8" spans="1:18" s="54" customFormat="1" ht="14" customHeight="1" x14ac:dyDescent="0.35">
      <c r="A8" s="234"/>
      <c r="B8" s="289" t="s">
        <v>355</v>
      </c>
      <c r="C8" s="289"/>
      <c r="D8" s="289"/>
      <c r="E8" s="289"/>
      <c r="F8" s="289"/>
      <c r="G8" s="289"/>
      <c r="H8" s="289"/>
      <c r="I8" s="289"/>
      <c r="J8" s="289"/>
      <c r="K8" s="289"/>
      <c r="L8" s="290"/>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91" t="s">
        <v>390</v>
      </c>
      <c r="B10" s="292"/>
      <c r="C10" s="292"/>
      <c r="D10" s="292"/>
      <c r="E10" s="292"/>
      <c r="F10" s="292"/>
      <c r="G10" s="292"/>
      <c r="H10" s="292"/>
      <c r="I10" s="292"/>
      <c r="J10" s="292"/>
      <c r="K10" s="292"/>
      <c r="L10" s="293"/>
    </row>
    <row r="11" spans="1:18" s="59" customFormat="1" ht="14.5" customHeight="1" x14ac:dyDescent="0.35">
      <c r="A11" s="246" t="s">
        <v>391</v>
      </c>
      <c r="B11" s="337" t="s">
        <v>394</v>
      </c>
      <c r="C11" s="337"/>
      <c r="D11" s="337"/>
      <c r="E11" s="337"/>
      <c r="F11" s="337"/>
      <c r="G11" s="337"/>
      <c r="H11" s="337"/>
      <c r="I11" s="337"/>
      <c r="J11" s="337"/>
      <c r="K11" s="337"/>
      <c r="L11" s="249"/>
    </row>
    <row r="12" spans="1:18" s="59" customFormat="1" ht="14.5" customHeight="1" x14ac:dyDescent="0.35">
      <c r="A12" s="246" t="s">
        <v>392</v>
      </c>
      <c r="B12" s="337" t="s">
        <v>395</v>
      </c>
      <c r="C12" s="337"/>
      <c r="D12" s="337"/>
      <c r="E12" s="337"/>
      <c r="F12" s="337"/>
      <c r="G12" s="337"/>
      <c r="H12" s="337"/>
      <c r="I12" s="337"/>
      <c r="J12" s="337"/>
      <c r="K12" s="337"/>
      <c r="L12" s="249"/>
    </row>
    <row r="13" spans="1:18" s="59" customFormat="1" ht="90.5" customHeight="1" x14ac:dyDescent="0.35">
      <c r="A13" s="246"/>
      <c r="B13" s="337"/>
      <c r="C13" s="337"/>
      <c r="D13" s="337"/>
      <c r="E13" s="337"/>
      <c r="F13" s="337"/>
      <c r="G13" s="337"/>
      <c r="H13" s="337"/>
      <c r="I13" s="337"/>
      <c r="J13" s="337"/>
      <c r="K13" s="337"/>
      <c r="L13" s="249"/>
    </row>
    <row r="14" spans="1:18" s="59" customFormat="1" ht="29" customHeight="1" x14ac:dyDescent="0.35">
      <c r="A14" s="246" t="s">
        <v>393</v>
      </c>
      <c r="B14" s="337" t="s">
        <v>396</v>
      </c>
      <c r="C14" s="337"/>
      <c r="D14" s="337"/>
      <c r="E14" s="337"/>
      <c r="F14" s="337"/>
      <c r="G14" s="337"/>
      <c r="H14" s="337"/>
      <c r="I14" s="337"/>
      <c r="J14" s="337"/>
      <c r="K14" s="337"/>
      <c r="L14" s="249"/>
    </row>
    <row r="15" spans="1:18" s="59" customFormat="1" ht="14.5" customHeight="1" x14ac:dyDescent="0.35">
      <c r="A15" s="338" t="s">
        <v>401</v>
      </c>
      <c r="B15" s="339"/>
      <c r="C15" s="339"/>
      <c r="D15" s="339"/>
      <c r="E15" s="342" t="s">
        <v>402</v>
      </c>
      <c r="F15" s="340"/>
      <c r="G15" s="340"/>
      <c r="H15" s="340"/>
      <c r="I15" s="340"/>
      <c r="J15" s="340"/>
      <c r="K15" s="340"/>
      <c r="L15" s="341"/>
    </row>
    <row r="16" spans="1:18" s="59" customFormat="1" ht="14.5" customHeight="1" x14ac:dyDescent="0.35">
      <c r="A16" s="113"/>
      <c r="B16" s="113"/>
      <c r="C16" s="113"/>
      <c r="D16" s="113"/>
      <c r="E16" s="113"/>
      <c r="F16" s="113"/>
      <c r="G16" s="113"/>
      <c r="H16" s="113"/>
      <c r="I16" s="113"/>
      <c r="J16" s="113"/>
      <c r="K16" s="113"/>
      <c r="L16" s="113"/>
    </row>
    <row r="17" spans="1:14" s="59" customFormat="1" ht="14.5" customHeight="1" x14ac:dyDescent="0.35">
      <c r="A17" s="276" t="s">
        <v>205</v>
      </c>
      <c r="B17" s="277"/>
      <c r="C17" s="277"/>
      <c r="D17" s="277"/>
      <c r="E17" s="277"/>
      <c r="F17" s="277"/>
      <c r="G17" s="277"/>
      <c r="H17" s="277"/>
      <c r="I17" s="277"/>
      <c r="J17" s="277"/>
      <c r="K17" s="277"/>
      <c r="L17" s="278"/>
    </row>
    <row r="18" spans="1:14" s="59" customFormat="1" ht="14.5" customHeight="1" x14ac:dyDescent="0.35">
      <c r="A18" s="279" t="s">
        <v>336</v>
      </c>
      <c r="B18" s="280"/>
      <c r="C18" s="280"/>
      <c r="D18" s="280"/>
      <c r="E18" s="280"/>
      <c r="F18" s="280"/>
      <c r="G18" s="280"/>
      <c r="H18" s="280"/>
      <c r="I18" s="280"/>
      <c r="J18" s="280"/>
      <c r="K18" s="280"/>
      <c r="L18" s="281"/>
    </row>
    <row r="19" spans="1:14" s="59" customFormat="1" ht="14.5" customHeight="1" x14ac:dyDescent="0.35">
      <c r="A19" s="282" t="s">
        <v>337</v>
      </c>
      <c r="B19" s="260"/>
      <c r="C19" s="260"/>
      <c r="D19" s="260"/>
      <c r="E19" s="260"/>
      <c r="F19" s="260"/>
      <c r="G19" s="260"/>
      <c r="H19" s="260"/>
      <c r="I19" s="260"/>
      <c r="J19" s="260"/>
      <c r="K19" s="260"/>
      <c r="L19" s="261"/>
    </row>
    <row r="20" spans="1:14" s="59" customFormat="1" ht="14.5" customHeight="1" x14ac:dyDescent="0.35">
      <c r="A20" s="282" t="s">
        <v>206</v>
      </c>
      <c r="B20" s="260"/>
      <c r="C20" s="260"/>
      <c r="D20" s="260"/>
      <c r="E20" s="260"/>
      <c r="F20" s="260"/>
      <c r="G20" s="260"/>
      <c r="H20" s="260"/>
      <c r="I20" s="260"/>
      <c r="J20" s="260"/>
      <c r="K20" s="260"/>
      <c r="L20" s="261"/>
    </row>
    <row r="21" spans="1:14" s="59" customFormat="1" ht="14.5" customHeight="1" x14ac:dyDescent="0.35">
      <c r="A21" s="283" t="s">
        <v>338</v>
      </c>
      <c r="B21" s="284"/>
      <c r="C21" s="284"/>
      <c r="D21" s="284"/>
      <c r="E21" s="284"/>
      <c r="F21" s="284"/>
      <c r="G21" s="284"/>
      <c r="H21" s="284"/>
      <c r="I21" s="284"/>
      <c r="J21" s="284"/>
      <c r="K21" s="284"/>
      <c r="L21" s="285"/>
    </row>
    <row r="22" spans="1:14" s="59" customFormat="1" ht="14.5" customHeight="1" x14ac:dyDescent="0.35">
      <c r="A22" s="113"/>
      <c r="B22" s="113"/>
      <c r="C22" s="113"/>
      <c r="D22" s="113"/>
      <c r="E22" s="113"/>
      <c r="F22" s="113"/>
      <c r="G22" s="113"/>
      <c r="H22" s="113"/>
      <c r="I22" s="113"/>
      <c r="J22" s="113"/>
      <c r="K22" s="113"/>
      <c r="L22" s="113"/>
    </row>
    <row r="23" spans="1:14" s="59" customFormat="1" ht="16.5" customHeight="1" x14ac:dyDescent="0.35">
      <c r="A23" s="286" t="s">
        <v>334</v>
      </c>
      <c r="B23" s="287"/>
      <c r="C23" s="287"/>
      <c r="D23" s="287"/>
      <c r="E23" s="287"/>
      <c r="F23" s="287"/>
      <c r="G23" s="287"/>
      <c r="H23" s="287"/>
      <c r="I23" s="287"/>
      <c r="J23" s="287"/>
      <c r="K23" s="287"/>
      <c r="L23" s="288"/>
      <c r="N23" s="1"/>
    </row>
    <row r="24" spans="1:14" s="59" customFormat="1" ht="16.5" customHeight="1" x14ac:dyDescent="0.35">
      <c r="A24" s="265" t="s">
        <v>215</v>
      </c>
      <c r="B24" s="266"/>
      <c r="C24" s="266"/>
      <c r="D24" s="266"/>
      <c r="E24" s="266"/>
      <c r="F24" s="266"/>
      <c r="G24" s="266"/>
      <c r="H24" s="266"/>
      <c r="I24" s="266"/>
      <c r="J24" s="266"/>
      <c r="K24" s="266"/>
      <c r="L24" s="267"/>
      <c r="N24" s="1"/>
    </row>
    <row r="25" spans="1:14" s="59" customFormat="1" ht="15" customHeight="1" x14ac:dyDescent="0.35">
      <c r="A25" s="228">
        <v>1</v>
      </c>
      <c r="B25" s="253" t="s">
        <v>214</v>
      </c>
      <c r="C25" s="253"/>
      <c r="D25" s="253"/>
      <c r="E25" s="253"/>
      <c r="F25" s="253"/>
      <c r="G25" s="253"/>
      <c r="H25" s="253"/>
      <c r="I25" s="253"/>
      <c r="J25" s="253"/>
      <c r="K25" s="253"/>
      <c r="L25" s="254"/>
    </row>
    <row r="26" spans="1:14" s="59" customFormat="1" ht="30" customHeight="1" x14ac:dyDescent="0.35">
      <c r="A26" s="228">
        <v>2</v>
      </c>
      <c r="B26" s="253" t="s">
        <v>330</v>
      </c>
      <c r="C26" s="253"/>
      <c r="D26" s="253"/>
      <c r="E26" s="253"/>
      <c r="F26" s="253"/>
      <c r="G26" s="253"/>
      <c r="H26" s="253"/>
      <c r="I26" s="253"/>
      <c r="J26" s="253"/>
      <c r="K26" s="253"/>
      <c r="L26" s="254"/>
      <c r="N26" s="106"/>
    </row>
    <row r="27" spans="1:14" s="59" customFormat="1" ht="15" customHeight="1" x14ac:dyDescent="0.35">
      <c r="A27" s="228">
        <v>3</v>
      </c>
      <c r="B27" s="253" t="s">
        <v>207</v>
      </c>
      <c r="C27" s="253"/>
      <c r="D27" s="253"/>
      <c r="E27" s="253"/>
      <c r="F27" s="253"/>
      <c r="G27" s="253"/>
      <c r="H27" s="253"/>
      <c r="I27" s="253"/>
      <c r="J27" s="253"/>
      <c r="K27" s="253"/>
      <c r="L27" s="254"/>
      <c r="N27" s="106"/>
    </row>
    <row r="28" spans="1:14" s="59" customFormat="1" ht="15" customHeight="1" x14ac:dyDescent="0.35">
      <c r="A28" s="228">
        <v>4</v>
      </c>
      <c r="B28" s="253" t="s">
        <v>339</v>
      </c>
      <c r="C28" s="253"/>
      <c r="D28" s="253"/>
      <c r="E28" s="253"/>
      <c r="F28" s="253"/>
      <c r="G28" s="253"/>
      <c r="H28" s="253"/>
      <c r="I28" s="253"/>
      <c r="J28" s="253"/>
      <c r="K28" s="253"/>
      <c r="L28" s="254"/>
      <c r="N28" s="106"/>
    </row>
    <row r="29" spans="1:14" s="59" customFormat="1" ht="15" customHeight="1" x14ac:dyDescent="0.35">
      <c r="A29" s="228">
        <v>5</v>
      </c>
      <c r="B29" s="253" t="s">
        <v>208</v>
      </c>
      <c r="C29" s="253"/>
      <c r="D29" s="253"/>
      <c r="E29" s="253"/>
      <c r="F29" s="253"/>
      <c r="G29" s="253"/>
      <c r="H29" s="253"/>
      <c r="I29" s="253"/>
      <c r="J29" s="253"/>
      <c r="K29" s="253"/>
      <c r="L29" s="254"/>
      <c r="N29" s="106"/>
    </row>
    <row r="30" spans="1:14" s="59" customFormat="1" ht="15" customHeight="1" x14ac:dyDescent="0.35">
      <c r="A30" s="228"/>
      <c r="B30" s="253" t="s">
        <v>209</v>
      </c>
      <c r="C30" s="253"/>
      <c r="D30" s="253"/>
      <c r="E30" s="253"/>
      <c r="F30" s="253"/>
      <c r="G30" s="253"/>
      <c r="H30" s="253"/>
      <c r="I30" s="253"/>
      <c r="J30" s="253"/>
      <c r="K30" s="253"/>
      <c r="L30" s="254"/>
      <c r="N30" s="106"/>
    </row>
    <row r="31" spans="1:14" s="59" customFormat="1" ht="15" customHeight="1" x14ac:dyDescent="0.35">
      <c r="A31" s="228"/>
      <c r="B31" s="253" t="s">
        <v>210</v>
      </c>
      <c r="C31" s="253"/>
      <c r="D31" s="253"/>
      <c r="E31" s="253"/>
      <c r="F31" s="253"/>
      <c r="G31" s="253"/>
      <c r="H31" s="253"/>
      <c r="I31" s="253"/>
      <c r="J31" s="253"/>
      <c r="K31" s="253"/>
      <c r="L31" s="254"/>
      <c r="N31" s="106"/>
    </row>
    <row r="32" spans="1:14" s="59" customFormat="1" ht="15" customHeight="1" x14ac:dyDescent="0.35">
      <c r="A32" s="262" t="s">
        <v>216</v>
      </c>
      <c r="B32" s="263"/>
      <c r="C32" s="263"/>
      <c r="D32" s="263"/>
      <c r="E32" s="263"/>
      <c r="F32" s="263"/>
      <c r="G32" s="263"/>
      <c r="H32" s="263"/>
      <c r="I32" s="263"/>
      <c r="J32" s="263"/>
      <c r="K32" s="263"/>
      <c r="L32" s="264"/>
      <c r="N32" s="106"/>
    </row>
    <row r="33" spans="1:14" s="59" customFormat="1" ht="15" customHeight="1" x14ac:dyDescent="0.35">
      <c r="A33" s="228">
        <v>1</v>
      </c>
      <c r="B33" s="253" t="s">
        <v>211</v>
      </c>
      <c r="C33" s="253"/>
      <c r="D33" s="253"/>
      <c r="E33" s="253"/>
      <c r="F33" s="253"/>
      <c r="G33" s="253"/>
      <c r="H33" s="253"/>
      <c r="I33" s="253"/>
      <c r="J33" s="253"/>
      <c r="K33" s="253"/>
      <c r="L33" s="254"/>
      <c r="N33" s="106"/>
    </row>
    <row r="34" spans="1:14" s="59" customFormat="1" ht="30.75" customHeight="1" x14ac:dyDescent="0.35">
      <c r="A34" s="228"/>
      <c r="B34" s="251" t="s">
        <v>340</v>
      </c>
      <c r="C34" s="251"/>
      <c r="D34" s="251"/>
      <c r="E34" s="251"/>
      <c r="F34" s="251"/>
      <c r="G34" s="251"/>
      <c r="H34" s="251"/>
      <c r="I34" s="251"/>
      <c r="J34" s="251"/>
      <c r="K34" s="251"/>
      <c r="L34" s="252"/>
      <c r="N34" s="106"/>
    </row>
    <row r="35" spans="1:14" s="59" customFormat="1" ht="29.5" customHeight="1" x14ac:dyDescent="0.35">
      <c r="A35" s="228">
        <v>2</v>
      </c>
      <c r="B35" s="253" t="s">
        <v>333</v>
      </c>
      <c r="C35" s="253"/>
      <c r="D35" s="253"/>
      <c r="E35" s="253"/>
      <c r="F35" s="253"/>
      <c r="G35" s="253"/>
      <c r="H35" s="253"/>
      <c r="I35" s="253"/>
      <c r="J35" s="253"/>
      <c r="K35" s="253"/>
      <c r="L35" s="254"/>
      <c r="N35" s="106"/>
    </row>
    <row r="36" spans="1:14" s="59" customFormat="1" ht="26.5" customHeight="1" x14ac:dyDescent="0.35">
      <c r="A36" s="228">
        <v>3</v>
      </c>
      <c r="B36" s="253" t="s">
        <v>322</v>
      </c>
      <c r="C36" s="253"/>
      <c r="D36" s="253"/>
      <c r="E36" s="253"/>
      <c r="F36" s="253"/>
      <c r="G36" s="253"/>
      <c r="H36" s="253"/>
      <c r="I36" s="253"/>
      <c r="J36" s="253"/>
      <c r="K36" s="253"/>
      <c r="L36" s="254"/>
      <c r="N36" s="106"/>
    </row>
    <row r="37" spans="1:14" s="59" customFormat="1" ht="26.5" customHeight="1" x14ac:dyDescent="0.35">
      <c r="A37" s="228">
        <v>4</v>
      </c>
      <c r="B37" s="253" t="s">
        <v>341</v>
      </c>
      <c r="C37" s="253"/>
      <c r="D37" s="253"/>
      <c r="E37" s="253"/>
      <c r="F37" s="253"/>
      <c r="G37" s="253"/>
      <c r="H37" s="253"/>
      <c r="I37" s="253"/>
      <c r="J37" s="253"/>
      <c r="K37" s="253"/>
      <c r="L37" s="254"/>
      <c r="N37" s="106"/>
    </row>
    <row r="38" spans="1:14" s="59" customFormat="1" ht="15" customHeight="1" x14ac:dyDescent="0.35">
      <c r="A38" s="228">
        <v>5</v>
      </c>
      <c r="B38" s="251" t="s">
        <v>323</v>
      </c>
      <c r="C38" s="251"/>
      <c r="D38" s="251"/>
      <c r="E38" s="251"/>
      <c r="F38" s="251"/>
      <c r="G38" s="251"/>
      <c r="H38" s="251"/>
      <c r="I38" s="251"/>
      <c r="J38" s="251"/>
      <c r="K38" s="251"/>
      <c r="L38" s="252"/>
      <c r="N38" s="106"/>
    </row>
    <row r="39" spans="1:14" s="59" customFormat="1" ht="28.5" customHeight="1" x14ac:dyDescent="0.35">
      <c r="A39" s="228">
        <v>6</v>
      </c>
      <c r="B39" s="251" t="s">
        <v>328</v>
      </c>
      <c r="C39" s="251"/>
      <c r="D39" s="251"/>
      <c r="E39" s="251"/>
      <c r="F39" s="251"/>
      <c r="G39" s="251"/>
      <c r="H39" s="251"/>
      <c r="I39" s="251"/>
      <c r="J39" s="251"/>
      <c r="K39" s="251"/>
      <c r="L39" s="252"/>
      <c r="N39" s="106"/>
    </row>
    <row r="40" spans="1:14" s="59" customFormat="1" ht="16.5" customHeight="1" x14ac:dyDescent="0.35">
      <c r="A40" s="228">
        <v>7</v>
      </c>
      <c r="B40" s="253" t="s">
        <v>324</v>
      </c>
      <c r="C40" s="253"/>
      <c r="D40" s="253"/>
      <c r="E40" s="253"/>
      <c r="F40" s="253"/>
      <c r="G40" s="253"/>
      <c r="H40" s="253"/>
      <c r="I40" s="253"/>
      <c r="J40" s="253"/>
      <c r="K40" s="253"/>
      <c r="L40" s="254"/>
    </row>
    <row r="41" spans="1:14" s="59" customFormat="1" ht="17.5" customHeight="1" x14ac:dyDescent="0.35">
      <c r="A41" s="228"/>
      <c r="B41" s="229"/>
      <c r="C41" s="229"/>
      <c r="D41" s="229"/>
      <c r="E41" s="229"/>
      <c r="F41" s="229"/>
      <c r="G41" s="229"/>
      <c r="H41" s="229"/>
      <c r="I41" s="229"/>
      <c r="J41" s="229"/>
      <c r="K41" s="229"/>
      <c r="L41" s="230"/>
    </row>
    <row r="42" spans="1:14" s="59" customFormat="1" ht="16.5" customHeight="1" x14ac:dyDescent="0.35">
      <c r="A42" s="262" t="s">
        <v>327</v>
      </c>
      <c r="B42" s="263"/>
      <c r="C42" s="263"/>
      <c r="D42" s="263"/>
      <c r="E42" s="263"/>
      <c r="F42" s="263"/>
      <c r="G42" s="263"/>
      <c r="H42" s="263"/>
      <c r="I42" s="263"/>
      <c r="J42" s="263"/>
      <c r="K42" s="263"/>
      <c r="L42" s="264"/>
    </row>
    <row r="43" spans="1:14" s="59" customFormat="1" ht="15" customHeight="1" x14ac:dyDescent="0.35">
      <c r="A43" s="231" t="s">
        <v>325</v>
      </c>
      <c r="B43" s="253" t="s">
        <v>212</v>
      </c>
      <c r="C43" s="253"/>
      <c r="D43" s="253"/>
      <c r="E43" s="253"/>
      <c r="F43" s="253"/>
      <c r="G43" s="253"/>
      <c r="H43" s="253"/>
      <c r="I43" s="253"/>
      <c r="J43" s="253"/>
      <c r="K43" s="253"/>
      <c r="L43" s="254"/>
    </row>
    <row r="44" spans="1:14" s="59" customFormat="1" ht="30.75" customHeight="1" x14ac:dyDescent="0.35">
      <c r="A44" s="232" t="s">
        <v>326</v>
      </c>
      <c r="B44" s="255" t="s">
        <v>329</v>
      </c>
      <c r="C44" s="255"/>
      <c r="D44" s="255"/>
      <c r="E44" s="255"/>
      <c r="F44" s="255"/>
      <c r="G44" s="255"/>
      <c r="H44" s="255"/>
      <c r="I44" s="255"/>
      <c r="J44" s="255"/>
      <c r="K44" s="255"/>
      <c r="L44" s="256"/>
    </row>
    <row r="45" spans="1:14" s="59" customFormat="1" ht="18" customHeight="1" x14ac:dyDescent="0.35">
      <c r="A45" s="160"/>
      <c r="B45" s="113"/>
      <c r="C45" s="113"/>
      <c r="D45" s="113"/>
      <c r="E45" s="113"/>
      <c r="F45" s="113"/>
      <c r="G45" s="113"/>
      <c r="H45" s="113"/>
      <c r="I45" s="113"/>
      <c r="J45" s="113"/>
      <c r="K45" s="113"/>
      <c r="L45" s="113"/>
    </row>
    <row r="46" spans="1:14" s="1" customFormat="1" ht="16.5" customHeight="1" x14ac:dyDescent="0.35">
      <c r="A46" s="257" t="s">
        <v>240</v>
      </c>
      <c r="B46" s="258"/>
      <c r="C46" s="258"/>
      <c r="D46" s="258"/>
      <c r="E46" s="258"/>
      <c r="F46" s="258"/>
      <c r="G46" s="258"/>
      <c r="H46" s="258"/>
      <c r="I46" s="258"/>
      <c r="J46" s="258"/>
      <c r="K46" s="258"/>
      <c r="L46" s="259"/>
    </row>
    <row r="47" spans="1:14" s="1" customFormat="1" ht="16.5" customHeight="1" x14ac:dyDescent="0.35">
      <c r="A47" s="235" t="s">
        <v>213</v>
      </c>
      <c r="B47" s="161"/>
      <c r="C47" s="161"/>
      <c r="D47" s="161"/>
      <c r="E47" s="161"/>
      <c r="F47" s="161"/>
      <c r="G47" s="161"/>
      <c r="H47" s="161"/>
      <c r="I47" s="161"/>
      <c r="J47" s="161"/>
      <c r="K47" s="161"/>
      <c r="L47" s="162"/>
    </row>
    <row r="48" spans="1:14" ht="14.25" customHeight="1" x14ac:dyDescent="0.35">
      <c r="B48" s="84"/>
      <c r="C48" s="84"/>
      <c r="D48" s="84"/>
      <c r="E48" s="84"/>
      <c r="F48" s="84"/>
      <c r="G48" s="84"/>
      <c r="H48" s="84"/>
      <c r="I48" s="84"/>
      <c r="J48" s="84"/>
      <c r="K48" s="84"/>
      <c r="L48" s="84"/>
    </row>
    <row r="49" spans="1:12" ht="16.5" customHeight="1" x14ac:dyDescent="0.35">
      <c r="A49" s="163" t="s">
        <v>166</v>
      </c>
      <c r="B49" s="164"/>
      <c r="C49" s="164"/>
      <c r="D49" s="165"/>
      <c r="E49" s="164"/>
      <c r="F49" s="164"/>
      <c r="G49" s="164"/>
      <c r="H49" s="164"/>
      <c r="I49" s="164"/>
      <c r="J49" s="164"/>
      <c r="K49" s="164"/>
      <c r="L49" s="166"/>
    </row>
    <row r="50" spans="1:12" ht="15" customHeight="1" x14ac:dyDescent="0.35">
      <c r="A50" s="167"/>
      <c r="B50" s="168" t="s">
        <v>62</v>
      </c>
      <c r="C50" s="169" t="s">
        <v>79</v>
      </c>
      <c r="D50" s="169"/>
      <c r="E50" s="169"/>
      <c r="F50" s="169"/>
      <c r="G50" s="169"/>
      <c r="H50" s="169"/>
      <c r="I50" s="169"/>
      <c r="J50" s="169"/>
      <c r="K50" s="169"/>
      <c r="L50" s="170"/>
    </row>
    <row r="51" spans="1:12" ht="14.25" customHeight="1" x14ac:dyDescent="0.35">
      <c r="A51" s="167"/>
      <c r="B51" s="168" t="s">
        <v>81</v>
      </c>
      <c r="C51" s="169" t="s">
        <v>91</v>
      </c>
      <c r="D51" s="169"/>
      <c r="E51" s="169"/>
      <c r="F51" s="169"/>
      <c r="G51" s="169"/>
      <c r="H51" s="169"/>
      <c r="I51" s="169"/>
      <c r="J51" s="169"/>
      <c r="K51" s="169"/>
      <c r="L51" s="170"/>
    </row>
    <row r="52" spans="1:12" s="58" customFormat="1" ht="33.75" customHeight="1" x14ac:dyDescent="0.35">
      <c r="A52" s="167"/>
      <c r="B52" s="168" t="s">
        <v>62</v>
      </c>
      <c r="C52" s="260" t="s">
        <v>313</v>
      </c>
      <c r="D52" s="260"/>
      <c r="E52" s="260"/>
      <c r="F52" s="260"/>
      <c r="G52" s="260"/>
      <c r="H52" s="260"/>
      <c r="I52" s="260"/>
      <c r="J52" s="260"/>
      <c r="K52" s="260"/>
      <c r="L52" s="261"/>
    </row>
    <row r="53" spans="1:12" s="58" customFormat="1" ht="33.75" customHeight="1" x14ac:dyDescent="0.35">
      <c r="A53" s="167"/>
      <c r="B53" s="168" t="s">
        <v>314</v>
      </c>
      <c r="C53" s="260" t="s">
        <v>315</v>
      </c>
      <c r="D53" s="260"/>
      <c r="E53" s="260"/>
      <c r="F53" s="260"/>
      <c r="G53" s="260"/>
      <c r="H53" s="260"/>
      <c r="I53" s="260"/>
      <c r="J53" s="260"/>
      <c r="K53" s="260"/>
      <c r="L53" s="261"/>
    </row>
    <row r="54" spans="1:12" s="58" customFormat="1" ht="33.75" customHeight="1" x14ac:dyDescent="0.35">
      <c r="A54" s="167"/>
      <c r="B54" s="168" t="s">
        <v>383</v>
      </c>
      <c r="C54" s="260" t="s">
        <v>384</v>
      </c>
      <c r="D54" s="260"/>
      <c r="E54" s="260"/>
      <c r="F54" s="260"/>
      <c r="G54" s="260"/>
      <c r="H54" s="260"/>
      <c r="I54" s="260"/>
      <c r="J54" s="260"/>
      <c r="K54" s="260"/>
      <c r="L54" s="261"/>
    </row>
    <row r="55" spans="1:12" ht="30.75" customHeight="1" x14ac:dyDescent="0.35">
      <c r="A55" s="167"/>
      <c r="B55" s="168" t="s">
        <v>138</v>
      </c>
      <c r="C55" s="260" t="s">
        <v>139</v>
      </c>
      <c r="D55" s="260"/>
      <c r="E55" s="260"/>
      <c r="F55" s="260"/>
      <c r="G55" s="260"/>
      <c r="H55" s="260"/>
      <c r="I55" s="260"/>
      <c r="J55" s="260"/>
      <c r="K55" s="260"/>
      <c r="L55" s="261"/>
    </row>
    <row r="56" spans="1:12" ht="30.75" customHeight="1" x14ac:dyDescent="0.35">
      <c r="A56" s="167"/>
      <c r="B56" s="168" t="s">
        <v>238</v>
      </c>
      <c r="C56" s="260" t="s">
        <v>239</v>
      </c>
      <c r="D56" s="260"/>
      <c r="E56" s="260"/>
      <c r="F56" s="260"/>
      <c r="G56" s="260"/>
      <c r="H56" s="260"/>
      <c r="I56" s="260"/>
      <c r="J56" s="260"/>
      <c r="K56" s="260"/>
      <c r="L56" s="261"/>
    </row>
    <row r="57" spans="1:12" x14ac:dyDescent="0.35">
      <c r="A57" s="167"/>
      <c r="B57" s="168" t="s">
        <v>203</v>
      </c>
      <c r="C57" s="169" t="s">
        <v>316</v>
      </c>
      <c r="D57" s="169"/>
      <c r="E57" s="169"/>
      <c r="F57" s="169"/>
      <c r="G57" s="169"/>
      <c r="H57" s="169"/>
      <c r="I57" s="169"/>
      <c r="J57" s="169"/>
      <c r="K57" s="169"/>
      <c r="L57" s="170"/>
    </row>
    <row r="58" spans="1:12" ht="14.5" customHeight="1" x14ac:dyDescent="0.35">
      <c r="A58" s="167"/>
      <c r="B58" s="168" t="s">
        <v>63</v>
      </c>
      <c r="C58" s="260" t="s">
        <v>317</v>
      </c>
      <c r="D58" s="260"/>
      <c r="E58" s="260"/>
      <c r="F58" s="260"/>
      <c r="G58" s="260"/>
      <c r="H58" s="260"/>
      <c r="I58" s="260"/>
      <c r="J58" s="260"/>
      <c r="K58" s="260"/>
      <c r="L58" s="261"/>
    </row>
    <row r="59" spans="1:12" x14ac:dyDescent="0.35">
      <c r="A59" s="167"/>
      <c r="B59" s="168" t="s">
        <v>75</v>
      </c>
      <c r="C59" s="169" t="s">
        <v>76</v>
      </c>
      <c r="D59" s="169"/>
      <c r="E59" s="169"/>
      <c r="F59" s="169"/>
      <c r="G59" s="169"/>
      <c r="H59" s="169"/>
      <c r="I59" s="169"/>
      <c r="J59" s="169"/>
      <c r="K59" s="169"/>
      <c r="L59" s="170"/>
    </row>
    <row r="60" spans="1:12" x14ac:dyDescent="0.35">
      <c r="A60" s="171"/>
      <c r="B60" s="172" t="s">
        <v>159</v>
      </c>
      <c r="C60" s="173" t="s">
        <v>160</v>
      </c>
      <c r="D60" s="173"/>
      <c r="E60" s="173"/>
      <c r="F60" s="173"/>
      <c r="G60" s="173"/>
      <c r="H60" s="173"/>
      <c r="I60" s="173"/>
      <c r="J60" s="173"/>
      <c r="K60" s="173"/>
      <c r="L60" s="174"/>
    </row>
    <row r="62" spans="1:12" x14ac:dyDescent="0.35">
      <c r="A62" s="1" t="s">
        <v>92</v>
      </c>
    </row>
    <row r="63" spans="1:12" x14ac:dyDescent="0.35">
      <c r="A63" s="1" t="s">
        <v>93</v>
      </c>
    </row>
    <row r="64" spans="1:12" x14ac:dyDescent="0.35">
      <c r="A64" t="s">
        <v>94</v>
      </c>
    </row>
    <row r="65" spans="1:12" x14ac:dyDescent="0.35">
      <c r="A65" s="45" t="s">
        <v>95</v>
      </c>
    </row>
    <row r="66" spans="1:12" x14ac:dyDescent="0.35">
      <c r="A66" s="45" t="s">
        <v>96</v>
      </c>
    </row>
    <row r="67" spans="1:12" x14ac:dyDescent="0.35">
      <c r="A67" s="45"/>
    </row>
    <row r="68" spans="1:12" x14ac:dyDescent="0.35">
      <c r="A68" s="248" t="s">
        <v>397</v>
      </c>
    </row>
    <row r="69" spans="1:12" x14ac:dyDescent="0.35">
      <c r="A69" s="247" t="s">
        <v>398</v>
      </c>
    </row>
    <row r="70" spans="1:12" x14ac:dyDescent="0.35">
      <c r="A70" s="45" t="s">
        <v>400</v>
      </c>
    </row>
    <row r="71" spans="1:12" x14ac:dyDescent="0.35">
      <c r="A71" s="45"/>
    </row>
    <row r="72" spans="1:12" x14ac:dyDescent="0.35">
      <c r="A72" s="1" t="s">
        <v>201</v>
      </c>
    </row>
    <row r="73" spans="1:12" x14ac:dyDescent="0.35">
      <c r="A73" s="45" t="s">
        <v>318</v>
      </c>
    </row>
    <row r="75" spans="1:12" x14ac:dyDescent="0.35">
      <c r="A75" s="1" t="s">
        <v>23</v>
      </c>
    </row>
    <row r="76" spans="1:12" ht="29.15" customHeight="1" x14ac:dyDescent="0.35">
      <c r="A76" s="250" t="s">
        <v>399</v>
      </c>
      <c r="B76" s="250"/>
      <c r="C76" s="250"/>
      <c r="D76" s="250"/>
      <c r="E76" s="250"/>
      <c r="F76" s="250"/>
      <c r="G76" s="250"/>
      <c r="H76" s="250"/>
      <c r="I76" s="250"/>
      <c r="J76" s="250"/>
      <c r="K76" s="250"/>
      <c r="L76" s="250"/>
    </row>
    <row r="81" ht="16" customHeight="1" x14ac:dyDescent="0.35"/>
    <row r="82" ht="29.25" customHeight="1" x14ac:dyDescent="0.35"/>
  </sheetData>
  <mergeCells count="47">
    <mergeCell ref="A15:D15"/>
    <mergeCell ref="A24:L24"/>
    <mergeCell ref="A1:L1"/>
    <mergeCell ref="A4:L4"/>
    <mergeCell ref="N4:R4"/>
    <mergeCell ref="A5:L5"/>
    <mergeCell ref="A6:L6"/>
    <mergeCell ref="A17:L17"/>
    <mergeCell ref="A18:L18"/>
    <mergeCell ref="A19:L19"/>
    <mergeCell ref="A20:L20"/>
    <mergeCell ref="A21:L21"/>
    <mergeCell ref="A23:L23"/>
    <mergeCell ref="B7:L7"/>
    <mergeCell ref="B8:L8"/>
    <mergeCell ref="A10:L10"/>
    <mergeCell ref="B11:L11"/>
    <mergeCell ref="B38:L38"/>
    <mergeCell ref="B25:L25"/>
    <mergeCell ref="B26:L26"/>
    <mergeCell ref="B27:L27"/>
    <mergeCell ref="B28:L28"/>
    <mergeCell ref="B29:L29"/>
    <mergeCell ref="B30:L30"/>
    <mergeCell ref="B31:L31"/>
    <mergeCell ref="A32:L32"/>
    <mergeCell ref="B33:L33"/>
    <mergeCell ref="B34:L34"/>
    <mergeCell ref="B36:L36"/>
    <mergeCell ref="B35:L35"/>
    <mergeCell ref="B37:L37"/>
    <mergeCell ref="B12:L12"/>
    <mergeCell ref="B13:L13"/>
    <mergeCell ref="B14:L14"/>
    <mergeCell ref="A76:L76"/>
    <mergeCell ref="B39:L39"/>
    <mergeCell ref="B40:L40"/>
    <mergeCell ref="B43:L43"/>
    <mergeCell ref="B44:L44"/>
    <mergeCell ref="A46:L46"/>
    <mergeCell ref="C52:L52"/>
    <mergeCell ref="C55:L55"/>
    <mergeCell ref="C56:L56"/>
    <mergeCell ref="C53:L53"/>
    <mergeCell ref="C58:L58"/>
    <mergeCell ref="A42:L42"/>
    <mergeCell ref="C54:L54"/>
  </mergeCells>
  <hyperlinks>
    <hyperlink ref="A65" r:id="rId1" xr:uid="{C9866D44-2827-49D7-B9C3-89CF23FACDC1}"/>
    <hyperlink ref="A66" r:id="rId2" xr:uid="{66F54200-A2AB-43DA-A0E0-F2A25A075EE5}"/>
    <hyperlink ref="A73" r:id="rId3" xr:uid="{A0F8DE06-D9FC-495F-9A01-AA199CB82365}"/>
    <hyperlink ref="A46:L46" r:id="rId4" display="LETS START (visual directions as pdf)" xr:uid="{0D075873-7EBB-4309-B00A-6A62EA192A0C}"/>
    <hyperlink ref="A47" r:id="rId5" xr:uid="{25154A32-BA44-496E-9945-086DE0980DBD}"/>
    <hyperlink ref="A70" r:id="rId6" xr:uid="{AA792CE4-4071-4CE8-87C6-993A0BA6C6A5}"/>
    <hyperlink ref="E15"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31" t="s">
        <v>156</v>
      </c>
      <c r="B3" s="331"/>
      <c r="C3" s="331"/>
      <c r="D3" s="128" t="s">
        <v>155</v>
      </c>
    </row>
    <row r="4" spans="1:4" ht="30" customHeight="1" x14ac:dyDescent="0.35">
      <c r="A4" s="332" t="s">
        <v>152</v>
      </c>
      <c r="B4" s="332"/>
      <c r="C4" s="332"/>
      <c r="D4" s="175" t="s">
        <v>222</v>
      </c>
    </row>
    <row r="5" spans="1:4" ht="43.5" x14ac:dyDescent="0.35">
      <c r="A5" s="336" t="s">
        <v>223</v>
      </c>
      <c r="B5" s="333"/>
      <c r="C5" s="333"/>
      <c r="D5" s="176" t="s">
        <v>241</v>
      </c>
    </row>
    <row r="6" spans="1:4" ht="57.5" customHeight="1" x14ac:dyDescent="0.35">
      <c r="A6" s="334" t="s">
        <v>224</v>
      </c>
      <c r="B6" s="334"/>
      <c r="C6" s="334"/>
      <c r="D6" s="177" t="s">
        <v>225</v>
      </c>
    </row>
    <row r="7" spans="1:4" ht="29" x14ac:dyDescent="0.35">
      <c r="A7" s="335" t="s">
        <v>21</v>
      </c>
      <c r="B7" s="335"/>
      <c r="C7" s="335"/>
      <c r="D7" s="178" t="s">
        <v>226</v>
      </c>
    </row>
    <row r="11" spans="1:4" x14ac:dyDescent="0.35">
      <c r="A11" s="332" t="s">
        <v>152</v>
      </c>
      <c r="B11" s="332"/>
      <c r="C11" s="332"/>
    </row>
    <row r="12" spans="1:4" x14ac:dyDescent="0.35">
      <c r="A12" s="333" t="s">
        <v>153</v>
      </c>
      <c r="B12" s="333"/>
      <c r="C12" s="333"/>
    </row>
    <row r="13" spans="1:4" x14ac:dyDescent="0.35">
      <c r="A13" s="334" t="s">
        <v>154</v>
      </c>
      <c r="B13" s="334"/>
      <c r="C13" s="334"/>
    </row>
    <row r="14" spans="1:4" x14ac:dyDescent="0.35">
      <c r="A14" s="335" t="s">
        <v>21</v>
      </c>
      <c r="B14" s="335"/>
      <c r="C14" s="335"/>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F9" sqref="F9"/>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356</v>
      </c>
      <c r="C6" s="56" t="s">
        <v>357</v>
      </c>
      <c r="D6" s="55">
        <v>3</v>
      </c>
      <c r="E6" s="55" t="s">
        <v>285</v>
      </c>
      <c r="F6" s="55" t="s">
        <v>285</v>
      </c>
      <c r="G6" s="57"/>
      <c r="I6" s="38"/>
      <c r="J6" s="38"/>
      <c r="K6" s="39"/>
    </row>
    <row r="7" spans="1:11" ht="58" x14ac:dyDescent="0.35">
      <c r="A7" s="57">
        <v>45670</v>
      </c>
      <c r="B7" s="149" t="s">
        <v>361</v>
      </c>
      <c r="C7" s="38" t="s">
        <v>358</v>
      </c>
      <c r="D7" s="55">
        <v>0.5</v>
      </c>
      <c r="E7" s="55" t="s">
        <v>285</v>
      </c>
      <c r="F7" s="55" t="s">
        <v>285</v>
      </c>
      <c r="G7" s="57"/>
      <c r="I7" s="38"/>
      <c r="J7" s="41"/>
      <c r="K7" s="40"/>
    </row>
    <row r="8" spans="1:11" ht="29" x14ac:dyDescent="0.35">
      <c r="A8" s="57">
        <v>45671</v>
      </c>
      <c r="B8" s="149" t="s">
        <v>388</v>
      </c>
      <c r="C8" s="56" t="s">
        <v>389</v>
      </c>
      <c r="D8" s="55">
        <v>0.5</v>
      </c>
      <c r="E8" s="55" t="s">
        <v>285</v>
      </c>
      <c r="F8" s="55" t="s">
        <v>285</v>
      </c>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sqref="A1:G1"/>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94" t="str">
        <f>'ReadMe-Directions'!A1</f>
        <v>Immersive Model for Lake Mead based on the Principle of Divide Reservoir Inflow</v>
      </c>
      <c r="B1" s="294"/>
      <c r="C1" s="294"/>
      <c r="D1" s="294"/>
      <c r="E1" s="294"/>
      <c r="F1" s="294"/>
      <c r="G1" s="294"/>
    </row>
    <row r="2" spans="1:14" x14ac:dyDescent="0.35">
      <c r="A2" s="1" t="s">
        <v>218</v>
      </c>
      <c r="B2" s="1"/>
    </row>
    <row r="3" spans="1:14" ht="32.15" customHeight="1" x14ac:dyDescent="0.35">
      <c r="A3" s="302" t="s">
        <v>230</v>
      </c>
      <c r="B3" s="302"/>
      <c r="C3" s="302"/>
      <c r="D3" s="302"/>
      <c r="E3" s="302"/>
      <c r="F3" s="302"/>
      <c r="G3" s="302"/>
      <c r="H3" s="84"/>
      <c r="I3" s="84"/>
      <c r="J3" s="84"/>
      <c r="K3" s="84"/>
      <c r="N3" s="137" t="s">
        <v>196</v>
      </c>
    </row>
    <row r="4" spans="1:14" x14ac:dyDescent="0.35">
      <c r="A4" s="127" t="s">
        <v>309</v>
      </c>
      <c r="B4" s="127" t="s">
        <v>19</v>
      </c>
      <c r="C4" s="303" t="s">
        <v>310</v>
      </c>
      <c r="D4" s="304"/>
      <c r="E4" s="304"/>
      <c r="F4" s="304"/>
      <c r="G4" s="305"/>
      <c r="N4" s="141" t="s">
        <v>385</v>
      </c>
    </row>
    <row r="5" spans="1:14" x14ac:dyDescent="0.35">
      <c r="A5" s="90" t="s">
        <v>283</v>
      </c>
      <c r="B5" s="114"/>
      <c r="C5" s="306"/>
      <c r="D5" s="301"/>
      <c r="E5" s="301"/>
      <c r="F5" s="301"/>
      <c r="G5" s="301"/>
      <c r="N5" s="141"/>
    </row>
    <row r="6" spans="1:14" x14ac:dyDescent="0.35">
      <c r="A6" s="90" t="s">
        <v>242</v>
      </c>
      <c r="B6" s="114"/>
      <c r="C6" s="306"/>
      <c r="D6" s="301"/>
      <c r="E6" s="301"/>
      <c r="F6" s="301"/>
      <c r="G6" s="301"/>
      <c r="N6" s="142"/>
    </row>
    <row r="7" spans="1:14" x14ac:dyDescent="0.35">
      <c r="A7" s="90" t="s">
        <v>243</v>
      </c>
      <c r="B7" s="114"/>
      <c r="C7" s="306"/>
      <c r="D7" s="301"/>
      <c r="E7" s="301"/>
      <c r="F7" s="301"/>
      <c r="G7" s="301"/>
      <c r="N7" s="142"/>
    </row>
    <row r="8" spans="1:14" x14ac:dyDescent="0.35">
      <c r="A8" s="114" t="s">
        <v>244</v>
      </c>
      <c r="B8" s="90"/>
      <c r="C8" s="301"/>
      <c r="D8" s="301"/>
      <c r="E8" s="301"/>
      <c r="F8" s="301"/>
      <c r="G8" s="301"/>
      <c r="N8" s="142"/>
    </row>
    <row r="9" spans="1:14" x14ac:dyDescent="0.35">
      <c r="A9" s="114" t="s">
        <v>18</v>
      </c>
      <c r="B9" s="90"/>
      <c r="C9" s="307"/>
      <c r="D9" s="307"/>
      <c r="E9" s="307"/>
      <c r="F9" s="307"/>
      <c r="G9" s="307"/>
      <c r="N9" s="142"/>
    </row>
    <row r="10" spans="1:14" x14ac:dyDescent="0.35">
      <c r="A10" s="90" t="s">
        <v>332</v>
      </c>
      <c r="B10" s="90"/>
      <c r="C10" s="301"/>
      <c r="D10" s="301"/>
      <c r="E10" s="301"/>
      <c r="F10" s="301"/>
      <c r="G10" s="301"/>
      <c r="N10" s="142"/>
    </row>
    <row r="11" spans="1:14" x14ac:dyDescent="0.35">
      <c r="A11" s="13"/>
      <c r="B11" s="2"/>
      <c r="C11"/>
      <c r="N11" s="142"/>
    </row>
    <row r="12" spans="1:14" x14ac:dyDescent="0.35">
      <c r="A12" s="15" t="s">
        <v>150</v>
      </c>
      <c r="B12" s="308" t="s">
        <v>152</v>
      </c>
      <c r="C12" s="309"/>
      <c r="D12" s="310"/>
      <c r="N12" s="141" t="s">
        <v>169</v>
      </c>
    </row>
    <row r="13" spans="1:14" x14ac:dyDescent="0.35">
      <c r="B13" s="311" t="s">
        <v>229</v>
      </c>
      <c r="C13" s="312"/>
      <c r="D13" s="313"/>
    </row>
    <row r="14" spans="1:14" x14ac:dyDescent="0.35">
      <c r="B14" s="295" t="s">
        <v>224</v>
      </c>
      <c r="C14" s="296"/>
      <c r="D14" s="297"/>
      <c r="F14">
        <f>4.5/7.2</f>
        <v>0.625</v>
      </c>
      <c r="N14" s="142"/>
    </row>
    <row r="15" spans="1:14" x14ac:dyDescent="0.35">
      <c r="B15" s="298" t="s">
        <v>21</v>
      </c>
      <c r="C15" s="299"/>
      <c r="D15" s="300"/>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360</v>
      </c>
      <c r="B24" s="94">
        <f>TribalWater!H7</f>
        <v>0.16438105840220965</v>
      </c>
      <c r="C24"/>
      <c r="D24" s="111"/>
      <c r="E24" s="28"/>
      <c r="N24" s="141" t="s">
        <v>386</v>
      </c>
    </row>
    <row r="25" spans="1:14" x14ac:dyDescent="0.35">
      <c r="A25" t="s">
        <v>359</v>
      </c>
      <c r="B25" s="236">
        <f>1-B24</f>
        <v>0.83561894159779038</v>
      </c>
      <c r="C25"/>
      <c r="D25" s="111"/>
      <c r="E25" s="28"/>
      <c r="N25" s="141" t="s">
        <v>387</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4.21403850656624</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0.4680234532090351</v>
      </c>
      <c r="N55" s="143"/>
      <c r="P55" s="81"/>
    </row>
    <row r="56" spans="1:16" x14ac:dyDescent="0.35">
      <c r="A56" t="str">
        <f>IF(A7="","","       To "&amp;A7)</f>
        <v xml:space="preserve">       To Arizona</v>
      </c>
      <c r="B56" s="95" t="s">
        <v>304</v>
      </c>
      <c r="C56" s="82">
        <f>IF(OR(C$28="",$A56=""),"",(VLOOKUP(C$54,DivideInflow!$K$19:$W$25,7)-IF($A$59&lt;&gt;"",$B$59*$B$25,0))*(C$54))</f>
        <v>1.8461895255377774</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0.2050432134576316</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5.7866400118081271</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5.7866400118081271</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2.5189450431232059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2.5189450431232059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5.7866400118081271</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2.5189450431232059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 ref="N24" r:id="rId57" location="vii-percent-of-tribal-nation-water-in-california" xr:uid="{01F1D035-6ABB-47DA-9902-C2811F877041}"/>
    <hyperlink ref="N25" r:id="rId58" location="vii-percent-of-tribal-nation-water-in-arizona" xr:uid="{B1DD0B97-92EB-4086-A5FA-F5A6D9250A9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26" t="s">
        <v>13</v>
      </c>
      <c r="J5" s="326" t="s">
        <v>253</v>
      </c>
      <c r="K5" s="326" t="s">
        <v>254</v>
      </c>
      <c r="L5" s="323" t="s">
        <v>255</v>
      </c>
      <c r="M5" s="324"/>
      <c r="N5" s="324"/>
      <c r="O5" s="324"/>
      <c r="P5" s="325"/>
      <c r="Q5" s="315" t="s">
        <v>256</v>
      </c>
      <c r="R5" s="316"/>
      <c r="S5" s="316"/>
      <c r="T5" s="316"/>
      <c r="U5" s="317"/>
    </row>
    <row r="6" spans="1:21" s="189" customFormat="1" ht="27.5" customHeight="1" x14ac:dyDescent="0.3">
      <c r="B6" s="190" t="s">
        <v>257</v>
      </c>
      <c r="C6" s="190" t="s">
        <v>243</v>
      </c>
      <c r="D6" s="190" t="s">
        <v>244</v>
      </c>
      <c r="E6" s="190" t="s">
        <v>242</v>
      </c>
      <c r="F6" s="190" t="s">
        <v>18</v>
      </c>
      <c r="G6" s="190" t="s">
        <v>64</v>
      </c>
      <c r="I6" s="327"/>
      <c r="J6" s="327"/>
      <c r="K6" s="327"/>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23" t="s">
        <v>268</v>
      </c>
      <c r="C7" s="324"/>
      <c r="D7" s="324"/>
      <c r="E7" s="324"/>
      <c r="F7" s="324"/>
      <c r="G7" s="325"/>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314" t="s">
        <v>276</v>
      </c>
      <c r="D11" s="314"/>
      <c r="E11" s="314"/>
      <c r="F11" s="314"/>
      <c r="G11" s="314"/>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18" t="s">
        <v>278</v>
      </c>
      <c r="C12" s="319"/>
      <c r="D12" s="319"/>
      <c r="E12" s="319"/>
      <c r="F12" s="319"/>
      <c r="G12" s="319"/>
      <c r="I12" s="193" t="s">
        <v>279</v>
      </c>
      <c r="J12" s="193" t="s">
        <v>275</v>
      </c>
      <c r="K12" s="201" t="s">
        <v>280</v>
      </c>
      <c r="L12" s="320" t="s">
        <v>276</v>
      </c>
      <c r="M12" s="321"/>
      <c r="N12" s="321"/>
      <c r="O12" s="321"/>
      <c r="P12" s="322"/>
      <c r="Q12" s="320" t="s">
        <v>276</v>
      </c>
      <c r="R12" s="321"/>
      <c r="S12" s="321"/>
      <c r="T12" s="321"/>
      <c r="U12" s="322"/>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314" t="s">
        <v>276</v>
      </c>
      <c r="D18" s="314"/>
      <c r="E18" s="314"/>
      <c r="F18" s="314"/>
      <c r="G18" s="314"/>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362</v>
      </c>
    </row>
    <row r="3" spans="1:8" x14ac:dyDescent="0.35">
      <c r="A3" s="1" t="s">
        <v>368</v>
      </c>
    </row>
    <row r="4" spans="1:8" ht="29" customHeight="1" x14ac:dyDescent="0.35">
      <c r="A4" s="237" t="s">
        <v>363</v>
      </c>
      <c r="B4" s="237" t="s">
        <v>364</v>
      </c>
      <c r="C4" s="238" t="s">
        <v>365</v>
      </c>
      <c r="D4" s="238" t="s">
        <v>366</v>
      </c>
      <c r="F4" s="238" t="s">
        <v>364</v>
      </c>
      <c r="G4" s="238" t="s">
        <v>373</v>
      </c>
      <c r="H4" s="238" t="s">
        <v>374</v>
      </c>
    </row>
    <row r="5" spans="1:8" x14ac:dyDescent="0.35">
      <c r="A5" s="23" t="s">
        <v>367</v>
      </c>
      <c r="B5" s="23" t="s">
        <v>244</v>
      </c>
      <c r="C5" s="24">
        <v>12534</v>
      </c>
      <c r="D5" s="24"/>
      <c r="F5" s="22" t="s">
        <v>244</v>
      </c>
      <c r="G5" s="31">
        <f>SUMIFS($C$5:$C$13,$B$5:$B$13,F5)</f>
        <v>12534</v>
      </c>
      <c r="H5" s="241">
        <f>G5/G$8</f>
        <v>1.3163339249519528E-2</v>
      </c>
    </row>
    <row r="6" spans="1:8" x14ac:dyDescent="0.35">
      <c r="A6" s="23" t="s">
        <v>367</v>
      </c>
      <c r="B6" s="23" t="s">
        <v>243</v>
      </c>
      <c r="C6" s="24">
        <v>103535</v>
      </c>
      <c r="D6" s="24"/>
      <c r="F6" s="22" t="s">
        <v>243</v>
      </c>
      <c r="G6" s="31">
        <f t="shared" ref="G6:G7" si="0">SUMIFS($C$5:$C$13,$B$5:$B$13,F6)</f>
        <v>783134</v>
      </c>
      <c r="H6" s="241">
        <f t="shared" ref="H6:H8" si="1">G6/G$8</f>
        <v>0.82245560234827086</v>
      </c>
    </row>
    <row r="7" spans="1:8" x14ac:dyDescent="0.35">
      <c r="A7" s="23" t="s">
        <v>367</v>
      </c>
      <c r="B7" s="23" t="s">
        <v>242</v>
      </c>
      <c r="C7" s="24">
        <v>16720</v>
      </c>
      <c r="D7" s="24"/>
      <c r="F7" s="22" t="s">
        <v>242</v>
      </c>
      <c r="G7" s="31">
        <f t="shared" si="0"/>
        <v>156522</v>
      </c>
      <c r="H7" s="241">
        <f t="shared" si="1"/>
        <v>0.16438105840220965</v>
      </c>
    </row>
    <row r="8" spans="1:8" x14ac:dyDescent="0.35">
      <c r="A8" s="23" t="s">
        <v>369</v>
      </c>
      <c r="B8" s="23" t="s">
        <v>242</v>
      </c>
      <c r="C8" s="24">
        <v>11340</v>
      </c>
      <c r="D8" s="24"/>
      <c r="F8" s="244" t="s">
        <v>64</v>
      </c>
      <c r="G8" s="242">
        <f>SUM(G5:G7)</f>
        <v>952190</v>
      </c>
      <c r="H8" s="243">
        <f t="shared" si="1"/>
        <v>1</v>
      </c>
    </row>
    <row r="9" spans="1:8" x14ac:dyDescent="0.35">
      <c r="A9" s="23" t="s">
        <v>370</v>
      </c>
      <c r="B9" s="23" t="s">
        <v>243</v>
      </c>
      <c r="C9" s="24">
        <v>662402</v>
      </c>
      <c r="D9" s="24"/>
    </row>
    <row r="10" spans="1:8" x14ac:dyDescent="0.35">
      <c r="A10" s="23" t="s">
        <v>370</v>
      </c>
      <c r="B10" s="23" t="s">
        <v>242</v>
      </c>
      <c r="C10" s="24">
        <v>56846</v>
      </c>
      <c r="D10" s="24"/>
    </row>
    <row r="11" spans="1:8" x14ac:dyDescent="0.35">
      <c r="A11" s="23" t="s">
        <v>371</v>
      </c>
      <c r="B11" s="23" t="s">
        <v>243</v>
      </c>
      <c r="C11" s="24">
        <v>6350</v>
      </c>
      <c r="D11" s="24"/>
    </row>
    <row r="12" spans="1:8" x14ac:dyDescent="0.35">
      <c r="A12" s="23" t="s">
        <v>371</v>
      </c>
      <c r="B12" s="23" t="s">
        <v>242</v>
      </c>
      <c r="C12" s="24">
        <v>71616</v>
      </c>
      <c r="D12" s="24"/>
    </row>
    <row r="13" spans="1:8" x14ac:dyDescent="0.35">
      <c r="A13" s="23" t="s">
        <v>372</v>
      </c>
      <c r="B13" s="23" t="s">
        <v>243</v>
      </c>
      <c r="C13" s="24">
        <v>10847</v>
      </c>
      <c r="D13" s="24">
        <v>22928</v>
      </c>
    </row>
    <row r="14" spans="1:8" s="1" customFormat="1" x14ac:dyDescent="0.35">
      <c r="A14" s="239" t="s">
        <v>64</v>
      </c>
      <c r="B14" s="239"/>
      <c r="C14" s="240">
        <f>SUM(C5:C13)</f>
        <v>952190</v>
      </c>
      <c r="D14" s="240">
        <f>SUM(D5:D13)</f>
        <v>22928</v>
      </c>
    </row>
    <row r="17" spans="1:3" x14ac:dyDescent="0.35">
      <c r="A17" s="1" t="s">
        <v>375</v>
      </c>
    </row>
    <row r="18" spans="1:3" x14ac:dyDescent="0.35">
      <c r="A18" s="237" t="s">
        <v>376</v>
      </c>
      <c r="B18" s="245" t="s">
        <v>377</v>
      </c>
      <c r="C18" s="245" t="s">
        <v>378</v>
      </c>
    </row>
    <row r="19" spans="1:3" x14ac:dyDescent="0.35">
      <c r="A19" s="23" t="s">
        <v>379</v>
      </c>
      <c r="B19" s="24">
        <v>769208</v>
      </c>
      <c r="C19" s="24">
        <v>441381</v>
      </c>
    </row>
    <row r="20" spans="1:3" x14ac:dyDescent="0.35">
      <c r="A20" s="23" t="s">
        <v>380</v>
      </c>
      <c r="B20" s="24">
        <v>15340</v>
      </c>
      <c r="C20" s="24">
        <v>9017</v>
      </c>
    </row>
    <row r="21" spans="1:3" x14ac:dyDescent="0.35">
      <c r="A21" s="23" t="s">
        <v>381</v>
      </c>
      <c r="B21" s="24">
        <v>2844</v>
      </c>
      <c r="C21" s="24">
        <v>1698</v>
      </c>
    </row>
    <row r="22" spans="1:3" x14ac:dyDescent="0.35">
      <c r="A22" s="23" t="s">
        <v>382</v>
      </c>
      <c r="B22" s="24">
        <v>13000</v>
      </c>
      <c r="C22" s="24">
        <v>13000</v>
      </c>
    </row>
    <row r="23" spans="1:3" x14ac:dyDescent="0.35">
      <c r="A23" s="239" t="s">
        <v>64</v>
      </c>
      <c r="B23" s="240">
        <f>SUM(B19:B22)</f>
        <v>800392</v>
      </c>
      <c r="C23" s="240">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29" t="e">
        <f>#REF!</f>
        <v>#REF!</v>
      </c>
      <c r="B1" s="329"/>
      <c r="C1" s="329"/>
      <c r="D1" s="329"/>
      <c r="E1" s="329"/>
      <c r="F1" s="329"/>
      <c r="G1" s="329"/>
    </row>
    <row r="2" spans="1:14" x14ac:dyDescent="0.35">
      <c r="A2" s="1" t="s">
        <v>221</v>
      </c>
      <c r="B2" s="1"/>
    </row>
    <row r="3" spans="1:14" ht="32.15" customHeight="1" x14ac:dyDescent="0.35">
      <c r="A3" s="302" t="s">
        <v>217</v>
      </c>
      <c r="B3" s="302"/>
      <c r="C3" s="302"/>
      <c r="D3" s="302"/>
      <c r="E3" s="302"/>
      <c r="F3" s="302"/>
      <c r="G3" s="302"/>
      <c r="H3" s="84"/>
      <c r="I3" s="84"/>
      <c r="J3" s="84"/>
      <c r="K3" s="84"/>
      <c r="N3" s="137" t="s">
        <v>196</v>
      </c>
    </row>
    <row r="4" spans="1:14" x14ac:dyDescent="0.35">
      <c r="A4" s="127" t="s">
        <v>149</v>
      </c>
      <c r="B4" s="127" t="s">
        <v>19</v>
      </c>
      <c r="C4" s="303" t="s">
        <v>20</v>
      </c>
      <c r="D4" s="304"/>
      <c r="E4" s="304"/>
      <c r="F4" s="304"/>
      <c r="G4" s="305"/>
      <c r="N4" s="139" t="s">
        <v>168</v>
      </c>
    </row>
    <row r="5" spans="1:14" x14ac:dyDescent="0.35">
      <c r="A5" s="90" t="s">
        <v>16</v>
      </c>
      <c r="B5" s="114"/>
      <c r="C5" s="306"/>
      <c r="D5" s="301"/>
      <c r="E5" s="301"/>
      <c r="F5" s="301"/>
      <c r="G5" s="301"/>
      <c r="N5" s="142"/>
    </row>
    <row r="6" spans="1:14" x14ac:dyDescent="0.35">
      <c r="A6" s="90" t="s">
        <v>17</v>
      </c>
      <c r="B6" s="114"/>
      <c r="C6" s="306"/>
      <c r="D6" s="301"/>
      <c r="E6" s="301"/>
      <c r="F6" s="301"/>
      <c r="G6" s="301"/>
      <c r="N6" s="142"/>
    </row>
    <row r="7" spans="1:14" x14ac:dyDescent="0.35">
      <c r="A7" s="90" t="s">
        <v>18</v>
      </c>
      <c r="B7" s="114"/>
      <c r="C7" s="306"/>
      <c r="D7" s="301"/>
      <c r="E7" s="301"/>
      <c r="F7" s="301"/>
      <c r="G7" s="301"/>
      <c r="N7" s="142"/>
    </row>
    <row r="8" spans="1:14" x14ac:dyDescent="0.35">
      <c r="A8" s="114" t="s">
        <v>78</v>
      </c>
      <c r="B8" s="90"/>
      <c r="C8" s="301"/>
      <c r="D8" s="301"/>
      <c r="E8" s="301"/>
      <c r="F8" s="301"/>
      <c r="G8" s="301"/>
      <c r="N8" s="142"/>
    </row>
    <row r="9" spans="1:14" x14ac:dyDescent="0.35">
      <c r="A9" s="114" t="s">
        <v>202</v>
      </c>
      <c r="B9" s="90"/>
      <c r="C9" s="307"/>
      <c r="D9" s="307"/>
      <c r="E9" s="307"/>
      <c r="F9" s="307"/>
      <c r="G9" s="307"/>
      <c r="N9" s="142"/>
    </row>
    <row r="10" spans="1:14" x14ac:dyDescent="0.35">
      <c r="A10" s="115" t="s">
        <v>80</v>
      </c>
      <c r="B10" s="115"/>
      <c r="C10" s="328"/>
      <c r="D10" s="328"/>
      <c r="E10" s="328"/>
      <c r="F10" s="328"/>
      <c r="G10" s="328"/>
      <c r="N10" s="142"/>
    </row>
    <row r="11" spans="1:14" x14ac:dyDescent="0.35">
      <c r="A11" s="13"/>
      <c r="B11" s="2"/>
      <c r="C11"/>
      <c r="N11" s="142"/>
    </row>
    <row r="12" spans="1:14" x14ac:dyDescent="0.35">
      <c r="A12" s="15" t="s">
        <v>150</v>
      </c>
      <c r="B12" s="308" t="s">
        <v>152</v>
      </c>
      <c r="C12" s="309"/>
      <c r="D12" s="310"/>
      <c r="N12" s="141" t="s">
        <v>169</v>
      </c>
    </row>
    <row r="13" spans="1:14" x14ac:dyDescent="0.35">
      <c r="B13" s="311" t="s">
        <v>153</v>
      </c>
      <c r="C13" s="312"/>
      <c r="D13" s="313"/>
      <c r="N13" s="142"/>
    </row>
    <row r="14" spans="1:14" x14ac:dyDescent="0.35">
      <c r="B14" s="295" t="s">
        <v>154</v>
      </c>
      <c r="C14" s="296"/>
      <c r="D14" s="297"/>
      <c r="N14" s="142"/>
    </row>
    <row r="15" spans="1:14" x14ac:dyDescent="0.35">
      <c r="B15" s="298" t="s">
        <v>21</v>
      </c>
      <c r="C15" s="299"/>
      <c r="D15" s="300"/>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4.21403850656624</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1.8461895255377774</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30" t="s">
        <v>99</v>
      </c>
      <c r="E3" s="330"/>
      <c r="F3" s="330" t="s">
        <v>100</v>
      </c>
      <c r="G3" s="330"/>
      <c r="H3" s="330"/>
      <c r="I3" s="330" t="s">
        <v>101</v>
      </c>
      <c r="J3" s="330"/>
      <c r="K3" s="330"/>
      <c r="L3" s="134"/>
      <c r="M3" s="330" t="s">
        <v>18</v>
      </c>
      <c r="N3" s="330"/>
      <c r="O3" s="330"/>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2025-01-21T19:16:20Z</dcterms:modified>
</cp:coreProperties>
</file>