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0EA7DA3E-1374-41BB-B7F8-C79DB2B9721C}" xr6:coauthVersionLast="47" xr6:coauthVersionMax="47" xr10:uidLastSave="{00000000-0000-0000-0000-000000000000}"/>
  <bookViews>
    <workbookView xWindow="-28920" yWindow="-1965" windowWidth="29040" windowHeight="175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7" l="1"/>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<sst xmlns="http://schemas.openxmlformats.org/spreadsheetml/2006/main" count="582" uniqueCount="408">
  <si>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</si>
  <si>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</si>
  <si>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</si>
  <si>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</si>
  <si>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</si>
  <si>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</si>
  <si>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</si>
  <si>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</si>
  <si>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</si>
  <si>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</si>
  <si>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</si>
  <si>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</si>
  <si>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</si>
  <si>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</si>
  <si>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</si>
  <si>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</si>
  <si>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</si>
  <si>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</si>
  <si>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</si>
  <si>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</si>
  <si>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</si>
  <si>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</si>
  <si>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</si>
  <si>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</si>
  <si>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</si>
  <si>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</si>
  <si>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</si>
  <si>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</si>
  <si>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</si>
  <si>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</si>
  <si>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</si>
  <si>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</si>
  <si>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</si>
  <si>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</si>
  <si>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</si>
  <si>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</si>
  <si>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</si>
  <si>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</si>
  <si>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</si>
  <si>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</si>
  <si>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</si>
  <si>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</si>
  <si>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</si>
  <si>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</si>
  <si>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</si>
  <si>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</si>
  <si>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</si>
  <si>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</si>
  <si>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</si>
  <si>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</si>
  <si>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</si>
  <si>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</si>
  <si>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</si>
  <si>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</si>
  <si>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</si>
  <si>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</si>
  <si>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</si>
  <si>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</si>
  <si>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</si>
  <si>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</si>
  <si>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</si>
  <si>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</si>
  <si>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</si>
  <si>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</si>
  <si>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</si>
  <si>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</si>
  <si>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</si>
  <si>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</si>
  <si>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</si>
  <si>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</si>
  <si>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</si>
  <si>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</si>
  <si>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</si>
  <si>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</si>
  <si>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</si>
  <si>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</si>
  <si>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</si>
  <si>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</si>
  <si>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</si>
  <si>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</si>
  <si>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</si>
  <si>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</si>
  <si>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</si>
  <si>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</si>
  <si>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</si>
  <si>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</si>
  <si>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</si>
  <si>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</si>
  <si>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</si>
  <si>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</si>
  <si>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</si>
  <si>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</si>
  <si>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</si>
  <si>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</si>
  <si>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</si>
  <si>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</si>
  <si>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</si>
  <si>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</si>
  <si>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</si>
  <si>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</si>
  <si>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</si>
  <si>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</si>
  <si>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</si>
  <si>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</si>
  <si>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</si>
  <si>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</si>
  <si>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</si>
  <si>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</si>
  <si>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</si>
  <si>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</si>
  <si>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</si>
  <si>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</si>
  <si>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</si>
  <si>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</si>
  <si>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</si>
  <si>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</si>
  <si>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</si>
  <si>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</si>
  <si>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</si>
  <si>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</si>
  <si>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</si>
  <si>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</si>
  <si>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</si>
  <si>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</si>
  <si>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</si>
  <si>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</si>
  <si>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</si>
  <si>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</si>
  <si>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</si>
  <si>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</si>
  <si>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</si>
  <si>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</si>
  <si>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</si>
  <si>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</si>
  <si>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</si>
  <si>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</si>
  <si>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</si>
  <si>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</si>
  <si>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</si>
  <si>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</si>
  <si>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</si>
  <si>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</si>
  <si>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</si>
  <si>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</si>
  <si>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</si>
  <si>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</si>
  <si>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</si>
  <si>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</si>
  <si>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</si>
  <si>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</si>
  <si>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</si>
  <si>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</si>
  <si>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</si>
  <si>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</si>
  <si>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</si>
  <si>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</si>
  <si>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</si>
  <si>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</si>
  <si>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</si>
  <si>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</si>
  <si>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</si>
  <si>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</si>
  <si>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</si>
  <si>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</si>
  <si>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</si>
  <si>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</si>
  <si>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</si>
  <si>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</si>
  <si>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</si>
  <si>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</si>
  <si>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</si>
  <si>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</si>
  <si>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</si>
  <si>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</si>
  <si>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</si>
  <si>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</si>
  <si>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</si>
  <si>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</si>
  <si>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</si>
  <si>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</si>
  <si>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</si>
  <si>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</si>
  <si>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</si>
  <si>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</si>
  <si>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</si>
  <si>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</si>
  <si>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</si>
  <si>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</si>
  <si>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</si>
  <si>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</si>
  <si>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</si>
  <si>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</si>
  <si>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</si>
  <si>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</si>
  <si>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</si>
  <si>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</si>
  <si>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</si>
  <si>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</si>
  <si>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</si>
  <si>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</si>
  <si>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</si>
  <si>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</si>
  <si>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</si>
  <si>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</si>
  <si>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</si>
  <si>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</si>
  <si>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</si>
  <si>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</si>
  <si>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</si>
  <si>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</si>
  <si>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</si>
  <si>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</si>
  <si>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</si>
  <si>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</si>
  <si>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</si>
  <si>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</si>
  <si>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</si>
  <si>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</si>
  <si>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</si>
  <si>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</si>
  <si>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</si>
  <si>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</si>
  <si>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</si>
  <si>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</si>
  <si>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</si>
  <si>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</si>
  <si>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</si>
  <si>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</si>
  <si>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</si>
  <si>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</si>
  <si>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</si>
  <si>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</si>
  <si>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</si>
  <si>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</si>
  <si>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</si>
  <si>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</si>
  <si>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</si>
  <si>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</si>
  <si>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</si>
  <si>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</si>
  <si>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</si>
  <si>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</si>
  <si>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</si>
  <si>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</si>
  <si>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</si>
  <si>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</si>
  <si>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</si>
  <si>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</si>
  <si>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</si>
  <si>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</si>
  <si>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</si>
  <si>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</si>
  <si>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</si>
  <si>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</si>
  <si>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</si>
  <si>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</si>
  <si>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</si>
  <si>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</si>
  <si>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</si>
  <si>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</si>
  <si>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</si>
  <si>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</si>
  <si>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</si>
  <si>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</si>
  <si>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</si>
  <si>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</si>
  <si>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</si>
  <si>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</si>
  <si>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</si>
  <si>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</si>
  <si>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</si>
  <si>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</si>
  <si>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</si>
  <si>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</si>
  <si>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</si>
  <si>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</si>
  <si>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</si>
  <si>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</si>
  <si>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</si>
  <si>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</si>
  <si>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</si>
  <si>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</si>
  <si>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</si>
  <si>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</si>
  <si>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</si>
  <si>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</si>
  <si>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</si>
  <si>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</si>
  <si>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</si>
  <si>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</si>
  <si>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</si>
  <si>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</si>
  <si>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</si>
  <si>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</si>
  <si>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</si>
  <si>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</si>
  <si>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</si>
  <si>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</si>
  <si>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</si>
  <si>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</si>
  <si>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</si>
  <si>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</si>
  <si>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</si>
  <si>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</si>
  <si>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</si>
  <si>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</si>
  <si>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</si>
  <si>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</si>
  <si>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</si>
  <si>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</si>
  <si>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</si>
  <si>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</si>
  <si>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</si>
  <si>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</si>
  <si>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</si>
  <si>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</si>
  <si>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</si>
  <si>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</si>
  <si>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</si>
  <si>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</si>
  <si>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</si>
  <si>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</si>
  <si>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</si>
  <si>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</si>
  <si>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</si>
  <si>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</si>
  <si>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</si>
  <si>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</si>
  <si>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</si>
  <si>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</si>
  <si>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</si>
  <si>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</si>
  <si>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</si>
  <si>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</si>
  <si>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</si>
  <si>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</si>
  <si>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</si>
  <si>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</si>
  <si>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</si>
  <si>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</si>
  <si>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</si>
  <si>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</si>
  <si>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</si>
  <si>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</si>
  <si>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</si>
  <si>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</si>
  <si>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</si>
  <si>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</si>
  <si>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</si>
  <si>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</si>
  <si>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</si>
  <si>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</si>
  <si>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</si>
  <si>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</si>
  <si>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</si>
  <si>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</si>
  <si>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</si>
  <si>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</si>
  <si>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</si>
  <si>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</si>
  <si>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</si>
  <si>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</si>
  <si>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</si>
  <si>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</si>
  <si>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</si>
  <si>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</si>
  <si>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</si>
  <si>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</si>
  <si>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</si>
  <si>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</si>
  <si>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</si>
  <si>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</si>
  <si>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</si>
  <si>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</si>
  <si>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</si>
  <si>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</si>
  <si>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</si>
  <si>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</si>
  <si>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</si>
  <si>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</si>
  <si>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</si>
  <si>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</si>
  <si>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</si>
  <si>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</si>
  <si>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</si>
  <si>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</si>
  <si>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</si>
  <si>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</si>
  <si>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</si>
  <si>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</si>
  <si>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</si>
  <si>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</si>
  <si>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</si>
  <si>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</si>
  <si>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</si>
  <si>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</si>
  <si>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</si>
  <si>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</si>
  <si>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</si>
  <si>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</si>
  <si>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</si>
  <si>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</si>
  <si>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</si>
  <si>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</si>
  <si>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</si>
  <si>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</si>
  <si>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</si>
  <si>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David E. Rosenberg, Hadia Akbar, Erik Porse (2025). "Immersive Model for Lake Mead Based on the Principle of Division of Reservoir Inflow." Utah State University, Logan, UT. https://github.com/dzeke/ColoradoRiverCollaborate/tree/main/LakeMeadWaterBankDivideInflow.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</si>
</sst>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8" t="s">
        <v>350</v>
      </c>
      <c r="B1" s="258"/>
      <c r="C1" s="258"/>
      <c r="D1" s="258"/>
      <c r="E1" s="258"/>
      <c r="F1" s="258"/>
      <c r="G1" s="258"/>
      <c r="H1" s="258"/>
      <c r="I1" s="258"/>
      <c r="J1" s="258"/>
      <c r="K1" s="258"/>
      <c r="L1" s="258"/>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59" t="s">
        <v>351</v>
      </c>
      <c r="B4" s="260"/>
      <c r="C4" s="260"/>
      <c r="D4" s="260"/>
      <c r="E4" s="260"/>
      <c r="F4" s="260"/>
      <c r="G4" s="260"/>
      <c r="H4" s="260"/>
      <c r="I4" s="260"/>
      <c r="J4" s="260"/>
      <c r="K4" s="260"/>
      <c r="L4" s="261"/>
      <c r="N4" s="262"/>
      <c r="O4" s="262"/>
      <c r="P4" s="262"/>
      <c r="Q4" s="262"/>
      <c r="R4" s="262"/>
    </row>
    <row r="5" spans="1:18" s="54" customFormat="1" ht="35" customHeight="1" x14ac:dyDescent="0.35">
      <c r="A5" s="263" t="s">
        <v>334</v>
      </c>
      <c r="B5" s="264"/>
      <c r="C5" s="264"/>
      <c r="D5" s="264"/>
      <c r="E5" s="264"/>
      <c r="F5" s="264"/>
      <c r="G5" s="264"/>
      <c r="H5" s="264"/>
      <c r="I5" s="264"/>
      <c r="J5" s="264"/>
      <c r="K5" s="264"/>
      <c r="L5" s="265"/>
      <c r="N5" s="113"/>
      <c r="O5" s="113"/>
      <c r="P5" s="113"/>
      <c r="Q5" s="113"/>
      <c r="R5" s="113"/>
    </row>
    <row r="6" spans="1:18" s="54" customFormat="1" ht="14" customHeight="1" x14ac:dyDescent="0.35">
      <c r="A6" s="263" t="s">
        <v>352</v>
      </c>
      <c r="B6" s="264"/>
      <c r="C6" s="264"/>
      <c r="D6" s="264"/>
      <c r="E6" s="264"/>
      <c r="F6" s="264"/>
      <c r="G6" s="264"/>
      <c r="H6" s="264"/>
      <c r="I6" s="264"/>
      <c r="J6" s="264"/>
      <c r="K6" s="264"/>
      <c r="L6" s="265"/>
      <c r="N6" s="113"/>
      <c r="O6" s="113"/>
      <c r="P6" s="113"/>
      <c r="Q6" s="113"/>
      <c r="R6" s="113"/>
    </row>
    <row r="7" spans="1:18" s="54" customFormat="1" ht="14" customHeight="1" x14ac:dyDescent="0.35">
      <c r="A7" s="232"/>
      <c r="B7" s="264" t="s">
        <v>353</v>
      </c>
      <c r="C7" s="264"/>
      <c r="D7" s="264"/>
      <c r="E7" s="264"/>
      <c r="F7" s="264"/>
      <c r="G7" s="264"/>
      <c r="H7" s="264"/>
      <c r="I7" s="264"/>
      <c r="J7" s="264"/>
      <c r="K7" s="264"/>
      <c r="L7" s="265"/>
      <c r="N7" s="113"/>
      <c r="O7" s="113"/>
      <c r="P7" s="113"/>
      <c r="Q7" s="113"/>
      <c r="R7" s="113"/>
    </row>
    <row r="8" spans="1:18" s="54" customFormat="1" ht="14" customHeight="1" x14ac:dyDescent="0.35">
      <c r="A8" s="233"/>
      <c r="B8" s="281" t="s">
        <v>354</v>
      </c>
      <c r="C8" s="281"/>
      <c r="D8" s="281"/>
      <c r="E8" s="281"/>
      <c r="F8" s="281"/>
      <c r="G8" s="281"/>
      <c r="H8" s="281"/>
      <c r="I8" s="281"/>
      <c r="J8" s="281"/>
      <c r="K8" s="281"/>
      <c r="L8" s="282"/>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83" t="s">
        <v>389</v>
      </c>
      <c r="B10" s="284"/>
      <c r="C10" s="284"/>
      <c r="D10" s="284"/>
      <c r="E10" s="284"/>
      <c r="F10" s="284"/>
      <c r="G10" s="284"/>
      <c r="H10" s="284"/>
      <c r="I10" s="284"/>
      <c r="J10" s="284"/>
      <c r="K10" s="284"/>
      <c r="L10" s="285"/>
    </row>
    <row r="11" spans="1:18" s="58" customFormat="1" ht="14.5" customHeight="1" x14ac:dyDescent="0.35">
      <c r="A11" s="253" t="s">
        <v>390</v>
      </c>
      <c r="B11" s="286" t="s">
        <v>393</v>
      </c>
      <c r="C11" s="286"/>
      <c r="D11" s="286"/>
      <c r="E11" s="286"/>
      <c r="F11" s="286"/>
      <c r="G11" s="286"/>
      <c r="H11" s="286"/>
      <c r="I11" s="286"/>
      <c r="J11" s="286"/>
      <c r="K11" s="286"/>
      <c r="L11" s="287"/>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86" t="s">
        <v>394</v>
      </c>
      <c r="C13" s="286"/>
      <c r="D13" s="286"/>
      <c r="E13" s="286"/>
      <c r="F13" s="286"/>
      <c r="G13" s="286"/>
      <c r="H13" s="286"/>
      <c r="I13" s="286"/>
      <c r="J13" s="286"/>
      <c r="K13" s="286"/>
      <c r="L13" s="287"/>
    </row>
    <row r="14" spans="1:18" s="59" customFormat="1" ht="90.5" customHeight="1" x14ac:dyDescent="0.35">
      <c r="A14" s="245"/>
      <c r="B14" s="297"/>
      <c r="C14" s="297"/>
      <c r="D14" s="297"/>
      <c r="E14" s="297"/>
      <c r="F14" s="297"/>
      <c r="G14" s="297"/>
      <c r="H14" s="297"/>
      <c r="I14" s="297"/>
      <c r="J14" s="297"/>
      <c r="K14" s="297"/>
      <c r="L14" s="298"/>
    </row>
    <row r="15" spans="1:18" s="58" customFormat="1" ht="29" customHeight="1" x14ac:dyDescent="0.35">
      <c r="A15" s="253" t="s">
        <v>392</v>
      </c>
      <c r="B15" s="286" t="s">
        <v>395</v>
      </c>
      <c r="C15" s="286"/>
      <c r="D15" s="286"/>
      <c r="E15" s="286"/>
      <c r="F15" s="286"/>
      <c r="G15" s="286"/>
      <c r="H15" s="286"/>
      <c r="I15" s="286"/>
      <c r="J15" s="286"/>
      <c r="K15" s="286"/>
      <c r="L15" s="287"/>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95" t="s">
        <v>399</v>
      </c>
      <c r="B17" s="296"/>
      <c r="C17" s="296"/>
      <c r="D17" s="296"/>
      <c r="E17" s="250" t="s">
        <v>400</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66" t="s">
        <v>205</v>
      </c>
      <c r="B19" s="267"/>
      <c r="C19" s="267"/>
      <c r="D19" s="267"/>
      <c r="E19" s="267"/>
      <c r="F19" s="267"/>
      <c r="G19" s="267"/>
      <c r="H19" s="267"/>
      <c r="I19" s="267"/>
      <c r="J19" s="267"/>
      <c r="K19" s="267"/>
      <c r="L19" s="268"/>
    </row>
    <row r="20" spans="1:14" s="59" customFormat="1" ht="14.5" customHeight="1" x14ac:dyDescent="0.35">
      <c r="A20" s="269" t="s">
        <v>335</v>
      </c>
      <c r="B20" s="270"/>
      <c r="C20" s="270"/>
      <c r="D20" s="270"/>
      <c r="E20" s="270"/>
      <c r="F20" s="270"/>
      <c r="G20" s="270"/>
      <c r="H20" s="270"/>
      <c r="I20" s="270"/>
      <c r="J20" s="270"/>
      <c r="K20" s="270"/>
      <c r="L20" s="271"/>
    </row>
    <row r="21" spans="1:14" s="59" customFormat="1" ht="14.5" customHeight="1" x14ac:dyDescent="0.35">
      <c r="A21" s="272" t="s">
        <v>336</v>
      </c>
      <c r="B21" s="273"/>
      <c r="C21" s="273"/>
      <c r="D21" s="273"/>
      <c r="E21" s="273"/>
      <c r="F21" s="273"/>
      <c r="G21" s="273"/>
      <c r="H21" s="273"/>
      <c r="I21" s="273"/>
      <c r="J21" s="273"/>
      <c r="K21" s="273"/>
      <c r="L21" s="274"/>
    </row>
    <row r="22" spans="1:14" s="59" customFormat="1" ht="14.5" customHeight="1" x14ac:dyDescent="0.35">
      <c r="A22" s="272" t="s">
        <v>206</v>
      </c>
      <c r="B22" s="273"/>
      <c r="C22" s="273"/>
      <c r="D22" s="273"/>
      <c r="E22" s="273"/>
      <c r="F22" s="273"/>
      <c r="G22" s="273"/>
      <c r="H22" s="273"/>
      <c r="I22" s="273"/>
      <c r="J22" s="273"/>
      <c r="K22" s="273"/>
      <c r="L22" s="274"/>
    </row>
    <row r="23" spans="1:14" s="59" customFormat="1" ht="14.5" customHeight="1" x14ac:dyDescent="0.35">
      <c r="A23" s="275" t="s">
        <v>337</v>
      </c>
      <c r="B23" s="276"/>
      <c r="C23" s="276"/>
      <c r="D23" s="276"/>
      <c r="E23" s="276"/>
      <c r="F23" s="276"/>
      <c r="G23" s="276"/>
      <c r="H23" s="276"/>
      <c r="I23" s="276"/>
      <c r="J23" s="276"/>
      <c r="K23" s="276"/>
      <c r="L23" s="277"/>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78" t="s">
        <v>333</v>
      </c>
      <c r="B25" s="279"/>
      <c r="C25" s="279"/>
      <c r="D25" s="279"/>
      <c r="E25" s="279"/>
      <c r="F25" s="279"/>
      <c r="G25" s="279"/>
      <c r="H25" s="279"/>
      <c r="I25" s="279"/>
      <c r="J25" s="279"/>
      <c r="K25" s="279"/>
      <c r="L25" s="280"/>
      <c r="N25" s="1"/>
    </row>
    <row r="26" spans="1:14" s="59" customFormat="1" ht="16.5" customHeight="1" x14ac:dyDescent="0.35">
      <c r="A26" s="255" t="s">
        <v>215</v>
      </c>
      <c r="B26" s="256"/>
      <c r="C26" s="256"/>
      <c r="D26" s="256"/>
      <c r="E26" s="256"/>
      <c r="F26" s="256"/>
      <c r="G26" s="256"/>
      <c r="H26" s="256"/>
      <c r="I26" s="256"/>
      <c r="J26" s="256"/>
      <c r="K26" s="256"/>
      <c r="L26" s="257"/>
      <c r="N26" s="1"/>
    </row>
    <row r="27" spans="1:14" s="59" customFormat="1" ht="15" customHeight="1" x14ac:dyDescent="0.35">
      <c r="A27" s="227">
        <v>1</v>
      </c>
      <c r="B27" s="290" t="s">
        <v>214</v>
      </c>
      <c r="C27" s="290"/>
      <c r="D27" s="290"/>
      <c r="E27" s="290"/>
      <c r="F27" s="290"/>
      <c r="G27" s="290"/>
      <c r="H27" s="290"/>
      <c r="I27" s="290"/>
      <c r="J27" s="290"/>
      <c r="K27" s="290"/>
      <c r="L27" s="291"/>
    </row>
    <row r="28" spans="1:14" s="59" customFormat="1" ht="30" customHeight="1" x14ac:dyDescent="0.35">
      <c r="A28" s="227">
        <v>2</v>
      </c>
      <c r="B28" s="290" t="s">
        <v>329</v>
      </c>
      <c r="C28" s="290"/>
      <c r="D28" s="290"/>
      <c r="E28" s="290"/>
      <c r="F28" s="290"/>
      <c r="G28" s="290"/>
      <c r="H28" s="290"/>
      <c r="I28" s="290"/>
      <c r="J28" s="290"/>
      <c r="K28" s="290"/>
      <c r="L28" s="291"/>
      <c r="N28" s="106"/>
    </row>
    <row r="29" spans="1:14" s="59" customFormat="1" ht="15" customHeight="1" x14ac:dyDescent="0.35">
      <c r="A29" s="227">
        <v>3</v>
      </c>
      <c r="B29" s="290" t="s">
        <v>207</v>
      </c>
      <c r="C29" s="290"/>
      <c r="D29" s="290"/>
      <c r="E29" s="290"/>
      <c r="F29" s="290"/>
      <c r="G29" s="290"/>
      <c r="H29" s="290"/>
      <c r="I29" s="290"/>
      <c r="J29" s="290"/>
      <c r="K29" s="290"/>
      <c r="L29" s="291"/>
      <c r="N29" s="106"/>
    </row>
    <row r="30" spans="1:14" s="59" customFormat="1" ht="15" customHeight="1" x14ac:dyDescent="0.35">
      <c r="A30" s="227">
        <v>4</v>
      </c>
      <c r="B30" s="290" t="s">
        <v>338</v>
      </c>
      <c r="C30" s="290"/>
      <c r="D30" s="290"/>
      <c r="E30" s="290"/>
      <c r="F30" s="290"/>
      <c r="G30" s="290"/>
      <c r="H30" s="290"/>
      <c r="I30" s="290"/>
      <c r="J30" s="290"/>
      <c r="K30" s="290"/>
      <c r="L30" s="291"/>
      <c r="N30" s="106"/>
    </row>
    <row r="31" spans="1:14" s="59" customFormat="1" ht="15" customHeight="1" x14ac:dyDescent="0.35">
      <c r="A31" s="227">
        <v>5</v>
      </c>
      <c r="B31" s="290" t="s">
        <v>208</v>
      </c>
      <c r="C31" s="290"/>
      <c r="D31" s="290"/>
      <c r="E31" s="290"/>
      <c r="F31" s="290"/>
      <c r="G31" s="290"/>
      <c r="H31" s="290"/>
      <c r="I31" s="290"/>
      <c r="J31" s="290"/>
      <c r="K31" s="290"/>
      <c r="L31" s="291"/>
      <c r="N31" s="106"/>
    </row>
    <row r="32" spans="1:14" s="59" customFormat="1" ht="15" customHeight="1" x14ac:dyDescent="0.35">
      <c r="A32" s="227"/>
      <c r="B32" s="290" t="s">
        <v>209</v>
      </c>
      <c r="C32" s="290"/>
      <c r="D32" s="290"/>
      <c r="E32" s="290"/>
      <c r="F32" s="290"/>
      <c r="G32" s="290"/>
      <c r="H32" s="290"/>
      <c r="I32" s="290"/>
      <c r="J32" s="290"/>
      <c r="K32" s="290"/>
      <c r="L32" s="291"/>
      <c r="N32" s="106"/>
    </row>
    <row r="33" spans="1:14" s="59" customFormat="1" ht="15" customHeight="1" x14ac:dyDescent="0.35">
      <c r="A33" s="227"/>
      <c r="B33" s="290" t="s">
        <v>210</v>
      </c>
      <c r="C33" s="290"/>
      <c r="D33" s="290"/>
      <c r="E33" s="290"/>
      <c r="F33" s="290"/>
      <c r="G33" s="290"/>
      <c r="H33" s="290"/>
      <c r="I33" s="290"/>
      <c r="J33" s="290"/>
      <c r="K33" s="290"/>
      <c r="L33" s="291"/>
      <c r="N33" s="106"/>
    </row>
    <row r="34" spans="1:14" s="59" customFormat="1" ht="15" customHeight="1" x14ac:dyDescent="0.35">
      <c r="A34" s="292" t="s">
        <v>216</v>
      </c>
      <c r="B34" s="293"/>
      <c r="C34" s="293"/>
      <c r="D34" s="293"/>
      <c r="E34" s="293"/>
      <c r="F34" s="293"/>
      <c r="G34" s="293"/>
      <c r="H34" s="293"/>
      <c r="I34" s="293"/>
      <c r="J34" s="293"/>
      <c r="K34" s="293"/>
      <c r="L34" s="294"/>
      <c r="N34" s="106"/>
    </row>
    <row r="35" spans="1:14" s="59" customFormat="1" ht="15" customHeight="1" x14ac:dyDescent="0.35">
      <c r="A35" s="227">
        <v>1</v>
      </c>
      <c r="B35" s="290" t="s">
        <v>211</v>
      </c>
      <c r="C35" s="290"/>
      <c r="D35" s="290"/>
      <c r="E35" s="290"/>
      <c r="F35" s="290"/>
      <c r="G35" s="290"/>
      <c r="H35" s="290"/>
      <c r="I35" s="290"/>
      <c r="J35" s="290"/>
      <c r="K35" s="290"/>
      <c r="L35" s="291"/>
      <c r="N35" s="106"/>
    </row>
    <row r="36" spans="1:14" s="59" customFormat="1" ht="30.75" customHeight="1" x14ac:dyDescent="0.35">
      <c r="A36" s="227"/>
      <c r="B36" s="288" t="s">
        <v>339</v>
      </c>
      <c r="C36" s="288"/>
      <c r="D36" s="288"/>
      <c r="E36" s="288"/>
      <c r="F36" s="288"/>
      <c r="G36" s="288"/>
      <c r="H36" s="288"/>
      <c r="I36" s="288"/>
      <c r="J36" s="288"/>
      <c r="K36" s="288"/>
      <c r="L36" s="289"/>
      <c r="N36" s="106"/>
    </row>
    <row r="37" spans="1:14" s="59" customFormat="1" ht="29.5" customHeight="1" x14ac:dyDescent="0.35">
      <c r="A37" s="227">
        <v>2</v>
      </c>
      <c r="B37" s="290" t="s">
        <v>332</v>
      </c>
      <c r="C37" s="290"/>
      <c r="D37" s="290"/>
      <c r="E37" s="290"/>
      <c r="F37" s="290"/>
      <c r="G37" s="290"/>
      <c r="H37" s="290"/>
      <c r="I37" s="290"/>
      <c r="J37" s="290"/>
      <c r="K37" s="290"/>
      <c r="L37" s="291"/>
      <c r="N37" s="106"/>
    </row>
    <row r="38" spans="1:14" s="59" customFormat="1" ht="26.5" customHeight="1" x14ac:dyDescent="0.35">
      <c r="A38" s="227">
        <v>3</v>
      </c>
      <c r="B38" s="290" t="s">
        <v>321</v>
      </c>
      <c r="C38" s="290"/>
      <c r="D38" s="290"/>
      <c r="E38" s="290"/>
      <c r="F38" s="290"/>
      <c r="G38" s="290"/>
      <c r="H38" s="290"/>
      <c r="I38" s="290"/>
      <c r="J38" s="290"/>
      <c r="K38" s="290"/>
      <c r="L38" s="291"/>
      <c r="N38" s="106"/>
    </row>
    <row r="39" spans="1:14" s="59" customFormat="1" ht="26.5" customHeight="1" x14ac:dyDescent="0.35">
      <c r="A39" s="227">
        <v>4</v>
      </c>
      <c r="B39" s="290" t="s">
        <v>340</v>
      </c>
      <c r="C39" s="290"/>
      <c r="D39" s="290"/>
      <c r="E39" s="290"/>
      <c r="F39" s="290"/>
      <c r="G39" s="290"/>
      <c r="H39" s="290"/>
      <c r="I39" s="290"/>
      <c r="J39" s="290"/>
      <c r="K39" s="290"/>
      <c r="L39" s="291"/>
      <c r="N39" s="106"/>
    </row>
    <row r="40" spans="1:14" s="59" customFormat="1" ht="15" customHeight="1" x14ac:dyDescent="0.35">
      <c r="A40" s="227">
        <v>5</v>
      </c>
      <c r="B40" s="288" t="s">
        <v>322</v>
      </c>
      <c r="C40" s="288"/>
      <c r="D40" s="288"/>
      <c r="E40" s="288"/>
      <c r="F40" s="288"/>
      <c r="G40" s="288"/>
      <c r="H40" s="288"/>
      <c r="I40" s="288"/>
      <c r="J40" s="288"/>
      <c r="K40" s="288"/>
      <c r="L40" s="289"/>
      <c r="N40" s="106"/>
    </row>
    <row r="41" spans="1:14" s="59" customFormat="1" ht="28.5" customHeight="1" x14ac:dyDescent="0.35">
      <c r="A41" s="227">
        <v>6</v>
      </c>
      <c r="B41" s="288" t="s">
        <v>327</v>
      </c>
      <c r="C41" s="288"/>
      <c r="D41" s="288"/>
      <c r="E41" s="288"/>
      <c r="F41" s="288"/>
      <c r="G41" s="288"/>
      <c r="H41" s="288"/>
      <c r="I41" s="288"/>
      <c r="J41" s="288"/>
      <c r="K41" s="288"/>
      <c r="L41" s="289"/>
      <c r="N41" s="106"/>
    </row>
    <row r="42" spans="1:14" s="59" customFormat="1" ht="16.5" customHeight="1" x14ac:dyDescent="0.35">
      <c r="A42" s="227">
        <v>7</v>
      </c>
      <c r="B42" s="290" t="s">
        <v>323</v>
      </c>
      <c r="C42" s="290"/>
      <c r="D42" s="290"/>
      <c r="E42" s="290"/>
      <c r="F42" s="290"/>
      <c r="G42" s="290"/>
      <c r="H42" s="290"/>
      <c r="I42" s="290"/>
      <c r="J42" s="290"/>
      <c r="K42" s="290"/>
      <c r="L42" s="291"/>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92" t="s">
        <v>326</v>
      </c>
      <c r="B44" s="293"/>
      <c r="C44" s="293"/>
      <c r="D44" s="293"/>
      <c r="E44" s="293"/>
      <c r="F44" s="293"/>
      <c r="G44" s="293"/>
      <c r="H44" s="293"/>
      <c r="I44" s="293"/>
      <c r="J44" s="293"/>
      <c r="K44" s="293"/>
      <c r="L44" s="294"/>
    </row>
    <row r="45" spans="1:14" s="59" customFormat="1" ht="15" customHeight="1" x14ac:dyDescent="0.35">
      <c r="A45" s="230" t="s">
        <v>324</v>
      </c>
      <c r="B45" s="290" t="s">
        <v>212</v>
      </c>
      <c r="C45" s="290"/>
      <c r="D45" s="290"/>
      <c r="E45" s="290"/>
      <c r="F45" s="290"/>
      <c r="G45" s="290"/>
      <c r="H45" s="290"/>
      <c r="I45" s="290"/>
      <c r="J45" s="290"/>
      <c r="K45" s="290"/>
      <c r="L45" s="291"/>
    </row>
    <row r="46" spans="1:14" s="59" customFormat="1" ht="30.75" customHeight="1" x14ac:dyDescent="0.35">
      <c r="A46" s="231" t="s">
        <v>325</v>
      </c>
      <c r="B46" s="300" t="s">
        <v>328</v>
      </c>
      <c r="C46" s="300"/>
      <c r="D46" s="300"/>
      <c r="E46" s="300"/>
      <c r="F46" s="300"/>
      <c r="G46" s="300"/>
      <c r="H46" s="300"/>
      <c r="I46" s="300"/>
      <c r="J46" s="300"/>
      <c r="K46" s="300"/>
      <c r="L46" s="301"/>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02" t="s">
        <v>240</v>
      </c>
      <c r="B48" s="303"/>
      <c r="C48" s="303"/>
      <c r="D48" s="303"/>
      <c r="E48" s="303"/>
      <c r="F48" s="303"/>
      <c r="G48" s="303"/>
      <c r="H48" s="303"/>
      <c r="I48" s="303"/>
      <c r="J48" s="303"/>
      <c r="K48" s="303"/>
      <c r="L48" s="304"/>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3" t="s">
        <v>312</v>
      </c>
      <c r="D54" s="273"/>
      <c r="E54" s="273"/>
      <c r="F54" s="273"/>
      <c r="G54" s="273"/>
      <c r="H54" s="273"/>
      <c r="I54" s="273"/>
      <c r="J54" s="273"/>
      <c r="K54" s="273"/>
      <c r="L54" s="274"/>
    </row>
    <row r="55" spans="1:12" s="58" customFormat="1" ht="33.75" customHeight="1" x14ac:dyDescent="0.35">
      <c r="A55" s="167"/>
      <c r="B55" s="168" t="s">
        <v>313</v>
      </c>
      <c r="C55" s="273" t="s">
        <v>314</v>
      </c>
      <c r="D55" s="273"/>
      <c r="E55" s="273"/>
      <c r="F55" s="273"/>
      <c r="G55" s="273"/>
      <c r="H55" s="273"/>
      <c r="I55" s="273"/>
      <c r="J55" s="273"/>
      <c r="K55" s="273"/>
      <c r="L55" s="274"/>
    </row>
    <row r="56" spans="1:12" s="58" customFormat="1" ht="33.75" customHeight="1" x14ac:dyDescent="0.35">
      <c r="A56" s="167"/>
      <c r="B56" s="168" t="s">
        <v>382</v>
      </c>
      <c r="C56" s="273" t="s">
        <v>383</v>
      </c>
      <c r="D56" s="273"/>
      <c r="E56" s="273"/>
      <c r="F56" s="273"/>
      <c r="G56" s="273"/>
      <c r="H56" s="273"/>
      <c r="I56" s="273"/>
      <c r="J56" s="273"/>
      <c r="K56" s="273"/>
      <c r="L56" s="274"/>
    </row>
    <row r="57" spans="1:12" ht="30.75" customHeight="1" x14ac:dyDescent="0.35">
      <c r="A57" s="167"/>
      <c r="B57" s="168" t="s">
        <v>138</v>
      </c>
      <c r="C57" s="273" t="s">
        <v>139</v>
      </c>
      <c r="D57" s="273"/>
      <c r="E57" s="273"/>
      <c r="F57" s="273"/>
      <c r="G57" s="273"/>
      <c r="H57" s="273"/>
      <c r="I57" s="273"/>
      <c r="J57" s="273"/>
      <c r="K57" s="273"/>
      <c r="L57" s="274"/>
    </row>
    <row r="58" spans="1:12" ht="30.75" customHeight="1" x14ac:dyDescent="0.35">
      <c r="A58" s="167"/>
      <c r="B58" s="168" t="s">
        <v>238</v>
      </c>
      <c r="C58" s="273" t="s">
        <v>239</v>
      </c>
      <c r="D58" s="273"/>
      <c r="E58" s="273"/>
      <c r="F58" s="273"/>
      <c r="G58" s="273"/>
      <c r="H58" s="273"/>
      <c r="I58" s="273"/>
      <c r="J58" s="273"/>
      <c r="K58" s="273"/>
      <c r="L58" s="274"/>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3" t="s">
        <v>316</v>
      </c>
      <c r="D60" s="273"/>
      <c r="E60" s="273"/>
      <c r="F60" s="273"/>
      <c r="G60" s="273"/>
      <c r="H60" s="273"/>
      <c r="I60" s="273"/>
      <c r="J60" s="273"/>
      <c r="K60" s="273"/>
      <c r="L60" s="274"/>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398</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99" t="s">
        <v>407</v>
      </c>
      <c r="B78" s="299"/>
      <c r="C78" s="299"/>
      <c r="D78" s="299"/>
      <c r="E78" s="299"/>
      <c r="F78" s="299"/>
      <c r="G78" s="299"/>
      <c r="H78" s="299"/>
      <c r="I78" s="299"/>
      <c r="J78" s="299"/>
      <c r="K78" s="299"/>
      <c r="L78" s="299"/>
    </row>
    <row r="83" ht="16" customHeight="1" x14ac:dyDescent="0.35"/>
    <row r="84" ht="29.25" customHeight="1" x14ac:dyDescent="0.35"/>
  </sheetData>
  <mergeCells count="47">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5" sqref="F5"/>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40"/>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401</v>
      </c>
      <c r="C9" s="56" t="s">
        <v>402</v>
      </c>
      <c r="D9" s="55">
        <v>0.25</v>
      </c>
      <c r="E9" s="55" t="s">
        <v>285</v>
      </c>
      <c r="F9" s="55" t="s">
        <v>285</v>
      </c>
      <c r="G9" s="57"/>
      <c r="I9" s="38"/>
      <c r="J9" s="38"/>
      <c r="K9" s="40"/>
    </row>
    <row r="10" spans="1:11" ht="29" x14ac:dyDescent="0.35">
      <c r="A10" s="57">
        <v>45681</v>
      </c>
      <c r="B10" s="149" t="s">
        <v>405</v>
      </c>
      <c r="C10" s="56" t="s">
        <v>406</v>
      </c>
      <c r="D10" s="55">
        <v>1</v>
      </c>
      <c r="E10" s="55" t="s">
        <v>285</v>
      </c>
      <c r="F10" s="38" t="s">
        <v>403</v>
      </c>
      <c r="G10" s="57">
        <v>45678</v>
      </c>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4" sqref="N4"/>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N14" s="142"/>
    </row>
    <row r="15" spans="1:14" x14ac:dyDescent="0.35">
      <c r="B15" s="309" t="s">
        <v>21</v>
      </c>
      <c r="C15" s="310"/>
      <c r="D15" s="311"/>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404</v>
      </c>
      <c r="F19" s="254" t="s">
        <v>248</v>
      </c>
      <c r="N19" s="141" t="s">
        <v>171</v>
      </c>
    </row>
    <row r="20" spans="1:14" x14ac:dyDescent="0.35">
      <c r="A20" s="125" t="str">
        <f>"     Set "&amp;A5</f>
        <v xml:space="preserve">     Set Reclamation - Protect Zone</v>
      </c>
      <c r="B20" s="184"/>
      <c r="C20" s="12">
        <f>VLOOKUP(IF(B20="",895,B20),'Mead-Elevation-Area'!$A$5:$B$689,2)/1000000</f>
        <v>0</v>
      </c>
      <c r="D20" s="10"/>
      <c r="N20" s="141" t="s">
        <v>173</v>
      </c>
    </row>
    <row r="21" spans="1:14" x14ac:dyDescent="0.35">
      <c r="A21" t="s">
        <v>301</v>
      </c>
      <c r="C21" s="12">
        <f>C19-C20</f>
        <v>8.6522179999999995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5.1182179999999997</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c r="D28" s="97"/>
      <c r="E28" s="97"/>
      <c r="F28" s="97"/>
      <c r="G28" s="97"/>
      <c r="H28" s="97"/>
      <c r="I28" s="97"/>
      <c r="J28" s="97"/>
      <c r="K28" s="97"/>
      <c r="L28" s="97"/>
      <c r="N28" s="141" t="s">
        <v>345</v>
      </c>
    </row>
    <row r="29" spans="1:14" hidden="1" x14ac:dyDescent="0.35">
      <c r="A29" s="1" t="s">
        <v>71</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t="str">
        <f>IF(C$28&lt;&gt;"",IF(COLUMN(C29)=COLUMN($C29),$B$19,B136),"")</f>
        <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35">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35">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35">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t="str">
        <f>IF(C28="","",SUM(C28))</f>
        <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35">
      <c r="A54" t="s">
        <v>290</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35">
      <c r="A55" t="str">
        <f>IF(A6="","","       To "&amp;A6)</f>
        <v xml:space="preserve">       To California</v>
      </c>
      <c r="B55" s="95" t="s">
        <v>304</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t="e">
        <f>C55/C$54</f>
        <v>#VALUE!</v>
      </c>
      <c r="N55" s="143"/>
      <c r="P55" s="81"/>
    </row>
    <row r="56" spans="1:16" x14ac:dyDescent="0.35">
      <c r="A56" t="str">
        <f>IF(A7="","","       To "&amp;A7)</f>
        <v xml:space="preserve">       To Arizona</v>
      </c>
      <c r="B56" s="95" t="s">
        <v>303</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t="e">
        <f t="shared" ref="M56:M58" si="26">C56/C$54</f>
        <v>#VALUE!</v>
      </c>
      <c r="N56" s="143"/>
    </row>
    <row r="57" spans="1:16" x14ac:dyDescent="0.35">
      <c r="A57" t="str">
        <f>IF(A8="","","       To "&amp;A8)</f>
        <v xml:space="preserve">       To Nevada</v>
      </c>
      <c r="B57" s="211">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t="e">
        <f t="shared" si="26"/>
        <v>#VALUE!</v>
      </c>
      <c r="N57" s="143"/>
    </row>
    <row r="58" spans="1:16" x14ac:dyDescent="0.35">
      <c r="A58" t="str">
        <f>IF(A9="","","       To "&amp;A9)</f>
        <v xml:space="preserve">       To Mexico</v>
      </c>
      <c r="B58" s="211">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t="e">
        <f t="shared" si="26"/>
        <v>#VALUE!</v>
      </c>
      <c r="N58" s="143"/>
    </row>
    <row r="59" spans="1:16" x14ac:dyDescent="0.35">
      <c r="A59" t="str">
        <f>IF(A10="","","       To "&amp;A10)</f>
        <v xml:space="preserve">       To Tribal Nations of the Lower Basin</v>
      </c>
      <c r="B59" s="211">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t="e">
        <f>IF(A59="","",C59/C$54)</f>
        <v>#VALUE!</v>
      </c>
      <c r="N59" s="143"/>
    </row>
    <row r="60" spans="1:16" hidden="1" x14ac:dyDescent="0.35">
      <c r="A60" t="str">
        <f>IF(A31="","","    To "&amp;A31)</f>
        <v xml:space="preserve">    To Havasu / Parker evaporation and ET</v>
      </c>
      <c r="B60" s="151" t="s">
        <v>199</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t="str">
        <f>IF(C$28&lt;&gt;"",VLOOKUP(C135*1000000,'Mead-Elevation-Area'!$B$5:$H$689,7),"")</f>
        <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9" t="e">
        <f>#REF!</f>
        <v>#REF!</v>
      </c>
      <c r="B1" s="339"/>
      <c r="C1" s="339"/>
      <c r="D1" s="339"/>
      <c r="E1" s="339"/>
      <c r="F1" s="339"/>
      <c r="G1" s="339"/>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40"/>
      <c r="D10" s="340"/>
      <c r="E10" s="340"/>
      <c r="F10" s="340"/>
      <c r="G10" s="340"/>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2025-02-10T22:52:43Z</dcterms:modified>
</cp:coreProperties>
</file>