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ICS\"/>
    </mc:Choice>
  </mc:AlternateContent>
  <xr:revisionPtr revIDLastSave="0" documentId="13_ncr:1_{52421BA9-6EBE-41B9-83D5-CF62E7EEF36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N7" i="1" s="1"/>
  <c r="I7" i="1"/>
  <c r="J7" i="1"/>
  <c r="K7" i="1"/>
  <c r="L7" i="1"/>
  <c r="F8" i="1"/>
  <c r="N8" i="1" s="1"/>
  <c r="H8" i="1"/>
  <c r="I8" i="1"/>
  <c r="J8" i="1"/>
  <c r="K8" i="1"/>
  <c r="L8" i="1"/>
  <c r="E7" i="1"/>
  <c r="E8" i="1"/>
  <c r="E14" i="3"/>
  <c r="F7" i="4" l="1"/>
  <c r="F9" i="1" l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9" i="1"/>
  <c r="N9" i="1" s="1"/>
  <c r="L9" i="1" l="1"/>
  <c r="H4" i="4"/>
  <c r="I4" i="4" s="1"/>
  <c r="H5" i="4"/>
  <c r="I5" i="4" s="1"/>
  <c r="H3" i="4"/>
  <c r="I3" i="4" s="1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C19" i="1" l="1"/>
  <c r="B19" i="1"/>
  <c r="D17" i="1"/>
  <c r="C17" i="1"/>
  <c r="D16" i="1"/>
  <c r="C16" i="1"/>
  <c r="D15" i="1"/>
  <c r="B15" i="1"/>
  <c r="D14" i="1"/>
  <c r="C14" i="1"/>
  <c r="B14" i="1"/>
  <c r="D13" i="1"/>
  <c r="D12" i="1"/>
  <c r="C12" i="1"/>
  <c r="B12" i="1"/>
  <c r="D11" i="1"/>
  <c r="C11" i="1"/>
  <c r="B11" i="1"/>
  <c r="D10" i="1"/>
  <c r="K9" i="1" s="1"/>
  <c r="C10" i="1"/>
  <c r="J9" i="1" s="1"/>
  <c r="B10" i="1"/>
  <c r="I9" i="1" s="1"/>
  <c r="D27" i="2"/>
  <c r="C13" i="1" s="1"/>
  <c r="D26" i="2"/>
  <c r="B13" i="1" s="1"/>
  <c r="D23" i="2"/>
  <c r="D22" i="2"/>
  <c r="D19" i="2"/>
  <c r="C15" i="1" s="1"/>
  <c r="D18" i="2"/>
  <c r="D17" i="2"/>
  <c r="D15" i="2"/>
  <c r="D14" i="2"/>
  <c r="B16" i="1" s="1"/>
  <c r="D13" i="2"/>
  <c r="D11" i="2"/>
  <c r="D10" i="2"/>
  <c r="B17" i="1" s="1"/>
  <c r="I17" i="1" s="1"/>
  <c r="D9" i="2"/>
  <c r="D19" i="1" s="1"/>
  <c r="D7" i="2"/>
  <c r="D6" i="2"/>
  <c r="D4" i="2"/>
  <c r="D3" i="2"/>
  <c r="C18" i="1" s="1"/>
  <c r="D2" i="2"/>
  <c r="B18" i="1" s="1"/>
  <c r="D5" i="2"/>
  <c r="D18" i="1" s="1"/>
  <c r="K14" i="1" l="1"/>
  <c r="K11" i="1"/>
  <c r="I13" i="1"/>
  <c r="J18" i="1"/>
  <c r="J17" i="1"/>
  <c r="J14" i="1"/>
  <c r="I12" i="1"/>
  <c r="K15" i="1"/>
  <c r="J12" i="1"/>
  <c r="J16" i="1"/>
  <c r="K13" i="1"/>
  <c r="F17" i="1"/>
  <c r="K17" i="1"/>
  <c r="F15" i="1"/>
  <c r="I15" i="1"/>
  <c r="F10" i="1"/>
  <c r="H9" i="1" s="1"/>
  <c r="I10" i="1"/>
  <c r="K12" i="1"/>
  <c r="J15" i="1"/>
  <c r="I18" i="1"/>
  <c r="J10" i="1"/>
  <c r="F11" i="1"/>
  <c r="I11" i="1"/>
  <c r="K10" i="1"/>
  <c r="J13" i="1"/>
  <c r="I16" i="1"/>
  <c r="K18" i="1"/>
  <c r="F19" i="1"/>
  <c r="J11" i="1"/>
  <c r="I14" i="1"/>
  <c r="K16" i="1"/>
  <c r="F16" i="1"/>
  <c r="F18" i="1"/>
  <c r="F27" i="1"/>
  <c r="F26" i="1"/>
  <c r="F25" i="1"/>
  <c r="C25" i="1"/>
  <c r="D25" i="1"/>
  <c r="B25" i="1"/>
  <c r="H16" i="1" l="1"/>
  <c r="H15" i="1"/>
  <c r="H18" i="1"/>
  <c r="H10" i="1"/>
  <c r="N10" i="1" s="1"/>
  <c r="H17" i="1"/>
  <c r="C28" i="1"/>
  <c r="D28" i="1"/>
  <c r="B28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28" i="1"/>
  <c r="F13" i="1"/>
  <c r="F14" i="1"/>
  <c r="F20" i="1"/>
  <c r="F21" i="1"/>
  <c r="F22" i="1"/>
  <c r="F12" i="1"/>
  <c r="H13" i="1" l="1"/>
  <c r="H12" i="1"/>
  <c r="H11" i="1"/>
  <c r="H14" i="1"/>
</calcChain>
</file>

<file path=xl/sharedStrings.xml><?xml version="1.0" encoding="utf-8"?>
<sst xmlns="http://schemas.openxmlformats.org/spreadsheetml/2006/main" count="162" uniqueCount="64">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</sst>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150" zoomScaleNormal="150" workbookViewId="0">
      <selection activeCell="J7" sqref="J7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x14ac:dyDescent="0.35">
      <c r="A7" t="s">
        <v>63</v>
      </c>
      <c r="B7" s="12">
        <v>753423</v>
      </c>
      <c r="C7" s="12">
        <v>1245693</v>
      </c>
      <c r="D7" s="12">
        <v>1038765</v>
      </c>
      <c r="E7" s="19">
        <f>30000+E8</f>
        <v>244975</v>
      </c>
      <c r="F7" s="2">
        <f t="shared" ref="F7:F8" si="0">SUM(B7:D7)</f>
        <v>3037881</v>
      </c>
      <c r="G7" s="20">
        <v>2022</v>
      </c>
      <c r="H7" s="11">
        <f>F7-F8</f>
        <v>46937</v>
      </c>
      <c r="I7" s="18">
        <f t="shared" ref="I7:I8" si="1">B7-B8</f>
        <v>69222</v>
      </c>
      <c r="J7" s="18">
        <f t="shared" ref="J7:J8" si="2">C7-C8</f>
        <v>-111392</v>
      </c>
      <c r="K7" s="18">
        <f t="shared" ref="K7:K8" si="3">D7-D8</f>
        <v>89107</v>
      </c>
      <c r="L7" s="18">
        <f t="shared" ref="L7:L8" si="4">E7-E8</f>
        <v>30000</v>
      </c>
      <c r="N7" s="11">
        <f t="shared" ref="N7:N8" si="5">SUM(E7:F7)</f>
        <v>3282856</v>
      </c>
    </row>
    <row r="8" spans="1:14" x14ac:dyDescent="0.35">
      <c r="A8" t="s">
        <v>62</v>
      </c>
      <c r="B8" s="12">
        <v>684201</v>
      </c>
      <c r="C8" s="12">
        <v>1357085</v>
      </c>
      <c r="D8" s="12">
        <v>949658</v>
      </c>
      <c r="E8" s="19">
        <f>41000+E9</f>
        <v>214975</v>
      </c>
      <c r="F8" s="2">
        <f t="shared" si="0"/>
        <v>2990944</v>
      </c>
      <c r="G8" s="20">
        <v>2021</v>
      </c>
      <c r="H8" s="11">
        <f t="shared" ref="H8" si="6">F8-F9</f>
        <v>150590</v>
      </c>
      <c r="I8" s="18">
        <f t="shared" si="1"/>
        <v>85459</v>
      </c>
      <c r="J8" s="18">
        <f t="shared" si="2"/>
        <v>-18786</v>
      </c>
      <c r="K8" s="18">
        <f t="shared" si="3"/>
        <v>83917</v>
      </c>
      <c r="L8" s="18">
        <f t="shared" si="4"/>
        <v>41000</v>
      </c>
      <c r="N8" s="11">
        <f t="shared" si="5"/>
        <v>3205919</v>
      </c>
    </row>
    <row r="9" spans="1:14" x14ac:dyDescent="0.35">
      <c r="A9" t="s">
        <v>51</v>
      </c>
      <c r="B9" s="19">
        <v>598742</v>
      </c>
      <c r="C9" s="19">
        <v>1375871</v>
      </c>
      <c r="D9" s="19">
        <v>865741</v>
      </c>
      <c r="E9" s="19">
        <f>41000+E10</f>
        <v>173975</v>
      </c>
      <c r="F9" s="2">
        <f>SUM(B9:D9)</f>
        <v>2840354</v>
      </c>
      <c r="G9" s="20">
        <v>2020</v>
      </c>
      <c r="H9" s="11">
        <f>F9-F10</f>
        <v>527727</v>
      </c>
      <c r="I9" s="18">
        <f t="shared" ref="I9:L10" si="7">B9-B10</f>
        <v>125238</v>
      </c>
      <c r="J9" s="18">
        <f t="shared" si="7"/>
        <v>322661</v>
      </c>
      <c r="K9" s="18">
        <f t="shared" si="7"/>
        <v>79828</v>
      </c>
      <c r="L9" s="18">
        <f t="shared" si="7"/>
        <v>41000</v>
      </c>
      <c r="N9" s="11">
        <f>SUM(E9:F9)</f>
        <v>3014329</v>
      </c>
    </row>
    <row r="10" spans="1:14" s="1" customFormat="1" x14ac:dyDescent="0.35">
      <c r="A10" t="s">
        <v>39</v>
      </c>
      <c r="B10" s="2">
        <f>SUMIFS('By User'!$D$2:$D$43,'By User'!$A$2:$A$43,Sheet1!$G10,'By User'!$C$2:$C$43,Sheet1!B$6)</f>
        <v>473504</v>
      </c>
      <c r="C10" s="2">
        <f>SUMIFS('By User'!$D$2:$D$43,'By User'!$A$2:$A$43,Sheet1!$G10,'By User'!$C$2:$C$43,Sheet1!C$6)</f>
        <v>1053210</v>
      </c>
      <c r="D10" s="2">
        <f>SUMIFS('By User'!$D$2:$D$43,'By User'!$A$2:$A$43,Sheet1!$G10,'By User'!$C$2:$C$43,Sheet1!D$6)</f>
        <v>785913</v>
      </c>
      <c r="E10" s="2">
        <v>132975</v>
      </c>
      <c r="F10" s="2">
        <f>SUM(B10:D10)</f>
        <v>2312627</v>
      </c>
      <c r="G10" s="12">
        <v>2019</v>
      </c>
      <c r="H10" s="11">
        <f>F10-F11</f>
        <v>570695</v>
      </c>
      <c r="I10" s="18">
        <f t="shared" si="7"/>
        <v>130452</v>
      </c>
      <c r="J10" s="18">
        <f t="shared" si="7"/>
        <v>354778</v>
      </c>
      <c r="K10" s="18">
        <f t="shared" si="7"/>
        <v>85465</v>
      </c>
      <c r="M10" s="18"/>
      <c r="N10" s="18">
        <f>H10-H9</f>
        <v>42968</v>
      </c>
    </row>
    <row r="11" spans="1:14" s="1" customFormat="1" x14ac:dyDescent="0.35">
      <c r="A11" t="s">
        <v>22</v>
      </c>
      <c r="B11" s="2">
        <f>SUMIFS('By User'!$D$2:$D$43,'By User'!$A$2:$A$43,Sheet1!$G11,'By User'!$C$2:$C$43,Sheet1!B$6)</f>
        <v>343052</v>
      </c>
      <c r="C11" s="2">
        <f>SUMIFS('By User'!$D$2:$D$43,'By User'!$A$2:$A$43,Sheet1!$G11,'By User'!$C$2:$C$43,Sheet1!C$6)</f>
        <v>698432</v>
      </c>
      <c r="D11" s="2">
        <f>SUMIFS('By User'!$D$2:$D$43,'By User'!$A$2:$A$43,Sheet1!$G11,'By User'!$C$2:$C$43,Sheet1!D$6)</f>
        <v>700448</v>
      </c>
      <c r="E11" s="2"/>
      <c r="F11" s="2">
        <f>SUM(B11:D11)</f>
        <v>1741932</v>
      </c>
      <c r="G11" s="9">
        <v>2018</v>
      </c>
      <c r="H11" s="11">
        <f>F11-F12</f>
        <v>480441</v>
      </c>
      <c r="I11" s="18">
        <f t="shared" ref="I11:I18" si="8">B11-B12</f>
        <v>216252</v>
      </c>
      <c r="J11" s="18">
        <f t="shared" ref="J11:J18" si="9">C11-C12</f>
        <v>146054</v>
      </c>
      <c r="K11" s="18">
        <f t="shared" ref="K11:K18" si="10">D11-D12</f>
        <v>118135</v>
      </c>
    </row>
    <row r="12" spans="1:14" x14ac:dyDescent="0.35">
      <c r="A12" t="s">
        <v>7</v>
      </c>
      <c r="B12" s="2">
        <f>SUMIFS('By User'!$D$2:$D$43,'By User'!$A$2:$A$43,Sheet1!$G12,'By User'!$C$2:$C$43,Sheet1!B$6)</f>
        <v>126800</v>
      </c>
      <c r="C12" s="2">
        <f>SUMIFS('By User'!$D$2:$D$43,'By User'!$A$2:$A$43,Sheet1!$G12,'By User'!$C$2:$C$43,Sheet1!C$6)</f>
        <v>552378</v>
      </c>
      <c r="D12" s="2">
        <f>SUMIFS('By User'!$D$2:$D$43,'By User'!$A$2:$A$43,Sheet1!$G12,'By User'!$C$2:$C$43,Sheet1!D$6)</f>
        <v>582313</v>
      </c>
      <c r="E12" s="2"/>
      <c r="F12" s="2">
        <f>SUM(B12:D12)</f>
        <v>1261491</v>
      </c>
      <c r="G12" s="10">
        <v>2017</v>
      </c>
      <c r="H12" s="11">
        <f t="shared" ref="H12:H18" si="11">F12-F13</f>
        <v>511813</v>
      </c>
      <c r="I12" s="18">
        <f t="shared" si="8"/>
        <v>23750</v>
      </c>
      <c r="J12" s="18">
        <f t="shared" si="9"/>
        <v>437312</v>
      </c>
      <c r="K12" s="18">
        <f t="shared" si="10"/>
        <v>50751</v>
      </c>
    </row>
    <row r="13" spans="1:14" x14ac:dyDescent="0.35">
      <c r="A13" t="s">
        <v>13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115066</v>
      </c>
      <c r="D13" s="2">
        <f>SUMIFS('By User'!$D$2:$D$43,'By User'!$A$2:$A$43,Sheet1!$G13,'By User'!$C$2:$C$43,Sheet1!D$6)</f>
        <v>531562</v>
      </c>
      <c r="E13" s="2"/>
      <c r="F13" s="2">
        <f t="shared" ref="F13:F19" si="12">SUM(B13:D13)</f>
        <v>749678</v>
      </c>
      <c r="G13" s="10">
        <v>2016</v>
      </c>
      <c r="H13" s="11">
        <f t="shared" si="11"/>
        <v>37814</v>
      </c>
      <c r="I13" s="18">
        <f t="shared" si="8"/>
        <v>0</v>
      </c>
      <c r="J13" s="18">
        <f t="shared" si="9"/>
        <v>17275</v>
      </c>
      <c r="K13" s="18">
        <f t="shared" si="10"/>
        <v>20539</v>
      </c>
    </row>
    <row r="14" spans="1:14" x14ac:dyDescent="0.35">
      <c r="A14" t="s">
        <v>14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97791</v>
      </c>
      <c r="D14" s="2">
        <f>SUMIFS('By User'!$D$2:$D$43,'By User'!$A$2:$A$43,Sheet1!$G14,'By User'!$C$2:$C$43,Sheet1!D$6)</f>
        <v>511023</v>
      </c>
      <c r="E14" s="2"/>
      <c r="F14" s="2">
        <f t="shared" si="12"/>
        <v>711864</v>
      </c>
      <c r="G14" s="10">
        <v>2015</v>
      </c>
      <c r="H14" s="11">
        <f t="shared" si="11"/>
        <v>-125036</v>
      </c>
      <c r="I14" s="18">
        <f t="shared" si="8"/>
        <v>0</v>
      </c>
      <c r="J14" s="18">
        <f t="shared" si="9"/>
        <v>-71294</v>
      </c>
      <c r="K14" s="18">
        <f t="shared" si="10"/>
        <v>-53742</v>
      </c>
    </row>
    <row r="15" spans="1:14" x14ac:dyDescent="0.35">
      <c r="A15" t="s">
        <v>25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169085</v>
      </c>
      <c r="D15" s="2">
        <f>SUMIFS('By User'!$D$2:$D$43,'By User'!$A$2:$A$43,Sheet1!$G15,'By User'!$C$2:$C$43,Sheet1!D$6)</f>
        <v>564765</v>
      </c>
      <c r="E15" s="2"/>
      <c r="F15" s="2">
        <f t="shared" si="12"/>
        <v>836900</v>
      </c>
      <c r="G15" s="10">
        <v>2014</v>
      </c>
      <c r="H15" s="11">
        <f t="shared" si="11"/>
        <v>-281264</v>
      </c>
      <c r="I15" s="18">
        <f t="shared" si="8"/>
        <v>0</v>
      </c>
      <c r="J15" s="18">
        <f t="shared" si="9"/>
        <v>-304978</v>
      </c>
      <c r="K15" s="18">
        <f t="shared" si="10"/>
        <v>23714</v>
      </c>
    </row>
    <row r="16" spans="1:14" x14ac:dyDescent="0.35">
      <c r="A16" t="s">
        <v>26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474063</v>
      </c>
      <c r="D16" s="2">
        <f>SUMIFS('By User'!$D$2:$D$43,'By User'!$A$2:$A$43,Sheet1!$G16,'By User'!$C$2:$C$43,Sheet1!D$6)</f>
        <v>541051</v>
      </c>
      <c r="E16" s="2"/>
      <c r="F16" s="2">
        <f t="shared" si="12"/>
        <v>1118164</v>
      </c>
      <c r="G16" s="10">
        <v>2013</v>
      </c>
      <c r="H16" s="11">
        <f t="shared" si="11"/>
        <v>-77476</v>
      </c>
      <c r="I16" s="18">
        <f t="shared" si="8"/>
        <v>0</v>
      </c>
      <c r="J16" s="18">
        <f t="shared" si="9"/>
        <v>-105723</v>
      </c>
      <c r="K16" s="18">
        <f t="shared" si="10"/>
        <v>28247</v>
      </c>
    </row>
    <row r="17" spans="1:11" x14ac:dyDescent="0.35">
      <c r="A17" t="s">
        <v>27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579786</v>
      </c>
      <c r="D17" s="2">
        <f>SUMIFS('By User'!$D$2:$D$43,'By User'!$A$2:$A$43,Sheet1!$G17,'By User'!$C$2:$C$43,Sheet1!D$6)</f>
        <v>512804</v>
      </c>
      <c r="E17" s="2"/>
      <c r="F17" s="2">
        <f t="shared" si="12"/>
        <v>1195640</v>
      </c>
      <c r="G17" s="10">
        <v>2012</v>
      </c>
      <c r="H17" s="11">
        <f t="shared" si="11"/>
        <v>169240</v>
      </c>
      <c r="I17" s="18">
        <f t="shared" si="8"/>
        <v>0</v>
      </c>
      <c r="J17" s="18">
        <f t="shared" si="9"/>
        <v>139108</v>
      </c>
      <c r="K17" s="18">
        <f t="shared" si="10"/>
        <v>30132</v>
      </c>
    </row>
    <row r="18" spans="1:11" x14ac:dyDescent="0.35">
      <c r="A18" t="s">
        <v>28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440678</v>
      </c>
      <c r="D18" s="2">
        <f>SUMIFS('By User'!$D$2:$D$43,'By User'!$A$2:$A$43,Sheet1!$G18,'By User'!$C$2:$C$43,Sheet1!D$6)</f>
        <v>482672</v>
      </c>
      <c r="E18" s="2"/>
      <c r="F18" s="2">
        <f t="shared" si="12"/>
        <v>1026400</v>
      </c>
      <c r="G18" s="10">
        <v>2011</v>
      </c>
      <c r="H18" s="11">
        <f t="shared" si="11"/>
        <v>211059</v>
      </c>
      <c r="I18" s="18">
        <f t="shared" si="8"/>
        <v>956</v>
      </c>
      <c r="J18" s="18">
        <f t="shared" si="9"/>
        <v>178688</v>
      </c>
      <c r="K18" s="18">
        <f t="shared" si="10"/>
        <v>31415</v>
      </c>
    </row>
    <row r="19" spans="1:11" x14ac:dyDescent="0.35">
      <c r="A19" t="s">
        <v>29</v>
      </c>
      <c r="B19" s="2">
        <f>SUMIFS('By User'!$D$2:$D$43,'By User'!$A$2:$A$43,Sheet1!$G19,'By User'!$C$2:$C$43,Sheet1!B$6)</f>
        <v>102094</v>
      </c>
      <c r="C19" s="2">
        <f>SUMIFS('By User'!$D$2:$D$43,'By User'!$A$2:$A$43,Sheet1!$G19,'By User'!$C$2:$C$43,Sheet1!C$6)</f>
        <v>261990</v>
      </c>
      <c r="D19" s="2">
        <f>SUMIFS('By User'!$D$2:$D$43,'By User'!$A$2:$A$43,Sheet1!$G19,'By User'!$C$2:$C$43,Sheet1!D$6)</f>
        <v>451257</v>
      </c>
      <c r="E19" s="2"/>
      <c r="F19" s="2">
        <f t="shared" si="12"/>
        <v>815341</v>
      </c>
      <c r="G19" s="10">
        <v>2010</v>
      </c>
      <c r="H19" s="11"/>
    </row>
    <row r="20" spans="1:11" x14ac:dyDescent="0.35">
      <c r="A20" t="s">
        <v>8</v>
      </c>
      <c r="B20" s="2">
        <v>100000</v>
      </c>
      <c r="C20" s="2">
        <v>400000</v>
      </c>
      <c r="D20" s="2">
        <v>125000</v>
      </c>
      <c r="E20" s="2"/>
      <c r="F20" s="2">
        <f t="shared" ref="F20:F22" si="13">SUM(B20:D20)</f>
        <v>625000</v>
      </c>
    </row>
    <row r="21" spans="1:11" x14ac:dyDescent="0.35">
      <c r="A21" t="s">
        <v>9</v>
      </c>
      <c r="B21" s="2">
        <v>300000</v>
      </c>
      <c r="C21" s="2">
        <v>1500000</v>
      </c>
      <c r="D21" s="2">
        <v>300000</v>
      </c>
      <c r="E21" s="2"/>
      <c r="F21" s="2">
        <f t="shared" si="13"/>
        <v>2100000</v>
      </c>
    </row>
    <row r="22" spans="1:11" x14ac:dyDescent="0.35">
      <c r="A22" t="s">
        <v>10</v>
      </c>
      <c r="B22" s="2">
        <v>300000</v>
      </c>
      <c r="C22" s="2">
        <v>400000</v>
      </c>
      <c r="D22" s="2">
        <v>300000</v>
      </c>
      <c r="E22" s="2"/>
      <c r="F22" s="2">
        <f t="shared" si="13"/>
        <v>1000000</v>
      </c>
    </row>
    <row r="23" spans="1:11" x14ac:dyDescent="0.35">
      <c r="A23" t="s">
        <v>19</v>
      </c>
      <c r="B23" s="2"/>
      <c r="C23" s="2"/>
      <c r="D23" s="2"/>
      <c r="E23" s="2"/>
      <c r="F23" s="2"/>
    </row>
    <row r="24" spans="1:11" x14ac:dyDescent="0.35">
      <c r="B24" s="2"/>
      <c r="C24" s="2"/>
      <c r="D24" s="2"/>
      <c r="E24" s="2"/>
      <c r="F24" s="2"/>
    </row>
    <row r="25" spans="1:11" x14ac:dyDescent="0.35">
      <c r="A25" s="7" t="s">
        <v>21</v>
      </c>
      <c r="B25" s="8" t="str">
        <f>B6</f>
        <v>Arizona</v>
      </c>
      <c r="C25" s="8" t="str">
        <f t="shared" ref="C25:F25" si="14">C6</f>
        <v>California</v>
      </c>
      <c r="D25" s="8" t="str">
        <f t="shared" si="14"/>
        <v>Nevada</v>
      </c>
      <c r="E25" s="8"/>
      <c r="F25" s="8" t="str">
        <f t="shared" si="14"/>
        <v>Total</v>
      </c>
    </row>
    <row r="26" spans="1:11" x14ac:dyDescent="0.35">
      <c r="A26" s="5" t="s">
        <v>8</v>
      </c>
      <c r="B26" s="6">
        <v>100000</v>
      </c>
      <c r="C26" s="6">
        <v>400000</v>
      </c>
      <c r="D26" s="6">
        <v>125000</v>
      </c>
      <c r="E26" s="6"/>
      <c r="F26" s="6">
        <f t="shared" ref="F26:F28" si="15">SUM(B26:D26)</f>
        <v>625000</v>
      </c>
    </row>
    <row r="27" spans="1:11" x14ac:dyDescent="0.35">
      <c r="A27" s="5" t="s">
        <v>23</v>
      </c>
      <c r="B27" s="6">
        <v>500000</v>
      </c>
      <c r="C27" s="6">
        <v>1700000</v>
      </c>
      <c r="D27" s="6">
        <v>500000</v>
      </c>
      <c r="E27" s="6"/>
      <c r="F27" s="6">
        <f t="shared" si="15"/>
        <v>2700000</v>
      </c>
    </row>
    <row r="28" spans="1:11" x14ac:dyDescent="0.35">
      <c r="A28" s="5" t="s">
        <v>10</v>
      </c>
      <c r="B28" s="6">
        <f>B22</f>
        <v>300000</v>
      </c>
      <c r="C28" s="6">
        <f t="shared" ref="C28:D28" si="16">C22</f>
        <v>400000</v>
      </c>
      <c r="D28" s="6">
        <f t="shared" si="16"/>
        <v>300000</v>
      </c>
      <c r="E28" s="6"/>
      <c r="F28" s="6">
        <f t="shared" si="15"/>
        <v>1000000</v>
      </c>
    </row>
    <row r="29" spans="1:11" x14ac:dyDescent="0.35">
      <c r="A29" s="21" t="s">
        <v>20</v>
      </c>
      <c r="B29" s="21"/>
      <c r="C29" s="21"/>
      <c r="D29" s="21"/>
      <c r="E29" s="21"/>
      <c r="F29" s="21"/>
    </row>
    <row r="30" spans="1:11" x14ac:dyDescent="0.35">
      <c r="A30" t="s">
        <v>18</v>
      </c>
      <c r="B30" s="2"/>
      <c r="C30" s="2"/>
      <c r="D30" s="2"/>
      <c r="E30" s="2"/>
      <c r="F30" s="2"/>
    </row>
    <row r="31" spans="1:11" x14ac:dyDescent="0.35">
      <c r="B31" s="2"/>
      <c r="C31" s="2"/>
      <c r="D31" s="2"/>
      <c r="E31" s="2"/>
      <c r="F31" s="2"/>
    </row>
    <row r="32" spans="1:11" x14ac:dyDescent="0.35">
      <c r="A32" s="1" t="s">
        <v>16</v>
      </c>
    </row>
    <row r="33" spans="1:5" x14ac:dyDescent="0.35">
      <c r="A33" t="s">
        <v>11</v>
      </c>
      <c r="B33" s="4">
        <v>0.05</v>
      </c>
      <c r="C33" s="4">
        <v>0.05</v>
      </c>
      <c r="D33" s="4">
        <v>0.05</v>
      </c>
      <c r="E33" s="4"/>
    </row>
    <row r="34" spans="1:5" x14ac:dyDescent="0.35">
      <c r="A34" t="s">
        <v>17</v>
      </c>
      <c r="B34" s="4">
        <v>0.03</v>
      </c>
      <c r="C34" s="4">
        <v>0.03</v>
      </c>
      <c r="D34" s="4">
        <v>0.03</v>
      </c>
      <c r="E34" s="4"/>
    </row>
  </sheetData>
  <mergeCells count="2">
    <mergeCell ref="A29:F29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3" t="s">
        <v>44</v>
      </c>
      <c r="F1" s="23"/>
      <c r="G1" s="23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Sheet1!B$9/B7</f>
        <v>3.1184479166666668</v>
      </c>
      <c r="F7" s="15"/>
      <c r="G7" s="15">
        <f>Sheet1!D$9/D7</f>
        <v>108.217625</v>
      </c>
      <c r="H7" s="17">
        <f>Sheet1!B$28/ICStoDCP!B7</f>
        <v>1.5625</v>
      </c>
      <c r="I7" s="17"/>
      <c r="J7" s="17">
        <f>Sheet1!D$28/ICStoDCP!D7</f>
        <v>37.5</v>
      </c>
      <c r="K7" s="16">
        <f>Sheet1!B$26/ICStoDCP!B7</f>
        <v>0.52083333333333337</v>
      </c>
      <c r="L7" s="16"/>
      <c r="M7" s="16">
        <f>Sheet1!D$26/ICStoDCP!D7</f>
        <v>15.625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Sheet1!B$9/B8</f>
        <v>1.1694179687499999</v>
      </c>
      <c r="F8" s="15"/>
      <c r="G8" s="15">
        <f>Sheet1!D$9/D8</f>
        <v>41.225761904761903</v>
      </c>
      <c r="H8" s="17">
        <f>Sheet1!B$28/ICStoDCP!B8</f>
        <v>0.5859375</v>
      </c>
      <c r="I8" s="17"/>
      <c r="J8" s="17">
        <f>Sheet1!D$28/ICStoDCP!D8</f>
        <v>14.285714285714286</v>
      </c>
      <c r="K8" s="16">
        <f>Sheet1!B$26/ICStoDCP!B8</f>
        <v>0.1953125</v>
      </c>
      <c r="L8" s="16"/>
      <c r="M8" s="16">
        <f>Sheet1!D$26/ICStoDCP!D8</f>
        <v>5.9523809523809526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Sheet1!B$9/B9</f>
        <v>1.0113885135135134</v>
      </c>
      <c r="F9" s="15"/>
      <c r="G9" s="15">
        <f>Sheet1!D$9/D9</f>
        <v>34.629640000000002</v>
      </c>
      <c r="H9" s="17">
        <f>Sheet1!B$28/ICStoDCP!B9</f>
        <v>0.5067567567567568</v>
      </c>
      <c r="I9" s="17"/>
      <c r="J9" s="17">
        <f>Sheet1!D$28/ICStoDCP!D9</f>
        <v>12</v>
      </c>
      <c r="K9" s="16">
        <f>Sheet1!B$26/ICStoDCP!B9</f>
        <v>0.16891891891891891</v>
      </c>
      <c r="L9" s="16"/>
      <c r="M9" s="16">
        <f>Sheet1!D$26/ICStoDCP!D9</f>
        <v>5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Sheet1!B$9/B10</f>
        <v>0.93553437500000003</v>
      </c>
      <c r="F10" s="15">
        <f>Sheet1!C$9/C10</f>
        <v>6.8793550000000003</v>
      </c>
      <c r="G10" s="15">
        <f>Sheet1!D$9/D10</f>
        <v>32.064481481481479</v>
      </c>
      <c r="H10" s="17">
        <f>Sheet1!B$28/ICStoDCP!B10</f>
        <v>0.46875</v>
      </c>
      <c r="I10" s="17">
        <f>Sheet1!C$28/ICStoDCP!C10</f>
        <v>2</v>
      </c>
      <c r="J10" s="17">
        <f>Sheet1!D$28/ICStoDCP!D10</f>
        <v>11.111111111111111</v>
      </c>
      <c r="K10" s="16">
        <f>Sheet1!B$26/ICStoDCP!B10</f>
        <v>0.15625</v>
      </c>
      <c r="L10" s="16">
        <f>Sheet1!C$26/ICStoDCP!C10</f>
        <v>2</v>
      </c>
      <c r="M10" s="16">
        <f>Sheet1!D$26/ICStoDCP!D10</f>
        <v>4.6296296296296298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Sheet1!B$9/B11</f>
        <v>0.93553437500000003</v>
      </c>
      <c r="F11" s="15">
        <f>Sheet1!C$9/C11</f>
        <v>5.5034840000000003</v>
      </c>
      <c r="G11" s="15">
        <f>Sheet1!D$9/D11</f>
        <v>32.064481481481479</v>
      </c>
      <c r="H11" s="17">
        <f>Sheet1!B$28/ICStoDCP!B11</f>
        <v>0.46875</v>
      </c>
      <c r="I11" s="17">
        <f>Sheet1!C$28/ICStoDCP!C11</f>
        <v>1.6</v>
      </c>
      <c r="J11" s="17">
        <f>Sheet1!D$28/ICStoDCP!D11</f>
        <v>11.111111111111111</v>
      </c>
      <c r="K11" s="16">
        <f>Sheet1!B$26/ICStoDCP!B11</f>
        <v>0.15625</v>
      </c>
      <c r="L11" s="16">
        <f>Sheet1!C$26/ICStoDCP!C11</f>
        <v>1.6</v>
      </c>
      <c r="M11" s="16">
        <f>Sheet1!D$26/ICStoDCP!D11</f>
        <v>4.6296296296296298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Sheet1!B$9/B12</f>
        <v>0.93553437500000003</v>
      </c>
      <c r="F12" s="15">
        <f>Sheet1!C$9/C12</f>
        <v>4.5862366666666663</v>
      </c>
      <c r="G12" s="15">
        <f>Sheet1!D$9/D12</f>
        <v>32.064481481481479</v>
      </c>
      <c r="H12" s="17">
        <f>Sheet1!B$28/ICStoDCP!B12</f>
        <v>0.46875</v>
      </c>
      <c r="I12" s="17">
        <f>Sheet1!C$28/ICStoDCP!C12</f>
        <v>1.3333333333333333</v>
      </c>
      <c r="J12" s="17">
        <f>Sheet1!D$28/ICStoDCP!D12</f>
        <v>11.111111111111111</v>
      </c>
      <c r="K12" s="16">
        <f>Sheet1!B$26/ICStoDCP!B12</f>
        <v>0.15625</v>
      </c>
      <c r="L12" s="16">
        <f>Sheet1!C$26/ICStoDCP!C12</f>
        <v>1.3333333333333333</v>
      </c>
      <c r="M12" s="16">
        <f>Sheet1!D$26/ICStoDCP!D12</f>
        <v>4.6296296296296298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Sheet1!B$9/B13</f>
        <v>0.93553437500000003</v>
      </c>
      <c r="F13" s="15">
        <f>Sheet1!C$9/C13</f>
        <v>3.93106</v>
      </c>
      <c r="G13" s="15">
        <f>Sheet1!D$9/D13</f>
        <v>32.064481481481479</v>
      </c>
      <c r="H13" s="17">
        <f>Sheet1!B$28/ICStoDCP!B13</f>
        <v>0.46875</v>
      </c>
      <c r="I13" s="17">
        <f>Sheet1!C$28/ICStoDCP!C13</f>
        <v>1.1428571428571428</v>
      </c>
      <c r="J13" s="17">
        <f>Sheet1!D$28/ICStoDCP!D13</f>
        <v>11.111111111111111</v>
      </c>
      <c r="K13" s="16">
        <f>Sheet1!B$26/ICStoDCP!B13</f>
        <v>0.15625</v>
      </c>
      <c r="L13" s="16">
        <f>Sheet1!C$26/ICStoDCP!C13</f>
        <v>1.1428571428571428</v>
      </c>
      <c r="M13" s="16">
        <f>Sheet1!D$26/ICStoDCP!D13</f>
        <v>4.6296296296296298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Sheet1!B$9/B14</f>
        <v>0.83158611111111114</v>
      </c>
      <c r="F14" s="15">
        <f>Sheet1!C$9/C14</f>
        <v>3.93106</v>
      </c>
      <c r="G14" s="15">
        <f>Sheet1!D$9/D14</f>
        <v>28.858033333333335</v>
      </c>
      <c r="H14" s="17">
        <f>Sheet1!B$28/ICStoDCP!B14</f>
        <v>0.41666666666666669</v>
      </c>
      <c r="I14" s="17">
        <f>Sheet1!C$28/ICStoDCP!C14</f>
        <v>1.1428571428571428</v>
      </c>
      <c r="J14" s="17">
        <f>Sheet1!D$28/ICStoDCP!D14</f>
        <v>10</v>
      </c>
      <c r="K14" s="16">
        <f>Sheet1!B$26/ICStoDCP!B14</f>
        <v>0.1388888888888889</v>
      </c>
      <c r="L14" s="16">
        <f>Sheet1!C$26/ICStoDCP!C14</f>
        <v>1.1428571428571428</v>
      </c>
      <c r="M14" s="16">
        <f>Sheet1!D$26/ICStoDCP!D14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 Rosenberg</cp:lastModifiedBy>
  <dcterms:created xsi:type="dcterms:W3CDTF">2019-03-14T05:28:40Z</dcterms:created>
  <dcterms:modified xsi:type="dcterms:W3CDTF">2023-12-20T22:48:40Z</dcterms:modified>
</cp:coreProperties>
</file>