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440" windowHeight="7890" activeTab="3"/>
  </bookViews>
  <sheets>
    <sheet name="INPUT DATA" sheetId="3" r:id="rId1"/>
    <sheet name="COVER" sheetId="8" r:id="rId2"/>
    <sheet name="TARGET" sheetId="1" r:id="rId3"/>
    <sheet name="CAPAIAN" sheetId="2" r:id="rId4"/>
    <sheet name="CATATAN" sheetId="4" r:id="rId5"/>
    <sheet name="PERILAKU KOP,PERILAKU 1" sheetId="9" r:id="rId6"/>
    <sheet name="PERILAKU  2,3" sheetId="7" r:id="rId7"/>
  </sheets>
  <calcPr calcId="144525"/>
</workbook>
</file>

<file path=xl/calcChain.xml><?xml version="1.0" encoding="utf-8"?>
<calcChain xmlns="http://schemas.openxmlformats.org/spreadsheetml/2006/main">
  <c r="G33" i="9" l="1"/>
  <c r="H33" i="9" s="1"/>
  <c r="G32" i="9"/>
  <c r="H32" i="9" s="1"/>
  <c r="G31" i="9"/>
  <c r="H31" i="9" s="1"/>
  <c r="G30" i="9"/>
  <c r="H30" i="9" s="1"/>
  <c r="G29" i="9"/>
  <c r="D37" i="7"/>
  <c r="G35" i="9" l="1"/>
  <c r="G36" i="9" s="1"/>
  <c r="H29" i="9"/>
  <c r="C7" i="1"/>
  <c r="C6" i="1"/>
  <c r="C5" i="1"/>
  <c r="H36" i="9" l="1"/>
  <c r="G37" i="9"/>
  <c r="I37" i="9" s="1"/>
  <c r="A14" i="2"/>
  <c r="A10" i="2"/>
  <c r="A11" i="2"/>
  <c r="A12" i="2"/>
  <c r="H8" i="1" l="1"/>
  <c r="H15" i="4" l="1"/>
  <c r="B9" i="2" l="1"/>
  <c r="B10" i="2"/>
  <c r="B11" i="2"/>
  <c r="B12" i="2"/>
  <c r="B14" i="2"/>
  <c r="H10" i="2" l="1"/>
  <c r="H11" i="2"/>
  <c r="H12" i="2"/>
  <c r="H14" i="2"/>
  <c r="F17" i="4" l="1"/>
  <c r="F18" i="4" s="1"/>
  <c r="H8" i="9" l="1"/>
  <c r="G10" i="2"/>
  <c r="G11" i="2"/>
  <c r="G12" i="2"/>
  <c r="G14" i="2"/>
  <c r="F10" i="2"/>
  <c r="F11" i="2"/>
  <c r="F12" i="2"/>
  <c r="F14" i="2"/>
  <c r="E10" i="2"/>
  <c r="L10" i="2" s="1"/>
  <c r="E11" i="2"/>
  <c r="L11" i="2" s="1"/>
  <c r="E12" i="2"/>
  <c r="L12" i="2" s="1"/>
  <c r="E14" i="2"/>
  <c r="L14" i="2" s="1"/>
  <c r="D10" i="2"/>
  <c r="D11" i="2"/>
  <c r="D12" i="2"/>
  <c r="D14" i="2"/>
  <c r="C10" i="2"/>
  <c r="C11" i="2"/>
  <c r="C12" i="2"/>
  <c r="C14" i="2"/>
  <c r="M24" i="2" l="1"/>
  <c r="M23" i="2"/>
  <c r="H21" i="8"/>
  <c r="H20" i="8" l="1"/>
  <c r="H19" i="8"/>
  <c r="H18" i="8"/>
  <c r="H17" i="8"/>
  <c r="D38" i="7"/>
  <c r="B31" i="7"/>
  <c r="B30" i="7"/>
  <c r="D23" i="7"/>
  <c r="D22" i="7"/>
  <c r="G22" i="9"/>
  <c r="G26" i="9"/>
  <c r="G25" i="9"/>
  <c r="G24" i="9"/>
  <c r="G23" i="9"/>
  <c r="G20" i="9"/>
  <c r="G19" i="9"/>
  <c r="G18" i="9"/>
  <c r="G17" i="9"/>
  <c r="G16" i="9"/>
  <c r="G14" i="9"/>
  <c r="G13" i="9"/>
  <c r="G12" i="9"/>
  <c r="G11" i="9"/>
  <c r="G10" i="9"/>
  <c r="A7" i="9"/>
  <c r="G12" i="4"/>
  <c r="G13" i="4"/>
  <c r="G14" i="4"/>
  <c r="G15" i="4"/>
  <c r="G11" i="4"/>
  <c r="H14" i="4" l="1"/>
  <c r="H11" i="4"/>
  <c r="B4" i="4"/>
  <c r="B3" i="4"/>
  <c r="I10" i="2"/>
  <c r="T10" i="2" s="1"/>
  <c r="I11" i="2"/>
  <c r="P11" i="2" s="1"/>
  <c r="I12" i="2"/>
  <c r="P12" i="2" s="1"/>
  <c r="I14" i="2"/>
  <c r="T14" i="2" s="1"/>
  <c r="I9" i="2"/>
  <c r="O10" i="2"/>
  <c r="O11" i="2"/>
  <c r="O12" i="2"/>
  <c r="O14" i="2"/>
  <c r="H9" i="2"/>
  <c r="S12" i="2"/>
  <c r="S14" i="2"/>
  <c r="G9" i="2"/>
  <c r="R10" i="2"/>
  <c r="R11" i="2"/>
  <c r="R12" i="2"/>
  <c r="F9" i="2"/>
  <c r="E9" i="2"/>
  <c r="Q10" i="2"/>
  <c r="Q11" i="2"/>
  <c r="Q12" i="2"/>
  <c r="Q14" i="2"/>
  <c r="D9" i="2"/>
  <c r="C9" i="2"/>
  <c r="A9" i="2"/>
  <c r="H9" i="1"/>
  <c r="H7" i="1"/>
  <c r="H6" i="1"/>
  <c r="H5" i="1"/>
  <c r="C9" i="1"/>
  <c r="C8" i="1"/>
  <c r="T11" i="2" l="1"/>
  <c r="R14" i="2"/>
  <c r="U14" i="2" s="1"/>
  <c r="V14" i="2" s="1"/>
  <c r="T12" i="2"/>
  <c r="U12" i="2" s="1"/>
  <c r="V12" i="2" s="1"/>
  <c r="P10" i="2"/>
  <c r="S11" i="2"/>
  <c r="S10" i="2"/>
  <c r="U10" i="2" s="1"/>
  <c r="V10" i="2" s="1"/>
  <c r="P14" i="2"/>
  <c r="G26" i="1"/>
  <c r="A26" i="1"/>
  <c r="G25" i="1"/>
  <c r="L9" i="2"/>
  <c r="T9" i="2"/>
  <c r="O9" i="2"/>
  <c r="U11" i="2" l="1"/>
  <c r="V11" i="2" s="1"/>
  <c r="P9" i="2"/>
  <c r="Q9" i="2"/>
  <c r="S9" i="2"/>
  <c r="R9" i="2"/>
  <c r="U9" i="2" l="1"/>
  <c r="V9" i="2" s="1"/>
  <c r="V15" i="2" s="1"/>
  <c r="G28" i="9" s="1"/>
  <c r="I28" i="9" s="1"/>
  <c r="I38" i="9" s="1"/>
  <c r="I39" i="9" s="1"/>
  <c r="A25" i="1" l="1"/>
  <c r="G18" i="4" l="1"/>
  <c r="C9" i="4"/>
  <c r="V16" i="2"/>
</calcChain>
</file>

<file path=xl/sharedStrings.xml><?xml version="1.0" encoding="utf-8"?>
<sst xmlns="http://schemas.openxmlformats.org/spreadsheetml/2006/main" count="247" uniqueCount="145">
  <si>
    <t>PENILAIAN CAPAIAN SASARAN KERJA</t>
  </si>
  <si>
    <t>PEGAWAI NEGERI SIPIL</t>
  </si>
  <si>
    <t>NO</t>
  </si>
  <si>
    <t>I. KEGIATAN TUGAS JABATAN</t>
  </si>
  <si>
    <t>AK</t>
  </si>
  <si>
    <t>TARGET</t>
  </si>
  <si>
    <t>REALISASI</t>
  </si>
  <si>
    <t>PENGHITUNGAN</t>
  </si>
  <si>
    <t>NILAI CAPAIAN SKP</t>
  </si>
  <si>
    <t>Kuant/ Output</t>
  </si>
  <si>
    <t>Kual/  Mutu</t>
  </si>
  <si>
    <t>Waktu</t>
  </si>
  <si>
    <t>Biaya</t>
  </si>
  <si>
    <t>aspek kuantitas</t>
  </si>
  <si>
    <t>aspek kualitas</t>
  </si>
  <si>
    <t>Aspek waktu</t>
  </si>
  <si>
    <t>aspek Biaya</t>
  </si>
  <si>
    <t>Nilai Capaian SKP</t>
  </si>
  <si>
    <t>Pejabat Penilai,</t>
  </si>
  <si>
    <t>FORMULIR SASARAN KERJA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</si>
  <si>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</si>
  <si>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</si>
  <si>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</si>
  <si>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</si>
  <si>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</si>
  <si>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</si>
  <si>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</si>
  <si>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</si>
  <si>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KUANT/OUTPUT</t>
  </si>
  <si>
    <t>KUAL/MUTU</t>
  </si>
  <si>
    <t>WAKTU</t>
  </si>
  <si>
    <t>BIAYA</t>
  </si>
  <si>
    <t xml:space="preserve">bulan </t>
  </si>
  <si>
    <t>Pegawai Negeri Sipil Yang Dinilai,</t>
  </si>
  <si>
    <t>Politeknik Negeri Ambon</t>
  </si>
  <si>
    <t>e. Unit Organisasi</t>
  </si>
  <si>
    <t>d. Jabatan/Pekerjaan</t>
  </si>
  <si>
    <t>c. Pangkat/Golongan Ruang</t>
  </si>
  <si>
    <t>b. NIP</t>
  </si>
  <si>
    <t>a. Nama</t>
  </si>
  <si>
    <t>ATASAN PEJABAT PENILAI</t>
  </si>
  <si>
    <t>PEJABAT PENILAI</t>
  </si>
  <si>
    <t>YANG DINILAI</t>
  </si>
  <si>
    <t>DATA SASARAN KINERJA PEGAWAI</t>
  </si>
  <si>
    <t>=</t>
  </si>
  <si>
    <t>Rata-rata</t>
  </si>
  <si>
    <t>8.</t>
  </si>
  <si>
    <t>Jumlah</t>
  </si>
  <si>
    <t>7</t>
  </si>
  <si>
    <t>Kepemimpinan</t>
  </si>
  <si>
    <t>6.</t>
  </si>
  <si>
    <t>Kerjasama</t>
  </si>
  <si>
    <t>5.</t>
  </si>
  <si>
    <t>Disiplin</t>
  </si>
  <si>
    <t>4.</t>
  </si>
  <si>
    <t>Komitmen</t>
  </si>
  <si>
    <t>3.</t>
  </si>
  <si>
    <t>Integritas</t>
  </si>
  <si>
    <t>2.</t>
  </si>
  <si>
    <t>Orientasi Pelayanan</t>
  </si>
  <si>
    <t>1.</t>
  </si>
  <si>
    <t>sebagai berikut :</t>
  </si>
  <si>
    <t>sedangkan penilaian perilaku kerjanya adalah</t>
  </si>
  <si>
    <t>Pejabat Penilai</t>
  </si>
  <si>
    <t>Nama/NIP dan Paraf</t>
  </si>
  <si>
    <t>Uraian</t>
  </si>
  <si>
    <t>Tanggal</t>
  </si>
  <si>
    <t>x 40%</t>
  </si>
  <si>
    <t xml:space="preserve">Nilai Prestasi Kerja = </t>
  </si>
  <si>
    <t>9.</t>
  </si>
  <si>
    <t>x 60%</t>
  </si>
  <si>
    <t xml:space="preserve">a. Sasaran Kinerja PNS (SKP) = </t>
  </si>
  <si>
    <t>JUMLAH</t>
  </si>
  <si>
    <t>UNSUR YANG DINILAI</t>
  </si>
  <si>
    <t>7. KEPUTUSAN ATASAN PEJABAT PENILAI ATAS KEBERATAN</t>
  </si>
  <si>
    <t>8. REKOMENDASI</t>
  </si>
  <si>
    <t>Nama :</t>
  </si>
  <si>
    <t>PENILAIAN PRESTASI KERJA</t>
  </si>
  <si>
    <t>Jangka Waktu Penilaian</t>
  </si>
  <si>
    <t>Nama Pegawai</t>
  </si>
  <si>
    <t>:</t>
  </si>
  <si>
    <t>Pangkat Golongan Ruang</t>
  </si>
  <si>
    <t>POLITEKNIK NEGERI AMBON</t>
  </si>
  <si>
    <t>Jurusan</t>
  </si>
  <si>
    <t>NIP    :</t>
  </si>
  <si>
    <t>JANGKA WAKTU PENILAIAN</t>
  </si>
  <si>
    <t>a.</t>
  </si>
  <si>
    <t>N A M A</t>
  </si>
  <si>
    <t>b.</t>
  </si>
  <si>
    <t>c.</t>
  </si>
  <si>
    <t>Pangkat, golongan ruang</t>
  </si>
  <si>
    <t>d.</t>
  </si>
  <si>
    <t>Jabatan/Pekerjaan</t>
  </si>
  <si>
    <t>e.</t>
  </si>
  <si>
    <t>Unit Organisasi</t>
  </si>
  <si>
    <t>6. TANGGAPAN PEJABAT PENILAI ATAS KEBERATAN</t>
  </si>
  <si>
    <t>Tanggal .........................................................</t>
  </si>
  <si>
    <t>Tanggal .......................................................</t>
  </si>
  <si>
    <t>10.</t>
  </si>
  <si>
    <t>PEGAWAI NEGERI SIPIL YANG</t>
  </si>
  <si>
    <t>BUKU CATATAN PENILAIAN PERILAKU KERJA PNS</t>
  </si>
  <si>
    <t>PEJABAT PENILAI,</t>
  </si>
  <si>
    <t>DINILAI,</t>
  </si>
  <si>
    <t>ATASAN PEJABAT PENILAI,</t>
  </si>
  <si>
    <t>Ir. Julius Buyang, M.T.</t>
  </si>
  <si>
    <t>196006091988111001</t>
  </si>
  <si>
    <t>Pembina Utama Muda, IV/c</t>
  </si>
  <si>
    <t>Wakil Direktur Bidang Akademik</t>
  </si>
  <si>
    <t>sks/smt</t>
  </si>
  <si>
    <t>Kegiatan</t>
  </si>
  <si>
    <t>Melaksanakan unsur penunjang ( tiap kegiatan AK 1)</t>
  </si>
  <si>
    <t>Penata Muda Tingkat I, III/b</t>
  </si>
  <si>
    <t>Melaksanakan Perkuliahan (10 sks Ak 0,5, 2 sks berikutnya 0,25)</t>
  </si>
  <si>
    <t>Melaksanakan Kegiatan Penelitian (Jurnal Nasional  &amp;  Mandiri)</t>
  </si>
  <si>
    <t>Laporan</t>
  </si>
  <si>
    <t>Januari s/d Desember 2017</t>
  </si>
  <si>
    <t>TAHUN 2017</t>
  </si>
  <si>
    <t xml:space="preserve"> 4 Januari 2017</t>
  </si>
  <si>
    <t>Ambon, 31 Desember 2017</t>
  </si>
  <si>
    <t>Jangka Waktu Penilaian : 4 Januari sampai dengan 31 Desember 2017</t>
  </si>
  <si>
    <t>4 Januari 2017 s/d</t>
  </si>
  <si>
    <t>31 Desember 2017</t>
  </si>
  <si>
    <t>Penilaian SKP sampai dengan akhir Desember 2017 =</t>
  </si>
  <si>
    <t>DIBUAT TANGGAL, 31 DESEMBER 2017</t>
  </si>
  <si>
    <t>DITERIMA TANGGAL, 4 JANUARI 2018</t>
  </si>
  <si>
    <t>DITERIMA TANGGAL, 6  JANUARI 2018</t>
  </si>
  <si>
    <t>Dosen</t>
  </si>
  <si>
    <t>196907261992031001</t>
  </si>
  <si>
    <t>Pembina Tingkat I, IV/b</t>
  </si>
  <si>
    <t>Ketua Jurusan Teknik Elektro</t>
  </si>
  <si>
    <t>Teknik Elektro</t>
  </si>
  <si>
    <t>Melakukan Pengabdian kepada Masyarakat (Setiap Laporan AK 1)</t>
  </si>
  <si>
    <t>Menulis Buku Ajar (Tiap Kegiatan AK 1)</t>
  </si>
  <si>
    <t>Unsur Pelaksanaan Pendidikan</t>
  </si>
  <si>
    <t>Unsur Penunjang</t>
  </si>
  <si>
    <t>199003282015042002</t>
  </si>
  <si>
    <t>Politeknik Negeri Ambon -MARSELIN JAMLAAY, ST.,MT</t>
  </si>
  <si>
    <t>JURUSAN TEKNIK ELEKTRO</t>
  </si>
  <si>
    <t>7.</t>
  </si>
  <si>
    <t>NILAI PRESTASI KERJA</t>
  </si>
  <si>
    <t>b. Prilaku Kerja</t>
  </si>
  <si>
    <t>KEBERATAN DARI PEGAWAI NEGERI SIPIL</t>
  </si>
  <si>
    <t>YANG DINILAI (APABILA ADA)</t>
  </si>
  <si>
    <t>Marselin Jamlaay, S.T., M.T</t>
  </si>
  <si>
    <t>Marceau A.F. Haurissa, S.T., M.Eng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</si>
</sst>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Bauhaus 93"/>
      <family val="5"/>
    </font>
    <font>
      <i/>
      <sz val="10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quotePrefix="1"/>
    <xf numFmtId="0" fontId="8" fillId="0" borderId="0" xfId="0" applyFont="1"/>
    <xf numFmtId="0" fontId="0" fillId="0" borderId="34" xfId="0" applyBorder="1"/>
    <xf numFmtId="0" fontId="0" fillId="0" borderId="35" xfId="0" applyBorder="1"/>
    <xf numFmtId="0" fontId="0" fillId="0" borderId="16" xfId="0" applyBorder="1"/>
    <xf numFmtId="43" fontId="9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12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43" fontId="12" fillId="0" borderId="33" xfId="0" applyNumberFormat="1" applyFont="1" applyBorder="1" applyAlignment="1">
      <alignment horizontal="center" vertical="top"/>
    </xf>
    <xf numFmtId="0" fontId="5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3" fontId="12" fillId="0" borderId="3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12" fillId="0" borderId="16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43" fontId="13" fillId="0" borderId="31" xfId="0" applyNumberFormat="1" applyFont="1" applyBorder="1" applyAlignment="1">
      <alignment horizontal="left" vertical="top"/>
    </xf>
    <xf numFmtId="0" fontId="5" fillId="0" borderId="31" xfId="0" applyFont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31" xfId="0" applyFont="1" applyBorder="1"/>
    <xf numFmtId="0" fontId="15" fillId="0" borderId="31" xfId="0" applyFont="1" applyBorder="1"/>
    <xf numFmtId="0" fontId="8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10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vertical="center"/>
    </xf>
    <xf numFmtId="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1" fontId="16" fillId="0" borderId="0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/>
    </xf>
    <xf numFmtId="9" fontId="22" fillId="0" borderId="5" xfId="0" applyNumberFormat="1" applyFont="1" applyBorder="1" applyAlignment="1">
      <alignment horizontal="center" vertical="center"/>
    </xf>
    <xf numFmtId="41" fontId="22" fillId="0" borderId="5" xfId="2" applyFont="1" applyBorder="1" applyAlignment="1">
      <alignment horizontal="center" vertical="center"/>
    </xf>
    <xf numFmtId="41" fontId="22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9" fontId="22" fillId="0" borderId="8" xfId="0" applyNumberFormat="1" applyFont="1" applyBorder="1" applyAlignment="1">
      <alignment horizontal="center" vertical="center"/>
    </xf>
    <xf numFmtId="43" fontId="23" fillId="0" borderId="6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43" fontId="15" fillId="0" borderId="5" xfId="1" applyFont="1" applyBorder="1" applyAlignment="1">
      <alignment vertical="center"/>
    </xf>
    <xf numFmtId="43" fontId="11" fillId="0" borderId="5" xfId="1" applyFont="1" applyBorder="1" applyAlignment="1">
      <alignment vertical="center"/>
    </xf>
    <xf numFmtId="43" fontId="11" fillId="0" borderId="8" xfId="0" quotePrefix="1" applyNumberFormat="1" applyFont="1" applyBorder="1" applyAlignment="1">
      <alignment vertical="center"/>
    </xf>
    <xf numFmtId="0" fontId="5" fillId="0" borderId="31" xfId="0" quotePrefix="1" applyFont="1" applyBorder="1" applyAlignment="1">
      <alignment horizontal="left" vertical="top"/>
    </xf>
    <xf numFmtId="0" fontId="22" fillId="0" borderId="1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1" fontId="3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25" fillId="0" borderId="0" xfId="0" applyFont="1" applyBorder="1"/>
    <xf numFmtId="0" fontId="3" fillId="0" borderId="34" xfId="0" applyFont="1" applyBorder="1" applyAlignment="1">
      <alignment horizontal="left" vertical="center" wrapText="1"/>
    </xf>
    <xf numFmtId="166" fontId="26" fillId="0" borderId="13" xfId="0" quotePrefix="1" applyNumberFormat="1" applyFont="1" applyBorder="1" applyAlignment="1">
      <alignment horizontal="center" vertical="center"/>
    </xf>
    <xf numFmtId="43" fontId="27" fillId="0" borderId="0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0" xfId="0" applyFont="1" applyBorder="1" applyAlignment="1">
      <alignment horizontal="center" vertical="top"/>
    </xf>
    <xf numFmtId="43" fontId="27" fillId="0" borderId="0" xfId="1" quotePrefix="1" applyFont="1" applyBorder="1" applyAlignment="1">
      <alignment horizontal="right" vertical="center"/>
    </xf>
    <xf numFmtId="0" fontId="27" fillId="0" borderId="30" xfId="0" applyFont="1" applyBorder="1" applyAlignment="1">
      <alignment vertical="top"/>
    </xf>
    <xf numFmtId="0" fontId="27" fillId="0" borderId="26" xfId="0" applyFont="1" applyBorder="1" applyAlignment="1">
      <alignment horizontal="left" vertical="center"/>
    </xf>
    <xf numFmtId="0" fontId="27" fillId="0" borderId="30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6" fillId="0" borderId="0" xfId="0" applyFont="1" applyBorder="1"/>
    <xf numFmtId="43" fontId="29" fillId="0" borderId="35" xfId="1" applyNumberFormat="1" applyFont="1" applyBorder="1" applyAlignment="1">
      <alignment vertical="center"/>
    </xf>
    <xf numFmtId="43" fontId="27" fillId="0" borderId="27" xfId="1" applyNumberFormat="1" applyFont="1" applyBorder="1" applyAlignment="1">
      <alignment vertical="center"/>
    </xf>
    <xf numFmtId="0" fontId="18" fillId="2" borderId="0" xfId="0" applyFont="1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31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8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26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9" fontId="3" fillId="0" borderId="4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1" fontId="3" fillId="0" borderId="55" xfId="0" applyNumberFormat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17" xfId="0" applyBorder="1"/>
    <xf numFmtId="0" fontId="0" fillId="0" borderId="27" xfId="0" applyBorder="1"/>
    <xf numFmtId="0" fontId="8" fillId="0" borderId="27" xfId="0" quotePrefix="1" applyFont="1" applyBorder="1" applyAlignment="1">
      <alignment horizontal="center"/>
    </xf>
    <xf numFmtId="0" fontId="0" fillId="0" borderId="18" xfId="0" applyBorder="1"/>
    <xf numFmtId="0" fontId="0" fillId="0" borderId="0" xfId="0" applyFont="1" applyBorder="1"/>
    <xf numFmtId="0" fontId="8" fillId="0" borderId="10" xfId="0" applyFont="1" applyBorder="1" applyAlignment="1">
      <alignment vertical="center"/>
    </xf>
    <xf numFmtId="0" fontId="0" fillId="0" borderId="30" xfId="0" applyFont="1" applyBorder="1"/>
    <xf numFmtId="0" fontId="0" fillId="0" borderId="33" xfId="0" applyFont="1" applyBorder="1"/>
    <xf numFmtId="0" fontId="8" fillId="0" borderId="8" xfId="0" applyFont="1" applyBorder="1"/>
    <xf numFmtId="0" fontId="9" fillId="0" borderId="10" xfId="0" applyFont="1" applyBorder="1" applyAlignment="1">
      <alignment vertical="center"/>
    </xf>
    <xf numFmtId="0" fontId="30" fillId="0" borderId="5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vertical="center"/>
    </xf>
    <xf numFmtId="0" fontId="11" fillId="0" borderId="10" xfId="0" quotePrefix="1" applyFont="1" applyBorder="1" applyAlignment="1">
      <alignment vertical="center"/>
    </xf>
    <xf numFmtId="0" fontId="8" fillId="0" borderId="25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/>
    </xf>
    <xf numFmtId="0" fontId="0" fillId="0" borderId="17" xfId="0" applyFont="1" applyBorder="1"/>
    <xf numFmtId="0" fontId="0" fillId="0" borderId="27" xfId="0" applyFont="1" applyBorder="1"/>
    <xf numFmtId="0" fontId="0" fillId="0" borderId="26" xfId="0" applyFont="1" applyBorder="1"/>
    <xf numFmtId="0" fontId="8" fillId="0" borderId="31" xfId="0" applyFont="1" applyBorder="1" applyAlignment="1">
      <alignment horizontal="left" vertical="center"/>
    </xf>
    <xf numFmtId="0" fontId="0" fillId="0" borderId="16" xfId="0" applyFont="1" applyBorder="1"/>
    <xf numFmtId="0" fontId="0" fillId="0" borderId="31" xfId="0" applyFont="1" applyBorder="1"/>
    <xf numFmtId="0" fontId="0" fillId="0" borderId="18" xfId="0" applyFont="1" applyBorder="1"/>
    <xf numFmtId="0" fontId="0" fillId="0" borderId="35" xfId="0" applyFont="1" applyBorder="1"/>
    <xf numFmtId="43" fontId="15" fillId="0" borderId="5" xfId="1" quotePrefix="1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30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3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left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0" xfId="0" quotePrefix="1" applyFont="1" applyBorder="1" applyAlignment="1">
      <alignment vertical="center"/>
    </xf>
    <xf numFmtId="0" fontId="15" fillId="0" borderId="50" xfId="0" quotePrefix="1" applyFont="1" applyBorder="1" applyAlignment="1">
      <alignment vertical="center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0" fillId="3" borderId="7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16" xfId="0" quotePrefix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14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25" xfId="0" quotePrefix="1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6" fontId="11" fillId="0" borderId="25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35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3" fontId="9" fillId="0" borderId="5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9" fillId="0" borderId="17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5" xfId="0" applyFont="1" applyBorder="1" applyAlignment="1">
      <alignment horizontal="right" vertical="top" wrapText="1"/>
    </xf>
    <xf numFmtId="0" fontId="15" fillId="0" borderId="3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1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187778</xdr:colOff>
      <xdr:row>1</xdr:row>
      <xdr:rowOff>168729</xdr:rowOff>
    </xdr:from>
    <xdr:to>
      <xdr:col>7</xdr:col>
      <xdr:colOff>359228</xdr:colOff>
      <xdr:row>5</xdr:row>
      <xdr:rowOff>109847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707" y="372836"/>
          <a:ext cx="783771" cy="7575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150798</xdr:colOff>
      <xdr:row>5</xdr:row>
      <xdr:rowOff>230187</xdr:rowOff>
    </xdr:from>
    <xdr:to>
      <xdr:col>22</xdr:col>
      <xdr:colOff>928687</xdr:colOff>
      <xdr:row>11</xdr:row>
      <xdr:rowOff>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10675923" y="1106487"/>
          <a:ext cx="215914" cy="1598613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842531</xdr:colOff>
      <xdr:row>0</xdr:row>
      <xdr:rowOff>0</xdr:rowOff>
    </xdr:from>
    <xdr:to>
      <xdr:col>5</xdr:col>
      <xdr:colOff>1362075</xdr:colOff>
      <xdr:row>2</xdr:row>
      <xdr:rowOff>118031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456" y="0"/>
          <a:ext cx="519544" cy="441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70" zoomScaleNormal="70" workbookViewId="0">
      <selection activeCell="G14" sqref="G14"/>
    </sheetView>
  </sheetViews>
  <sheetFormatPr defaultRowHeight="30" customHeight="1" x14ac:dyDescent="0.25"/>
  <cols>
    <col min="1" max="1" width="4.42578125" customWidth="1"/>
    <col min="2" max="2" width="52.85546875" customWidth="1"/>
    <col min="3" max="3" width="68.85546875" customWidth="1"/>
    <col min="252" max="252" width="2.28515625" customWidth="1"/>
    <col min="253" max="253" width="36.7109375" customWidth="1"/>
    <col min="254" max="254" width="37.5703125" customWidth="1"/>
    <col min="255" max="255" width="3.5703125" customWidth="1"/>
    <col min="256" max="256" width="3" customWidth="1"/>
    <col min="257" max="257" width="27.5703125" customWidth="1"/>
    <col min="258" max="258" width="44.28515625" customWidth="1"/>
    <col min="508" max="508" width="2.28515625" customWidth="1"/>
    <col min="509" max="509" width="36.7109375" customWidth="1"/>
    <col min="510" max="510" width="37.5703125" customWidth="1"/>
    <col min="511" max="511" width="3.5703125" customWidth="1"/>
    <col min="512" max="512" width="3" customWidth="1"/>
    <col min="513" max="513" width="27.5703125" customWidth="1"/>
    <col min="514" max="514" width="44.28515625" customWidth="1"/>
    <col min="764" max="764" width="2.28515625" customWidth="1"/>
    <col min="765" max="765" width="36.7109375" customWidth="1"/>
    <col min="766" max="766" width="37.5703125" customWidth="1"/>
    <col min="767" max="767" width="3.5703125" customWidth="1"/>
    <col min="768" max="768" width="3" customWidth="1"/>
    <col min="769" max="769" width="27.5703125" customWidth="1"/>
    <col min="770" max="770" width="44.28515625" customWidth="1"/>
    <col min="1020" max="1020" width="2.28515625" customWidth="1"/>
    <col min="1021" max="1021" width="36.7109375" customWidth="1"/>
    <col min="1022" max="1022" width="37.5703125" customWidth="1"/>
    <col min="1023" max="1023" width="3.5703125" customWidth="1"/>
    <col min="1024" max="1024" width="3" customWidth="1"/>
    <col min="1025" max="1025" width="27.5703125" customWidth="1"/>
    <col min="1026" max="1026" width="44.28515625" customWidth="1"/>
    <col min="1276" max="1276" width="2.28515625" customWidth="1"/>
    <col min="1277" max="1277" width="36.7109375" customWidth="1"/>
    <col min="1278" max="1278" width="37.5703125" customWidth="1"/>
    <col min="1279" max="1279" width="3.5703125" customWidth="1"/>
    <col min="1280" max="1280" width="3" customWidth="1"/>
    <col min="1281" max="1281" width="27.5703125" customWidth="1"/>
    <col min="1282" max="1282" width="44.28515625" customWidth="1"/>
    <col min="1532" max="1532" width="2.28515625" customWidth="1"/>
    <col min="1533" max="1533" width="36.7109375" customWidth="1"/>
    <col min="1534" max="1534" width="37.5703125" customWidth="1"/>
    <col min="1535" max="1535" width="3.5703125" customWidth="1"/>
    <col min="1536" max="1536" width="3" customWidth="1"/>
    <col min="1537" max="1537" width="27.5703125" customWidth="1"/>
    <col min="1538" max="1538" width="44.28515625" customWidth="1"/>
    <col min="1788" max="1788" width="2.28515625" customWidth="1"/>
    <col min="1789" max="1789" width="36.7109375" customWidth="1"/>
    <col min="1790" max="1790" width="37.5703125" customWidth="1"/>
    <col min="1791" max="1791" width="3.5703125" customWidth="1"/>
    <col min="1792" max="1792" width="3" customWidth="1"/>
    <col min="1793" max="1793" width="27.5703125" customWidth="1"/>
    <col min="1794" max="1794" width="44.28515625" customWidth="1"/>
    <col min="2044" max="2044" width="2.28515625" customWidth="1"/>
    <col min="2045" max="2045" width="36.7109375" customWidth="1"/>
    <col min="2046" max="2046" width="37.5703125" customWidth="1"/>
    <col min="2047" max="2047" width="3.5703125" customWidth="1"/>
    <col min="2048" max="2048" width="3" customWidth="1"/>
    <col min="2049" max="2049" width="27.5703125" customWidth="1"/>
    <col min="2050" max="2050" width="44.28515625" customWidth="1"/>
    <col min="2300" max="2300" width="2.28515625" customWidth="1"/>
    <col min="2301" max="2301" width="36.7109375" customWidth="1"/>
    <col min="2302" max="2302" width="37.5703125" customWidth="1"/>
    <col min="2303" max="2303" width="3.5703125" customWidth="1"/>
    <col min="2304" max="2304" width="3" customWidth="1"/>
    <col min="2305" max="2305" width="27.5703125" customWidth="1"/>
    <col min="2306" max="2306" width="44.28515625" customWidth="1"/>
    <col min="2556" max="2556" width="2.28515625" customWidth="1"/>
    <col min="2557" max="2557" width="36.7109375" customWidth="1"/>
    <col min="2558" max="2558" width="37.5703125" customWidth="1"/>
    <col min="2559" max="2559" width="3.5703125" customWidth="1"/>
    <col min="2560" max="2560" width="3" customWidth="1"/>
    <col min="2561" max="2561" width="27.5703125" customWidth="1"/>
    <col min="2562" max="2562" width="44.28515625" customWidth="1"/>
    <col min="2812" max="2812" width="2.28515625" customWidth="1"/>
    <col min="2813" max="2813" width="36.7109375" customWidth="1"/>
    <col min="2814" max="2814" width="37.5703125" customWidth="1"/>
    <col min="2815" max="2815" width="3.5703125" customWidth="1"/>
    <col min="2816" max="2816" width="3" customWidth="1"/>
    <col min="2817" max="2817" width="27.5703125" customWidth="1"/>
    <col min="2818" max="2818" width="44.28515625" customWidth="1"/>
    <col min="3068" max="3068" width="2.28515625" customWidth="1"/>
    <col min="3069" max="3069" width="36.7109375" customWidth="1"/>
    <col min="3070" max="3070" width="37.5703125" customWidth="1"/>
    <col min="3071" max="3071" width="3.5703125" customWidth="1"/>
    <col min="3072" max="3072" width="3" customWidth="1"/>
    <col min="3073" max="3073" width="27.5703125" customWidth="1"/>
    <col min="3074" max="3074" width="44.28515625" customWidth="1"/>
    <col min="3324" max="3324" width="2.28515625" customWidth="1"/>
    <col min="3325" max="3325" width="36.7109375" customWidth="1"/>
    <col min="3326" max="3326" width="37.5703125" customWidth="1"/>
    <col min="3327" max="3327" width="3.5703125" customWidth="1"/>
    <col min="3328" max="3328" width="3" customWidth="1"/>
    <col min="3329" max="3329" width="27.5703125" customWidth="1"/>
    <col min="3330" max="3330" width="44.28515625" customWidth="1"/>
    <col min="3580" max="3580" width="2.28515625" customWidth="1"/>
    <col min="3581" max="3581" width="36.7109375" customWidth="1"/>
    <col min="3582" max="3582" width="37.5703125" customWidth="1"/>
    <col min="3583" max="3583" width="3.5703125" customWidth="1"/>
    <col min="3584" max="3584" width="3" customWidth="1"/>
    <col min="3585" max="3585" width="27.5703125" customWidth="1"/>
    <col min="3586" max="3586" width="44.28515625" customWidth="1"/>
    <col min="3836" max="3836" width="2.28515625" customWidth="1"/>
    <col min="3837" max="3837" width="36.7109375" customWidth="1"/>
    <col min="3838" max="3838" width="37.5703125" customWidth="1"/>
    <col min="3839" max="3839" width="3.5703125" customWidth="1"/>
    <col min="3840" max="3840" width="3" customWidth="1"/>
    <col min="3841" max="3841" width="27.5703125" customWidth="1"/>
    <col min="3842" max="3842" width="44.28515625" customWidth="1"/>
    <col min="4092" max="4092" width="2.28515625" customWidth="1"/>
    <col min="4093" max="4093" width="36.7109375" customWidth="1"/>
    <col min="4094" max="4094" width="37.5703125" customWidth="1"/>
    <col min="4095" max="4095" width="3.5703125" customWidth="1"/>
    <col min="4096" max="4096" width="3" customWidth="1"/>
    <col min="4097" max="4097" width="27.5703125" customWidth="1"/>
    <col min="4098" max="4098" width="44.28515625" customWidth="1"/>
    <col min="4348" max="4348" width="2.28515625" customWidth="1"/>
    <col min="4349" max="4349" width="36.7109375" customWidth="1"/>
    <col min="4350" max="4350" width="37.5703125" customWidth="1"/>
    <col min="4351" max="4351" width="3.5703125" customWidth="1"/>
    <col min="4352" max="4352" width="3" customWidth="1"/>
    <col min="4353" max="4353" width="27.5703125" customWidth="1"/>
    <col min="4354" max="4354" width="44.28515625" customWidth="1"/>
    <col min="4604" max="4604" width="2.28515625" customWidth="1"/>
    <col min="4605" max="4605" width="36.7109375" customWidth="1"/>
    <col min="4606" max="4606" width="37.5703125" customWidth="1"/>
    <col min="4607" max="4607" width="3.5703125" customWidth="1"/>
    <col min="4608" max="4608" width="3" customWidth="1"/>
    <col min="4609" max="4609" width="27.5703125" customWidth="1"/>
    <col min="4610" max="4610" width="44.28515625" customWidth="1"/>
    <col min="4860" max="4860" width="2.28515625" customWidth="1"/>
    <col min="4861" max="4861" width="36.7109375" customWidth="1"/>
    <col min="4862" max="4862" width="37.5703125" customWidth="1"/>
    <col min="4863" max="4863" width="3.5703125" customWidth="1"/>
    <col min="4864" max="4864" width="3" customWidth="1"/>
    <col min="4865" max="4865" width="27.5703125" customWidth="1"/>
    <col min="4866" max="4866" width="44.28515625" customWidth="1"/>
    <col min="5116" max="5116" width="2.28515625" customWidth="1"/>
    <col min="5117" max="5117" width="36.7109375" customWidth="1"/>
    <col min="5118" max="5118" width="37.5703125" customWidth="1"/>
    <col min="5119" max="5119" width="3.5703125" customWidth="1"/>
    <col min="5120" max="5120" width="3" customWidth="1"/>
    <col min="5121" max="5121" width="27.5703125" customWidth="1"/>
    <col min="5122" max="5122" width="44.28515625" customWidth="1"/>
    <col min="5372" max="5372" width="2.28515625" customWidth="1"/>
    <col min="5373" max="5373" width="36.7109375" customWidth="1"/>
    <col min="5374" max="5374" width="37.5703125" customWidth="1"/>
    <col min="5375" max="5375" width="3.5703125" customWidth="1"/>
    <col min="5376" max="5376" width="3" customWidth="1"/>
    <col min="5377" max="5377" width="27.5703125" customWidth="1"/>
    <col min="5378" max="5378" width="44.28515625" customWidth="1"/>
    <col min="5628" max="5628" width="2.28515625" customWidth="1"/>
    <col min="5629" max="5629" width="36.7109375" customWidth="1"/>
    <col min="5630" max="5630" width="37.5703125" customWidth="1"/>
    <col min="5631" max="5631" width="3.5703125" customWidth="1"/>
    <col min="5632" max="5632" width="3" customWidth="1"/>
    <col min="5633" max="5633" width="27.5703125" customWidth="1"/>
    <col min="5634" max="5634" width="44.28515625" customWidth="1"/>
    <col min="5884" max="5884" width="2.28515625" customWidth="1"/>
    <col min="5885" max="5885" width="36.7109375" customWidth="1"/>
    <col min="5886" max="5886" width="37.5703125" customWidth="1"/>
    <col min="5887" max="5887" width="3.5703125" customWidth="1"/>
    <col min="5888" max="5888" width="3" customWidth="1"/>
    <col min="5889" max="5889" width="27.5703125" customWidth="1"/>
    <col min="5890" max="5890" width="44.28515625" customWidth="1"/>
    <col min="6140" max="6140" width="2.28515625" customWidth="1"/>
    <col min="6141" max="6141" width="36.7109375" customWidth="1"/>
    <col min="6142" max="6142" width="37.5703125" customWidth="1"/>
    <col min="6143" max="6143" width="3.5703125" customWidth="1"/>
    <col min="6144" max="6144" width="3" customWidth="1"/>
    <col min="6145" max="6145" width="27.5703125" customWidth="1"/>
    <col min="6146" max="6146" width="44.28515625" customWidth="1"/>
    <col min="6396" max="6396" width="2.28515625" customWidth="1"/>
    <col min="6397" max="6397" width="36.7109375" customWidth="1"/>
    <col min="6398" max="6398" width="37.5703125" customWidth="1"/>
    <col min="6399" max="6399" width="3.5703125" customWidth="1"/>
    <col min="6400" max="6400" width="3" customWidth="1"/>
    <col min="6401" max="6401" width="27.5703125" customWidth="1"/>
    <col min="6402" max="6402" width="44.28515625" customWidth="1"/>
    <col min="6652" max="6652" width="2.28515625" customWidth="1"/>
    <col min="6653" max="6653" width="36.7109375" customWidth="1"/>
    <col min="6654" max="6654" width="37.5703125" customWidth="1"/>
    <col min="6655" max="6655" width="3.5703125" customWidth="1"/>
    <col min="6656" max="6656" width="3" customWidth="1"/>
    <col min="6657" max="6657" width="27.5703125" customWidth="1"/>
    <col min="6658" max="6658" width="44.28515625" customWidth="1"/>
    <col min="6908" max="6908" width="2.28515625" customWidth="1"/>
    <col min="6909" max="6909" width="36.7109375" customWidth="1"/>
    <col min="6910" max="6910" width="37.5703125" customWidth="1"/>
    <col min="6911" max="6911" width="3.5703125" customWidth="1"/>
    <col min="6912" max="6912" width="3" customWidth="1"/>
    <col min="6913" max="6913" width="27.5703125" customWidth="1"/>
    <col min="6914" max="6914" width="44.28515625" customWidth="1"/>
    <col min="7164" max="7164" width="2.28515625" customWidth="1"/>
    <col min="7165" max="7165" width="36.7109375" customWidth="1"/>
    <col min="7166" max="7166" width="37.5703125" customWidth="1"/>
    <col min="7167" max="7167" width="3.5703125" customWidth="1"/>
    <col min="7168" max="7168" width="3" customWidth="1"/>
    <col min="7169" max="7169" width="27.5703125" customWidth="1"/>
    <col min="7170" max="7170" width="44.28515625" customWidth="1"/>
    <col min="7420" max="7420" width="2.28515625" customWidth="1"/>
    <col min="7421" max="7421" width="36.7109375" customWidth="1"/>
    <col min="7422" max="7422" width="37.5703125" customWidth="1"/>
    <col min="7423" max="7423" width="3.5703125" customWidth="1"/>
    <col min="7424" max="7424" width="3" customWidth="1"/>
    <col min="7425" max="7425" width="27.5703125" customWidth="1"/>
    <col min="7426" max="7426" width="44.28515625" customWidth="1"/>
    <col min="7676" max="7676" width="2.28515625" customWidth="1"/>
    <col min="7677" max="7677" width="36.7109375" customWidth="1"/>
    <col min="7678" max="7678" width="37.5703125" customWidth="1"/>
    <col min="7679" max="7679" width="3.5703125" customWidth="1"/>
    <col min="7680" max="7680" width="3" customWidth="1"/>
    <col min="7681" max="7681" width="27.5703125" customWidth="1"/>
    <col min="7682" max="7682" width="44.28515625" customWidth="1"/>
    <col min="7932" max="7932" width="2.28515625" customWidth="1"/>
    <col min="7933" max="7933" width="36.7109375" customWidth="1"/>
    <col min="7934" max="7934" width="37.5703125" customWidth="1"/>
    <col min="7935" max="7935" width="3.5703125" customWidth="1"/>
    <col min="7936" max="7936" width="3" customWidth="1"/>
    <col min="7937" max="7937" width="27.5703125" customWidth="1"/>
    <col min="7938" max="7938" width="44.28515625" customWidth="1"/>
    <col min="8188" max="8188" width="2.28515625" customWidth="1"/>
    <col min="8189" max="8189" width="36.7109375" customWidth="1"/>
    <col min="8190" max="8190" width="37.5703125" customWidth="1"/>
    <col min="8191" max="8191" width="3.5703125" customWidth="1"/>
    <col min="8192" max="8192" width="3" customWidth="1"/>
    <col min="8193" max="8193" width="27.5703125" customWidth="1"/>
    <col min="8194" max="8194" width="44.28515625" customWidth="1"/>
    <col min="8444" max="8444" width="2.28515625" customWidth="1"/>
    <col min="8445" max="8445" width="36.7109375" customWidth="1"/>
    <col min="8446" max="8446" width="37.5703125" customWidth="1"/>
    <col min="8447" max="8447" width="3.5703125" customWidth="1"/>
    <col min="8448" max="8448" width="3" customWidth="1"/>
    <col min="8449" max="8449" width="27.5703125" customWidth="1"/>
    <col min="8450" max="8450" width="44.28515625" customWidth="1"/>
    <col min="8700" max="8700" width="2.28515625" customWidth="1"/>
    <col min="8701" max="8701" width="36.7109375" customWidth="1"/>
    <col min="8702" max="8702" width="37.5703125" customWidth="1"/>
    <col min="8703" max="8703" width="3.5703125" customWidth="1"/>
    <col min="8704" max="8704" width="3" customWidth="1"/>
    <col min="8705" max="8705" width="27.5703125" customWidth="1"/>
    <col min="8706" max="8706" width="44.28515625" customWidth="1"/>
    <col min="8956" max="8956" width="2.28515625" customWidth="1"/>
    <col min="8957" max="8957" width="36.7109375" customWidth="1"/>
    <col min="8958" max="8958" width="37.5703125" customWidth="1"/>
    <col min="8959" max="8959" width="3.5703125" customWidth="1"/>
    <col min="8960" max="8960" width="3" customWidth="1"/>
    <col min="8961" max="8961" width="27.5703125" customWidth="1"/>
    <col min="8962" max="8962" width="44.28515625" customWidth="1"/>
    <col min="9212" max="9212" width="2.28515625" customWidth="1"/>
    <col min="9213" max="9213" width="36.7109375" customWidth="1"/>
    <col min="9214" max="9214" width="37.5703125" customWidth="1"/>
    <col min="9215" max="9215" width="3.5703125" customWidth="1"/>
    <col min="9216" max="9216" width="3" customWidth="1"/>
    <col min="9217" max="9217" width="27.5703125" customWidth="1"/>
    <col min="9218" max="9218" width="44.28515625" customWidth="1"/>
    <col min="9468" max="9468" width="2.28515625" customWidth="1"/>
    <col min="9469" max="9469" width="36.7109375" customWidth="1"/>
    <col min="9470" max="9470" width="37.5703125" customWidth="1"/>
    <col min="9471" max="9471" width="3.5703125" customWidth="1"/>
    <col min="9472" max="9472" width="3" customWidth="1"/>
    <col min="9473" max="9473" width="27.5703125" customWidth="1"/>
    <col min="9474" max="9474" width="44.28515625" customWidth="1"/>
    <col min="9724" max="9724" width="2.28515625" customWidth="1"/>
    <col min="9725" max="9725" width="36.7109375" customWidth="1"/>
    <col min="9726" max="9726" width="37.5703125" customWidth="1"/>
    <col min="9727" max="9727" width="3.5703125" customWidth="1"/>
    <col min="9728" max="9728" width="3" customWidth="1"/>
    <col min="9729" max="9729" width="27.5703125" customWidth="1"/>
    <col min="9730" max="9730" width="44.28515625" customWidth="1"/>
    <col min="9980" max="9980" width="2.28515625" customWidth="1"/>
    <col min="9981" max="9981" width="36.7109375" customWidth="1"/>
    <col min="9982" max="9982" width="37.5703125" customWidth="1"/>
    <col min="9983" max="9983" width="3.5703125" customWidth="1"/>
    <col min="9984" max="9984" width="3" customWidth="1"/>
    <col min="9985" max="9985" width="27.5703125" customWidth="1"/>
    <col min="9986" max="9986" width="44.28515625" customWidth="1"/>
    <col min="10236" max="10236" width="2.28515625" customWidth="1"/>
    <col min="10237" max="10237" width="36.7109375" customWidth="1"/>
    <col min="10238" max="10238" width="37.5703125" customWidth="1"/>
    <col min="10239" max="10239" width="3.5703125" customWidth="1"/>
    <col min="10240" max="10240" width="3" customWidth="1"/>
    <col min="10241" max="10241" width="27.5703125" customWidth="1"/>
    <col min="10242" max="10242" width="44.28515625" customWidth="1"/>
    <col min="10492" max="10492" width="2.28515625" customWidth="1"/>
    <col min="10493" max="10493" width="36.7109375" customWidth="1"/>
    <col min="10494" max="10494" width="37.5703125" customWidth="1"/>
    <col min="10495" max="10495" width="3.5703125" customWidth="1"/>
    <col min="10496" max="10496" width="3" customWidth="1"/>
    <col min="10497" max="10497" width="27.5703125" customWidth="1"/>
    <col min="10498" max="10498" width="44.28515625" customWidth="1"/>
    <col min="10748" max="10748" width="2.28515625" customWidth="1"/>
    <col min="10749" max="10749" width="36.7109375" customWidth="1"/>
    <col min="10750" max="10750" width="37.5703125" customWidth="1"/>
    <col min="10751" max="10751" width="3.5703125" customWidth="1"/>
    <col min="10752" max="10752" width="3" customWidth="1"/>
    <col min="10753" max="10753" width="27.5703125" customWidth="1"/>
    <col min="10754" max="10754" width="44.28515625" customWidth="1"/>
    <col min="11004" max="11004" width="2.28515625" customWidth="1"/>
    <col min="11005" max="11005" width="36.7109375" customWidth="1"/>
    <col min="11006" max="11006" width="37.5703125" customWidth="1"/>
    <col min="11007" max="11007" width="3.5703125" customWidth="1"/>
    <col min="11008" max="11008" width="3" customWidth="1"/>
    <col min="11009" max="11009" width="27.5703125" customWidth="1"/>
    <col min="11010" max="11010" width="44.28515625" customWidth="1"/>
    <col min="11260" max="11260" width="2.28515625" customWidth="1"/>
    <col min="11261" max="11261" width="36.7109375" customWidth="1"/>
    <col min="11262" max="11262" width="37.5703125" customWidth="1"/>
    <col min="11263" max="11263" width="3.5703125" customWidth="1"/>
    <col min="11264" max="11264" width="3" customWidth="1"/>
    <col min="11265" max="11265" width="27.5703125" customWidth="1"/>
    <col min="11266" max="11266" width="44.28515625" customWidth="1"/>
    <col min="11516" max="11516" width="2.28515625" customWidth="1"/>
    <col min="11517" max="11517" width="36.7109375" customWidth="1"/>
    <col min="11518" max="11518" width="37.5703125" customWidth="1"/>
    <col min="11519" max="11519" width="3.5703125" customWidth="1"/>
    <col min="11520" max="11520" width="3" customWidth="1"/>
    <col min="11521" max="11521" width="27.5703125" customWidth="1"/>
    <col min="11522" max="11522" width="44.28515625" customWidth="1"/>
    <col min="11772" max="11772" width="2.28515625" customWidth="1"/>
    <col min="11773" max="11773" width="36.7109375" customWidth="1"/>
    <col min="11774" max="11774" width="37.5703125" customWidth="1"/>
    <col min="11775" max="11775" width="3.5703125" customWidth="1"/>
    <col min="11776" max="11776" width="3" customWidth="1"/>
    <col min="11777" max="11777" width="27.5703125" customWidth="1"/>
    <col min="11778" max="11778" width="44.28515625" customWidth="1"/>
    <col min="12028" max="12028" width="2.28515625" customWidth="1"/>
    <col min="12029" max="12029" width="36.7109375" customWidth="1"/>
    <col min="12030" max="12030" width="37.5703125" customWidth="1"/>
    <col min="12031" max="12031" width="3.5703125" customWidth="1"/>
    <col min="12032" max="12032" width="3" customWidth="1"/>
    <col min="12033" max="12033" width="27.5703125" customWidth="1"/>
    <col min="12034" max="12034" width="44.28515625" customWidth="1"/>
    <col min="12284" max="12284" width="2.28515625" customWidth="1"/>
    <col min="12285" max="12285" width="36.7109375" customWidth="1"/>
    <col min="12286" max="12286" width="37.5703125" customWidth="1"/>
    <col min="12287" max="12287" width="3.5703125" customWidth="1"/>
    <col min="12288" max="12288" width="3" customWidth="1"/>
    <col min="12289" max="12289" width="27.5703125" customWidth="1"/>
    <col min="12290" max="12290" width="44.28515625" customWidth="1"/>
    <col min="12540" max="12540" width="2.28515625" customWidth="1"/>
    <col min="12541" max="12541" width="36.7109375" customWidth="1"/>
    <col min="12542" max="12542" width="37.5703125" customWidth="1"/>
    <col min="12543" max="12543" width="3.5703125" customWidth="1"/>
    <col min="12544" max="12544" width="3" customWidth="1"/>
    <col min="12545" max="12545" width="27.5703125" customWidth="1"/>
    <col min="12546" max="12546" width="44.28515625" customWidth="1"/>
    <col min="12796" max="12796" width="2.28515625" customWidth="1"/>
    <col min="12797" max="12797" width="36.7109375" customWidth="1"/>
    <col min="12798" max="12798" width="37.5703125" customWidth="1"/>
    <col min="12799" max="12799" width="3.5703125" customWidth="1"/>
    <col min="12800" max="12800" width="3" customWidth="1"/>
    <col min="12801" max="12801" width="27.5703125" customWidth="1"/>
    <col min="12802" max="12802" width="44.28515625" customWidth="1"/>
    <col min="13052" max="13052" width="2.28515625" customWidth="1"/>
    <col min="13053" max="13053" width="36.7109375" customWidth="1"/>
    <col min="13054" max="13054" width="37.5703125" customWidth="1"/>
    <col min="13055" max="13055" width="3.5703125" customWidth="1"/>
    <col min="13056" max="13056" width="3" customWidth="1"/>
    <col min="13057" max="13057" width="27.5703125" customWidth="1"/>
    <col min="13058" max="13058" width="44.28515625" customWidth="1"/>
    <col min="13308" max="13308" width="2.28515625" customWidth="1"/>
    <col min="13309" max="13309" width="36.7109375" customWidth="1"/>
    <col min="13310" max="13310" width="37.5703125" customWidth="1"/>
    <col min="13311" max="13311" width="3.5703125" customWidth="1"/>
    <col min="13312" max="13312" width="3" customWidth="1"/>
    <col min="13313" max="13313" width="27.5703125" customWidth="1"/>
    <col min="13314" max="13314" width="44.28515625" customWidth="1"/>
    <col min="13564" max="13564" width="2.28515625" customWidth="1"/>
    <col min="13565" max="13565" width="36.7109375" customWidth="1"/>
    <col min="13566" max="13566" width="37.5703125" customWidth="1"/>
    <col min="13567" max="13567" width="3.5703125" customWidth="1"/>
    <col min="13568" max="13568" width="3" customWidth="1"/>
    <col min="13569" max="13569" width="27.5703125" customWidth="1"/>
    <col min="13570" max="13570" width="44.28515625" customWidth="1"/>
    <col min="13820" max="13820" width="2.28515625" customWidth="1"/>
    <col min="13821" max="13821" width="36.7109375" customWidth="1"/>
    <col min="13822" max="13822" width="37.5703125" customWidth="1"/>
    <col min="13823" max="13823" width="3.5703125" customWidth="1"/>
    <col min="13824" max="13824" width="3" customWidth="1"/>
    <col min="13825" max="13825" width="27.5703125" customWidth="1"/>
    <col min="13826" max="13826" width="44.28515625" customWidth="1"/>
    <col min="14076" max="14076" width="2.28515625" customWidth="1"/>
    <col min="14077" max="14077" width="36.7109375" customWidth="1"/>
    <col min="14078" max="14078" width="37.5703125" customWidth="1"/>
    <col min="14079" max="14079" width="3.5703125" customWidth="1"/>
    <col min="14080" max="14080" width="3" customWidth="1"/>
    <col min="14081" max="14081" width="27.5703125" customWidth="1"/>
    <col min="14082" max="14082" width="44.28515625" customWidth="1"/>
    <col min="14332" max="14332" width="2.28515625" customWidth="1"/>
    <col min="14333" max="14333" width="36.7109375" customWidth="1"/>
    <col min="14334" max="14334" width="37.5703125" customWidth="1"/>
    <col min="14335" max="14335" width="3.5703125" customWidth="1"/>
    <col min="14336" max="14336" width="3" customWidth="1"/>
    <col min="14337" max="14337" width="27.5703125" customWidth="1"/>
    <col min="14338" max="14338" width="44.28515625" customWidth="1"/>
    <col min="14588" max="14588" width="2.28515625" customWidth="1"/>
    <col min="14589" max="14589" width="36.7109375" customWidth="1"/>
    <col min="14590" max="14590" width="37.5703125" customWidth="1"/>
    <col min="14591" max="14591" width="3.5703125" customWidth="1"/>
    <col min="14592" max="14592" width="3" customWidth="1"/>
    <col min="14593" max="14593" width="27.5703125" customWidth="1"/>
    <col min="14594" max="14594" width="44.28515625" customWidth="1"/>
    <col min="14844" max="14844" width="2.28515625" customWidth="1"/>
    <col min="14845" max="14845" width="36.7109375" customWidth="1"/>
    <col min="14846" max="14846" width="37.5703125" customWidth="1"/>
    <col min="14847" max="14847" width="3.5703125" customWidth="1"/>
    <col min="14848" max="14848" width="3" customWidth="1"/>
    <col min="14849" max="14849" width="27.5703125" customWidth="1"/>
    <col min="14850" max="14850" width="44.28515625" customWidth="1"/>
    <col min="15100" max="15100" width="2.28515625" customWidth="1"/>
    <col min="15101" max="15101" width="36.7109375" customWidth="1"/>
    <col min="15102" max="15102" width="37.5703125" customWidth="1"/>
    <col min="15103" max="15103" width="3.5703125" customWidth="1"/>
    <col min="15104" max="15104" width="3" customWidth="1"/>
    <col min="15105" max="15105" width="27.5703125" customWidth="1"/>
    <col min="15106" max="15106" width="44.28515625" customWidth="1"/>
    <col min="15356" max="15356" width="2.28515625" customWidth="1"/>
    <col min="15357" max="15357" width="36.7109375" customWidth="1"/>
    <col min="15358" max="15358" width="37.5703125" customWidth="1"/>
    <col min="15359" max="15359" width="3.5703125" customWidth="1"/>
    <col min="15360" max="15360" width="3" customWidth="1"/>
    <col min="15361" max="15361" width="27.5703125" customWidth="1"/>
    <col min="15362" max="15362" width="44.28515625" customWidth="1"/>
    <col min="15612" max="15612" width="2.28515625" customWidth="1"/>
    <col min="15613" max="15613" width="36.7109375" customWidth="1"/>
    <col min="15614" max="15614" width="37.5703125" customWidth="1"/>
    <col min="15615" max="15615" width="3.5703125" customWidth="1"/>
    <col min="15616" max="15616" width="3" customWidth="1"/>
    <col min="15617" max="15617" width="27.5703125" customWidth="1"/>
    <col min="15618" max="15618" width="44.28515625" customWidth="1"/>
    <col min="15868" max="15868" width="2.28515625" customWidth="1"/>
    <col min="15869" max="15869" width="36.7109375" customWidth="1"/>
    <col min="15870" max="15870" width="37.5703125" customWidth="1"/>
    <col min="15871" max="15871" width="3.5703125" customWidth="1"/>
    <col min="15872" max="15872" width="3" customWidth="1"/>
    <col min="15873" max="15873" width="27.5703125" customWidth="1"/>
    <col min="15874" max="15874" width="44.28515625" customWidth="1"/>
    <col min="16124" max="16124" width="2.28515625" customWidth="1"/>
    <col min="16125" max="16125" width="36.7109375" customWidth="1"/>
    <col min="16126" max="16126" width="37.5703125" customWidth="1"/>
    <col min="16127" max="16127" width="3.5703125" customWidth="1"/>
    <col min="16128" max="16128" width="3" customWidth="1"/>
    <col min="16129" max="16129" width="27.5703125" customWidth="1"/>
    <col min="16130" max="16130" width="44.28515625" customWidth="1"/>
  </cols>
  <sheetData>
    <row r="1" spans="1:3" ht="23.25" customHeight="1" x14ac:dyDescent="0.3">
      <c r="A1" s="207" t="s">
        <v>43</v>
      </c>
      <c r="B1" s="207"/>
      <c r="C1" s="207"/>
    </row>
    <row r="2" spans="1:3" ht="12.75" customHeight="1" x14ac:dyDescent="0.25"/>
    <row r="3" spans="1:3" ht="24" customHeight="1" x14ac:dyDescent="0.25">
      <c r="A3" s="11">
        <v>1</v>
      </c>
      <c r="B3" s="208" t="s">
        <v>42</v>
      </c>
      <c r="C3" s="208"/>
    </row>
    <row r="4" spans="1:3" ht="24" customHeight="1" x14ac:dyDescent="0.25">
      <c r="A4" s="9"/>
      <c r="B4" s="6" t="s">
        <v>39</v>
      </c>
      <c r="C4" s="66" t="s">
        <v>143</v>
      </c>
    </row>
    <row r="5" spans="1:3" ht="24" customHeight="1" x14ac:dyDescent="0.25">
      <c r="A5" s="9"/>
      <c r="B5" s="6" t="s">
        <v>38</v>
      </c>
      <c r="C5" s="67" t="s">
        <v>135</v>
      </c>
    </row>
    <row r="6" spans="1:3" ht="24" customHeight="1" x14ac:dyDescent="0.25">
      <c r="A6" s="9"/>
      <c r="B6" s="6" t="s">
        <v>37</v>
      </c>
      <c r="C6" s="68" t="s">
        <v>111</v>
      </c>
    </row>
    <row r="7" spans="1:3" ht="24" customHeight="1" x14ac:dyDescent="0.25">
      <c r="A7" s="9"/>
      <c r="B7" s="13" t="s">
        <v>36</v>
      </c>
      <c r="C7" s="68" t="s">
        <v>126</v>
      </c>
    </row>
    <row r="8" spans="1:3" ht="24" customHeight="1" x14ac:dyDescent="0.25">
      <c r="A8" s="9"/>
      <c r="B8" s="6" t="s">
        <v>35</v>
      </c>
      <c r="C8" s="68" t="s">
        <v>34</v>
      </c>
    </row>
    <row r="9" spans="1:3" ht="24" customHeight="1" x14ac:dyDescent="0.25">
      <c r="A9" s="11">
        <v>2</v>
      </c>
      <c r="B9" s="208" t="s">
        <v>41</v>
      </c>
      <c r="C9" s="208"/>
    </row>
    <row r="10" spans="1:3" ht="24" customHeight="1" x14ac:dyDescent="0.25">
      <c r="A10" s="9"/>
      <c r="B10" s="6" t="s">
        <v>39</v>
      </c>
      <c r="C10" s="158" t="s">
        <v>144</v>
      </c>
    </row>
    <row r="11" spans="1:3" ht="24" customHeight="1" x14ac:dyDescent="0.25">
      <c r="A11" s="9"/>
      <c r="B11" s="6" t="s">
        <v>38</v>
      </c>
      <c r="C11" s="159" t="s">
        <v>127</v>
      </c>
    </row>
    <row r="12" spans="1:3" ht="24" customHeight="1" x14ac:dyDescent="0.25">
      <c r="A12" s="9"/>
      <c r="B12" s="6" t="s">
        <v>37</v>
      </c>
      <c r="C12" s="158" t="s">
        <v>128</v>
      </c>
    </row>
    <row r="13" spans="1:3" ht="24" customHeight="1" x14ac:dyDescent="0.25">
      <c r="A13" s="9"/>
      <c r="B13" s="6" t="s">
        <v>36</v>
      </c>
      <c r="C13" s="68" t="s">
        <v>129</v>
      </c>
    </row>
    <row r="14" spans="1:3" ht="24" customHeight="1" x14ac:dyDescent="0.25">
      <c r="A14" s="12"/>
      <c r="B14" s="6" t="s">
        <v>35</v>
      </c>
      <c r="C14" s="68" t="s">
        <v>34</v>
      </c>
    </row>
    <row r="15" spans="1:3" ht="24" customHeight="1" x14ac:dyDescent="0.25">
      <c r="A15" s="11">
        <v>3</v>
      </c>
      <c r="B15" s="208" t="s">
        <v>40</v>
      </c>
      <c r="C15" s="208"/>
    </row>
    <row r="16" spans="1:3" ht="24" customHeight="1" x14ac:dyDescent="0.25">
      <c r="A16" s="9"/>
      <c r="B16" s="10" t="s">
        <v>39</v>
      </c>
      <c r="C16" s="68" t="s">
        <v>104</v>
      </c>
    </row>
    <row r="17" spans="1:3" ht="24" customHeight="1" x14ac:dyDescent="0.25">
      <c r="A17" s="9"/>
      <c r="B17" s="6" t="s">
        <v>38</v>
      </c>
      <c r="C17" s="67" t="s">
        <v>105</v>
      </c>
    </row>
    <row r="18" spans="1:3" ht="24" customHeight="1" x14ac:dyDescent="0.25">
      <c r="A18" s="9"/>
      <c r="B18" s="6" t="s">
        <v>37</v>
      </c>
      <c r="C18" s="68" t="s">
        <v>106</v>
      </c>
    </row>
    <row r="19" spans="1:3" ht="24" customHeight="1" x14ac:dyDescent="0.25">
      <c r="A19" s="8"/>
      <c r="B19" s="6" t="s">
        <v>36</v>
      </c>
      <c r="C19" s="66" t="s">
        <v>107</v>
      </c>
    </row>
    <row r="20" spans="1:3" ht="24" customHeight="1" x14ac:dyDescent="0.25">
      <c r="A20" s="7"/>
      <c r="B20" s="6" t="s">
        <v>35</v>
      </c>
      <c r="C20" s="68" t="s">
        <v>34</v>
      </c>
    </row>
    <row r="21" spans="1:3" ht="30" customHeight="1" x14ac:dyDescent="0.25">
      <c r="A21" s="5"/>
      <c r="B21" s="4"/>
      <c r="C21" s="4"/>
    </row>
  </sheetData>
  <mergeCells count="4">
    <mergeCell ref="A1:C1"/>
    <mergeCell ref="B3:C3"/>
    <mergeCell ref="B9:C9"/>
    <mergeCell ref="B15:C15"/>
  </mergeCells>
  <pageMargins left="0.92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" zoomScaleNormal="100" workbookViewId="0">
      <selection activeCell="J25" sqref="J25"/>
    </sheetView>
  </sheetViews>
  <sheetFormatPr defaultRowHeight="15.75" x14ac:dyDescent="0.25"/>
  <cols>
    <col min="1" max="9" width="9.140625" style="19"/>
    <col min="10" max="10" width="45.42578125" style="19" customWidth="1"/>
    <col min="11" max="16384" width="9.140625" style="19"/>
  </cols>
  <sheetData>
    <row r="1" spans="1:10" x14ac:dyDescent="0.25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 x14ac:dyDescent="0.25">
      <c r="A2" s="58"/>
      <c r="B2" s="16"/>
      <c r="C2" s="16"/>
      <c r="D2" s="16"/>
      <c r="E2" s="16"/>
      <c r="F2" s="16"/>
      <c r="G2" s="16"/>
      <c r="H2" s="16"/>
      <c r="I2" s="16"/>
      <c r="J2" s="59"/>
    </row>
    <row r="3" spans="1:10" x14ac:dyDescent="0.25">
      <c r="A3" s="58"/>
      <c r="B3" s="16"/>
      <c r="C3" s="16"/>
      <c r="D3" s="16"/>
      <c r="E3" s="16"/>
      <c r="F3" s="16"/>
      <c r="G3" s="16"/>
      <c r="H3" s="16"/>
      <c r="I3" s="16"/>
      <c r="J3" s="59"/>
    </row>
    <row r="4" spans="1:10" x14ac:dyDescent="0.25">
      <c r="A4" s="58"/>
      <c r="B4" s="16"/>
      <c r="C4" s="16"/>
      <c r="D4" s="16"/>
      <c r="E4" s="16"/>
      <c r="F4" s="16"/>
      <c r="G4" s="16"/>
      <c r="H4" s="16"/>
      <c r="I4" s="16"/>
      <c r="J4" s="59"/>
    </row>
    <row r="5" spans="1:10" x14ac:dyDescent="0.25">
      <c r="A5" s="58"/>
      <c r="B5" s="16"/>
      <c r="C5" s="16"/>
      <c r="D5" s="16"/>
      <c r="E5" s="16"/>
      <c r="F5" s="16"/>
      <c r="G5" s="16"/>
      <c r="H5" s="16"/>
      <c r="I5" s="16"/>
      <c r="J5" s="59"/>
    </row>
    <row r="6" spans="1:10" x14ac:dyDescent="0.25">
      <c r="A6" s="58"/>
      <c r="B6" s="16"/>
      <c r="C6" s="16"/>
      <c r="D6" s="16"/>
      <c r="E6" s="16"/>
      <c r="F6" s="16"/>
      <c r="G6" s="16"/>
      <c r="H6" s="16"/>
      <c r="I6" s="16"/>
      <c r="J6" s="59"/>
    </row>
    <row r="7" spans="1:10" x14ac:dyDescent="0.25">
      <c r="A7" s="58"/>
      <c r="B7" s="16"/>
      <c r="C7" s="16"/>
      <c r="D7" s="16"/>
      <c r="E7" s="16"/>
      <c r="F7" s="16"/>
      <c r="G7" s="16"/>
      <c r="H7" s="16"/>
      <c r="I7" s="16"/>
      <c r="J7" s="59"/>
    </row>
    <row r="8" spans="1:10" x14ac:dyDescent="0.25">
      <c r="A8" s="212" t="s">
        <v>77</v>
      </c>
      <c r="B8" s="213"/>
      <c r="C8" s="213"/>
      <c r="D8" s="213"/>
      <c r="E8" s="213"/>
      <c r="F8" s="213"/>
      <c r="G8" s="213"/>
      <c r="H8" s="213"/>
      <c r="I8" s="213"/>
      <c r="J8" s="214"/>
    </row>
    <row r="9" spans="1:10" x14ac:dyDescent="0.25">
      <c r="A9" s="212" t="s">
        <v>1</v>
      </c>
      <c r="B9" s="213"/>
      <c r="C9" s="213"/>
      <c r="D9" s="213"/>
      <c r="E9" s="213"/>
      <c r="F9" s="213"/>
      <c r="G9" s="213"/>
      <c r="H9" s="213"/>
      <c r="I9" s="213"/>
      <c r="J9" s="214"/>
    </row>
    <row r="10" spans="1:10" x14ac:dyDescent="0.25">
      <c r="A10" s="58"/>
      <c r="B10" s="16"/>
      <c r="C10" s="16"/>
      <c r="D10" s="16"/>
      <c r="E10" s="16"/>
      <c r="F10" s="16"/>
      <c r="G10" s="16"/>
      <c r="H10" s="16"/>
      <c r="I10" s="16"/>
      <c r="J10" s="59"/>
    </row>
    <row r="11" spans="1:10" x14ac:dyDescent="0.25">
      <c r="A11" s="58"/>
      <c r="B11" s="16"/>
      <c r="C11" s="16"/>
      <c r="D11" s="16"/>
      <c r="E11" s="16"/>
      <c r="F11" s="16"/>
      <c r="G11" s="16"/>
      <c r="H11" s="16"/>
      <c r="I11" s="16"/>
      <c r="J11" s="59"/>
    </row>
    <row r="12" spans="1:10" x14ac:dyDescent="0.25">
      <c r="A12" s="58"/>
      <c r="B12" s="16"/>
      <c r="C12" s="16"/>
      <c r="D12" s="16"/>
      <c r="E12" s="16"/>
      <c r="F12" s="16"/>
      <c r="G12" s="16"/>
      <c r="H12" s="16"/>
      <c r="I12" s="16"/>
      <c r="J12" s="59"/>
    </row>
    <row r="13" spans="1:10" x14ac:dyDescent="0.25">
      <c r="A13" s="212" t="s">
        <v>78</v>
      </c>
      <c r="B13" s="213"/>
      <c r="C13" s="213"/>
      <c r="D13" s="213"/>
      <c r="E13" s="213"/>
      <c r="F13" s="213"/>
      <c r="G13" s="213"/>
      <c r="H13" s="213"/>
      <c r="I13" s="213"/>
      <c r="J13" s="214"/>
    </row>
    <row r="14" spans="1:10" x14ac:dyDescent="0.25">
      <c r="A14" s="212" t="s">
        <v>115</v>
      </c>
      <c r="B14" s="213"/>
      <c r="C14" s="213"/>
      <c r="D14" s="213"/>
      <c r="E14" s="213"/>
      <c r="F14" s="213"/>
      <c r="G14" s="213"/>
      <c r="H14" s="213"/>
      <c r="I14" s="213"/>
      <c r="J14" s="214"/>
    </row>
    <row r="15" spans="1:10" x14ac:dyDescent="0.25">
      <c r="A15" s="212"/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0" x14ac:dyDescent="0.25">
      <c r="A16" s="58"/>
      <c r="B16" s="16"/>
      <c r="C16" s="16"/>
      <c r="D16" s="16"/>
      <c r="E16" s="16"/>
      <c r="F16" s="16"/>
      <c r="G16" s="16"/>
      <c r="H16" s="16"/>
      <c r="I16" s="16"/>
      <c r="J16" s="59"/>
    </row>
    <row r="17" spans="1:10" x14ac:dyDescent="0.25">
      <c r="A17" s="58"/>
      <c r="B17" s="15"/>
      <c r="C17" s="54"/>
      <c r="D17" s="54" t="s">
        <v>79</v>
      </c>
      <c r="E17" s="15"/>
      <c r="F17" s="15"/>
      <c r="G17" s="65" t="s">
        <v>80</v>
      </c>
      <c r="H17" s="215" t="str">
        <f>'INPUT DATA'!C4</f>
        <v>Marselin Jamlaay, S.T., M.T</v>
      </c>
      <c r="I17" s="215"/>
      <c r="J17" s="216"/>
    </row>
    <row r="18" spans="1:10" x14ac:dyDescent="0.25">
      <c r="A18" s="58"/>
      <c r="B18" s="15"/>
      <c r="C18" s="54"/>
      <c r="D18" s="54" t="s">
        <v>23</v>
      </c>
      <c r="E18" s="15"/>
      <c r="F18" s="15"/>
      <c r="G18" s="65" t="s">
        <v>80</v>
      </c>
      <c r="H18" s="217" t="str">
        <f>'INPUT DATA'!C5</f>
        <v>199003282015042002</v>
      </c>
      <c r="I18" s="217"/>
      <c r="J18" s="218"/>
    </row>
    <row r="19" spans="1:10" x14ac:dyDescent="0.25">
      <c r="A19" s="58"/>
      <c r="B19" s="15"/>
      <c r="C19" s="54"/>
      <c r="D19" s="54" t="s">
        <v>81</v>
      </c>
      <c r="E19" s="15"/>
      <c r="F19" s="15"/>
      <c r="G19" s="65" t="s">
        <v>80</v>
      </c>
      <c r="H19" s="215" t="str">
        <f>'INPUT DATA'!C6</f>
        <v>Penata Muda Tingkat I, III/b</v>
      </c>
      <c r="I19" s="215"/>
      <c r="J19" s="216"/>
    </row>
    <row r="20" spans="1:10" x14ac:dyDescent="0.25">
      <c r="A20" s="58"/>
      <c r="B20" s="15"/>
      <c r="C20" s="54"/>
      <c r="D20" s="54" t="s">
        <v>25</v>
      </c>
      <c r="E20" s="15"/>
      <c r="F20" s="15"/>
      <c r="G20" s="65" t="s">
        <v>80</v>
      </c>
      <c r="H20" s="215" t="str">
        <f>'INPUT DATA'!C7</f>
        <v>Dosen</v>
      </c>
      <c r="I20" s="215"/>
      <c r="J20" s="216"/>
    </row>
    <row r="21" spans="1:10" x14ac:dyDescent="0.25">
      <c r="A21" s="58"/>
      <c r="B21" s="15"/>
      <c r="C21" s="54"/>
      <c r="D21" s="54" t="s">
        <v>26</v>
      </c>
      <c r="E21" s="15"/>
      <c r="F21" s="15"/>
      <c r="G21" s="65" t="s">
        <v>80</v>
      </c>
      <c r="H21" s="215" t="str">
        <f>'INPUT DATA'!C8</f>
        <v>Politeknik Negeri Ambon</v>
      </c>
      <c r="I21" s="215"/>
      <c r="J21" s="216"/>
    </row>
    <row r="22" spans="1:10" x14ac:dyDescent="0.25">
      <c r="A22" s="58"/>
      <c r="B22" s="15"/>
      <c r="C22" s="54"/>
      <c r="D22" s="54" t="s">
        <v>83</v>
      </c>
      <c r="E22" s="15"/>
      <c r="F22" s="15"/>
      <c r="G22" s="65" t="s">
        <v>80</v>
      </c>
      <c r="H22" s="215" t="s">
        <v>130</v>
      </c>
      <c r="I22" s="215"/>
      <c r="J22" s="216"/>
    </row>
    <row r="23" spans="1:10" x14ac:dyDescent="0.25">
      <c r="A23" s="58"/>
      <c r="B23" s="16"/>
      <c r="C23" s="16"/>
      <c r="D23" s="16"/>
      <c r="E23" s="16"/>
      <c r="F23" s="16"/>
      <c r="G23" s="16"/>
      <c r="H23" s="16"/>
      <c r="I23" s="16"/>
      <c r="J23" s="59"/>
    </row>
    <row r="24" spans="1:10" x14ac:dyDescent="0.25">
      <c r="A24" s="58"/>
      <c r="B24" s="16"/>
      <c r="C24" s="16"/>
      <c r="D24" s="16"/>
      <c r="E24" s="16"/>
      <c r="F24" s="16"/>
      <c r="G24" s="16"/>
      <c r="H24" s="16"/>
      <c r="I24" s="16"/>
      <c r="J24" s="59"/>
    </row>
    <row r="25" spans="1:10" x14ac:dyDescent="0.25">
      <c r="A25" s="58"/>
      <c r="B25" s="16"/>
      <c r="C25" s="16"/>
      <c r="D25" s="16"/>
      <c r="E25" s="16"/>
      <c r="F25" s="16"/>
      <c r="G25" s="16"/>
      <c r="H25" s="16"/>
      <c r="I25" s="16"/>
      <c r="J25" s="59"/>
    </row>
    <row r="26" spans="1:10" x14ac:dyDescent="0.25">
      <c r="A26" s="60"/>
      <c r="B26" s="15"/>
      <c r="C26" s="15"/>
      <c r="D26" s="15"/>
      <c r="E26" s="15"/>
      <c r="F26" s="15"/>
      <c r="G26" s="15"/>
      <c r="H26" s="15"/>
      <c r="I26" s="15"/>
      <c r="J26" s="61"/>
    </row>
    <row r="27" spans="1:10" x14ac:dyDescent="0.25">
      <c r="A27" s="60"/>
      <c r="B27" s="15"/>
      <c r="C27" s="15"/>
      <c r="D27" s="15"/>
      <c r="E27" s="15"/>
      <c r="F27" s="15"/>
      <c r="G27" s="15"/>
      <c r="H27" s="15"/>
      <c r="I27" s="15"/>
      <c r="J27" s="61"/>
    </row>
    <row r="28" spans="1:10" ht="18.75" x14ac:dyDescent="0.25">
      <c r="A28" s="209" t="s">
        <v>82</v>
      </c>
      <c r="B28" s="210"/>
      <c r="C28" s="210"/>
      <c r="D28" s="210"/>
      <c r="E28" s="210"/>
      <c r="F28" s="210"/>
      <c r="G28" s="210"/>
      <c r="H28" s="210"/>
      <c r="I28" s="210"/>
      <c r="J28" s="211"/>
    </row>
    <row r="29" spans="1:10" ht="18.75" x14ac:dyDescent="0.25">
      <c r="A29" s="209" t="s">
        <v>116</v>
      </c>
      <c r="B29" s="210"/>
      <c r="C29" s="210"/>
      <c r="D29" s="210"/>
      <c r="E29" s="210"/>
      <c r="F29" s="210"/>
      <c r="G29" s="210"/>
      <c r="H29" s="210"/>
      <c r="I29" s="210"/>
      <c r="J29" s="211"/>
    </row>
    <row r="30" spans="1:10" ht="16.5" thickBot="1" x14ac:dyDescent="0.3">
      <c r="A30" s="62"/>
      <c r="B30" s="63"/>
      <c r="C30" s="63"/>
      <c r="D30" s="63"/>
      <c r="E30" s="63"/>
      <c r="F30" s="63"/>
      <c r="G30" s="63"/>
      <c r="H30" s="63"/>
      <c r="I30" s="63"/>
      <c r="J30" s="64"/>
    </row>
  </sheetData>
  <mergeCells count="13">
    <mergeCell ref="A29:J29"/>
    <mergeCell ref="A28:J28"/>
    <mergeCell ref="A8:J8"/>
    <mergeCell ref="A9:J9"/>
    <mergeCell ref="A13:J13"/>
    <mergeCell ref="A14:J14"/>
    <mergeCell ref="A15:J15"/>
    <mergeCell ref="H17:J17"/>
    <mergeCell ref="H18:J18"/>
    <mergeCell ref="H19:J19"/>
    <mergeCell ref="H20:J20"/>
    <mergeCell ref="H21:J21"/>
    <mergeCell ref="H22:J22"/>
  </mergeCells>
  <pageMargins left="0.92" right="0.25" top="0.78" bottom="0.75" header="0.3" footer="0.3"/>
  <pageSetup paperSize="9"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6" sqref="E16"/>
    </sheetView>
  </sheetViews>
  <sheetFormatPr defaultRowHeight="12.75" x14ac:dyDescent="0.25"/>
  <cols>
    <col min="1" max="1" width="4.28515625" style="1" customWidth="1"/>
    <col min="2" max="2" width="21.7109375" style="1" customWidth="1"/>
    <col min="3" max="3" width="8.140625" style="1" customWidth="1"/>
    <col min="4" max="4" width="30.85546875" style="1" customWidth="1"/>
    <col min="5" max="5" width="9.28515625" style="1" customWidth="1"/>
    <col min="6" max="6" width="6.7109375" style="1" customWidth="1"/>
    <col min="7" max="7" width="13.5703125" style="1" customWidth="1"/>
    <col min="8" max="8" width="15.28515625" style="1" customWidth="1"/>
    <col min="9" max="9" width="6.28515625" style="1" customWidth="1"/>
    <col min="10" max="10" width="7.7109375" style="1" customWidth="1"/>
    <col min="11" max="11" width="15.5703125" style="1" customWidth="1"/>
    <col min="12" max="12" width="6.85546875" style="1" customWidth="1"/>
    <col min="13" max="13" width="8.28515625" style="1" customWidth="1"/>
    <col min="14" max="14" width="11.140625" style="1" bestFit="1" customWidth="1"/>
    <col min="15" max="15" width="14" style="1" customWidth="1"/>
    <col min="16" max="16" width="8.140625" style="1" bestFit="1" customWidth="1"/>
    <col min="17" max="17" width="7" style="1" bestFit="1" customWidth="1"/>
    <col min="18" max="18" width="5.85546875" style="1" bestFit="1" customWidth="1"/>
    <col min="19" max="19" width="9.7109375" style="1" customWidth="1"/>
    <col min="20" max="21" width="6.7109375" style="1" bestFit="1" customWidth="1"/>
    <col min="22" max="22" width="8.85546875" style="1" customWidth="1"/>
    <col min="23" max="23" width="10.7109375" style="1" customWidth="1"/>
    <col min="24" max="24" width="4.42578125" style="1" bestFit="1" customWidth="1"/>
    <col min="25" max="25" width="5" style="1" customWidth="1"/>
    <col min="26" max="26" width="8.7109375" style="1" customWidth="1"/>
    <col min="27" max="27" width="13.7109375" style="1" customWidth="1"/>
    <col min="28" max="28" width="12.42578125" style="1" customWidth="1"/>
    <col min="29" max="29" width="13.28515625" style="1" customWidth="1"/>
    <col min="30" max="30" width="10" style="1" customWidth="1"/>
    <col min="31" max="33" width="7" style="1" customWidth="1"/>
    <col min="34" max="16384" width="9.140625" style="1"/>
  </cols>
  <sheetData>
    <row r="1" spans="1:11" ht="18.75" x14ac:dyDescent="0.3">
      <c r="A1" s="248" t="s">
        <v>19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</row>
    <row r="2" spans="1:11" ht="18.75" x14ac:dyDescent="0.3">
      <c r="A2" s="248" t="s">
        <v>1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</row>
    <row r="3" spans="1:11" ht="11.2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50" customFormat="1" ht="15.75" thickTop="1" x14ac:dyDescent="0.25">
      <c r="A4" s="69" t="s">
        <v>2</v>
      </c>
      <c r="B4" s="249" t="s">
        <v>20</v>
      </c>
      <c r="C4" s="250"/>
      <c r="D4" s="256"/>
      <c r="E4" s="70" t="s">
        <v>2</v>
      </c>
      <c r="F4" s="249" t="s">
        <v>21</v>
      </c>
      <c r="G4" s="250"/>
      <c r="H4" s="250"/>
      <c r="I4" s="250"/>
      <c r="J4" s="250"/>
      <c r="K4" s="251"/>
    </row>
    <row r="5" spans="1:11" s="50" customFormat="1" ht="15" customHeight="1" x14ac:dyDescent="0.25">
      <c r="A5" s="71">
        <v>1</v>
      </c>
      <c r="B5" s="72" t="s">
        <v>22</v>
      </c>
      <c r="C5" s="252" t="str">
        <f>'INPUT DATA'!C10</f>
        <v>Marceau A.F. Haurissa, S.T., M.Eng</v>
      </c>
      <c r="D5" s="253"/>
      <c r="E5" s="73">
        <v>1</v>
      </c>
      <c r="F5" s="252" t="s">
        <v>22</v>
      </c>
      <c r="G5" s="253"/>
      <c r="H5" s="252" t="str">
        <f>'INPUT DATA'!C4</f>
        <v>Marselin Jamlaay, S.T., M.T</v>
      </c>
      <c r="I5" s="254"/>
      <c r="J5" s="254"/>
      <c r="K5" s="255"/>
    </row>
    <row r="6" spans="1:11" s="50" customFormat="1" ht="15" customHeight="1" x14ac:dyDescent="0.25">
      <c r="A6" s="74">
        <v>2</v>
      </c>
      <c r="B6" s="75" t="s">
        <v>23</v>
      </c>
      <c r="C6" s="260" t="str">
        <f>'INPUT DATA'!C11</f>
        <v>196907261992031001</v>
      </c>
      <c r="D6" s="261"/>
      <c r="E6" s="76">
        <v>2</v>
      </c>
      <c r="F6" s="262" t="s">
        <v>23</v>
      </c>
      <c r="G6" s="263"/>
      <c r="H6" s="260" t="str">
        <f>'INPUT DATA'!C5</f>
        <v>199003282015042002</v>
      </c>
      <c r="I6" s="264"/>
      <c r="J6" s="264"/>
      <c r="K6" s="265"/>
    </row>
    <row r="7" spans="1:11" s="50" customFormat="1" ht="15" customHeight="1" x14ac:dyDescent="0.25">
      <c r="A7" s="74">
        <v>3</v>
      </c>
      <c r="B7" s="75" t="s">
        <v>24</v>
      </c>
      <c r="C7" s="262" t="str">
        <f>'INPUT DATA'!C12</f>
        <v>Pembina Tingkat I, IV/b</v>
      </c>
      <c r="D7" s="261"/>
      <c r="E7" s="76">
        <v>3</v>
      </c>
      <c r="F7" s="262" t="s">
        <v>24</v>
      </c>
      <c r="G7" s="263"/>
      <c r="H7" s="262" t="str">
        <f>'INPUT DATA'!C6</f>
        <v>Penata Muda Tingkat I, III/b</v>
      </c>
      <c r="I7" s="266"/>
      <c r="J7" s="266"/>
      <c r="K7" s="267"/>
    </row>
    <row r="8" spans="1:11" s="50" customFormat="1" ht="15" customHeight="1" x14ac:dyDescent="0.25">
      <c r="A8" s="74">
        <v>4</v>
      </c>
      <c r="B8" s="75" t="s">
        <v>25</v>
      </c>
      <c r="C8" s="262" t="str">
        <f>'INPUT DATA'!C13</f>
        <v>Ketua Jurusan Teknik Elektro</v>
      </c>
      <c r="D8" s="263"/>
      <c r="E8" s="76">
        <v>4</v>
      </c>
      <c r="F8" s="262" t="s">
        <v>25</v>
      </c>
      <c r="G8" s="263"/>
      <c r="H8" s="262" t="str">
        <f>'INPUT DATA'!C7</f>
        <v>Dosen</v>
      </c>
      <c r="I8" s="266"/>
      <c r="J8" s="266"/>
      <c r="K8" s="267"/>
    </row>
    <row r="9" spans="1:11" s="50" customFormat="1" ht="15" customHeight="1" x14ac:dyDescent="0.25">
      <c r="A9" s="77">
        <v>5</v>
      </c>
      <c r="B9" s="78" t="s">
        <v>26</v>
      </c>
      <c r="C9" s="257" t="str">
        <f>'INPUT DATA'!C14</f>
        <v>Politeknik Negeri Ambon</v>
      </c>
      <c r="D9" s="268"/>
      <c r="E9" s="79">
        <v>5</v>
      </c>
      <c r="F9" s="257" t="s">
        <v>26</v>
      </c>
      <c r="G9" s="268"/>
      <c r="H9" s="257" t="str">
        <f>'INPUT DATA'!C8</f>
        <v>Politeknik Negeri Ambon</v>
      </c>
      <c r="I9" s="258"/>
      <c r="J9" s="258"/>
      <c r="K9" s="259"/>
    </row>
    <row r="10" spans="1:11" s="50" customFormat="1" ht="13.5" customHeight="1" x14ac:dyDescent="0.25">
      <c r="A10" s="219" t="s">
        <v>2</v>
      </c>
      <c r="B10" s="228" t="s">
        <v>27</v>
      </c>
      <c r="C10" s="229"/>
      <c r="D10" s="230"/>
      <c r="E10" s="221" t="s">
        <v>4</v>
      </c>
      <c r="F10" s="223" t="s">
        <v>5</v>
      </c>
      <c r="G10" s="224"/>
      <c r="H10" s="224"/>
      <c r="I10" s="224"/>
      <c r="J10" s="224"/>
      <c r="K10" s="225"/>
    </row>
    <row r="11" spans="1:11" s="50" customFormat="1" ht="13.5" customHeight="1" thickBot="1" x14ac:dyDescent="0.3">
      <c r="A11" s="220"/>
      <c r="B11" s="231"/>
      <c r="C11" s="232"/>
      <c r="D11" s="233"/>
      <c r="E11" s="222"/>
      <c r="F11" s="226" t="s">
        <v>28</v>
      </c>
      <c r="G11" s="227"/>
      <c r="H11" s="80" t="s">
        <v>29</v>
      </c>
      <c r="I11" s="226" t="s">
        <v>30</v>
      </c>
      <c r="J11" s="227"/>
      <c r="K11" s="81" t="s">
        <v>31</v>
      </c>
    </row>
    <row r="12" spans="1:11" s="50" customFormat="1" ht="15.75" thickTop="1" x14ac:dyDescent="0.25">
      <c r="A12" s="160">
        <v>1</v>
      </c>
      <c r="B12" s="235" t="s">
        <v>133</v>
      </c>
      <c r="C12" s="236"/>
      <c r="D12" s="236"/>
      <c r="E12" s="236"/>
      <c r="F12" s="236"/>
      <c r="G12" s="236"/>
      <c r="H12" s="236"/>
      <c r="I12" s="236"/>
      <c r="J12" s="236"/>
      <c r="K12" s="237"/>
    </row>
    <row r="13" spans="1:11" s="50" customFormat="1" ht="23.25" customHeight="1" x14ac:dyDescent="0.25">
      <c r="A13" s="82">
        <v>1</v>
      </c>
      <c r="B13" s="238" t="s">
        <v>112</v>
      </c>
      <c r="C13" s="239"/>
      <c r="D13" s="240"/>
      <c r="E13" s="119">
        <v>3</v>
      </c>
      <c r="F13" s="120">
        <v>6</v>
      </c>
      <c r="G13" s="128" t="s">
        <v>108</v>
      </c>
      <c r="H13" s="121">
        <v>1</v>
      </c>
      <c r="I13" s="120">
        <v>12</v>
      </c>
      <c r="J13" s="122" t="s">
        <v>32</v>
      </c>
      <c r="K13" s="123">
        <v>0</v>
      </c>
    </row>
    <row r="14" spans="1:11" s="50" customFormat="1" ht="23.25" customHeight="1" x14ac:dyDescent="0.25">
      <c r="A14" s="82">
        <v>2</v>
      </c>
      <c r="B14" s="238" t="s">
        <v>113</v>
      </c>
      <c r="C14" s="239"/>
      <c r="D14" s="240"/>
      <c r="E14" s="119">
        <v>12</v>
      </c>
      <c r="F14" s="120">
        <v>2</v>
      </c>
      <c r="G14" s="128" t="s">
        <v>114</v>
      </c>
      <c r="H14" s="121">
        <v>1</v>
      </c>
      <c r="I14" s="120">
        <v>12</v>
      </c>
      <c r="J14" s="122" t="s">
        <v>32</v>
      </c>
      <c r="K14" s="126">
        <v>0</v>
      </c>
    </row>
    <row r="15" spans="1:11" s="50" customFormat="1" ht="23.25" customHeight="1" x14ac:dyDescent="0.25">
      <c r="A15" s="82">
        <v>3</v>
      </c>
      <c r="B15" s="238" t="s">
        <v>131</v>
      </c>
      <c r="C15" s="239"/>
      <c r="D15" s="240"/>
      <c r="E15" s="124">
        <v>1</v>
      </c>
      <c r="F15" s="120">
        <v>1</v>
      </c>
      <c r="G15" s="144" t="s">
        <v>114</v>
      </c>
      <c r="H15" s="121">
        <v>1</v>
      </c>
      <c r="I15" s="120">
        <v>12</v>
      </c>
      <c r="J15" s="125" t="s">
        <v>32</v>
      </c>
      <c r="K15" s="126">
        <v>0</v>
      </c>
    </row>
    <row r="16" spans="1:11" s="50" customFormat="1" ht="23.25" customHeight="1" x14ac:dyDescent="0.25">
      <c r="A16" s="82">
        <v>4</v>
      </c>
      <c r="B16" s="238" t="s">
        <v>132</v>
      </c>
      <c r="C16" s="239"/>
      <c r="D16" s="240"/>
      <c r="E16" s="124">
        <v>1</v>
      </c>
      <c r="F16" s="120">
        <v>1</v>
      </c>
      <c r="G16" s="144" t="s">
        <v>114</v>
      </c>
      <c r="H16" s="121">
        <v>1</v>
      </c>
      <c r="I16" s="120">
        <v>12</v>
      </c>
      <c r="J16" s="125" t="s">
        <v>32</v>
      </c>
      <c r="K16" s="126">
        <v>0</v>
      </c>
    </row>
    <row r="17" spans="1:11" s="50" customFormat="1" ht="16.5" customHeight="1" x14ac:dyDescent="0.25">
      <c r="A17" s="161">
        <v>2</v>
      </c>
      <c r="B17" s="245" t="s">
        <v>134</v>
      </c>
      <c r="C17" s="246"/>
      <c r="D17" s="246"/>
      <c r="E17" s="246"/>
      <c r="F17" s="246"/>
      <c r="G17" s="246"/>
      <c r="H17" s="246"/>
      <c r="I17" s="246"/>
      <c r="J17" s="246"/>
      <c r="K17" s="247"/>
    </row>
    <row r="18" spans="1:11" s="50" customFormat="1" ht="23.25" customHeight="1" thickBot="1" x14ac:dyDescent="0.3">
      <c r="A18" s="162">
        <v>1</v>
      </c>
      <c r="B18" s="241" t="s">
        <v>110</v>
      </c>
      <c r="C18" s="242"/>
      <c r="D18" s="243"/>
      <c r="E18" s="163">
        <v>1</v>
      </c>
      <c r="F18" s="164">
        <v>1</v>
      </c>
      <c r="G18" s="165" t="s">
        <v>109</v>
      </c>
      <c r="H18" s="166">
        <v>1</v>
      </c>
      <c r="I18" s="164">
        <v>12</v>
      </c>
      <c r="J18" s="167" t="s">
        <v>32</v>
      </c>
      <c r="K18" s="168">
        <v>0</v>
      </c>
    </row>
    <row r="19" spans="1:11" s="50" customFormat="1" ht="12" customHeight="1" thickTop="1" x14ac:dyDescent="0.25">
      <c r="A19" s="83"/>
      <c r="B19" s="84"/>
      <c r="C19" s="84"/>
      <c r="D19" s="84"/>
      <c r="E19" s="85"/>
      <c r="F19" s="83"/>
      <c r="G19" s="84"/>
      <c r="H19" s="86"/>
      <c r="I19" s="83"/>
      <c r="J19" s="87"/>
      <c r="K19" s="88"/>
    </row>
    <row r="20" spans="1:11" s="50" customFormat="1" ht="15" x14ac:dyDescent="0.25">
      <c r="A20" s="89"/>
      <c r="B20" s="89"/>
      <c r="C20" s="89"/>
      <c r="D20" s="89"/>
      <c r="E20" s="89"/>
      <c r="F20" s="89"/>
      <c r="G20" s="234" t="s">
        <v>117</v>
      </c>
      <c r="H20" s="234"/>
      <c r="I20" s="234"/>
      <c r="J20" s="234"/>
      <c r="K20" s="234"/>
    </row>
    <row r="21" spans="1:11" s="50" customFormat="1" ht="15" x14ac:dyDescent="0.25">
      <c r="A21" s="234" t="s">
        <v>18</v>
      </c>
      <c r="B21" s="234"/>
      <c r="C21" s="234"/>
      <c r="D21" s="90"/>
      <c r="E21" s="91"/>
      <c r="F21" s="92"/>
      <c r="G21" s="234" t="s">
        <v>33</v>
      </c>
      <c r="H21" s="234"/>
      <c r="I21" s="234"/>
      <c r="J21" s="234"/>
      <c r="K21" s="234"/>
    </row>
    <row r="22" spans="1:11" s="50" customFormat="1" ht="15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</row>
    <row r="23" spans="1:11" s="50" customFormat="1" ht="15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</row>
    <row r="24" spans="1:11" s="50" customFormat="1" ht="15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</row>
    <row r="25" spans="1:11" s="50" customFormat="1" ht="15" x14ac:dyDescent="0.25">
      <c r="A25" s="244" t="str">
        <f>C5</f>
        <v>Marceau A.F. Haurissa, S.T., M.Eng</v>
      </c>
      <c r="B25" s="244"/>
      <c r="C25" s="244"/>
      <c r="D25" s="93"/>
      <c r="E25" s="93"/>
      <c r="F25" s="94"/>
      <c r="G25" s="244" t="str">
        <f>H5</f>
        <v>Marselin Jamlaay, S.T., M.T</v>
      </c>
      <c r="H25" s="244"/>
      <c r="I25" s="244"/>
      <c r="J25" s="244"/>
      <c r="K25" s="244"/>
    </row>
    <row r="26" spans="1:11" s="50" customFormat="1" ht="15" x14ac:dyDescent="0.25">
      <c r="A26" s="234" t="str">
        <f>"NIP. "&amp;C6&amp;""</f>
        <v>NIP. 196907261992031001</v>
      </c>
      <c r="B26" s="234"/>
      <c r="C26" s="234"/>
      <c r="D26" s="91"/>
      <c r="E26" s="91"/>
      <c r="F26" s="89"/>
      <c r="G26" s="234" t="str">
        <f>"NIP. "&amp;H6&amp;""</f>
        <v>NIP. 199003282015042002</v>
      </c>
      <c r="H26" s="234"/>
      <c r="I26" s="234"/>
      <c r="J26" s="234"/>
      <c r="K26" s="234"/>
    </row>
    <row r="27" spans="1:11" s="48" customFormat="1" ht="15.75" x14ac:dyDescent="0.25"/>
    <row r="28" spans="1:11" ht="14.2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4.2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39">
    <mergeCell ref="H9:K9"/>
    <mergeCell ref="C6:D6"/>
    <mergeCell ref="F6:G6"/>
    <mergeCell ref="H6:K6"/>
    <mergeCell ref="C7:D7"/>
    <mergeCell ref="F7:G7"/>
    <mergeCell ref="H7:K7"/>
    <mergeCell ref="C8:D8"/>
    <mergeCell ref="F8:G8"/>
    <mergeCell ref="H8:K8"/>
    <mergeCell ref="C9:D9"/>
    <mergeCell ref="F9:G9"/>
    <mergeCell ref="A1:K1"/>
    <mergeCell ref="A2:K2"/>
    <mergeCell ref="F4:K4"/>
    <mergeCell ref="C5:D5"/>
    <mergeCell ref="F5:G5"/>
    <mergeCell ref="H5:K5"/>
    <mergeCell ref="B4:D4"/>
    <mergeCell ref="A26:C26"/>
    <mergeCell ref="G26:K26"/>
    <mergeCell ref="G20:K20"/>
    <mergeCell ref="B12:K12"/>
    <mergeCell ref="B13:D13"/>
    <mergeCell ref="B14:D14"/>
    <mergeCell ref="B18:D18"/>
    <mergeCell ref="A21:C21"/>
    <mergeCell ref="G21:K21"/>
    <mergeCell ref="A25:C25"/>
    <mergeCell ref="G25:K25"/>
    <mergeCell ref="B15:D15"/>
    <mergeCell ref="B16:D16"/>
    <mergeCell ref="B17:K17"/>
    <mergeCell ref="A10:A11"/>
    <mergeCell ref="E10:E11"/>
    <mergeCell ref="F10:K10"/>
    <mergeCell ref="F11:G11"/>
    <mergeCell ref="I11:J11"/>
    <mergeCell ref="B10:D11"/>
  </mergeCells>
  <pageMargins left="0.49" right="0.25" top="0.25" bottom="0.18" header="0.19" footer="0.13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view="pageLayout" topLeftCell="A4" zoomScaleNormal="100" workbookViewId="0">
      <selection activeCell="C9" sqref="C9"/>
    </sheetView>
  </sheetViews>
  <sheetFormatPr defaultRowHeight="12.75" x14ac:dyDescent="0.25"/>
  <cols>
    <col min="1" max="1" width="3" style="1" customWidth="1"/>
    <col min="2" max="2" width="45" style="1" customWidth="1"/>
    <col min="3" max="3" width="4.42578125" style="1" customWidth="1"/>
    <col min="4" max="4" width="4" style="1" customWidth="1"/>
    <col min="5" max="5" width="10.28515625" style="1" customWidth="1"/>
    <col min="6" max="6" width="6.140625" style="1" customWidth="1"/>
    <col min="7" max="7" width="2.7109375" style="1" bestFit="1" customWidth="1"/>
    <col min="8" max="8" width="5.28515625" style="1" customWidth="1"/>
    <col min="9" max="9" width="5.140625" style="1" customWidth="1"/>
    <col min="10" max="10" width="4.7109375" style="1" customWidth="1"/>
    <col min="11" max="11" width="3.140625" style="1" customWidth="1"/>
    <col min="12" max="12" width="9.85546875" style="1" customWidth="1"/>
    <col min="13" max="13" width="6.140625" style="1" customWidth="1"/>
    <col min="14" max="14" width="3" style="1" bestFit="1" customWidth="1"/>
    <col min="15" max="15" width="5.28515625" style="1" customWidth="1"/>
    <col min="16" max="16" width="5.5703125" style="1" customWidth="1"/>
    <col min="17" max="17" width="8.140625" style="1" hidden="1" customWidth="1"/>
    <col min="18" max="18" width="8.7109375" style="1" hidden="1" customWidth="1"/>
    <col min="19" max="19" width="0.140625" style="1" hidden="1" customWidth="1"/>
    <col min="20" max="20" width="7.5703125" style="1" hidden="1" customWidth="1"/>
    <col min="21" max="21" width="9.5703125" style="1" customWidth="1"/>
    <col min="22" max="22" width="9" style="1" customWidth="1"/>
    <col min="23" max="23" width="8.5703125" style="1" customWidth="1"/>
    <col min="24" max="16384" width="9.140625" style="1"/>
  </cols>
  <sheetData>
    <row r="1" spans="1:22" ht="15.75" customHeight="1" x14ac:dyDescent="0.2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</row>
    <row r="2" spans="1:22" ht="15" customHeight="1" x14ac:dyDescent="0.25">
      <c r="A2" s="279" t="s">
        <v>1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</row>
    <row r="3" spans="1:22" ht="10.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</row>
    <row r="4" spans="1:22" s="95" customFormat="1" ht="20.100000000000001" customHeight="1" thickBot="1" x14ac:dyDescent="0.3">
      <c r="A4" s="281" t="s">
        <v>119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</row>
    <row r="5" spans="1:22" s="95" customFormat="1" ht="20.100000000000001" customHeight="1" thickTop="1" x14ac:dyDescent="0.25">
      <c r="A5" s="282" t="s">
        <v>2</v>
      </c>
      <c r="B5" s="284" t="s">
        <v>3</v>
      </c>
      <c r="C5" s="284" t="s">
        <v>4</v>
      </c>
      <c r="D5" s="285" t="s">
        <v>5</v>
      </c>
      <c r="E5" s="285"/>
      <c r="F5" s="285"/>
      <c r="G5" s="285"/>
      <c r="H5" s="285"/>
      <c r="I5" s="285"/>
      <c r="J5" s="285" t="s">
        <v>4</v>
      </c>
      <c r="K5" s="285" t="s">
        <v>6</v>
      </c>
      <c r="L5" s="285"/>
      <c r="M5" s="285"/>
      <c r="N5" s="285"/>
      <c r="O5" s="285"/>
      <c r="P5" s="285"/>
      <c r="Q5" s="146"/>
      <c r="R5" s="146"/>
      <c r="S5" s="146"/>
      <c r="T5" s="146"/>
      <c r="U5" s="284" t="s">
        <v>7</v>
      </c>
      <c r="V5" s="287" t="s">
        <v>8</v>
      </c>
    </row>
    <row r="6" spans="1:22" s="95" customFormat="1" ht="36.75" customHeight="1" x14ac:dyDescent="0.25">
      <c r="A6" s="283"/>
      <c r="B6" s="271"/>
      <c r="C6" s="271"/>
      <c r="D6" s="289" t="s">
        <v>9</v>
      </c>
      <c r="E6" s="289"/>
      <c r="F6" s="147" t="s">
        <v>10</v>
      </c>
      <c r="G6" s="289" t="s">
        <v>11</v>
      </c>
      <c r="H6" s="289"/>
      <c r="I6" s="147" t="s">
        <v>12</v>
      </c>
      <c r="J6" s="286"/>
      <c r="K6" s="289" t="s">
        <v>9</v>
      </c>
      <c r="L6" s="289"/>
      <c r="M6" s="147" t="s">
        <v>10</v>
      </c>
      <c r="N6" s="289" t="s">
        <v>11</v>
      </c>
      <c r="O6" s="289"/>
      <c r="P6" s="147" t="s">
        <v>12</v>
      </c>
      <c r="Q6" s="147" t="s">
        <v>13</v>
      </c>
      <c r="R6" s="147" t="s">
        <v>14</v>
      </c>
      <c r="S6" s="147" t="s">
        <v>15</v>
      </c>
      <c r="T6" s="147" t="s">
        <v>16</v>
      </c>
      <c r="U6" s="271"/>
      <c r="V6" s="288"/>
    </row>
    <row r="7" spans="1:22" s="111" customFormat="1" ht="20.100000000000001" customHeight="1" x14ac:dyDescent="0.25">
      <c r="A7" s="96">
        <v>1</v>
      </c>
      <c r="B7" s="97">
        <v>2</v>
      </c>
      <c r="C7" s="97">
        <v>3</v>
      </c>
      <c r="D7" s="274">
        <v>4</v>
      </c>
      <c r="E7" s="274"/>
      <c r="F7" s="97">
        <v>5</v>
      </c>
      <c r="G7" s="274">
        <v>6</v>
      </c>
      <c r="H7" s="274"/>
      <c r="I7" s="97">
        <v>7</v>
      </c>
      <c r="J7" s="97">
        <v>8</v>
      </c>
      <c r="K7" s="274">
        <v>9</v>
      </c>
      <c r="L7" s="274"/>
      <c r="M7" s="97">
        <v>10</v>
      </c>
      <c r="N7" s="274">
        <v>11</v>
      </c>
      <c r="O7" s="274"/>
      <c r="P7" s="97">
        <v>12</v>
      </c>
      <c r="Q7" s="97"/>
      <c r="R7" s="97"/>
      <c r="S7" s="97"/>
      <c r="T7" s="97"/>
      <c r="U7" s="97">
        <v>13</v>
      </c>
      <c r="V7" s="98">
        <v>14</v>
      </c>
    </row>
    <row r="8" spans="1:22" s="95" customFormat="1" ht="23.1" customHeight="1" x14ac:dyDescent="0.25">
      <c r="A8" s="169">
        <v>1</v>
      </c>
      <c r="B8" s="276" t="s">
        <v>133</v>
      </c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8"/>
    </row>
    <row r="9" spans="1:22" s="95" customFormat="1" ht="28.5" customHeight="1" x14ac:dyDescent="0.25">
      <c r="A9" s="99">
        <f>TARGET!A13</f>
        <v>1</v>
      </c>
      <c r="B9" s="100" t="str">
        <f>TARGET!B13</f>
        <v>Melaksanakan Perkuliahan (10 sks Ak 0,5, 2 sks berikutnya 0,25)</v>
      </c>
      <c r="C9" s="107">
        <f>TARGET!E13</f>
        <v>3</v>
      </c>
      <c r="D9" s="101">
        <f>TARGET!F13</f>
        <v>6</v>
      </c>
      <c r="E9" s="102" t="str">
        <f>TARGET!G13</f>
        <v>sks/smt</v>
      </c>
      <c r="F9" s="103">
        <f>TARGET!H13</f>
        <v>1</v>
      </c>
      <c r="G9" s="101">
        <f>TARGET!I13</f>
        <v>12</v>
      </c>
      <c r="H9" s="118" t="str">
        <f>TARGET!J13</f>
        <v xml:space="preserve">bulan </v>
      </c>
      <c r="I9" s="104">
        <f>TARGET!K13</f>
        <v>0</v>
      </c>
      <c r="J9" s="107">
        <v>6</v>
      </c>
      <c r="K9" s="101">
        <v>12</v>
      </c>
      <c r="L9" s="102" t="str">
        <f>E9</f>
        <v>sks/smt</v>
      </c>
      <c r="M9" s="103">
        <v>1</v>
      </c>
      <c r="N9" s="101">
        <v>12</v>
      </c>
      <c r="O9" s="118" t="str">
        <f t="shared" ref="O9:P14" si="0">H9</f>
        <v xml:space="preserve">bulan </v>
      </c>
      <c r="P9" s="105">
        <f t="shared" si="0"/>
        <v>0</v>
      </c>
      <c r="Q9" s="105">
        <f>K9/D9*100</f>
        <v>200</v>
      </c>
      <c r="R9" s="105">
        <f>M9/F9*100</f>
        <v>100</v>
      </c>
      <c r="S9" s="106">
        <f>(1.76*G9-N9)/G9*100</f>
        <v>76.000000000000014</v>
      </c>
      <c r="T9" s="106">
        <f>IF(I9=0,0,(1.76*I9-P9)/I9*100)</f>
        <v>0</v>
      </c>
      <c r="U9" s="107">
        <f>Q9+R9+S9+T9</f>
        <v>376</v>
      </c>
      <c r="V9" s="108">
        <f>U9/3</f>
        <v>125.33333333333333</v>
      </c>
    </row>
    <row r="10" spans="1:22" s="95" customFormat="1" ht="23.1" customHeight="1" x14ac:dyDescent="0.25">
      <c r="A10" s="99">
        <f>TARGET!A14</f>
        <v>2</v>
      </c>
      <c r="B10" s="100" t="str">
        <f>TARGET!B14</f>
        <v>Melaksanakan Kegiatan Penelitian (Jurnal Nasional  &amp;  Mandiri)</v>
      </c>
      <c r="C10" s="107">
        <f>TARGET!E14</f>
        <v>12</v>
      </c>
      <c r="D10" s="101">
        <f>TARGET!F14</f>
        <v>2</v>
      </c>
      <c r="E10" s="102" t="str">
        <f>TARGET!G14</f>
        <v>Laporan</v>
      </c>
      <c r="F10" s="103">
        <f>TARGET!H14</f>
        <v>1</v>
      </c>
      <c r="G10" s="101">
        <f>TARGET!I14</f>
        <v>12</v>
      </c>
      <c r="H10" s="118" t="str">
        <f>TARGET!J14</f>
        <v xml:space="preserve">bulan </v>
      </c>
      <c r="I10" s="104">
        <f>TARGET!K14</f>
        <v>0</v>
      </c>
      <c r="J10" s="107">
        <v>12</v>
      </c>
      <c r="K10" s="101">
        <v>2</v>
      </c>
      <c r="L10" s="102" t="str">
        <f t="shared" ref="L10:L14" si="1">E10</f>
        <v>Laporan</v>
      </c>
      <c r="M10" s="103">
        <v>1</v>
      </c>
      <c r="N10" s="101">
        <v>12</v>
      </c>
      <c r="O10" s="118" t="str">
        <f t="shared" si="0"/>
        <v xml:space="preserve">bulan </v>
      </c>
      <c r="P10" s="105">
        <f t="shared" si="0"/>
        <v>0</v>
      </c>
      <c r="Q10" s="105">
        <f t="shared" ref="Q10:Q14" si="2">K10/D10*100</f>
        <v>100</v>
      </c>
      <c r="R10" s="105">
        <f t="shared" ref="R10:R14" si="3">M10/F10*100</f>
        <v>100</v>
      </c>
      <c r="S10" s="106">
        <f t="shared" ref="S10:S14" si="4">(1.76*G10-N10)/G10*100</f>
        <v>76.000000000000014</v>
      </c>
      <c r="T10" s="106">
        <f t="shared" ref="T10:T14" si="5">IF(I10=0,0,(1.76*I10-P10)/I10*100)</f>
        <v>0</v>
      </c>
      <c r="U10" s="107">
        <f t="shared" ref="U10:U14" si="6">Q10+R10+S10+T10</f>
        <v>276</v>
      </c>
      <c r="V10" s="108">
        <f t="shared" ref="V10:V14" si="7">U10/3</f>
        <v>92</v>
      </c>
    </row>
    <row r="11" spans="1:22" s="95" customFormat="1" ht="23.1" customHeight="1" x14ac:dyDescent="0.25">
      <c r="A11" s="99">
        <f>TARGET!A15</f>
        <v>3</v>
      </c>
      <c r="B11" s="100" t="str">
        <f>TARGET!B15</f>
        <v>Melakukan Pengabdian kepada Masyarakat (Setiap Laporan AK 1)</v>
      </c>
      <c r="C11" s="107">
        <f>TARGET!E15</f>
        <v>1</v>
      </c>
      <c r="D11" s="101">
        <f>TARGET!F15</f>
        <v>1</v>
      </c>
      <c r="E11" s="102" t="str">
        <f>TARGET!G15</f>
        <v>Laporan</v>
      </c>
      <c r="F11" s="103">
        <f>TARGET!H15</f>
        <v>1</v>
      </c>
      <c r="G11" s="101">
        <f>TARGET!I15</f>
        <v>12</v>
      </c>
      <c r="H11" s="118" t="str">
        <f>TARGET!J15</f>
        <v xml:space="preserve">bulan </v>
      </c>
      <c r="I11" s="104">
        <f>TARGET!K15</f>
        <v>0</v>
      </c>
      <c r="J11" s="107">
        <v>2</v>
      </c>
      <c r="K11" s="101">
        <v>2</v>
      </c>
      <c r="L11" s="102" t="str">
        <f t="shared" si="1"/>
        <v>Laporan</v>
      </c>
      <c r="M11" s="103">
        <v>1</v>
      </c>
      <c r="N11" s="101">
        <v>12</v>
      </c>
      <c r="O11" s="118" t="str">
        <f t="shared" si="0"/>
        <v xml:space="preserve">bulan </v>
      </c>
      <c r="P11" s="105">
        <f t="shared" si="0"/>
        <v>0</v>
      </c>
      <c r="Q11" s="105">
        <f t="shared" si="2"/>
        <v>200</v>
      </c>
      <c r="R11" s="105">
        <f t="shared" si="3"/>
        <v>100</v>
      </c>
      <c r="S11" s="106">
        <f t="shared" si="4"/>
        <v>76.000000000000014</v>
      </c>
      <c r="T11" s="106">
        <f t="shared" si="5"/>
        <v>0</v>
      </c>
      <c r="U11" s="107">
        <f t="shared" si="6"/>
        <v>376</v>
      </c>
      <c r="V11" s="108">
        <f t="shared" si="7"/>
        <v>125.33333333333333</v>
      </c>
    </row>
    <row r="12" spans="1:22" s="95" customFormat="1" ht="23.1" customHeight="1" x14ac:dyDescent="0.25">
      <c r="A12" s="99">
        <f>TARGET!A16</f>
        <v>4</v>
      </c>
      <c r="B12" s="100" t="str">
        <f>TARGET!B16</f>
        <v>Menulis Buku Ajar (Tiap Kegiatan AK 1)</v>
      </c>
      <c r="C12" s="107">
        <f>TARGET!E16</f>
        <v>1</v>
      </c>
      <c r="D12" s="101">
        <f>TARGET!F16</f>
        <v>1</v>
      </c>
      <c r="E12" s="102" t="str">
        <f>TARGET!G16</f>
        <v>Laporan</v>
      </c>
      <c r="F12" s="103">
        <f>TARGET!H16</f>
        <v>1</v>
      </c>
      <c r="G12" s="101">
        <f>TARGET!I16</f>
        <v>12</v>
      </c>
      <c r="H12" s="118" t="str">
        <f>TARGET!J16</f>
        <v xml:space="preserve">bulan </v>
      </c>
      <c r="I12" s="104">
        <f>TARGET!K16</f>
        <v>0</v>
      </c>
      <c r="J12" s="107">
        <v>1</v>
      </c>
      <c r="K12" s="101">
        <v>1</v>
      </c>
      <c r="L12" s="102" t="str">
        <f t="shared" si="1"/>
        <v>Laporan</v>
      </c>
      <c r="M12" s="103">
        <v>1</v>
      </c>
      <c r="N12" s="101">
        <v>12</v>
      </c>
      <c r="O12" s="118" t="str">
        <f t="shared" si="0"/>
        <v xml:space="preserve">bulan </v>
      </c>
      <c r="P12" s="105">
        <f t="shared" si="0"/>
        <v>0</v>
      </c>
      <c r="Q12" s="105">
        <f t="shared" si="2"/>
        <v>100</v>
      </c>
      <c r="R12" s="105">
        <f t="shared" si="3"/>
        <v>100</v>
      </c>
      <c r="S12" s="106">
        <f t="shared" si="4"/>
        <v>76.000000000000014</v>
      </c>
      <c r="T12" s="106">
        <f t="shared" si="5"/>
        <v>0</v>
      </c>
      <c r="U12" s="107">
        <f t="shared" si="6"/>
        <v>276</v>
      </c>
      <c r="V12" s="108">
        <f t="shared" si="7"/>
        <v>92</v>
      </c>
    </row>
    <row r="13" spans="1:22" s="95" customFormat="1" ht="23.1" customHeight="1" x14ac:dyDescent="0.25">
      <c r="A13" s="145">
        <v>2</v>
      </c>
      <c r="B13" s="276" t="s">
        <v>134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8"/>
    </row>
    <row r="14" spans="1:22" s="95" customFormat="1" ht="23.1" customHeight="1" x14ac:dyDescent="0.25">
      <c r="A14" s="99">
        <f>TARGET!A18</f>
        <v>1</v>
      </c>
      <c r="B14" s="100" t="str">
        <f>TARGET!B18</f>
        <v>Melaksanakan unsur penunjang ( tiap kegiatan AK 1)</v>
      </c>
      <c r="C14" s="107">
        <f>TARGET!E18</f>
        <v>1</v>
      </c>
      <c r="D14" s="101">
        <f>TARGET!F18</f>
        <v>1</v>
      </c>
      <c r="E14" s="102" t="str">
        <f>TARGET!G18</f>
        <v>Kegiatan</v>
      </c>
      <c r="F14" s="103">
        <f>TARGET!H18</f>
        <v>1</v>
      </c>
      <c r="G14" s="101">
        <f>TARGET!I18</f>
        <v>12</v>
      </c>
      <c r="H14" s="118" t="str">
        <f>TARGET!J18</f>
        <v xml:space="preserve">bulan </v>
      </c>
      <c r="I14" s="104">
        <f>TARGET!K18</f>
        <v>0</v>
      </c>
      <c r="J14" s="107">
        <v>2</v>
      </c>
      <c r="K14" s="101">
        <v>2</v>
      </c>
      <c r="L14" s="102" t="str">
        <f t="shared" si="1"/>
        <v>Kegiatan</v>
      </c>
      <c r="M14" s="109">
        <v>1</v>
      </c>
      <c r="N14" s="101">
        <v>12</v>
      </c>
      <c r="O14" s="118" t="str">
        <f t="shared" si="0"/>
        <v xml:space="preserve">bulan </v>
      </c>
      <c r="P14" s="105">
        <f t="shared" si="0"/>
        <v>0</v>
      </c>
      <c r="Q14" s="105">
        <f t="shared" si="2"/>
        <v>200</v>
      </c>
      <c r="R14" s="105">
        <f t="shared" si="3"/>
        <v>100</v>
      </c>
      <c r="S14" s="106">
        <f t="shared" si="4"/>
        <v>76.000000000000014</v>
      </c>
      <c r="T14" s="106">
        <f t="shared" si="5"/>
        <v>0</v>
      </c>
      <c r="U14" s="107">
        <f t="shared" si="6"/>
        <v>376</v>
      </c>
      <c r="V14" s="108">
        <f t="shared" si="7"/>
        <v>125.33333333333333</v>
      </c>
    </row>
    <row r="15" spans="1:22" s="95" customFormat="1" ht="23.1" customHeight="1" x14ac:dyDescent="0.25">
      <c r="A15" s="270" t="s">
        <v>17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110">
        <f>(V9+V10+V11+V12+V14)/8</f>
        <v>70</v>
      </c>
    </row>
    <row r="16" spans="1:22" s="95" customFormat="1" ht="23.1" customHeight="1" thickBot="1" x14ac:dyDescent="0.3">
      <c r="A16" s="272"/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129" t="str">
        <f>IF(V15&lt;=50,"(Buruk)",IF(V15&lt;=60,"(Sedang)",IF(V15&lt;=75,"(Cukup)",IF(V15&lt;=90.99,"(Baik)","(Sangat Baik)"))))</f>
        <v>(Cukup)</v>
      </c>
    </row>
    <row r="17" spans="1:22" s="95" customFormat="1" ht="15.75" customHeight="1" thickTop="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95" customFormat="1" ht="15" customHeight="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269" t="s">
        <v>118</v>
      </c>
      <c r="N18" s="269"/>
      <c r="O18" s="269"/>
      <c r="P18" s="269"/>
      <c r="Q18" s="269"/>
      <c r="R18" s="269"/>
      <c r="S18" s="269"/>
      <c r="T18" s="269"/>
      <c r="U18" s="269"/>
      <c r="V18" s="269"/>
    </row>
    <row r="19" spans="1:22" s="50" customFormat="1" ht="12" customHeight="1" x14ac:dyDescent="0.25">
      <c r="M19" s="269" t="s">
        <v>18</v>
      </c>
      <c r="N19" s="269"/>
      <c r="O19" s="269"/>
      <c r="P19" s="269"/>
      <c r="Q19" s="269"/>
      <c r="R19" s="269"/>
      <c r="S19" s="269"/>
      <c r="T19" s="269"/>
      <c r="U19" s="269"/>
      <c r="V19" s="269"/>
    </row>
    <row r="20" spans="1:22" s="50" customFormat="1" ht="15" x14ac:dyDescent="0.25"/>
    <row r="21" spans="1:22" s="50" customFormat="1" ht="15" x14ac:dyDescent="0.25"/>
    <row r="22" spans="1:22" s="50" customFormat="1" ht="15" x14ac:dyDescent="0.25"/>
    <row r="23" spans="1:22" s="50" customFormat="1" ht="8.25" customHeight="1" x14ac:dyDescent="0.25">
      <c r="M23" s="275" t="str">
        <f>'INPUT DATA'!C10</f>
        <v>Marceau A.F. Haurissa, S.T., M.Eng</v>
      </c>
      <c r="N23" s="275"/>
      <c r="O23" s="275"/>
      <c r="P23" s="275"/>
      <c r="Q23" s="275"/>
      <c r="R23" s="275"/>
      <c r="S23" s="275"/>
      <c r="T23" s="275"/>
      <c r="U23" s="275"/>
      <c r="V23" s="275"/>
    </row>
    <row r="24" spans="1:22" s="50" customFormat="1" ht="15" x14ac:dyDescent="0.25">
      <c r="M24" s="269" t="str">
        <f>"NIP."&amp;'INPUT DATA'!C11&amp;""</f>
        <v>NIP.196907261992031001</v>
      </c>
      <c r="N24" s="269"/>
      <c r="O24" s="269"/>
      <c r="P24" s="269"/>
      <c r="Q24" s="269"/>
      <c r="R24" s="269"/>
      <c r="S24" s="269"/>
      <c r="T24" s="269"/>
      <c r="U24" s="269"/>
      <c r="V24" s="269"/>
    </row>
    <row r="25" spans="1:22" s="50" customFormat="1" ht="15" x14ac:dyDescent="0.25">
      <c r="A25" s="1"/>
      <c r="B25" s="143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50" customFormat="1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25"/>
  </sheetData>
  <mergeCells count="27">
    <mergeCell ref="A1:V1"/>
    <mergeCell ref="A2:V2"/>
    <mergeCell ref="A3:U3"/>
    <mergeCell ref="A4:V4"/>
    <mergeCell ref="A5:A6"/>
    <mergeCell ref="B5:B6"/>
    <mergeCell ref="C5:C6"/>
    <mergeCell ref="D5:I5"/>
    <mergeCell ref="J5:J6"/>
    <mergeCell ref="K5:P5"/>
    <mergeCell ref="U5:U6"/>
    <mergeCell ref="V5:V6"/>
    <mergeCell ref="D6:E6"/>
    <mergeCell ref="G6:H6"/>
    <mergeCell ref="K6:L6"/>
    <mergeCell ref="N6:O6"/>
    <mergeCell ref="M24:V24"/>
    <mergeCell ref="A15:U16"/>
    <mergeCell ref="M18:V18"/>
    <mergeCell ref="M19:V19"/>
    <mergeCell ref="D7:E7"/>
    <mergeCell ref="G7:H7"/>
    <mergeCell ref="K7:L7"/>
    <mergeCell ref="N7:O7"/>
    <mergeCell ref="M23:V23"/>
    <mergeCell ref="B8:V8"/>
    <mergeCell ref="B13:V13"/>
  </mergeCells>
  <pageMargins left="0.34" right="0.25" top="0.53" bottom="0.5" header="0.27" footer="0.3"/>
  <pageSetup paperSize="9" orientation="landscape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view="pageLayout" topLeftCell="A6" zoomScaleNormal="100" workbookViewId="0">
      <selection activeCell="H11" sqref="H11:H12"/>
    </sheetView>
  </sheetViews>
  <sheetFormatPr defaultRowHeight="35.1" customHeight="1" x14ac:dyDescent="0.25"/>
  <cols>
    <col min="1" max="1" width="6.85546875" customWidth="1"/>
    <col min="2" max="2" width="24.28515625" customWidth="1"/>
    <col min="3" max="3" width="7.85546875" customWidth="1"/>
    <col min="4" max="4" width="22" customWidth="1"/>
    <col min="5" max="5" width="2" customWidth="1"/>
    <col min="6" max="6" width="9.42578125" customWidth="1"/>
    <col min="7" max="7" width="12.7109375" customWidth="1"/>
    <col min="8" max="8" width="40.42578125" customWidth="1"/>
    <col min="9" max="9" width="12.7109375" customWidth="1"/>
    <col min="235" max="235" width="3.42578125" customWidth="1"/>
    <col min="236" max="236" width="9.42578125" customWidth="1"/>
    <col min="237" max="237" width="3.5703125" customWidth="1"/>
    <col min="238" max="238" width="19.7109375" customWidth="1"/>
    <col min="239" max="239" width="11.7109375" customWidth="1"/>
    <col min="240" max="240" width="15.140625" customWidth="1"/>
    <col min="241" max="241" width="13.42578125" customWidth="1"/>
    <col min="242" max="242" width="3" customWidth="1"/>
    <col min="243" max="243" width="42.5703125" customWidth="1"/>
    <col min="244" max="244" width="33" customWidth="1"/>
    <col min="491" max="491" width="3.42578125" customWidth="1"/>
    <col min="492" max="492" width="9.42578125" customWidth="1"/>
    <col min="493" max="493" width="3.5703125" customWidth="1"/>
    <col min="494" max="494" width="19.7109375" customWidth="1"/>
    <col min="495" max="495" width="11.7109375" customWidth="1"/>
    <col min="496" max="496" width="15.140625" customWidth="1"/>
    <col min="497" max="497" width="13.42578125" customWidth="1"/>
    <col min="498" max="498" width="3" customWidth="1"/>
    <col min="499" max="499" width="42.5703125" customWidth="1"/>
    <col min="500" max="500" width="33" customWidth="1"/>
    <col min="747" max="747" width="3.42578125" customWidth="1"/>
    <col min="748" max="748" width="9.42578125" customWidth="1"/>
    <col min="749" max="749" width="3.5703125" customWidth="1"/>
    <col min="750" max="750" width="19.7109375" customWidth="1"/>
    <col min="751" max="751" width="11.7109375" customWidth="1"/>
    <col min="752" max="752" width="15.140625" customWidth="1"/>
    <col min="753" max="753" width="13.42578125" customWidth="1"/>
    <col min="754" max="754" width="3" customWidth="1"/>
    <col min="755" max="755" width="42.5703125" customWidth="1"/>
    <col min="756" max="756" width="33" customWidth="1"/>
    <col min="1003" max="1003" width="3.42578125" customWidth="1"/>
    <col min="1004" max="1004" width="9.42578125" customWidth="1"/>
    <col min="1005" max="1005" width="3.5703125" customWidth="1"/>
    <col min="1006" max="1006" width="19.7109375" customWidth="1"/>
    <col min="1007" max="1007" width="11.7109375" customWidth="1"/>
    <col min="1008" max="1008" width="15.140625" customWidth="1"/>
    <col min="1009" max="1009" width="13.42578125" customWidth="1"/>
    <col min="1010" max="1010" width="3" customWidth="1"/>
    <col min="1011" max="1011" width="42.5703125" customWidth="1"/>
    <col min="1012" max="1012" width="33" customWidth="1"/>
    <col min="1259" max="1259" width="3.42578125" customWidth="1"/>
    <col min="1260" max="1260" width="9.42578125" customWidth="1"/>
    <col min="1261" max="1261" width="3.5703125" customWidth="1"/>
    <col min="1262" max="1262" width="19.7109375" customWidth="1"/>
    <col min="1263" max="1263" width="11.7109375" customWidth="1"/>
    <col min="1264" max="1264" width="15.140625" customWidth="1"/>
    <col min="1265" max="1265" width="13.42578125" customWidth="1"/>
    <col min="1266" max="1266" width="3" customWidth="1"/>
    <col min="1267" max="1267" width="42.5703125" customWidth="1"/>
    <col min="1268" max="1268" width="33" customWidth="1"/>
    <col min="1515" max="1515" width="3.42578125" customWidth="1"/>
    <col min="1516" max="1516" width="9.42578125" customWidth="1"/>
    <col min="1517" max="1517" width="3.5703125" customWidth="1"/>
    <col min="1518" max="1518" width="19.7109375" customWidth="1"/>
    <col min="1519" max="1519" width="11.7109375" customWidth="1"/>
    <col min="1520" max="1520" width="15.140625" customWidth="1"/>
    <col min="1521" max="1521" width="13.42578125" customWidth="1"/>
    <col min="1522" max="1522" width="3" customWidth="1"/>
    <col min="1523" max="1523" width="42.5703125" customWidth="1"/>
    <col min="1524" max="1524" width="33" customWidth="1"/>
    <col min="1771" max="1771" width="3.42578125" customWidth="1"/>
    <col min="1772" max="1772" width="9.42578125" customWidth="1"/>
    <col min="1773" max="1773" width="3.5703125" customWidth="1"/>
    <col min="1774" max="1774" width="19.7109375" customWidth="1"/>
    <col min="1775" max="1775" width="11.7109375" customWidth="1"/>
    <col min="1776" max="1776" width="15.140625" customWidth="1"/>
    <col min="1777" max="1777" width="13.42578125" customWidth="1"/>
    <col min="1778" max="1778" width="3" customWidth="1"/>
    <col min="1779" max="1779" width="42.5703125" customWidth="1"/>
    <col min="1780" max="1780" width="33" customWidth="1"/>
    <col min="2027" max="2027" width="3.42578125" customWidth="1"/>
    <col min="2028" max="2028" width="9.42578125" customWidth="1"/>
    <col min="2029" max="2029" width="3.5703125" customWidth="1"/>
    <col min="2030" max="2030" width="19.7109375" customWidth="1"/>
    <col min="2031" max="2031" width="11.7109375" customWidth="1"/>
    <col min="2032" max="2032" width="15.140625" customWidth="1"/>
    <col min="2033" max="2033" width="13.42578125" customWidth="1"/>
    <col min="2034" max="2034" width="3" customWidth="1"/>
    <col min="2035" max="2035" width="42.5703125" customWidth="1"/>
    <col min="2036" max="2036" width="33" customWidth="1"/>
    <col min="2283" max="2283" width="3.42578125" customWidth="1"/>
    <col min="2284" max="2284" width="9.42578125" customWidth="1"/>
    <col min="2285" max="2285" width="3.5703125" customWidth="1"/>
    <col min="2286" max="2286" width="19.7109375" customWidth="1"/>
    <col min="2287" max="2287" width="11.7109375" customWidth="1"/>
    <col min="2288" max="2288" width="15.140625" customWidth="1"/>
    <col min="2289" max="2289" width="13.42578125" customWidth="1"/>
    <col min="2290" max="2290" width="3" customWidth="1"/>
    <col min="2291" max="2291" width="42.5703125" customWidth="1"/>
    <col min="2292" max="2292" width="33" customWidth="1"/>
    <col min="2539" max="2539" width="3.42578125" customWidth="1"/>
    <col min="2540" max="2540" width="9.42578125" customWidth="1"/>
    <col min="2541" max="2541" width="3.5703125" customWidth="1"/>
    <col min="2542" max="2542" width="19.7109375" customWidth="1"/>
    <col min="2543" max="2543" width="11.7109375" customWidth="1"/>
    <col min="2544" max="2544" width="15.140625" customWidth="1"/>
    <col min="2545" max="2545" width="13.42578125" customWidth="1"/>
    <col min="2546" max="2546" width="3" customWidth="1"/>
    <col min="2547" max="2547" width="42.5703125" customWidth="1"/>
    <col min="2548" max="2548" width="33" customWidth="1"/>
    <col min="2795" max="2795" width="3.42578125" customWidth="1"/>
    <col min="2796" max="2796" width="9.42578125" customWidth="1"/>
    <col min="2797" max="2797" width="3.5703125" customWidth="1"/>
    <col min="2798" max="2798" width="19.7109375" customWidth="1"/>
    <col min="2799" max="2799" width="11.7109375" customWidth="1"/>
    <col min="2800" max="2800" width="15.140625" customWidth="1"/>
    <col min="2801" max="2801" width="13.42578125" customWidth="1"/>
    <col min="2802" max="2802" width="3" customWidth="1"/>
    <col min="2803" max="2803" width="42.5703125" customWidth="1"/>
    <col min="2804" max="2804" width="33" customWidth="1"/>
    <col min="3051" max="3051" width="3.42578125" customWidth="1"/>
    <col min="3052" max="3052" width="9.42578125" customWidth="1"/>
    <col min="3053" max="3053" width="3.5703125" customWidth="1"/>
    <col min="3054" max="3054" width="19.7109375" customWidth="1"/>
    <col min="3055" max="3055" width="11.7109375" customWidth="1"/>
    <col min="3056" max="3056" width="15.140625" customWidth="1"/>
    <col min="3057" max="3057" width="13.42578125" customWidth="1"/>
    <col min="3058" max="3058" width="3" customWidth="1"/>
    <col min="3059" max="3059" width="42.5703125" customWidth="1"/>
    <col min="3060" max="3060" width="33" customWidth="1"/>
    <col min="3307" max="3307" width="3.42578125" customWidth="1"/>
    <col min="3308" max="3308" width="9.42578125" customWidth="1"/>
    <col min="3309" max="3309" width="3.5703125" customWidth="1"/>
    <col min="3310" max="3310" width="19.7109375" customWidth="1"/>
    <col min="3311" max="3311" width="11.7109375" customWidth="1"/>
    <col min="3312" max="3312" width="15.140625" customWidth="1"/>
    <col min="3313" max="3313" width="13.42578125" customWidth="1"/>
    <col min="3314" max="3314" width="3" customWidth="1"/>
    <col min="3315" max="3315" width="42.5703125" customWidth="1"/>
    <col min="3316" max="3316" width="33" customWidth="1"/>
    <col min="3563" max="3563" width="3.42578125" customWidth="1"/>
    <col min="3564" max="3564" width="9.42578125" customWidth="1"/>
    <col min="3565" max="3565" width="3.5703125" customWidth="1"/>
    <col min="3566" max="3566" width="19.7109375" customWidth="1"/>
    <col min="3567" max="3567" width="11.7109375" customWidth="1"/>
    <col min="3568" max="3568" width="15.140625" customWidth="1"/>
    <col min="3569" max="3569" width="13.42578125" customWidth="1"/>
    <col min="3570" max="3570" width="3" customWidth="1"/>
    <col min="3571" max="3571" width="42.5703125" customWidth="1"/>
    <col min="3572" max="3572" width="33" customWidth="1"/>
    <col min="3819" max="3819" width="3.42578125" customWidth="1"/>
    <col min="3820" max="3820" width="9.42578125" customWidth="1"/>
    <col min="3821" max="3821" width="3.5703125" customWidth="1"/>
    <col min="3822" max="3822" width="19.7109375" customWidth="1"/>
    <col min="3823" max="3823" width="11.7109375" customWidth="1"/>
    <col min="3824" max="3824" width="15.140625" customWidth="1"/>
    <col min="3825" max="3825" width="13.42578125" customWidth="1"/>
    <col min="3826" max="3826" width="3" customWidth="1"/>
    <col min="3827" max="3827" width="42.5703125" customWidth="1"/>
    <col min="3828" max="3828" width="33" customWidth="1"/>
    <col min="4075" max="4075" width="3.42578125" customWidth="1"/>
    <col min="4076" max="4076" width="9.42578125" customWidth="1"/>
    <col min="4077" max="4077" width="3.5703125" customWidth="1"/>
    <col min="4078" max="4078" width="19.7109375" customWidth="1"/>
    <col min="4079" max="4079" width="11.7109375" customWidth="1"/>
    <col min="4080" max="4080" width="15.140625" customWidth="1"/>
    <col min="4081" max="4081" width="13.42578125" customWidth="1"/>
    <col min="4082" max="4082" width="3" customWidth="1"/>
    <col min="4083" max="4083" width="42.5703125" customWidth="1"/>
    <col min="4084" max="4084" width="33" customWidth="1"/>
    <col min="4331" max="4331" width="3.42578125" customWidth="1"/>
    <col min="4332" max="4332" width="9.42578125" customWidth="1"/>
    <col min="4333" max="4333" width="3.5703125" customWidth="1"/>
    <col min="4334" max="4334" width="19.7109375" customWidth="1"/>
    <col min="4335" max="4335" width="11.7109375" customWidth="1"/>
    <col min="4336" max="4336" width="15.140625" customWidth="1"/>
    <col min="4337" max="4337" width="13.42578125" customWidth="1"/>
    <col min="4338" max="4338" width="3" customWidth="1"/>
    <col min="4339" max="4339" width="42.5703125" customWidth="1"/>
    <col min="4340" max="4340" width="33" customWidth="1"/>
    <col min="4587" max="4587" width="3.42578125" customWidth="1"/>
    <col min="4588" max="4588" width="9.42578125" customWidth="1"/>
    <col min="4589" max="4589" width="3.5703125" customWidth="1"/>
    <col min="4590" max="4590" width="19.7109375" customWidth="1"/>
    <col min="4591" max="4591" width="11.7109375" customWidth="1"/>
    <col min="4592" max="4592" width="15.140625" customWidth="1"/>
    <col min="4593" max="4593" width="13.42578125" customWidth="1"/>
    <col min="4594" max="4594" width="3" customWidth="1"/>
    <col min="4595" max="4595" width="42.5703125" customWidth="1"/>
    <col min="4596" max="4596" width="33" customWidth="1"/>
    <col min="4843" max="4843" width="3.42578125" customWidth="1"/>
    <col min="4844" max="4844" width="9.42578125" customWidth="1"/>
    <col min="4845" max="4845" width="3.5703125" customWidth="1"/>
    <col min="4846" max="4846" width="19.7109375" customWidth="1"/>
    <col min="4847" max="4847" width="11.7109375" customWidth="1"/>
    <col min="4848" max="4848" width="15.140625" customWidth="1"/>
    <col min="4849" max="4849" width="13.42578125" customWidth="1"/>
    <col min="4850" max="4850" width="3" customWidth="1"/>
    <col min="4851" max="4851" width="42.5703125" customWidth="1"/>
    <col min="4852" max="4852" width="33" customWidth="1"/>
    <col min="5099" max="5099" width="3.42578125" customWidth="1"/>
    <col min="5100" max="5100" width="9.42578125" customWidth="1"/>
    <col min="5101" max="5101" width="3.5703125" customWidth="1"/>
    <col min="5102" max="5102" width="19.7109375" customWidth="1"/>
    <col min="5103" max="5103" width="11.7109375" customWidth="1"/>
    <col min="5104" max="5104" width="15.140625" customWidth="1"/>
    <col min="5105" max="5105" width="13.42578125" customWidth="1"/>
    <col min="5106" max="5106" width="3" customWidth="1"/>
    <col min="5107" max="5107" width="42.5703125" customWidth="1"/>
    <col min="5108" max="5108" width="33" customWidth="1"/>
    <col min="5355" max="5355" width="3.42578125" customWidth="1"/>
    <col min="5356" max="5356" width="9.42578125" customWidth="1"/>
    <col min="5357" max="5357" width="3.5703125" customWidth="1"/>
    <col min="5358" max="5358" width="19.7109375" customWidth="1"/>
    <col min="5359" max="5359" width="11.7109375" customWidth="1"/>
    <col min="5360" max="5360" width="15.140625" customWidth="1"/>
    <col min="5361" max="5361" width="13.42578125" customWidth="1"/>
    <col min="5362" max="5362" width="3" customWidth="1"/>
    <col min="5363" max="5363" width="42.5703125" customWidth="1"/>
    <col min="5364" max="5364" width="33" customWidth="1"/>
    <col min="5611" max="5611" width="3.42578125" customWidth="1"/>
    <col min="5612" max="5612" width="9.42578125" customWidth="1"/>
    <col min="5613" max="5613" width="3.5703125" customWidth="1"/>
    <col min="5614" max="5614" width="19.7109375" customWidth="1"/>
    <col min="5615" max="5615" width="11.7109375" customWidth="1"/>
    <col min="5616" max="5616" width="15.140625" customWidth="1"/>
    <col min="5617" max="5617" width="13.42578125" customWidth="1"/>
    <col min="5618" max="5618" width="3" customWidth="1"/>
    <col min="5619" max="5619" width="42.5703125" customWidth="1"/>
    <col min="5620" max="5620" width="33" customWidth="1"/>
    <col min="5867" max="5867" width="3.42578125" customWidth="1"/>
    <col min="5868" max="5868" width="9.42578125" customWidth="1"/>
    <col min="5869" max="5869" width="3.5703125" customWidth="1"/>
    <col min="5870" max="5870" width="19.7109375" customWidth="1"/>
    <col min="5871" max="5871" width="11.7109375" customWidth="1"/>
    <col min="5872" max="5872" width="15.140625" customWidth="1"/>
    <col min="5873" max="5873" width="13.42578125" customWidth="1"/>
    <col min="5874" max="5874" width="3" customWidth="1"/>
    <col min="5875" max="5875" width="42.5703125" customWidth="1"/>
    <col min="5876" max="5876" width="33" customWidth="1"/>
    <col min="6123" max="6123" width="3.42578125" customWidth="1"/>
    <col min="6124" max="6124" width="9.42578125" customWidth="1"/>
    <col min="6125" max="6125" width="3.5703125" customWidth="1"/>
    <col min="6126" max="6126" width="19.7109375" customWidth="1"/>
    <col min="6127" max="6127" width="11.7109375" customWidth="1"/>
    <col min="6128" max="6128" width="15.140625" customWidth="1"/>
    <col min="6129" max="6129" width="13.42578125" customWidth="1"/>
    <col min="6130" max="6130" width="3" customWidth="1"/>
    <col min="6131" max="6131" width="42.5703125" customWidth="1"/>
    <col min="6132" max="6132" width="33" customWidth="1"/>
    <col min="6379" max="6379" width="3.42578125" customWidth="1"/>
    <col min="6380" max="6380" width="9.42578125" customWidth="1"/>
    <col min="6381" max="6381" width="3.5703125" customWidth="1"/>
    <col min="6382" max="6382" width="19.7109375" customWidth="1"/>
    <col min="6383" max="6383" width="11.7109375" customWidth="1"/>
    <col min="6384" max="6384" width="15.140625" customWidth="1"/>
    <col min="6385" max="6385" width="13.42578125" customWidth="1"/>
    <col min="6386" max="6386" width="3" customWidth="1"/>
    <col min="6387" max="6387" width="42.5703125" customWidth="1"/>
    <col min="6388" max="6388" width="33" customWidth="1"/>
    <col min="6635" max="6635" width="3.42578125" customWidth="1"/>
    <col min="6636" max="6636" width="9.42578125" customWidth="1"/>
    <col min="6637" max="6637" width="3.5703125" customWidth="1"/>
    <col min="6638" max="6638" width="19.7109375" customWidth="1"/>
    <col min="6639" max="6639" width="11.7109375" customWidth="1"/>
    <col min="6640" max="6640" width="15.140625" customWidth="1"/>
    <col min="6641" max="6641" width="13.42578125" customWidth="1"/>
    <col min="6642" max="6642" width="3" customWidth="1"/>
    <col min="6643" max="6643" width="42.5703125" customWidth="1"/>
    <col min="6644" max="6644" width="33" customWidth="1"/>
    <col min="6891" max="6891" width="3.42578125" customWidth="1"/>
    <col min="6892" max="6892" width="9.42578125" customWidth="1"/>
    <col min="6893" max="6893" width="3.5703125" customWidth="1"/>
    <col min="6894" max="6894" width="19.7109375" customWidth="1"/>
    <col min="6895" max="6895" width="11.7109375" customWidth="1"/>
    <col min="6896" max="6896" width="15.140625" customWidth="1"/>
    <col min="6897" max="6897" width="13.42578125" customWidth="1"/>
    <col min="6898" max="6898" width="3" customWidth="1"/>
    <col min="6899" max="6899" width="42.5703125" customWidth="1"/>
    <col min="6900" max="6900" width="33" customWidth="1"/>
    <col min="7147" max="7147" width="3.42578125" customWidth="1"/>
    <col min="7148" max="7148" width="9.42578125" customWidth="1"/>
    <col min="7149" max="7149" width="3.5703125" customWidth="1"/>
    <col min="7150" max="7150" width="19.7109375" customWidth="1"/>
    <col min="7151" max="7151" width="11.7109375" customWidth="1"/>
    <col min="7152" max="7152" width="15.140625" customWidth="1"/>
    <col min="7153" max="7153" width="13.42578125" customWidth="1"/>
    <col min="7154" max="7154" width="3" customWidth="1"/>
    <col min="7155" max="7155" width="42.5703125" customWidth="1"/>
    <col min="7156" max="7156" width="33" customWidth="1"/>
    <col min="7403" max="7403" width="3.42578125" customWidth="1"/>
    <col min="7404" max="7404" width="9.42578125" customWidth="1"/>
    <col min="7405" max="7405" width="3.5703125" customWidth="1"/>
    <col min="7406" max="7406" width="19.7109375" customWidth="1"/>
    <col min="7407" max="7407" width="11.7109375" customWidth="1"/>
    <col min="7408" max="7408" width="15.140625" customWidth="1"/>
    <col min="7409" max="7409" width="13.42578125" customWidth="1"/>
    <col min="7410" max="7410" width="3" customWidth="1"/>
    <col min="7411" max="7411" width="42.5703125" customWidth="1"/>
    <col min="7412" max="7412" width="33" customWidth="1"/>
    <col min="7659" max="7659" width="3.42578125" customWidth="1"/>
    <col min="7660" max="7660" width="9.42578125" customWidth="1"/>
    <col min="7661" max="7661" width="3.5703125" customWidth="1"/>
    <col min="7662" max="7662" width="19.7109375" customWidth="1"/>
    <col min="7663" max="7663" width="11.7109375" customWidth="1"/>
    <col min="7664" max="7664" width="15.140625" customWidth="1"/>
    <col min="7665" max="7665" width="13.42578125" customWidth="1"/>
    <col min="7666" max="7666" width="3" customWidth="1"/>
    <col min="7667" max="7667" width="42.5703125" customWidth="1"/>
    <col min="7668" max="7668" width="33" customWidth="1"/>
    <col min="7915" max="7915" width="3.42578125" customWidth="1"/>
    <col min="7916" max="7916" width="9.42578125" customWidth="1"/>
    <col min="7917" max="7917" width="3.5703125" customWidth="1"/>
    <col min="7918" max="7918" width="19.7109375" customWidth="1"/>
    <col min="7919" max="7919" width="11.7109375" customWidth="1"/>
    <col min="7920" max="7920" width="15.140625" customWidth="1"/>
    <col min="7921" max="7921" width="13.42578125" customWidth="1"/>
    <col min="7922" max="7922" width="3" customWidth="1"/>
    <col min="7923" max="7923" width="42.5703125" customWidth="1"/>
    <col min="7924" max="7924" width="33" customWidth="1"/>
    <col min="8171" max="8171" width="3.42578125" customWidth="1"/>
    <col min="8172" max="8172" width="9.42578125" customWidth="1"/>
    <col min="8173" max="8173" width="3.5703125" customWidth="1"/>
    <col min="8174" max="8174" width="19.7109375" customWidth="1"/>
    <col min="8175" max="8175" width="11.7109375" customWidth="1"/>
    <col min="8176" max="8176" width="15.140625" customWidth="1"/>
    <col min="8177" max="8177" width="13.42578125" customWidth="1"/>
    <col min="8178" max="8178" width="3" customWidth="1"/>
    <col min="8179" max="8179" width="42.5703125" customWidth="1"/>
    <col min="8180" max="8180" width="33" customWidth="1"/>
    <col min="8427" max="8427" width="3.42578125" customWidth="1"/>
    <col min="8428" max="8428" width="9.42578125" customWidth="1"/>
    <col min="8429" max="8429" width="3.5703125" customWidth="1"/>
    <col min="8430" max="8430" width="19.7109375" customWidth="1"/>
    <col min="8431" max="8431" width="11.7109375" customWidth="1"/>
    <col min="8432" max="8432" width="15.140625" customWidth="1"/>
    <col min="8433" max="8433" width="13.42578125" customWidth="1"/>
    <col min="8434" max="8434" width="3" customWidth="1"/>
    <col min="8435" max="8435" width="42.5703125" customWidth="1"/>
    <col min="8436" max="8436" width="33" customWidth="1"/>
    <col min="8683" max="8683" width="3.42578125" customWidth="1"/>
    <col min="8684" max="8684" width="9.42578125" customWidth="1"/>
    <col min="8685" max="8685" width="3.5703125" customWidth="1"/>
    <col min="8686" max="8686" width="19.7109375" customWidth="1"/>
    <col min="8687" max="8687" width="11.7109375" customWidth="1"/>
    <col min="8688" max="8688" width="15.140625" customWidth="1"/>
    <col min="8689" max="8689" width="13.42578125" customWidth="1"/>
    <col min="8690" max="8690" width="3" customWidth="1"/>
    <col min="8691" max="8691" width="42.5703125" customWidth="1"/>
    <col min="8692" max="8692" width="33" customWidth="1"/>
    <col min="8939" max="8939" width="3.42578125" customWidth="1"/>
    <col min="8940" max="8940" width="9.42578125" customWidth="1"/>
    <col min="8941" max="8941" width="3.5703125" customWidth="1"/>
    <col min="8942" max="8942" width="19.7109375" customWidth="1"/>
    <col min="8943" max="8943" width="11.7109375" customWidth="1"/>
    <col min="8944" max="8944" width="15.140625" customWidth="1"/>
    <col min="8945" max="8945" width="13.42578125" customWidth="1"/>
    <col min="8946" max="8946" width="3" customWidth="1"/>
    <col min="8947" max="8947" width="42.5703125" customWidth="1"/>
    <col min="8948" max="8948" width="33" customWidth="1"/>
    <col min="9195" max="9195" width="3.42578125" customWidth="1"/>
    <col min="9196" max="9196" width="9.42578125" customWidth="1"/>
    <col min="9197" max="9197" width="3.5703125" customWidth="1"/>
    <col min="9198" max="9198" width="19.7109375" customWidth="1"/>
    <col min="9199" max="9199" width="11.7109375" customWidth="1"/>
    <col min="9200" max="9200" width="15.140625" customWidth="1"/>
    <col min="9201" max="9201" width="13.42578125" customWidth="1"/>
    <col min="9202" max="9202" width="3" customWidth="1"/>
    <col min="9203" max="9203" width="42.5703125" customWidth="1"/>
    <col min="9204" max="9204" width="33" customWidth="1"/>
    <col min="9451" max="9451" width="3.42578125" customWidth="1"/>
    <col min="9452" max="9452" width="9.42578125" customWidth="1"/>
    <col min="9453" max="9453" width="3.5703125" customWidth="1"/>
    <col min="9454" max="9454" width="19.7109375" customWidth="1"/>
    <col min="9455" max="9455" width="11.7109375" customWidth="1"/>
    <col min="9456" max="9456" width="15.140625" customWidth="1"/>
    <col min="9457" max="9457" width="13.42578125" customWidth="1"/>
    <col min="9458" max="9458" width="3" customWidth="1"/>
    <col min="9459" max="9459" width="42.5703125" customWidth="1"/>
    <col min="9460" max="9460" width="33" customWidth="1"/>
    <col min="9707" max="9707" width="3.42578125" customWidth="1"/>
    <col min="9708" max="9708" width="9.42578125" customWidth="1"/>
    <col min="9709" max="9709" width="3.5703125" customWidth="1"/>
    <col min="9710" max="9710" width="19.7109375" customWidth="1"/>
    <col min="9711" max="9711" width="11.7109375" customWidth="1"/>
    <col min="9712" max="9712" width="15.140625" customWidth="1"/>
    <col min="9713" max="9713" width="13.42578125" customWidth="1"/>
    <col min="9714" max="9714" width="3" customWidth="1"/>
    <col min="9715" max="9715" width="42.5703125" customWidth="1"/>
    <col min="9716" max="9716" width="33" customWidth="1"/>
    <col min="9963" max="9963" width="3.42578125" customWidth="1"/>
    <col min="9964" max="9964" width="9.42578125" customWidth="1"/>
    <col min="9965" max="9965" width="3.5703125" customWidth="1"/>
    <col min="9966" max="9966" width="19.7109375" customWidth="1"/>
    <col min="9967" max="9967" width="11.7109375" customWidth="1"/>
    <col min="9968" max="9968" width="15.140625" customWidth="1"/>
    <col min="9969" max="9969" width="13.42578125" customWidth="1"/>
    <col min="9970" max="9970" width="3" customWidth="1"/>
    <col min="9971" max="9971" width="42.5703125" customWidth="1"/>
    <col min="9972" max="9972" width="33" customWidth="1"/>
    <col min="10219" max="10219" width="3.42578125" customWidth="1"/>
    <col min="10220" max="10220" width="9.42578125" customWidth="1"/>
    <col min="10221" max="10221" width="3.5703125" customWidth="1"/>
    <col min="10222" max="10222" width="19.7109375" customWidth="1"/>
    <col min="10223" max="10223" width="11.7109375" customWidth="1"/>
    <col min="10224" max="10224" width="15.140625" customWidth="1"/>
    <col min="10225" max="10225" width="13.42578125" customWidth="1"/>
    <col min="10226" max="10226" width="3" customWidth="1"/>
    <col min="10227" max="10227" width="42.5703125" customWidth="1"/>
    <col min="10228" max="10228" width="33" customWidth="1"/>
    <col min="10475" max="10475" width="3.42578125" customWidth="1"/>
    <col min="10476" max="10476" width="9.42578125" customWidth="1"/>
    <col min="10477" max="10477" width="3.5703125" customWidth="1"/>
    <col min="10478" max="10478" width="19.7109375" customWidth="1"/>
    <col min="10479" max="10479" width="11.7109375" customWidth="1"/>
    <col min="10480" max="10480" width="15.140625" customWidth="1"/>
    <col min="10481" max="10481" width="13.42578125" customWidth="1"/>
    <col min="10482" max="10482" width="3" customWidth="1"/>
    <col min="10483" max="10483" width="42.5703125" customWidth="1"/>
    <col min="10484" max="10484" width="33" customWidth="1"/>
    <col min="10731" max="10731" width="3.42578125" customWidth="1"/>
    <col min="10732" max="10732" width="9.42578125" customWidth="1"/>
    <col min="10733" max="10733" width="3.5703125" customWidth="1"/>
    <col min="10734" max="10734" width="19.7109375" customWidth="1"/>
    <col min="10735" max="10735" width="11.7109375" customWidth="1"/>
    <col min="10736" max="10736" width="15.140625" customWidth="1"/>
    <col min="10737" max="10737" width="13.42578125" customWidth="1"/>
    <col min="10738" max="10738" width="3" customWidth="1"/>
    <col min="10739" max="10739" width="42.5703125" customWidth="1"/>
    <col min="10740" max="10740" width="33" customWidth="1"/>
    <col min="10987" max="10987" width="3.42578125" customWidth="1"/>
    <col min="10988" max="10988" width="9.42578125" customWidth="1"/>
    <col min="10989" max="10989" width="3.5703125" customWidth="1"/>
    <col min="10990" max="10990" width="19.7109375" customWidth="1"/>
    <col min="10991" max="10991" width="11.7109375" customWidth="1"/>
    <col min="10992" max="10992" width="15.140625" customWidth="1"/>
    <col min="10993" max="10993" width="13.42578125" customWidth="1"/>
    <col min="10994" max="10994" width="3" customWidth="1"/>
    <col min="10995" max="10995" width="42.5703125" customWidth="1"/>
    <col min="10996" max="10996" width="33" customWidth="1"/>
    <col min="11243" max="11243" width="3.42578125" customWidth="1"/>
    <col min="11244" max="11244" width="9.42578125" customWidth="1"/>
    <col min="11245" max="11245" width="3.5703125" customWidth="1"/>
    <col min="11246" max="11246" width="19.7109375" customWidth="1"/>
    <col min="11247" max="11247" width="11.7109375" customWidth="1"/>
    <col min="11248" max="11248" width="15.140625" customWidth="1"/>
    <col min="11249" max="11249" width="13.42578125" customWidth="1"/>
    <col min="11250" max="11250" width="3" customWidth="1"/>
    <col min="11251" max="11251" width="42.5703125" customWidth="1"/>
    <col min="11252" max="11252" width="33" customWidth="1"/>
    <col min="11499" max="11499" width="3.42578125" customWidth="1"/>
    <col min="11500" max="11500" width="9.42578125" customWidth="1"/>
    <col min="11501" max="11501" width="3.5703125" customWidth="1"/>
    <col min="11502" max="11502" width="19.7109375" customWidth="1"/>
    <col min="11503" max="11503" width="11.7109375" customWidth="1"/>
    <col min="11504" max="11504" width="15.140625" customWidth="1"/>
    <col min="11505" max="11505" width="13.42578125" customWidth="1"/>
    <col min="11506" max="11506" width="3" customWidth="1"/>
    <col min="11507" max="11507" width="42.5703125" customWidth="1"/>
    <col min="11508" max="11508" width="33" customWidth="1"/>
    <col min="11755" max="11755" width="3.42578125" customWidth="1"/>
    <col min="11756" max="11756" width="9.42578125" customWidth="1"/>
    <col min="11757" max="11757" width="3.5703125" customWidth="1"/>
    <col min="11758" max="11758" width="19.7109375" customWidth="1"/>
    <col min="11759" max="11759" width="11.7109375" customWidth="1"/>
    <col min="11760" max="11760" width="15.140625" customWidth="1"/>
    <col min="11761" max="11761" width="13.42578125" customWidth="1"/>
    <col min="11762" max="11762" width="3" customWidth="1"/>
    <col min="11763" max="11763" width="42.5703125" customWidth="1"/>
    <col min="11764" max="11764" width="33" customWidth="1"/>
    <col min="12011" max="12011" width="3.42578125" customWidth="1"/>
    <col min="12012" max="12012" width="9.42578125" customWidth="1"/>
    <col min="12013" max="12013" width="3.5703125" customWidth="1"/>
    <col min="12014" max="12014" width="19.7109375" customWidth="1"/>
    <col min="12015" max="12015" width="11.7109375" customWidth="1"/>
    <col min="12016" max="12016" width="15.140625" customWidth="1"/>
    <col min="12017" max="12017" width="13.42578125" customWidth="1"/>
    <col min="12018" max="12018" width="3" customWidth="1"/>
    <col min="12019" max="12019" width="42.5703125" customWidth="1"/>
    <col min="12020" max="12020" width="33" customWidth="1"/>
    <col min="12267" max="12267" width="3.42578125" customWidth="1"/>
    <col min="12268" max="12268" width="9.42578125" customWidth="1"/>
    <col min="12269" max="12269" width="3.5703125" customWidth="1"/>
    <col min="12270" max="12270" width="19.7109375" customWidth="1"/>
    <col min="12271" max="12271" width="11.7109375" customWidth="1"/>
    <col min="12272" max="12272" width="15.140625" customWidth="1"/>
    <col min="12273" max="12273" width="13.42578125" customWidth="1"/>
    <col min="12274" max="12274" width="3" customWidth="1"/>
    <col min="12275" max="12275" width="42.5703125" customWidth="1"/>
    <col min="12276" max="12276" width="33" customWidth="1"/>
    <col min="12523" max="12523" width="3.42578125" customWidth="1"/>
    <col min="12524" max="12524" width="9.42578125" customWidth="1"/>
    <col min="12525" max="12525" width="3.5703125" customWidth="1"/>
    <col min="12526" max="12526" width="19.7109375" customWidth="1"/>
    <col min="12527" max="12527" width="11.7109375" customWidth="1"/>
    <col min="12528" max="12528" width="15.140625" customWidth="1"/>
    <col min="12529" max="12529" width="13.42578125" customWidth="1"/>
    <col min="12530" max="12530" width="3" customWidth="1"/>
    <col min="12531" max="12531" width="42.5703125" customWidth="1"/>
    <col min="12532" max="12532" width="33" customWidth="1"/>
    <col min="12779" max="12779" width="3.42578125" customWidth="1"/>
    <col min="12780" max="12780" width="9.42578125" customWidth="1"/>
    <col min="12781" max="12781" width="3.5703125" customWidth="1"/>
    <col min="12782" max="12782" width="19.7109375" customWidth="1"/>
    <col min="12783" max="12783" width="11.7109375" customWidth="1"/>
    <col min="12784" max="12784" width="15.140625" customWidth="1"/>
    <col min="12785" max="12785" width="13.42578125" customWidth="1"/>
    <col min="12786" max="12786" width="3" customWidth="1"/>
    <col min="12787" max="12787" width="42.5703125" customWidth="1"/>
    <col min="12788" max="12788" width="33" customWidth="1"/>
    <col min="13035" max="13035" width="3.42578125" customWidth="1"/>
    <col min="13036" max="13036" width="9.42578125" customWidth="1"/>
    <col min="13037" max="13037" width="3.5703125" customWidth="1"/>
    <col min="13038" max="13038" width="19.7109375" customWidth="1"/>
    <col min="13039" max="13039" width="11.7109375" customWidth="1"/>
    <col min="13040" max="13040" width="15.140625" customWidth="1"/>
    <col min="13041" max="13041" width="13.42578125" customWidth="1"/>
    <col min="13042" max="13042" width="3" customWidth="1"/>
    <col min="13043" max="13043" width="42.5703125" customWidth="1"/>
    <col min="13044" max="13044" width="33" customWidth="1"/>
    <col min="13291" max="13291" width="3.42578125" customWidth="1"/>
    <col min="13292" max="13292" width="9.42578125" customWidth="1"/>
    <col min="13293" max="13293" width="3.5703125" customWidth="1"/>
    <col min="13294" max="13294" width="19.7109375" customWidth="1"/>
    <col min="13295" max="13295" width="11.7109375" customWidth="1"/>
    <col min="13296" max="13296" width="15.140625" customWidth="1"/>
    <col min="13297" max="13297" width="13.42578125" customWidth="1"/>
    <col min="13298" max="13298" width="3" customWidth="1"/>
    <col min="13299" max="13299" width="42.5703125" customWidth="1"/>
    <col min="13300" max="13300" width="33" customWidth="1"/>
    <col min="13547" max="13547" width="3.42578125" customWidth="1"/>
    <col min="13548" max="13548" width="9.42578125" customWidth="1"/>
    <col min="13549" max="13549" width="3.5703125" customWidth="1"/>
    <col min="13550" max="13550" width="19.7109375" customWidth="1"/>
    <col min="13551" max="13551" width="11.7109375" customWidth="1"/>
    <col min="13552" max="13552" width="15.140625" customWidth="1"/>
    <col min="13553" max="13553" width="13.42578125" customWidth="1"/>
    <col min="13554" max="13554" width="3" customWidth="1"/>
    <col min="13555" max="13555" width="42.5703125" customWidth="1"/>
    <col min="13556" max="13556" width="33" customWidth="1"/>
    <col min="13803" max="13803" width="3.42578125" customWidth="1"/>
    <col min="13804" max="13804" width="9.42578125" customWidth="1"/>
    <col min="13805" max="13805" width="3.5703125" customWidth="1"/>
    <col min="13806" max="13806" width="19.7109375" customWidth="1"/>
    <col min="13807" max="13807" width="11.7109375" customWidth="1"/>
    <col min="13808" max="13808" width="15.140625" customWidth="1"/>
    <col min="13809" max="13809" width="13.42578125" customWidth="1"/>
    <col min="13810" max="13810" width="3" customWidth="1"/>
    <col min="13811" max="13811" width="42.5703125" customWidth="1"/>
    <col min="13812" max="13812" width="33" customWidth="1"/>
    <col min="14059" max="14059" width="3.42578125" customWidth="1"/>
    <col min="14060" max="14060" width="9.42578125" customWidth="1"/>
    <col min="14061" max="14061" width="3.5703125" customWidth="1"/>
    <col min="14062" max="14062" width="19.7109375" customWidth="1"/>
    <col min="14063" max="14063" width="11.7109375" customWidth="1"/>
    <col min="14064" max="14064" width="15.140625" customWidth="1"/>
    <col min="14065" max="14065" width="13.42578125" customWidth="1"/>
    <col min="14066" max="14066" width="3" customWidth="1"/>
    <col min="14067" max="14067" width="42.5703125" customWidth="1"/>
    <col min="14068" max="14068" width="33" customWidth="1"/>
    <col min="14315" max="14315" width="3.42578125" customWidth="1"/>
    <col min="14316" max="14316" width="9.42578125" customWidth="1"/>
    <col min="14317" max="14317" width="3.5703125" customWidth="1"/>
    <col min="14318" max="14318" width="19.7109375" customWidth="1"/>
    <col min="14319" max="14319" width="11.7109375" customWidth="1"/>
    <col min="14320" max="14320" width="15.140625" customWidth="1"/>
    <col min="14321" max="14321" width="13.42578125" customWidth="1"/>
    <col min="14322" max="14322" width="3" customWidth="1"/>
    <col min="14323" max="14323" width="42.5703125" customWidth="1"/>
    <col min="14324" max="14324" width="33" customWidth="1"/>
    <col min="14571" max="14571" width="3.42578125" customWidth="1"/>
    <col min="14572" max="14572" width="9.42578125" customWidth="1"/>
    <col min="14573" max="14573" width="3.5703125" customWidth="1"/>
    <col min="14574" max="14574" width="19.7109375" customWidth="1"/>
    <col min="14575" max="14575" width="11.7109375" customWidth="1"/>
    <col min="14576" max="14576" width="15.140625" customWidth="1"/>
    <col min="14577" max="14577" width="13.42578125" customWidth="1"/>
    <col min="14578" max="14578" width="3" customWidth="1"/>
    <col min="14579" max="14579" width="42.5703125" customWidth="1"/>
    <col min="14580" max="14580" width="33" customWidth="1"/>
    <col min="14827" max="14827" width="3.42578125" customWidth="1"/>
    <col min="14828" max="14828" width="9.42578125" customWidth="1"/>
    <col min="14829" max="14829" width="3.5703125" customWidth="1"/>
    <col min="14830" max="14830" width="19.7109375" customWidth="1"/>
    <col min="14831" max="14831" width="11.7109375" customWidth="1"/>
    <col min="14832" max="14832" width="15.140625" customWidth="1"/>
    <col min="14833" max="14833" width="13.42578125" customWidth="1"/>
    <col min="14834" max="14834" width="3" customWidth="1"/>
    <col min="14835" max="14835" width="42.5703125" customWidth="1"/>
    <col min="14836" max="14836" width="33" customWidth="1"/>
    <col min="15083" max="15083" width="3.42578125" customWidth="1"/>
    <col min="15084" max="15084" width="9.42578125" customWidth="1"/>
    <col min="15085" max="15085" width="3.5703125" customWidth="1"/>
    <col min="15086" max="15086" width="19.7109375" customWidth="1"/>
    <col min="15087" max="15087" width="11.7109375" customWidth="1"/>
    <col min="15088" max="15088" width="15.140625" customWidth="1"/>
    <col min="15089" max="15089" width="13.42578125" customWidth="1"/>
    <col min="15090" max="15090" width="3" customWidth="1"/>
    <col min="15091" max="15091" width="42.5703125" customWidth="1"/>
    <col min="15092" max="15092" width="33" customWidth="1"/>
    <col min="15339" max="15339" width="3.42578125" customWidth="1"/>
    <col min="15340" max="15340" width="9.42578125" customWidth="1"/>
    <col min="15341" max="15341" width="3.5703125" customWidth="1"/>
    <col min="15342" max="15342" width="19.7109375" customWidth="1"/>
    <col min="15343" max="15343" width="11.7109375" customWidth="1"/>
    <col min="15344" max="15344" width="15.140625" customWidth="1"/>
    <col min="15345" max="15345" width="13.42578125" customWidth="1"/>
    <col min="15346" max="15346" width="3" customWidth="1"/>
    <col min="15347" max="15347" width="42.5703125" customWidth="1"/>
    <col min="15348" max="15348" width="33" customWidth="1"/>
    <col min="15595" max="15595" width="3.42578125" customWidth="1"/>
    <col min="15596" max="15596" width="9.42578125" customWidth="1"/>
    <col min="15597" max="15597" width="3.5703125" customWidth="1"/>
    <col min="15598" max="15598" width="19.7109375" customWidth="1"/>
    <col min="15599" max="15599" width="11.7109375" customWidth="1"/>
    <col min="15600" max="15600" width="15.140625" customWidth="1"/>
    <col min="15601" max="15601" width="13.42578125" customWidth="1"/>
    <col min="15602" max="15602" width="3" customWidth="1"/>
    <col min="15603" max="15603" width="42.5703125" customWidth="1"/>
    <col min="15604" max="15604" width="33" customWidth="1"/>
    <col min="15851" max="15851" width="3.42578125" customWidth="1"/>
    <col min="15852" max="15852" width="9.42578125" customWidth="1"/>
    <col min="15853" max="15853" width="3.5703125" customWidth="1"/>
    <col min="15854" max="15854" width="19.7109375" customWidth="1"/>
    <col min="15855" max="15855" width="11.7109375" customWidth="1"/>
    <col min="15856" max="15856" width="15.140625" customWidth="1"/>
    <col min="15857" max="15857" width="13.42578125" customWidth="1"/>
    <col min="15858" max="15858" width="3" customWidth="1"/>
    <col min="15859" max="15859" width="42.5703125" customWidth="1"/>
    <col min="15860" max="15860" width="33" customWidth="1"/>
    <col min="16107" max="16107" width="3.42578125" customWidth="1"/>
    <col min="16108" max="16108" width="9.42578125" customWidth="1"/>
    <col min="16109" max="16109" width="3.5703125" customWidth="1"/>
    <col min="16110" max="16110" width="19.7109375" customWidth="1"/>
    <col min="16111" max="16111" width="11.7109375" customWidth="1"/>
    <col min="16112" max="16112" width="15.140625" customWidth="1"/>
    <col min="16113" max="16113" width="13.42578125" customWidth="1"/>
    <col min="16114" max="16114" width="3" customWidth="1"/>
    <col min="16115" max="16115" width="42.5703125" customWidth="1"/>
    <col min="16116" max="16116" width="33" customWidth="1"/>
  </cols>
  <sheetData>
    <row r="1" spans="1:11" ht="24.95" customHeight="1" x14ac:dyDescent="0.3">
      <c r="A1" s="294" t="s">
        <v>100</v>
      </c>
      <c r="B1" s="294"/>
      <c r="C1" s="294"/>
      <c r="D1" s="294"/>
      <c r="E1" s="294"/>
      <c r="F1" s="294"/>
      <c r="G1" s="294"/>
      <c r="H1" s="294"/>
    </row>
    <row r="2" spans="1:11" ht="15" customHeight="1" x14ac:dyDescent="0.25"/>
    <row r="3" spans="1:11" ht="24.95" customHeight="1" x14ac:dyDescent="0.25">
      <c r="A3" s="25" t="s">
        <v>76</v>
      </c>
      <c r="B3" s="148" t="str">
        <f>'INPUT DATA'!C4</f>
        <v>Marselin Jamlaay, S.T., M.T</v>
      </c>
      <c r="C3" s="148"/>
      <c r="D3" s="25"/>
      <c r="E3" s="26"/>
      <c r="F3" s="26"/>
      <c r="G3" s="26"/>
      <c r="H3" s="26"/>
      <c r="I3" s="26"/>
    </row>
    <row r="4" spans="1:11" ht="24.95" customHeight="1" x14ac:dyDescent="0.25">
      <c r="A4" s="25" t="s">
        <v>84</v>
      </c>
      <c r="B4" s="306" t="str">
        <f>'INPUT DATA'!C5</f>
        <v>199003282015042002</v>
      </c>
      <c r="C4" s="306"/>
      <c r="D4" s="25"/>
      <c r="E4" s="26"/>
      <c r="F4" s="26"/>
      <c r="G4" s="26"/>
      <c r="H4" s="26"/>
      <c r="I4" s="26"/>
      <c r="K4" s="18"/>
    </row>
    <row r="5" spans="1:11" ht="15" customHeight="1" x14ac:dyDescent="0.25">
      <c r="A5" s="26"/>
      <c r="B5" s="26"/>
      <c r="C5" s="26"/>
      <c r="D5" s="26"/>
      <c r="E5" s="26"/>
      <c r="F5" s="26"/>
      <c r="G5" s="26"/>
      <c r="H5" s="26"/>
      <c r="I5" s="26"/>
    </row>
    <row r="6" spans="1:11" ht="24.95" customHeight="1" x14ac:dyDescent="0.25">
      <c r="A6" s="295" t="s">
        <v>2</v>
      </c>
      <c r="B6" s="297" t="s">
        <v>66</v>
      </c>
      <c r="C6" s="297" t="s">
        <v>65</v>
      </c>
      <c r="D6" s="299"/>
      <c r="E6" s="299"/>
      <c r="F6" s="299"/>
      <c r="G6" s="300"/>
      <c r="H6" s="27" t="s">
        <v>64</v>
      </c>
      <c r="I6" s="28"/>
    </row>
    <row r="7" spans="1:11" ht="24.95" customHeight="1" x14ac:dyDescent="0.25">
      <c r="A7" s="296"/>
      <c r="B7" s="298"/>
      <c r="C7" s="298"/>
      <c r="D7" s="301"/>
      <c r="E7" s="301"/>
      <c r="F7" s="301"/>
      <c r="G7" s="302"/>
      <c r="H7" s="29" t="s">
        <v>63</v>
      </c>
      <c r="I7" s="28"/>
    </row>
    <row r="8" spans="1:11" ht="24.95" customHeight="1" x14ac:dyDescent="0.25">
      <c r="A8" s="30"/>
      <c r="B8" s="45" t="s">
        <v>120</v>
      </c>
      <c r="C8" s="303" t="s">
        <v>122</v>
      </c>
      <c r="D8" s="304"/>
      <c r="E8" s="304"/>
      <c r="F8" s="304"/>
      <c r="G8" s="305"/>
      <c r="H8" s="32"/>
      <c r="I8" s="28"/>
    </row>
    <row r="9" spans="1:11" ht="24.95" customHeight="1" x14ac:dyDescent="0.25">
      <c r="A9" s="30"/>
      <c r="B9" s="117" t="s">
        <v>121</v>
      </c>
      <c r="C9" s="44">
        <f>CAPAIAN!V15</f>
        <v>70</v>
      </c>
      <c r="D9" s="33" t="s">
        <v>62</v>
      </c>
      <c r="E9" s="33"/>
      <c r="F9" s="33"/>
      <c r="G9" s="34"/>
      <c r="H9" s="35"/>
      <c r="I9" s="28"/>
    </row>
    <row r="10" spans="1:11" ht="24.95" customHeight="1" x14ac:dyDescent="0.25">
      <c r="A10" s="30"/>
      <c r="B10" s="31"/>
      <c r="C10" s="291" t="s">
        <v>61</v>
      </c>
      <c r="D10" s="292"/>
      <c r="E10" s="292"/>
      <c r="F10" s="292"/>
      <c r="G10" s="293"/>
      <c r="H10" s="32"/>
      <c r="I10" s="28"/>
    </row>
    <row r="11" spans="1:11" ht="24.95" customHeight="1" x14ac:dyDescent="0.25">
      <c r="A11" s="36"/>
      <c r="B11" s="37"/>
      <c r="C11" s="38" t="s">
        <v>60</v>
      </c>
      <c r="D11" s="39" t="s">
        <v>59</v>
      </c>
      <c r="E11" s="39" t="s">
        <v>44</v>
      </c>
      <c r="F11" s="130">
        <v>90</v>
      </c>
      <c r="G11" s="46" t="str">
        <f>IF(F11&lt;=50,"(Buruk)",IF(F11&lt;=60,"(Kurang)",IF(F11&lt;=75,"(Cukup)",IF(F11&lt;=90.99,"(Baik)","(Sangat Baik)"))))</f>
        <v>(Baik)</v>
      </c>
      <c r="H11" s="290" t="str">
        <f>'INPUT DATA'!C13</f>
        <v>Ketua Jurusan Teknik Elektro</v>
      </c>
      <c r="I11" s="131"/>
      <c r="J11" s="89"/>
    </row>
    <row r="12" spans="1:11" ht="24.95" customHeight="1" x14ac:dyDescent="0.25">
      <c r="A12" s="36"/>
      <c r="B12" s="36"/>
      <c r="C12" s="38" t="s">
        <v>58</v>
      </c>
      <c r="D12" s="39" t="s">
        <v>57</v>
      </c>
      <c r="E12" s="39" t="s">
        <v>44</v>
      </c>
      <c r="F12" s="130">
        <v>87</v>
      </c>
      <c r="G12" s="46" t="str">
        <f t="shared" ref="G12:G18" si="0">IF(F12&lt;=50,"(Buruk)",IF(F12&lt;=60,"(Kurang)",IF(F12&lt;=75,"(Cukup)",IF(F12&lt;=90.99,"(Baik)","(Sangat Baik)"))))</f>
        <v>(Baik)</v>
      </c>
      <c r="H12" s="290"/>
      <c r="I12" s="131"/>
      <c r="J12" s="89"/>
    </row>
    <row r="13" spans="1:11" ht="24.95" customHeight="1" x14ac:dyDescent="0.25">
      <c r="A13" s="36"/>
      <c r="B13" s="36"/>
      <c r="C13" s="38" t="s">
        <v>56</v>
      </c>
      <c r="D13" s="39" t="s">
        <v>55</v>
      </c>
      <c r="E13" s="39" t="s">
        <v>44</v>
      </c>
      <c r="F13" s="130">
        <v>90</v>
      </c>
      <c r="G13" s="46" t="str">
        <f t="shared" si="0"/>
        <v>(Baik)</v>
      </c>
      <c r="H13" s="132"/>
      <c r="I13" s="131"/>
      <c r="J13" s="89"/>
    </row>
    <row r="14" spans="1:11" ht="24.95" customHeight="1" x14ac:dyDescent="0.25">
      <c r="A14" s="36"/>
      <c r="B14" s="36"/>
      <c r="C14" s="38" t="s">
        <v>54</v>
      </c>
      <c r="D14" s="39" t="s">
        <v>53</v>
      </c>
      <c r="E14" s="39" t="s">
        <v>44</v>
      </c>
      <c r="F14" s="130">
        <v>90</v>
      </c>
      <c r="G14" s="46" t="str">
        <f t="shared" si="0"/>
        <v>(Baik)</v>
      </c>
      <c r="H14" s="133" t="str">
        <f>'INPUT DATA'!C10</f>
        <v>Marceau A.F. Haurissa, S.T., M.Eng</v>
      </c>
      <c r="I14" s="131"/>
      <c r="J14" s="89"/>
    </row>
    <row r="15" spans="1:11" ht="24.95" customHeight="1" x14ac:dyDescent="0.25">
      <c r="A15" s="36"/>
      <c r="B15" s="36"/>
      <c r="C15" s="38" t="s">
        <v>52</v>
      </c>
      <c r="D15" s="39" t="s">
        <v>51</v>
      </c>
      <c r="E15" s="39" t="s">
        <v>44</v>
      </c>
      <c r="F15" s="130">
        <v>88</v>
      </c>
      <c r="G15" s="46" t="str">
        <f t="shared" si="0"/>
        <v>(Baik)</v>
      </c>
      <c r="H15" s="134" t="str">
        <f>'INPUT DATA'!C11</f>
        <v>196907261992031001</v>
      </c>
      <c r="I15" s="131"/>
      <c r="J15" s="89"/>
    </row>
    <row r="16" spans="1:11" ht="24.95" customHeight="1" x14ac:dyDescent="0.25">
      <c r="A16" s="36"/>
      <c r="B16" s="36"/>
      <c r="C16" s="38" t="s">
        <v>50</v>
      </c>
      <c r="D16" s="39" t="s">
        <v>49</v>
      </c>
      <c r="E16" s="39" t="s">
        <v>44</v>
      </c>
      <c r="F16" s="135"/>
      <c r="G16" s="46"/>
      <c r="H16" s="136"/>
      <c r="I16" s="131"/>
      <c r="J16" s="89"/>
    </row>
    <row r="17" spans="1:10" ht="24.95" customHeight="1" x14ac:dyDescent="0.25">
      <c r="A17" s="36"/>
      <c r="B17" s="36"/>
      <c r="C17" s="40" t="s">
        <v>48</v>
      </c>
      <c r="D17" s="41" t="s">
        <v>47</v>
      </c>
      <c r="E17" s="41" t="s">
        <v>44</v>
      </c>
      <c r="F17" s="142">
        <f>SUM(F11:F16)</f>
        <v>445</v>
      </c>
      <c r="G17" s="137"/>
      <c r="H17" s="138"/>
      <c r="I17" s="131"/>
      <c r="J17" s="89"/>
    </row>
    <row r="18" spans="1:10" ht="24.95" customHeight="1" x14ac:dyDescent="0.25">
      <c r="A18" s="36"/>
      <c r="B18" s="36"/>
      <c r="C18" s="42" t="s">
        <v>46</v>
      </c>
      <c r="D18" s="43" t="s">
        <v>45</v>
      </c>
      <c r="E18" s="43" t="s">
        <v>44</v>
      </c>
      <c r="F18" s="141">
        <f>F17/5</f>
        <v>89</v>
      </c>
      <c r="G18" s="46" t="str">
        <f t="shared" si="0"/>
        <v>(Baik)</v>
      </c>
      <c r="H18" s="138"/>
      <c r="I18" s="131"/>
      <c r="J18" s="89"/>
    </row>
    <row r="19" spans="1:10" ht="24.95" customHeight="1" x14ac:dyDescent="0.25">
      <c r="A19" s="41"/>
      <c r="B19" s="41"/>
      <c r="C19" s="41"/>
      <c r="D19" s="41"/>
      <c r="E19" s="41"/>
      <c r="F19" s="139"/>
      <c r="G19" s="139"/>
      <c r="H19" s="139"/>
      <c r="I19" s="131"/>
      <c r="J19" s="89"/>
    </row>
    <row r="20" spans="1:10" ht="24.95" customHeight="1" x14ac:dyDescent="0.25">
      <c r="A20" s="17"/>
      <c r="B20" s="14"/>
      <c r="C20" s="14"/>
      <c r="D20" s="14"/>
      <c r="E20" s="14"/>
      <c r="F20" s="140"/>
      <c r="G20" s="140"/>
      <c r="H20" s="140"/>
      <c r="I20" s="89"/>
      <c r="J20" s="89"/>
    </row>
    <row r="21" spans="1:10" ht="35.1" customHeight="1" x14ac:dyDescent="0.25">
      <c r="A21" s="16"/>
      <c r="B21" s="14"/>
      <c r="C21" s="14"/>
      <c r="D21" s="14"/>
      <c r="E21" s="14"/>
      <c r="F21" s="14"/>
      <c r="G21" s="14"/>
      <c r="H21" s="14"/>
    </row>
    <row r="22" spans="1:10" ht="35.1" customHeight="1" x14ac:dyDescent="0.25">
      <c r="A22" s="16"/>
      <c r="B22" s="14"/>
      <c r="C22" s="14"/>
      <c r="D22" s="14"/>
      <c r="E22" s="14"/>
      <c r="F22" s="14"/>
      <c r="G22" s="14"/>
      <c r="H22" s="14"/>
    </row>
    <row r="23" spans="1:10" ht="35.1" customHeight="1" x14ac:dyDescent="0.25">
      <c r="A23" s="16"/>
      <c r="B23" s="14"/>
      <c r="C23" s="14"/>
      <c r="D23" s="14"/>
      <c r="E23" s="14"/>
      <c r="F23" s="14"/>
      <c r="G23" s="14"/>
      <c r="H23" s="14"/>
    </row>
    <row r="24" spans="1:10" ht="35.1" customHeight="1" x14ac:dyDescent="0.25">
      <c r="A24" s="16"/>
      <c r="B24" s="14"/>
      <c r="C24" s="14"/>
      <c r="D24" s="14"/>
      <c r="E24" s="14"/>
      <c r="F24" s="14"/>
      <c r="G24" s="14"/>
      <c r="H24" s="14"/>
    </row>
    <row r="25" spans="1:10" ht="35.1" customHeight="1" x14ac:dyDescent="0.25">
      <c r="A25" s="16"/>
      <c r="B25" s="14"/>
      <c r="C25" s="14"/>
      <c r="D25" s="14"/>
      <c r="E25" s="14"/>
      <c r="F25" s="14"/>
      <c r="G25" s="14"/>
      <c r="H25" s="14"/>
    </row>
    <row r="26" spans="1:10" ht="35.1" customHeight="1" x14ac:dyDescent="0.25">
      <c r="A26" s="16"/>
      <c r="B26" s="14"/>
      <c r="C26" s="14"/>
      <c r="D26" s="14"/>
      <c r="E26" s="14"/>
      <c r="F26" s="14"/>
      <c r="G26" s="14"/>
      <c r="H26" s="14"/>
    </row>
    <row r="27" spans="1:10" ht="35.1" customHeight="1" x14ac:dyDescent="0.25">
      <c r="A27" s="16"/>
      <c r="B27" s="14"/>
      <c r="C27" s="14"/>
      <c r="D27" s="14"/>
      <c r="E27" s="14"/>
      <c r="F27" s="14"/>
      <c r="G27" s="14"/>
      <c r="H27" s="14"/>
    </row>
    <row r="28" spans="1:10" ht="35.1" customHeight="1" x14ac:dyDescent="0.25">
      <c r="A28" s="16"/>
      <c r="B28" s="14"/>
      <c r="C28" s="14"/>
      <c r="D28" s="14"/>
      <c r="E28" s="14"/>
      <c r="F28" s="14"/>
      <c r="G28" s="14"/>
      <c r="H28" s="14"/>
    </row>
    <row r="29" spans="1:10" ht="35.1" customHeight="1" x14ac:dyDescent="0.25">
      <c r="A29" s="16"/>
      <c r="B29" s="14"/>
      <c r="C29" s="14"/>
      <c r="D29" s="14"/>
      <c r="E29" s="14"/>
      <c r="F29" s="14"/>
      <c r="G29" s="14"/>
      <c r="H29" s="14"/>
    </row>
    <row r="30" spans="1:10" ht="35.1" customHeight="1" x14ac:dyDescent="0.25">
      <c r="A30" s="16"/>
      <c r="B30" s="14"/>
      <c r="C30" s="14"/>
      <c r="D30" s="14"/>
      <c r="E30" s="14"/>
      <c r="F30" s="14"/>
      <c r="G30" s="14"/>
      <c r="H30" s="14"/>
    </row>
    <row r="31" spans="1:10" ht="35.1" customHeight="1" x14ac:dyDescent="0.25">
      <c r="A31" s="16"/>
      <c r="B31" s="14"/>
      <c r="C31" s="14"/>
      <c r="D31" s="14"/>
      <c r="E31" s="14"/>
      <c r="F31" s="14"/>
      <c r="G31" s="14"/>
      <c r="H31" s="14"/>
    </row>
    <row r="32" spans="1:10" ht="35.1" customHeight="1" x14ac:dyDescent="0.25">
      <c r="A32" s="16"/>
      <c r="B32" s="14"/>
      <c r="C32" s="14"/>
      <c r="D32" s="14"/>
      <c r="E32" s="14"/>
      <c r="F32" s="14"/>
      <c r="G32" s="14"/>
      <c r="H32" s="14"/>
    </row>
    <row r="33" spans="1:8" ht="35.1" customHeight="1" x14ac:dyDescent="0.25">
      <c r="A33" s="16"/>
      <c r="B33" s="14"/>
      <c r="C33" s="14"/>
      <c r="D33" s="14"/>
      <c r="E33" s="14"/>
      <c r="F33" s="14"/>
      <c r="G33" s="14"/>
      <c r="H33" s="14"/>
    </row>
    <row r="34" spans="1:8" ht="35.1" customHeight="1" x14ac:dyDescent="0.25">
      <c r="A34" s="16"/>
      <c r="B34" s="14"/>
      <c r="C34" s="14"/>
      <c r="D34" s="14"/>
      <c r="E34" s="14"/>
      <c r="F34" s="14"/>
      <c r="G34" s="14"/>
      <c r="H34" s="14"/>
    </row>
    <row r="35" spans="1:8" ht="35.1" customHeight="1" x14ac:dyDescent="0.25">
      <c r="A35" s="16"/>
      <c r="B35" s="14"/>
      <c r="C35" s="14"/>
      <c r="D35" s="14"/>
      <c r="E35" s="14"/>
      <c r="F35" s="14"/>
      <c r="G35" s="14"/>
      <c r="H35" s="14"/>
    </row>
    <row r="36" spans="1:8" ht="35.1" customHeight="1" x14ac:dyDescent="0.25">
      <c r="A36" s="16"/>
      <c r="B36" s="14"/>
      <c r="C36" s="14"/>
      <c r="D36" s="14"/>
      <c r="E36" s="14"/>
      <c r="F36" s="14"/>
      <c r="G36" s="14"/>
      <c r="H36" s="14"/>
    </row>
    <row r="37" spans="1:8" ht="35.1" customHeight="1" x14ac:dyDescent="0.25">
      <c r="A37" s="16"/>
      <c r="B37" s="14"/>
      <c r="C37" s="14"/>
      <c r="D37" s="14"/>
      <c r="E37" s="14"/>
      <c r="F37" s="14"/>
      <c r="G37" s="14"/>
      <c r="H37" s="14"/>
    </row>
    <row r="38" spans="1:8" ht="35.1" customHeight="1" x14ac:dyDescent="0.25">
      <c r="A38" s="16"/>
      <c r="B38" s="14"/>
      <c r="C38" s="14"/>
      <c r="D38" s="14"/>
      <c r="E38" s="14"/>
      <c r="F38" s="14"/>
      <c r="G38" s="14"/>
      <c r="H38" s="14"/>
    </row>
    <row r="39" spans="1:8" ht="35.1" customHeight="1" x14ac:dyDescent="0.25">
      <c r="A39" s="15"/>
      <c r="B39" s="14"/>
      <c r="C39" s="14"/>
      <c r="D39" s="14"/>
      <c r="E39" s="14"/>
      <c r="F39" s="14"/>
      <c r="G39" s="14"/>
      <c r="H39" s="14"/>
    </row>
    <row r="40" spans="1:8" ht="35.1" customHeight="1" x14ac:dyDescent="0.25">
      <c r="A40" s="15"/>
      <c r="B40" s="14"/>
      <c r="C40" s="14"/>
      <c r="D40" s="14"/>
      <c r="E40" s="14"/>
      <c r="F40" s="14"/>
      <c r="G40" s="14"/>
      <c r="H40" s="14"/>
    </row>
  </sheetData>
  <mergeCells count="8">
    <mergeCell ref="H11:H12"/>
    <mergeCell ref="C10:G10"/>
    <mergeCell ref="A1:H1"/>
    <mergeCell ref="A6:A7"/>
    <mergeCell ref="B6:B7"/>
    <mergeCell ref="C6:G7"/>
    <mergeCell ref="C8:G8"/>
    <mergeCell ref="B4:C4"/>
  </mergeCells>
  <pageMargins left="1.1100000000000001" right="0.32" top="0.77" bottom="0.75" header="0.3" footer="0.3"/>
  <pageSetup paperSize="9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Layout" topLeftCell="A16" zoomScaleNormal="100" workbookViewId="0">
      <selection activeCell="G20" sqref="G20:J20"/>
    </sheetView>
  </sheetViews>
  <sheetFormatPr defaultRowHeight="15" x14ac:dyDescent="0.25"/>
  <cols>
    <col min="1" max="1" width="5.28515625" style="47" customWidth="1"/>
    <col min="2" max="2" width="3.28515625" style="47" customWidth="1"/>
    <col min="3" max="3" width="7.140625" style="47" customWidth="1"/>
    <col min="4" max="4" width="17.5703125" style="47" customWidth="1"/>
    <col min="5" max="5" width="6.42578125" style="47" customWidth="1"/>
    <col min="6" max="6" width="21.7109375" style="47" customWidth="1"/>
    <col min="7" max="7" width="17.7109375" style="47" customWidth="1"/>
    <col min="8" max="8" width="18.140625" style="47" customWidth="1"/>
    <col min="9" max="9" width="5.5703125" style="47" customWidth="1"/>
    <col min="10" max="10" width="12" style="47" customWidth="1"/>
    <col min="11" max="16384" width="9.140625" style="47"/>
  </cols>
  <sheetData>
    <row r="1" spans="1:10" ht="12.9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</row>
    <row r="2" spans="1:10" ht="12.95" customHeight="1" x14ac:dyDescent="0.25">
      <c r="A2" s="48"/>
      <c r="B2" s="48"/>
      <c r="C2" s="48"/>
      <c r="D2" s="48"/>
      <c r="E2" s="48"/>
      <c r="F2" s="48"/>
      <c r="G2" s="48"/>
      <c r="H2" s="49"/>
      <c r="I2" s="48"/>
      <c r="J2" s="48"/>
    </row>
    <row r="3" spans="1:10" ht="12.9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2.95" customHeight="1" x14ac:dyDescent="0.25">
      <c r="A4" s="328" t="s">
        <v>77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10" ht="12.95" customHeight="1" x14ac:dyDescent="0.25">
      <c r="A5" s="328" t="s">
        <v>1</v>
      </c>
      <c r="B5" s="328"/>
      <c r="C5" s="328"/>
      <c r="D5" s="328"/>
      <c r="E5" s="328"/>
      <c r="F5" s="328"/>
      <c r="G5" s="328"/>
      <c r="H5" s="328"/>
      <c r="I5" s="328"/>
      <c r="J5" s="328"/>
    </row>
    <row r="6" spans="1:10" ht="12.9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ht="12.95" customHeight="1" x14ac:dyDescent="0.25">
      <c r="A7" s="48" t="str">
        <f>COVER!A28</f>
        <v>POLITEKNIK NEGERI AMBON</v>
      </c>
      <c r="B7" s="48"/>
      <c r="C7" s="48"/>
      <c r="D7" s="48"/>
      <c r="E7" s="48"/>
      <c r="F7" s="48"/>
      <c r="G7" s="19"/>
      <c r="H7" s="329" t="s">
        <v>85</v>
      </c>
      <c r="I7" s="329"/>
      <c r="J7" s="329"/>
    </row>
    <row r="8" spans="1:10" ht="12.95" customHeight="1" x14ac:dyDescent="0.25">
      <c r="A8" s="196" t="s">
        <v>137</v>
      </c>
      <c r="B8" s="196"/>
      <c r="C8" s="196"/>
      <c r="D8" s="196"/>
      <c r="E8" s="196"/>
      <c r="F8" s="196"/>
      <c r="G8" s="48"/>
      <c r="H8" s="330" t="str">
        <f>COVER!A14</f>
        <v>Januari s/d Desember 2017</v>
      </c>
      <c r="I8" s="330"/>
      <c r="J8" s="330"/>
    </row>
    <row r="9" spans="1:10" ht="12.95" customHeight="1" x14ac:dyDescent="0.25">
      <c r="A9" s="197" t="s">
        <v>60</v>
      </c>
      <c r="B9" s="198" t="s">
        <v>42</v>
      </c>
      <c r="C9" s="199"/>
      <c r="D9" s="199"/>
      <c r="E9" s="199"/>
      <c r="F9" s="199"/>
      <c r="G9" s="199"/>
      <c r="H9" s="199"/>
      <c r="I9" s="199"/>
      <c r="J9" s="68"/>
    </row>
    <row r="10" spans="1:10" ht="12.95" customHeight="1" x14ac:dyDescent="0.25">
      <c r="A10" s="200"/>
      <c r="B10" s="201" t="s">
        <v>86</v>
      </c>
      <c r="C10" s="199" t="s">
        <v>87</v>
      </c>
      <c r="D10" s="199"/>
      <c r="E10" s="199"/>
      <c r="F10" s="199"/>
      <c r="G10" s="335" t="str">
        <f>'INPUT DATA'!C4</f>
        <v>Marselin Jamlaay, S.T., M.T</v>
      </c>
      <c r="H10" s="336"/>
      <c r="I10" s="336"/>
      <c r="J10" s="337"/>
    </row>
    <row r="11" spans="1:10" ht="12.95" customHeight="1" x14ac:dyDescent="0.25">
      <c r="A11" s="200"/>
      <c r="B11" s="202" t="s">
        <v>88</v>
      </c>
      <c r="C11" s="203" t="s">
        <v>23</v>
      </c>
      <c r="D11" s="203"/>
      <c r="E11" s="203"/>
      <c r="F11" s="203"/>
      <c r="G11" s="335" t="str">
        <f>'INPUT DATA'!C5</f>
        <v>199003282015042002</v>
      </c>
      <c r="H11" s="336"/>
      <c r="I11" s="336"/>
      <c r="J11" s="337"/>
    </row>
    <row r="12" spans="1:10" ht="12.95" customHeight="1" x14ac:dyDescent="0.25">
      <c r="A12" s="200"/>
      <c r="B12" s="202" t="s">
        <v>89</v>
      </c>
      <c r="C12" s="203" t="s">
        <v>90</v>
      </c>
      <c r="D12" s="203"/>
      <c r="E12" s="203"/>
      <c r="F12" s="203"/>
      <c r="G12" s="335" t="str">
        <f>'INPUT DATA'!C6</f>
        <v>Penata Muda Tingkat I, III/b</v>
      </c>
      <c r="H12" s="336"/>
      <c r="I12" s="336"/>
      <c r="J12" s="337"/>
    </row>
    <row r="13" spans="1:10" ht="12.95" customHeight="1" x14ac:dyDescent="0.25">
      <c r="A13" s="200"/>
      <c r="B13" s="202" t="s">
        <v>91</v>
      </c>
      <c r="C13" s="203" t="s">
        <v>92</v>
      </c>
      <c r="D13" s="203"/>
      <c r="E13" s="203"/>
      <c r="F13" s="203"/>
      <c r="G13" s="332" t="str">
        <f>'INPUT DATA'!C7</f>
        <v>Dosen</v>
      </c>
      <c r="H13" s="333"/>
      <c r="I13" s="333"/>
      <c r="J13" s="334"/>
    </row>
    <row r="14" spans="1:10" ht="12.95" customHeight="1" x14ac:dyDescent="0.25">
      <c r="A14" s="204"/>
      <c r="B14" s="202" t="s">
        <v>93</v>
      </c>
      <c r="C14" s="203" t="s">
        <v>94</v>
      </c>
      <c r="D14" s="203"/>
      <c r="E14" s="203"/>
      <c r="F14" s="203"/>
      <c r="G14" s="332" t="str">
        <f>'INPUT DATA'!C8</f>
        <v>Politeknik Negeri Ambon</v>
      </c>
      <c r="H14" s="333"/>
      <c r="I14" s="333"/>
      <c r="J14" s="334"/>
    </row>
    <row r="15" spans="1:10" ht="12.95" customHeight="1" x14ac:dyDescent="0.25">
      <c r="A15" s="197" t="s">
        <v>58</v>
      </c>
      <c r="B15" s="198" t="s">
        <v>41</v>
      </c>
      <c r="C15" s="199"/>
      <c r="D15" s="199"/>
      <c r="E15" s="199"/>
      <c r="F15" s="199"/>
      <c r="G15" s="199"/>
      <c r="H15" s="199"/>
      <c r="I15" s="199"/>
      <c r="J15" s="68"/>
    </row>
    <row r="16" spans="1:10" ht="12.95" customHeight="1" x14ac:dyDescent="0.25">
      <c r="A16" s="205"/>
      <c r="B16" s="201" t="s">
        <v>86</v>
      </c>
      <c r="C16" s="199" t="s">
        <v>87</v>
      </c>
      <c r="D16" s="199"/>
      <c r="E16" s="199"/>
      <c r="F16" s="199"/>
      <c r="G16" s="335" t="str">
        <f>'INPUT DATA'!C10</f>
        <v>Marceau A.F. Haurissa, S.T., M.Eng</v>
      </c>
      <c r="H16" s="336"/>
      <c r="I16" s="336"/>
      <c r="J16" s="337"/>
    </row>
    <row r="17" spans="1:10" ht="12.95" customHeight="1" x14ac:dyDescent="0.25">
      <c r="A17" s="205"/>
      <c r="B17" s="202" t="s">
        <v>88</v>
      </c>
      <c r="C17" s="203" t="s">
        <v>23</v>
      </c>
      <c r="D17" s="203"/>
      <c r="E17" s="203"/>
      <c r="F17" s="203"/>
      <c r="G17" s="335" t="str">
        <f>'INPUT DATA'!C11</f>
        <v>196907261992031001</v>
      </c>
      <c r="H17" s="336"/>
      <c r="I17" s="336"/>
      <c r="J17" s="337"/>
    </row>
    <row r="18" spans="1:10" ht="12.95" customHeight="1" x14ac:dyDescent="0.25">
      <c r="A18" s="205"/>
      <c r="B18" s="202" t="s">
        <v>89</v>
      </c>
      <c r="C18" s="203" t="s">
        <v>90</v>
      </c>
      <c r="D18" s="203"/>
      <c r="E18" s="203"/>
      <c r="F18" s="203"/>
      <c r="G18" s="332" t="str">
        <f>'INPUT DATA'!C12</f>
        <v>Pembina Tingkat I, IV/b</v>
      </c>
      <c r="H18" s="333"/>
      <c r="I18" s="333"/>
      <c r="J18" s="334"/>
    </row>
    <row r="19" spans="1:10" ht="12.95" customHeight="1" x14ac:dyDescent="0.25">
      <c r="A19" s="205"/>
      <c r="B19" s="202" t="s">
        <v>91</v>
      </c>
      <c r="C19" s="203" t="s">
        <v>92</v>
      </c>
      <c r="D19" s="203"/>
      <c r="E19" s="203"/>
      <c r="F19" s="203"/>
      <c r="G19" s="332" t="str">
        <f>'INPUT DATA'!C13</f>
        <v>Ketua Jurusan Teknik Elektro</v>
      </c>
      <c r="H19" s="333"/>
      <c r="I19" s="333"/>
      <c r="J19" s="334"/>
    </row>
    <row r="20" spans="1:10" ht="12.95" customHeight="1" x14ac:dyDescent="0.25">
      <c r="A20" s="206"/>
      <c r="B20" s="202" t="s">
        <v>93</v>
      </c>
      <c r="C20" s="203" t="s">
        <v>94</v>
      </c>
      <c r="D20" s="203"/>
      <c r="E20" s="203"/>
      <c r="F20" s="203"/>
      <c r="G20" s="332" t="str">
        <f>'INPUT DATA'!C14</f>
        <v>Politeknik Negeri Ambon</v>
      </c>
      <c r="H20" s="333"/>
      <c r="I20" s="333"/>
      <c r="J20" s="334"/>
    </row>
    <row r="21" spans="1:10" ht="12.95" customHeight="1" x14ac:dyDescent="0.25">
      <c r="A21" s="197" t="s">
        <v>56</v>
      </c>
      <c r="B21" s="198" t="s">
        <v>40</v>
      </c>
      <c r="C21" s="199"/>
      <c r="D21" s="199"/>
      <c r="E21" s="199"/>
      <c r="F21" s="199"/>
      <c r="G21" s="199"/>
      <c r="H21" s="199"/>
      <c r="I21" s="199"/>
      <c r="J21" s="68"/>
    </row>
    <row r="22" spans="1:10" ht="12.95" customHeight="1" x14ac:dyDescent="0.25">
      <c r="A22" s="200"/>
      <c r="B22" s="201" t="s">
        <v>86</v>
      </c>
      <c r="C22" s="199" t="s">
        <v>87</v>
      </c>
      <c r="D22" s="199"/>
      <c r="E22" s="199"/>
      <c r="F22" s="199"/>
      <c r="G22" s="335" t="str">
        <f>'INPUT DATA'!C16</f>
        <v>Ir. Julius Buyang, M.T.</v>
      </c>
      <c r="H22" s="336"/>
      <c r="I22" s="336"/>
      <c r="J22" s="337"/>
    </row>
    <row r="23" spans="1:10" ht="12.95" customHeight="1" x14ac:dyDescent="0.25">
      <c r="A23" s="200"/>
      <c r="B23" s="202" t="s">
        <v>88</v>
      </c>
      <c r="C23" s="203" t="s">
        <v>23</v>
      </c>
      <c r="D23" s="203"/>
      <c r="E23" s="203"/>
      <c r="F23" s="203"/>
      <c r="G23" s="335" t="str">
        <f>'INPUT DATA'!C17</f>
        <v>196006091988111001</v>
      </c>
      <c r="H23" s="336"/>
      <c r="I23" s="336"/>
      <c r="J23" s="337"/>
    </row>
    <row r="24" spans="1:10" ht="12.95" customHeight="1" x14ac:dyDescent="0.25">
      <c r="A24" s="200"/>
      <c r="B24" s="202" t="s">
        <v>89</v>
      </c>
      <c r="C24" s="203" t="s">
        <v>90</v>
      </c>
      <c r="D24" s="203"/>
      <c r="E24" s="203"/>
      <c r="F24" s="203"/>
      <c r="G24" s="335" t="str">
        <f>'INPUT DATA'!C18</f>
        <v>Pembina Utama Muda, IV/c</v>
      </c>
      <c r="H24" s="336"/>
      <c r="I24" s="336"/>
      <c r="J24" s="337"/>
    </row>
    <row r="25" spans="1:10" ht="12.95" customHeight="1" x14ac:dyDescent="0.25">
      <c r="A25" s="200"/>
      <c r="B25" s="202" t="s">
        <v>91</v>
      </c>
      <c r="C25" s="331" t="s">
        <v>92</v>
      </c>
      <c r="D25" s="331"/>
      <c r="E25" s="331"/>
      <c r="F25" s="331"/>
      <c r="G25" s="332" t="str">
        <f>'INPUT DATA'!C19</f>
        <v>Wakil Direktur Bidang Akademik</v>
      </c>
      <c r="H25" s="333"/>
      <c r="I25" s="333"/>
      <c r="J25" s="334"/>
    </row>
    <row r="26" spans="1:10" ht="12.95" customHeight="1" x14ac:dyDescent="0.25">
      <c r="A26" s="200"/>
      <c r="B26" s="202" t="s">
        <v>93</v>
      </c>
      <c r="C26" s="331" t="s">
        <v>94</v>
      </c>
      <c r="D26" s="331"/>
      <c r="E26" s="331"/>
      <c r="F26" s="331"/>
      <c r="G26" s="332" t="str">
        <f>'INPUT DATA'!C20</f>
        <v>Politeknik Negeri Ambon</v>
      </c>
      <c r="H26" s="333"/>
      <c r="I26" s="333"/>
      <c r="J26" s="334"/>
    </row>
    <row r="27" spans="1:10" ht="12.95" customHeight="1" x14ac:dyDescent="0.25">
      <c r="A27" s="185" t="s">
        <v>54</v>
      </c>
      <c r="B27" s="24" t="s">
        <v>73</v>
      </c>
      <c r="C27" s="24"/>
      <c r="D27" s="24"/>
      <c r="E27" s="24"/>
      <c r="F27" s="24"/>
      <c r="G27" s="24"/>
      <c r="H27" s="177"/>
      <c r="I27" s="324" t="s">
        <v>72</v>
      </c>
      <c r="J27" s="325"/>
    </row>
    <row r="28" spans="1:10" ht="12.95" customHeight="1" x14ac:dyDescent="0.25">
      <c r="A28" s="178"/>
      <c r="B28" s="311" t="s">
        <v>71</v>
      </c>
      <c r="C28" s="312"/>
      <c r="D28" s="312"/>
      <c r="E28" s="312"/>
      <c r="F28" s="180"/>
      <c r="G28" s="23">
        <f>CAPAIAN!V15</f>
        <v>70</v>
      </c>
      <c r="H28" s="181" t="s">
        <v>70</v>
      </c>
      <c r="I28" s="326">
        <f>G28*60%</f>
        <v>42</v>
      </c>
      <c r="J28" s="327"/>
    </row>
    <row r="29" spans="1:10" ht="12.95" customHeight="1" x14ac:dyDescent="0.25">
      <c r="A29" s="178"/>
      <c r="B29" s="155"/>
      <c r="C29" s="156"/>
      <c r="D29" s="157"/>
      <c r="E29" s="112" t="s">
        <v>60</v>
      </c>
      <c r="F29" s="113" t="s">
        <v>59</v>
      </c>
      <c r="G29" s="114">
        <f>CATATAN!F11</f>
        <v>90</v>
      </c>
      <c r="H29" s="182" t="str">
        <f>IF(G29&lt;=50,"(Buruk)",IF(G29&lt;=60,"(Kurang)",IF(G29&lt;=75,"(Cukup)",IF(G29&lt;=90.99,"(Baik)","(Sangat Baik)"))))</f>
        <v>(Baik)</v>
      </c>
      <c r="I29" s="318"/>
      <c r="J29" s="320"/>
    </row>
    <row r="30" spans="1:10" ht="12.95" customHeight="1" x14ac:dyDescent="0.25">
      <c r="A30" s="178"/>
      <c r="B30" s="149"/>
      <c r="C30" s="150"/>
      <c r="D30" s="151"/>
      <c r="E30" s="112" t="s">
        <v>58</v>
      </c>
      <c r="F30" s="113" t="s">
        <v>57</v>
      </c>
      <c r="G30" s="114">
        <f>CATATAN!F12</f>
        <v>87</v>
      </c>
      <c r="H30" s="182" t="str">
        <f t="shared" ref="H30:H36" si="0">IF(G30&lt;=50,"(Buruk)",IF(G30&lt;=60,"(Kurang)",IF(G30&lt;=75,"(Cukup)",IF(G30&lt;=90.99,"(Baik)","(Sangat Baik)"))))</f>
        <v>(Baik)</v>
      </c>
      <c r="I30" s="318"/>
      <c r="J30" s="320"/>
    </row>
    <row r="31" spans="1:10" ht="12.95" customHeight="1" x14ac:dyDescent="0.25">
      <c r="A31" s="178"/>
      <c r="B31" s="149"/>
      <c r="C31" s="150"/>
      <c r="D31" s="151"/>
      <c r="E31" s="112" t="s">
        <v>56</v>
      </c>
      <c r="F31" s="113" t="s">
        <v>55</v>
      </c>
      <c r="G31" s="114">
        <f>CATATAN!F13</f>
        <v>90</v>
      </c>
      <c r="H31" s="182" t="str">
        <f t="shared" si="0"/>
        <v>(Baik)</v>
      </c>
      <c r="I31" s="318"/>
      <c r="J31" s="320"/>
    </row>
    <row r="32" spans="1:10" ht="12.95" customHeight="1" x14ac:dyDescent="0.25">
      <c r="A32" s="178"/>
      <c r="B32" s="149"/>
      <c r="C32" s="150"/>
      <c r="D32" s="151"/>
      <c r="E32" s="112" t="s">
        <v>54</v>
      </c>
      <c r="F32" s="113" t="s">
        <v>53</v>
      </c>
      <c r="G32" s="114">
        <f>CATATAN!F14</f>
        <v>90</v>
      </c>
      <c r="H32" s="182" t="str">
        <f t="shared" si="0"/>
        <v>(Baik)</v>
      </c>
      <c r="I32" s="318"/>
      <c r="J32" s="320"/>
    </row>
    <row r="33" spans="1:10" ht="12.95" customHeight="1" x14ac:dyDescent="0.25">
      <c r="A33" s="178"/>
      <c r="B33" s="308" t="s">
        <v>140</v>
      </c>
      <c r="C33" s="309"/>
      <c r="D33" s="310"/>
      <c r="E33" s="112" t="s">
        <v>52</v>
      </c>
      <c r="F33" s="113" t="s">
        <v>51</v>
      </c>
      <c r="G33" s="114">
        <f>CATATAN!F15</f>
        <v>88</v>
      </c>
      <c r="H33" s="182" t="str">
        <f t="shared" si="0"/>
        <v>(Baik)</v>
      </c>
      <c r="I33" s="318"/>
      <c r="J33" s="320"/>
    </row>
    <row r="34" spans="1:10" ht="12.95" customHeight="1" x14ac:dyDescent="0.25">
      <c r="A34" s="178"/>
      <c r="B34" s="149"/>
      <c r="C34" s="150"/>
      <c r="D34" s="151"/>
      <c r="E34" s="112" t="s">
        <v>50</v>
      </c>
      <c r="F34" s="113" t="s">
        <v>49</v>
      </c>
      <c r="G34" s="195">
        <v>0</v>
      </c>
      <c r="H34" s="182"/>
      <c r="I34" s="318"/>
      <c r="J34" s="320"/>
    </row>
    <row r="35" spans="1:10" ht="12.95" customHeight="1" x14ac:dyDescent="0.25">
      <c r="A35" s="178"/>
      <c r="B35" s="149"/>
      <c r="C35" s="150"/>
      <c r="D35" s="151"/>
      <c r="E35" s="112" t="s">
        <v>138</v>
      </c>
      <c r="F35" s="113" t="s">
        <v>47</v>
      </c>
      <c r="G35" s="114">
        <f>G29+G30+G31+G32+G33+G34</f>
        <v>445</v>
      </c>
      <c r="H35" s="113"/>
      <c r="I35" s="318"/>
      <c r="J35" s="320"/>
    </row>
    <row r="36" spans="1:10" ht="12.95" customHeight="1" x14ac:dyDescent="0.25">
      <c r="A36" s="178"/>
      <c r="B36" s="149"/>
      <c r="C36" s="150"/>
      <c r="D36" s="151"/>
      <c r="E36" s="112" t="s">
        <v>46</v>
      </c>
      <c r="F36" s="113" t="s">
        <v>45</v>
      </c>
      <c r="G36" s="115">
        <f>G35/5</f>
        <v>89</v>
      </c>
      <c r="H36" s="182" t="str">
        <f t="shared" si="0"/>
        <v>(Baik)</v>
      </c>
      <c r="I36" s="321"/>
      <c r="J36" s="322"/>
    </row>
    <row r="37" spans="1:10" ht="12.95" customHeight="1" x14ac:dyDescent="0.25">
      <c r="A37" s="178"/>
      <c r="B37" s="152"/>
      <c r="C37" s="153"/>
      <c r="D37" s="154"/>
      <c r="E37" s="112" t="s">
        <v>69</v>
      </c>
      <c r="F37" s="183" t="s">
        <v>68</v>
      </c>
      <c r="G37" s="116">
        <f>G36</f>
        <v>89</v>
      </c>
      <c r="H37" s="184" t="s">
        <v>67</v>
      </c>
      <c r="I37" s="323">
        <f>G37*40%</f>
        <v>35.6</v>
      </c>
      <c r="J37" s="323"/>
    </row>
    <row r="38" spans="1:10" ht="12.95" customHeight="1" x14ac:dyDescent="0.25">
      <c r="A38" s="178"/>
      <c r="B38" s="315" t="s">
        <v>139</v>
      </c>
      <c r="C38" s="316"/>
      <c r="D38" s="316"/>
      <c r="E38" s="316"/>
      <c r="F38" s="316"/>
      <c r="G38" s="316"/>
      <c r="H38" s="317"/>
      <c r="I38" s="323">
        <f>I28+I37</f>
        <v>77.599999999999994</v>
      </c>
      <c r="J38" s="323"/>
    </row>
    <row r="39" spans="1:10" ht="12.95" customHeight="1" x14ac:dyDescent="0.25">
      <c r="A39" s="178"/>
      <c r="B39" s="318"/>
      <c r="C39" s="319"/>
      <c r="D39" s="319"/>
      <c r="E39" s="319"/>
      <c r="F39" s="319"/>
      <c r="G39" s="319"/>
      <c r="H39" s="320"/>
      <c r="I39" s="307" t="str">
        <f>IF(I38&lt;=50,"(Buruk)",IF(I38&lt;=60,"(Sedang)",IF(I38&lt;=75,"(Cukup)",IF(I38&lt;=90.99,"(Baik)","(Sangat Baik)"))))</f>
        <v>(Baik)</v>
      </c>
      <c r="J39" s="307"/>
    </row>
    <row r="40" spans="1:10" ht="12.95" customHeight="1" x14ac:dyDescent="0.25">
      <c r="A40" s="186" t="s">
        <v>52</v>
      </c>
      <c r="B40" s="187" t="s">
        <v>141</v>
      </c>
      <c r="C40" s="188"/>
      <c r="D40" s="188"/>
      <c r="E40" s="188"/>
      <c r="F40" s="188"/>
      <c r="G40" s="188"/>
      <c r="H40" s="188"/>
      <c r="I40" s="188"/>
      <c r="J40" s="189"/>
    </row>
    <row r="41" spans="1:10" ht="12.95" customHeight="1" x14ac:dyDescent="0.25">
      <c r="A41" s="178"/>
      <c r="B41" s="190" t="s">
        <v>142</v>
      </c>
      <c r="C41" s="176"/>
      <c r="D41" s="176"/>
      <c r="E41" s="176"/>
      <c r="F41" s="176"/>
      <c r="G41" s="176"/>
      <c r="H41" s="176"/>
      <c r="I41" s="176"/>
      <c r="J41" s="191"/>
    </row>
    <row r="42" spans="1:10" ht="12.95" customHeight="1" x14ac:dyDescent="0.25">
      <c r="A42" s="178"/>
      <c r="B42" s="192"/>
      <c r="C42" s="176"/>
      <c r="D42" s="176"/>
      <c r="E42" s="176"/>
      <c r="F42" s="176"/>
      <c r="G42" s="176"/>
      <c r="H42" s="176"/>
      <c r="I42" s="176"/>
      <c r="J42" s="191"/>
    </row>
    <row r="43" spans="1:10" ht="12.95" customHeight="1" x14ac:dyDescent="0.25">
      <c r="A43" s="178"/>
      <c r="B43" s="192"/>
      <c r="C43" s="176"/>
      <c r="D43" s="176"/>
      <c r="E43" s="176"/>
      <c r="F43" s="176"/>
      <c r="G43" s="176"/>
      <c r="H43" s="176"/>
      <c r="I43" s="176"/>
      <c r="J43" s="191"/>
    </row>
    <row r="44" spans="1:10" ht="12.95" customHeight="1" x14ac:dyDescent="0.25">
      <c r="A44" s="178"/>
      <c r="B44" s="192"/>
      <c r="C44" s="176"/>
      <c r="D44" s="176"/>
      <c r="E44" s="176"/>
      <c r="F44" s="176"/>
      <c r="G44" s="176"/>
      <c r="H44" s="176"/>
      <c r="I44" s="176"/>
      <c r="J44" s="191"/>
    </row>
    <row r="45" spans="1:10" ht="12.95" customHeight="1" x14ac:dyDescent="0.25">
      <c r="A45" s="179"/>
      <c r="B45" s="193"/>
      <c r="C45" s="194"/>
      <c r="D45" s="194"/>
      <c r="E45" s="194"/>
      <c r="F45" s="313" t="s">
        <v>96</v>
      </c>
      <c r="G45" s="313"/>
      <c r="H45" s="313"/>
      <c r="I45" s="313"/>
      <c r="J45" s="314"/>
    </row>
    <row r="46" spans="1:10" ht="12.95" customHeight="1" x14ac:dyDescent="0.25"/>
    <row r="47" spans="1:10" ht="12.95" customHeight="1" x14ac:dyDescent="0.25"/>
    <row r="48" spans="1:10" ht="12.95" customHeight="1" x14ac:dyDescent="0.25"/>
    <row r="49" ht="12.95" customHeight="1" x14ac:dyDescent="0.25"/>
  </sheetData>
  <mergeCells count="38">
    <mergeCell ref="C26:F26"/>
    <mergeCell ref="G26:J26"/>
    <mergeCell ref="G14:J14"/>
    <mergeCell ref="G20:J20"/>
    <mergeCell ref="G18:J18"/>
    <mergeCell ref="G16:J16"/>
    <mergeCell ref="G17:J17"/>
    <mergeCell ref="G19:J19"/>
    <mergeCell ref="G22:J22"/>
    <mergeCell ref="G23:J23"/>
    <mergeCell ref="G24:J24"/>
    <mergeCell ref="A4:J4"/>
    <mergeCell ref="A5:J5"/>
    <mergeCell ref="H7:J7"/>
    <mergeCell ref="H8:J8"/>
    <mergeCell ref="C25:F25"/>
    <mergeCell ref="G25:J25"/>
    <mergeCell ref="G10:J10"/>
    <mergeCell ref="G11:J11"/>
    <mergeCell ref="G12:J12"/>
    <mergeCell ref="G13:J13"/>
    <mergeCell ref="I27:J27"/>
    <mergeCell ref="I28:J28"/>
    <mergeCell ref="I29:J29"/>
    <mergeCell ref="I30:J30"/>
    <mergeCell ref="I31:J31"/>
    <mergeCell ref="I39:J39"/>
    <mergeCell ref="B33:D33"/>
    <mergeCell ref="B28:E28"/>
    <mergeCell ref="F45:J45"/>
    <mergeCell ref="B38:H39"/>
    <mergeCell ref="I32:J32"/>
    <mergeCell ref="I33:J33"/>
    <mergeCell ref="I34:J34"/>
    <mergeCell ref="I35:J35"/>
    <mergeCell ref="I36:J36"/>
    <mergeCell ref="I37:J37"/>
    <mergeCell ref="I38:J38"/>
  </mergeCells>
  <pageMargins left="1.6" right="0.7" top="0.21875" bottom="0.27" header="0.3" footer="0.15"/>
  <pageSetup paperSize="9" orientation="landscape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view="pageLayout" zoomScaleNormal="70" workbookViewId="0">
      <selection activeCell="A7" sqref="A7:D7"/>
    </sheetView>
  </sheetViews>
  <sheetFormatPr defaultRowHeight="15" x14ac:dyDescent="0.25"/>
  <cols>
    <col min="1" max="1" width="4.28515625" customWidth="1"/>
    <col min="2" max="2" width="70.28515625" customWidth="1"/>
    <col min="3" max="3" width="5.28515625" customWidth="1"/>
    <col min="4" max="4" width="39" customWidth="1"/>
  </cols>
  <sheetData>
    <row r="1" spans="1:6" ht="12.95" customHeight="1" x14ac:dyDescent="0.25">
      <c r="A1" s="341" t="s">
        <v>95</v>
      </c>
      <c r="B1" s="342"/>
      <c r="C1" s="342"/>
      <c r="D1" s="342"/>
      <c r="E1" s="170"/>
    </row>
    <row r="2" spans="1:6" ht="12.95" customHeight="1" x14ac:dyDescent="0.25">
      <c r="A2" s="345"/>
      <c r="B2" s="346"/>
      <c r="C2" s="346"/>
      <c r="D2" s="346"/>
      <c r="E2" s="22"/>
    </row>
    <row r="3" spans="1:6" ht="12.95" customHeight="1" x14ac:dyDescent="0.25">
      <c r="A3" s="345"/>
      <c r="B3" s="346"/>
      <c r="C3" s="346"/>
      <c r="D3" s="346"/>
      <c r="E3" s="22"/>
    </row>
    <row r="4" spans="1:6" ht="12.95" customHeight="1" x14ac:dyDescent="0.25">
      <c r="A4" s="339"/>
      <c r="B4" s="340"/>
      <c r="C4" s="340"/>
      <c r="D4" s="340"/>
      <c r="E4" s="22"/>
    </row>
    <row r="5" spans="1:6" ht="12.95" customHeight="1" x14ac:dyDescent="0.25">
      <c r="A5" s="339"/>
      <c r="B5" s="340"/>
      <c r="C5" s="340"/>
      <c r="D5" s="340"/>
      <c r="E5" s="22"/>
    </row>
    <row r="6" spans="1:6" ht="12.95" customHeight="1" x14ac:dyDescent="0.25">
      <c r="A6" s="343" t="s">
        <v>97</v>
      </c>
      <c r="B6" s="344"/>
      <c r="C6" s="344"/>
      <c r="D6" s="344"/>
      <c r="E6" s="20"/>
    </row>
    <row r="7" spans="1:6" ht="12.95" customHeight="1" x14ac:dyDescent="0.25">
      <c r="A7" s="347" t="s">
        <v>74</v>
      </c>
      <c r="B7" s="348"/>
      <c r="C7" s="348"/>
      <c r="D7" s="348"/>
      <c r="E7" s="170"/>
    </row>
    <row r="8" spans="1:6" ht="12.95" customHeight="1" x14ac:dyDescent="0.25">
      <c r="A8" s="345"/>
      <c r="B8" s="346"/>
      <c r="C8" s="346"/>
      <c r="D8" s="346"/>
      <c r="E8" s="22"/>
    </row>
    <row r="9" spans="1:6" ht="12.95" customHeight="1" x14ac:dyDescent="0.25">
      <c r="A9" s="339"/>
      <c r="B9" s="340"/>
      <c r="C9" s="340"/>
      <c r="D9" s="340"/>
      <c r="E9" s="22"/>
    </row>
    <row r="10" spans="1:6" ht="12.95" customHeight="1" x14ac:dyDescent="0.25">
      <c r="A10" s="339"/>
      <c r="B10" s="340"/>
      <c r="C10" s="340"/>
      <c r="D10" s="340"/>
      <c r="E10" s="22"/>
      <c r="F10" s="47"/>
    </row>
    <row r="11" spans="1:6" ht="12.95" customHeight="1" x14ac:dyDescent="0.25">
      <c r="A11" s="318"/>
      <c r="B11" s="319"/>
      <c r="C11" s="319"/>
      <c r="D11" s="319"/>
      <c r="E11" s="22"/>
    </row>
    <row r="12" spans="1:6" ht="12.95" customHeight="1" x14ac:dyDescent="0.25">
      <c r="A12" s="343" t="s">
        <v>97</v>
      </c>
      <c r="B12" s="344"/>
      <c r="C12" s="344"/>
      <c r="D12" s="344"/>
      <c r="E12" s="20"/>
    </row>
    <row r="13" spans="1:6" ht="12.95" customHeight="1" x14ac:dyDescent="0.25">
      <c r="A13" s="347" t="s">
        <v>75</v>
      </c>
      <c r="B13" s="348"/>
      <c r="C13" s="348"/>
      <c r="D13" s="348"/>
      <c r="E13" s="170"/>
    </row>
    <row r="14" spans="1:6" ht="12.95" customHeight="1" x14ac:dyDescent="0.25">
      <c r="A14" s="318"/>
      <c r="B14" s="319"/>
      <c r="C14" s="319"/>
      <c r="D14" s="319"/>
      <c r="E14" s="22"/>
    </row>
    <row r="15" spans="1:6" ht="12.95" customHeight="1" x14ac:dyDescent="0.25">
      <c r="A15" s="318"/>
      <c r="B15" s="319"/>
      <c r="C15" s="319"/>
      <c r="D15" s="319"/>
      <c r="E15" s="22"/>
    </row>
    <row r="16" spans="1:6" ht="12.95" customHeight="1" x14ac:dyDescent="0.25">
      <c r="A16" s="321"/>
      <c r="B16" s="338"/>
      <c r="C16" s="338"/>
      <c r="D16" s="338"/>
      <c r="E16" s="20"/>
    </row>
    <row r="17" spans="1:5" ht="15" customHeight="1" x14ac:dyDescent="0.25">
      <c r="A17" s="172"/>
      <c r="B17" s="173"/>
      <c r="C17" s="174" t="s">
        <v>69</v>
      </c>
      <c r="D17" s="156" t="s">
        <v>123</v>
      </c>
      <c r="E17" s="170"/>
    </row>
    <row r="18" spans="1:5" ht="12.95" customHeight="1" x14ac:dyDescent="0.25">
      <c r="A18" s="149"/>
      <c r="B18" s="14"/>
      <c r="C18" s="150"/>
      <c r="D18" s="150" t="s">
        <v>101</v>
      </c>
      <c r="E18" s="22"/>
    </row>
    <row r="19" spans="1:5" ht="12.95" customHeight="1" x14ac:dyDescent="0.25">
      <c r="A19" s="171"/>
      <c r="B19" s="14"/>
      <c r="C19" s="150"/>
      <c r="D19" s="150"/>
      <c r="E19" s="22"/>
    </row>
    <row r="20" spans="1:5" ht="12.95" customHeight="1" x14ac:dyDescent="0.25">
      <c r="A20" s="149"/>
      <c r="B20" s="14"/>
      <c r="C20" s="150"/>
      <c r="D20" s="150"/>
      <c r="E20" s="22"/>
    </row>
    <row r="21" spans="1:5" ht="12.95" customHeight="1" x14ac:dyDescent="0.25">
      <c r="A21" s="149"/>
      <c r="B21" s="14"/>
      <c r="C21" s="150"/>
      <c r="D21" s="150"/>
      <c r="E21" s="22"/>
    </row>
    <row r="22" spans="1:5" ht="12.95" customHeight="1" x14ac:dyDescent="0.25">
      <c r="A22" s="149"/>
      <c r="B22" s="14"/>
      <c r="C22" s="127"/>
      <c r="D22" s="150" t="str">
        <f>'INPUT DATA'!C10</f>
        <v>Marceau A.F. Haurissa, S.T., M.Eng</v>
      </c>
      <c r="E22" s="22"/>
    </row>
    <row r="23" spans="1:5" ht="12.95" customHeight="1" x14ac:dyDescent="0.25">
      <c r="A23" s="149"/>
      <c r="B23" s="14"/>
      <c r="C23" s="150"/>
      <c r="D23" s="150" t="str">
        <f>"NIP. "&amp;'INPUT DATA'!C11&amp;""</f>
        <v>NIP. 196907261992031001</v>
      </c>
      <c r="E23" s="22"/>
    </row>
    <row r="24" spans="1:5" ht="15.75" customHeight="1" x14ac:dyDescent="0.25">
      <c r="A24" s="52" t="s">
        <v>98</v>
      </c>
      <c r="B24" s="150" t="s">
        <v>124</v>
      </c>
      <c r="C24" s="14"/>
      <c r="D24" s="14"/>
      <c r="E24" s="22"/>
    </row>
    <row r="25" spans="1:5" ht="15" customHeight="1" x14ac:dyDescent="0.25">
      <c r="A25" s="51"/>
      <c r="B25" s="53" t="s">
        <v>99</v>
      </c>
      <c r="C25" s="150"/>
      <c r="D25" s="14"/>
      <c r="E25" s="22"/>
    </row>
    <row r="26" spans="1:5" ht="12.95" customHeight="1" x14ac:dyDescent="0.25">
      <c r="A26" s="149"/>
      <c r="B26" s="53" t="s">
        <v>102</v>
      </c>
      <c r="C26" s="14"/>
      <c r="D26" s="14"/>
      <c r="E26" s="22"/>
    </row>
    <row r="27" spans="1:5" ht="12.95" customHeight="1" x14ac:dyDescent="0.25">
      <c r="A27" s="149"/>
      <c r="B27" s="150"/>
      <c r="C27" s="150"/>
      <c r="D27" s="14"/>
      <c r="E27" s="22"/>
    </row>
    <row r="28" spans="1:5" ht="10.5" customHeight="1" x14ac:dyDescent="0.25">
      <c r="A28" s="149"/>
      <c r="B28" s="150"/>
      <c r="C28" s="150"/>
      <c r="D28" s="150"/>
      <c r="E28" s="22"/>
    </row>
    <row r="29" spans="1:5" ht="12.95" customHeight="1" x14ac:dyDescent="0.25">
      <c r="A29" s="149"/>
      <c r="B29" s="150"/>
      <c r="C29" s="150"/>
      <c r="D29" s="150"/>
      <c r="E29" s="22"/>
    </row>
    <row r="30" spans="1:5" ht="12.95" customHeight="1" x14ac:dyDescent="0.25">
      <c r="A30" s="149"/>
      <c r="B30" s="150" t="str">
        <f>'INPUT DATA'!C4</f>
        <v>Marselin Jamlaay, S.T., M.T</v>
      </c>
      <c r="C30" s="150"/>
      <c r="D30" s="14"/>
      <c r="E30" s="22"/>
    </row>
    <row r="31" spans="1:5" ht="12.95" customHeight="1" x14ac:dyDescent="0.25">
      <c r="A31" s="149"/>
      <c r="B31" s="150" t="str">
        <f>"NIP. "&amp;'INPUT DATA'!C5&amp;""</f>
        <v>NIP. 199003282015042002</v>
      </c>
      <c r="C31" s="14"/>
      <c r="D31" s="14"/>
      <c r="E31" s="22"/>
    </row>
    <row r="32" spans="1:5" ht="12.95" customHeight="1" x14ac:dyDescent="0.25">
      <c r="A32" s="149"/>
      <c r="B32" s="14"/>
      <c r="C32" s="150">
        <v>11</v>
      </c>
      <c r="D32" s="150" t="s">
        <v>125</v>
      </c>
      <c r="E32" s="22"/>
    </row>
    <row r="33" spans="1:5" ht="12.95" customHeight="1" x14ac:dyDescent="0.25">
      <c r="A33" s="149"/>
      <c r="B33" s="14"/>
      <c r="C33" s="14"/>
      <c r="D33" s="150" t="s">
        <v>103</v>
      </c>
      <c r="E33" s="22"/>
    </row>
    <row r="34" spans="1:5" ht="12.95" customHeight="1" x14ac:dyDescent="0.25">
      <c r="A34" s="149"/>
      <c r="B34" s="14"/>
      <c r="C34" s="14"/>
      <c r="D34" s="14"/>
      <c r="E34" s="22"/>
    </row>
    <row r="35" spans="1:5" ht="12.95" customHeight="1" x14ac:dyDescent="0.25">
      <c r="A35" s="149"/>
      <c r="B35" s="14"/>
      <c r="C35" s="14"/>
      <c r="D35" s="14"/>
      <c r="E35" s="22"/>
    </row>
    <row r="36" spans="1:5" ht="12.95" customHeight="1" x14ac:dyDescent="0.25">
      <c r="A36" s="171"/>
      <c r="B36" s="14"/>
      <c r="C36" s="14"/>
      <c r="D36" s="14"/>
      <c r="E36" s="22"/>
    </row>
    <row r="37" spans="1:5" ht="12.95" customHeight="1" x14ac:dyDescent="0.25">
      <c r="A37" s="171"/>
      <c r="B37" s="14"/>
      <c r="C37" s="14"/>
      <c r="D37" s="14" t="str">
        <f>'INPUT DATA'!C16</f>
        <v>Ir. Julius Buyang, M.T.</v>
      </c>
      <c r="E37" s="22"/>
    </row>
    <row r="38" spans="1:5" ht="15.75" x14ac:dyDescent="0.25">
      <c r="A38" s="175"/>
      <c r="B38" s="21"/>
      <c r="C38" s="21"/>
      <c r="D38" s="153" t="str">
        <f>"NIP. "&amp;'INPUT DATA'!C17&amp;""</f>
        <v>NIP. 196006091988111001</v>
      </c>
      <c r="E38" s="20"/>
    </row>
  </sheetData>
  <mergeCells count="16">
    <mergeCell ref="A16:D16"/>
    <mergeCell ref="A9:D9"/>
    <mergeCell ref="A5:D5"/>
    <mergeCell ref="A4:D4"/>
    <mergeCell ref="A1:D1"/>
    <mergeCell ref="A14:D14"/>
    <mergeCell ref="A15:D15"/>
    <mergeCell ref="A12:D12"/>
    <mergeCell ref="A10:D10"/>
    <mergeCell ref="A11:D11"/>
    <mergeCell ref="A8:D8"/>
    <mergeCell ref="A13:D13"/>
    <mergeCell ref="A2:D2"/>
    <mergeCell ref="A3:D3"/>
    <mergeCell ref="A6:D6"/>
    <mergeCell ref="A7:D7"/>
  </mergeCells>
  <pageMargins left="1.1299999999999999" right="0.63" top="0.93" bottom="0.75" header="0.3" footer="0.3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COVER</vt:lpstr>
      <vt:lpstr>TARGET</vt:lpstr>
      <vt:lpstr>CAPAIAN</vt:lpstr>
      <vt:lpstr>CATATAN</vt:lpstr>
      <vt:lpstr>PERILAKU KOP,PERILAKU 1</vt:lpstr>
      <vt:lpstr>PERILAKU  2,3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COMPUTER</dc:creator>
  <cp:lastModifiedBy>Sony</cp:lastModifiedBy>
  <cp:lastPrinted>2018-01-15T18:02:34Z</cp:lastPrinted>
  <dcterms:created xsi:type="dcterms:W3CDTF">2016-10-17T07:52:57Z</dcterms:created>
  <dcterms:modified xsi:type="dcterms:W3CDTF">2018-01-15T18:06:54Z</dcterms:modified>
</cp:coreProperties>
</file>