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65" windowWidth="19440" windowHeight="7890" activeTab="3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24519"/>
</workbook>
</file>

<file path=xl/calcChain.xml><?xml version="1.0" encoding="utf-8"?>
<calcChain xmlns="http://schemas.openxmlformats.org/spreadsheetml/2006/main">
  <c r="B25" i="2"/>
  <c r="D12"/>
  <c r="C12"/>
  <c r="D9"/>
  <c r="C9"/>
  <c r="D11"/>
  <c r="C11"/>
  <c r="C10"/>
  <c r="D10"/>
  <c r="G33" i="9" l="1"/>
  <c r="H33" s="1"/>
  <c r="G32"/>
  <c r="H32" s="1"/>
  <c r="G31"/>
  <c r="H31" s="1"/>
  <c r="G30"/>
  <c r="H30" s="1"/>
  <c r="G29"/>
  <c r="D37" i="7"/>
  <c r="G35" i="9" l="1"/>
  <c r="G36" s="1"/>
  <c r="H29"/>
  <c r="C7" i="1"/>
  <c r="C6"/>
  <c r="C5"/>
  <c r="H36" i="9" l="1"/>
  <c r="G37"/>
  <c r="I37" s="1"/>
  <c r="A14" i="2"/>
  <c r="A10"/>
  <c r="A11"/>
  <c r="A12"/>
  <c r="H8" i="1" l="1"/>
  <c r="H15" i="4" l="1"/>
  <c r="B9" i="2" l="1"/>
  <c r="B10"/>
  <c r="B11"/>
  <c r="B12"/>
  <c r="B14"/>
  <c r="H10" l="1"/>
  <c r="H11"/>
  <c r="H12"/>
  <c r="H14"/>
  <c r="F17" i="4" l="1"/>
  <c r="F18" s="1"/>
  <c r="H8" i="9" l="1"/>
  <c r="G10" i="2"/>
  <c r="G11"/>
  <c r="G12"/>
  <c r="G14"/>
  <c r="F10"/>
  <c r="F11"/>
  <c r="F12"/>
  <c r="F14"/>
  <c r="E10"/>
  <c r="L10" s="1"/>
  <c r="E11"/>
  <c r="L11" s="1"/>
  <c r="E12"/>
  <c r="L12" s="1"/>
  <c r="E14"/>
  <c r="L14" s="1"/>
  <c r="D14"/>
  <c r="C14"/>
  <c r="M24" l="1"/>
  <c r="M23"/>
  <c r="H21" i="8"/>
  <c r="H20" l="1"/>
  <c r="H19"/>
  <c r="H18"/>
  <c r="H17"/>
  <c r="D38" i="7"/>
  <c r="B31"/>
  <c r="B30"/>
  <c r="D23"/>
  <c r="D22"/>
  <c r="G22" i="9"/>
  <c r="G26"/>
  <c r="G25"/>
  <c r="G24"/>
  <c r="G23"/>
  <c r="G20"/>
  <c r="G19"/>
  <c r="G18"/>
  <c r="G17"/>
  <c r="G16"/>
  <c r="G14"/>
  <c r="G13"/>
  <c r="G12"/>
  <c r="G11"/>
  <c r="G10"/>
  <c r="A7"/>
  <c r="G12" i="4"/>
  <c r="G13"/>
  <c r="G14"/>
  <c r="G15"/>
  <c r="G11"/>
  <c r="H14" l="1"/>
  <c r="H11"/>
  <c r="B4"/>
  <c r="B3"/>
  <c r="I10" i="2"/>
  <c r="T10" s="1"/>
  <c r="I11"/>
  <c r="P11" s="1"/>
  <c r="I12"/>
  <c r="P12" s="1"/>
  <c r="I14"/>
  <c r="T14" s="1"/>
  <c r="I9"/>
  <c r="O10"/>
  <c r="O11"/>
  <c r="O12"/>
  <c r="O14"/>
  <c r="H9"/>
  <c r="S12"/>
  <c r="S14"/>
  <c r="G9"/>
  <c r="R10"/>
  <c r="R11"/>
  <c r="R12"/>
  <c r="F9"/>
  <c r="E9"/>
  <c r="Q10"/>
  <c r="Q11"/>
  <c r="Q12"/>
  <c r="Q14"/>
  <c r="A9"/>
  <c r="H9" i="1"/>
  <c r="H7"/>
  <c r="H6"/>
  <c r="H5"/>
  <c r="C9"/>
  <c r="C8"/>
  <c r="T11" i="2" l="1"/>
  <c r="R14"/>
  <c r="U14" s="1"/>
  <c r="V14" s="1"/>
  <c r="T12"/>
  <c r="U12" s="1"/>
  <c r="V12" s="1"/>
  <c r="P10"/>
  <c r="S11"/>
  <c r="S10"/>
  <c r="U10" s="1"/>
  <c r="V10" s="1"/>
  <c r="P14"/>
  <c r="G26" i="1"/>
  <c r="A26"/>
  <c r="G25"/>
  <c r="L9" i="2"/>
  <c r="T9"/>
  <c r="O9"/>
  <c r="U11" l="1"/>
  <c r="V11" s="1"/>
  <c r="P9"/>
  <c r="Q9"/>
  <c r="S9"/>
  <c r="R9"/>
  <c r="U9" l="1"/>
  <c r="V9" s="1"/>
  <c r="V15" s="1"/>
  <c r="G28" i="9" s="1"/>
  <c r="I28" s="1"/>
  <c r="I38" s="1"/>
  <c r="I39" s="1"/>
  <c r="A25" i="1" l="1"/>
  <c r="G18" i="4" l="1"/>
  <c r="C9"/>
  <c r="V16" i="2"/>
</calcChain>
</file>

<file path=xl/sharedStrings.xml><?xml version="1.0" encoding="utf-8"?>
<sst xmlns="http://schemas.openxmlformats.org/spreadsheetml/2006/main" count="246" uniqueCount="144">
  <si>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</si>
  <si>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</si>
  <si>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</si>
  <si>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</si>
  <si>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</si>
  <si>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</si>
  <si>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</si>
  <si>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</si>
  <si>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</si>
  <si>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</si>
  <si>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</si>
  <si>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</si>
  <si>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</si>
  <si>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</si>
  <si>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</si>
  <si>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</si>
  <si>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</si>
  <si>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</si>
  <si>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</si>
  <si>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</si>
  <si>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</si>
  <si>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</si>
  <si>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</si>
  <si>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</si>
  <si>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</si>
  <si>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</si>
  <si>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</si>
  <si>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</si>
  <si>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</si>
  <si>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</si>
  <si>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</si>
  <si>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</si>
  <si>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</si>
  <si>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</si>
  <si>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</si>
  <si>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</si>
  <si>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</si>
  <si>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</si>
  <si>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</si>
  <si>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</si>
  <si>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</si>
  <si>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</si>
  <si>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</si>
  <si>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</si>
  <si>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</si>
  <si>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</si>
  <si>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</si>
  <si>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</si>
  <si>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</si>
  <si>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</si>
  <si>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</si>
  <si>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</si>
  <si>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</si>
  <si>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</si>
  <si>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</si>
  <si>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</si>
  <si>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</si>
  <si>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</si>
  <si>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</si>
  <si>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</si>
  <si>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</si>
  <si>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</si>
  <si>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</si>
  <si>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</si>
  <si>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</si>
  <si>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</si>
  <si>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</si>
  <si>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</si>
  <si>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</si>
  <si>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</si>
  <si>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</si>
  <si>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</si>
  <si>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</si>
  <si>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</si>
  <si>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</si>
  <si>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</si>
  <si>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</si>
  <si>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</si>
  <si>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</si>
  <si>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</si>
  <si>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</si>
  <si>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</si>
  <si>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</si>
  <si>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</si>
  <si>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</si>
  <si>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</si>
  <si>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</si>
  <si>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</si>
  <si>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</si>
  <si>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</si>
  <si>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</si>
  <si>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</si>
  <si>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</si>
  <si>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</si>
  <si>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</si>
  <si>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</si>
  <si>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</si>
  <si>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</si>
  <si>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</si>
  <si>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</si>
  <si>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</si>
  <si>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</si>
  <si>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</si>
  <si>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</si>
  <si>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</si>
  <si>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</si>
  <si>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</si>
  <si>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</si>
  <si>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</si>
  <si>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</si>
  <si>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</si>
  <si>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</si>
  <si>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</si>
  <si>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</si>
  <si>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</si>
  <si>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Januari s/d Desember 2017</t>
  </si>
  <si>
    <t>TAHUN 2017</t>
  </si>
  <si>
    <t xml:space="preserve"> 4 Januari 2017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</si>
  <si>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</si>
  <si>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</si>
  <si>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</si>
  <si>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</si>
  <si>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</si>
  <si>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</si>
  <si>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</si>
  <si>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</si>
  <si>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</si>
  <si>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</si>
  <si>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</si>
  <si>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</si>
  <si>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</si>
  <si>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</si>
  <si>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Unsur Pelaksanaan Pendidikan</t>
  </si>
  <si>
    <t>Unsur Penunjang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</si>
  <si>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</si>
  <si>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</si>
  <si>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</si>
  <si>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</si>
  <si>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</si>
  <si>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</si>
  <si>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Marceau A.F. Haurissa, S.T., M.Eng</t>
  </si>
  <si>
    <t>Zulkarnaen Hatala, S.T., M.T</t>
  </si>
  <si>
    <t>197708192008121002</t>
  </si>
  <si>
    <t>Mengembangkan bahan ajar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</si>
</sst>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zoomScale="70" zoomScaleNormal="70" workbookViewId="0">
      <selection activeCell="C6" sqref="C6"/>
    </sheetView>
  </sheetViews>
  <sheetFormatPr defaultRowHeight="30" customHeight="1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>
      <c r="A1" s="207" t="s">
        <v>43</v>
      </c>
      <c r="B1" s="207"/>
      <c r="C1" s="207"/>
    </row>
    <row r="2" spans="1:3" ht="12.75" customHeight="1"/>
    <row r="3" spans="1:3" ht="24" customHeight="1">
      <c r="A3" s="11">
        <v>1</v>
      </c>
      <c r="B3" s="208" t="s">
        <v>42</v>
      </c>
      <c r="C3" s="208"/>
    </row>
    <row r="4" spans="1:3" ht="24" customHeight="1">
      <c r="A4" s="9"/>
      <c r="B4" s="6" t="s">
        <v>39</v>
      </c>
      <c r="C4" s="66" t="s">
        <v>141</v>
      </c>
    </row>
    <row r="5" spans="1:3" ht="24" customHeight="1">
      <c r="A5" s="9"/>
      <c r="B5" s="6" t="s">
        <v>38</v>
      </c>
      <c r="C5" s="67" t="s">
        <v>142</v>
      </c>
    </row>
    <row r="6" spans="1:3" ht="24" customHeight="1">
      <c r="A6" s="9"/>
      <c r="B6" s="6" t="s">
        <v>37</v>
      </c>
      <c r="C6" s="68" t="s">
        <v>111</v>
      </c>
    </row>
    <row r="7" spans="1:3" ht="24" customHeight="1">
      <c r="A7" s="9"/>
      <c r="B7" s="13" t="s">
        <v>36</v>
      </c>
      <c r="C7" s="68" t="s">
        <v>126</v>
      </c>
    </row>
    <row r="8" spans="1:3" ht="24" customHeight="1">
      <c r="A8" s="9"/>
      <c r="B8" s="6" t="s">
        <v>35</v>
      </c>
      <c r="C8" s="68" t="s">
        <v>34</v>
      </c>
    </row>
    <row r="9" spans="1:3" ht="24" customHeight="1">
      <c r="A9" s="11">
        <v>2</v>
      </c>
      <c r="B9" s="208" t="s">
        <v>41</v>
      </c>
      <c r="C9" s="208"/>
    </row>
    <row r="10" spans="1:3" ht="24" customHeight="1">
      <c r="A10" s="9"/>
      <c r="B10" s="6" t="s">
        <v>39</v>
      </c>
      <c r="C10" s="158" t="s">
        <v>140</v>
      </c>
    </row>
    <row r="11" spans="1:3" ht="24" customHeight="1">
      <c r="A11" s="9"/>
      <c r="B11" s="6" t="s">
        <v>38</v>
      </c>
      <c r="C11" s="159" t="s">
        <v>127</v>
      </c>
    </row>
    <row r="12" spans="1:3" ht="24" customHeight="1">
      <c r="A12" s="9"/>
      <c r="B12" s="6" t="s">
        <v>37</v>
      </c>
      <c r="C12" s="158" t="s">
        <v>128</v>
      </c>
    </row>
    <row r="13" spans="1:3" ht="24" customHeight="1">
      <c r="A13" s="9"/>
      <c r="B13" s="6" t="s">
        <v>36</v>
      </c>
      <c r="C13" s="68" t="s">
        <v>129</v>
      </c>
    </row>
    <row r="14" spans="1:3" ht="24" customHeight="1">
      <c r="A14" s="12"/>
      <c r="B14" s="6" t="s">
        <v>35</v>
      </c>
      <c r="C14" s="68" t="s">
        <v>34</v>
      </c>
    </row>
    <row r="15" spans="1:3" ht="24" customHeight="1">
      <c r="A15" s="11">
        <v>3</v>
      </c>
      <c r="B15" s="208" t="s">
        <v>40</v>
      </c>
      <c r="C15" s="208"/>
    </row>
    <row r="16" spans="1:3" ht="24" customHeight="1">
      <c r="A16" s="9"/>
      <c r="B16" s="10" t="s">
        <v>39</v>
      </c>
      <c r="C16" s="68" t="s">
        <v>104</v>
      </c>
    </row>
    <row r="17" spans="1:3" ht="24" customHeight="1">
      <c r="A17" s="9"/>
      <c r="B17" s="6" t="s">
        <v>38</v>
      </c>
      <c r="C17" s="67" t="s">
        <v>105</v>
      </c>
    </row>
    <row r="18" spans="1:3" ht="24" customHeight="1">
      <c r="A18" s="9"/>
      <c r="B18" s="6" t="s">
        <v>37</v>
      </c>
      <c r="C18" s="68" t="s">
        <v>106</v>
      </c>
    </row>
    <row r="19" spans="1:3" ht="24" customHeight="1">
      <c r="A19" s="8"/>
      <c r="B19" s="6" t="s">
        <v>36</v>
      </c>
      <c r="C19" s="66" t="s">
        <v>107</v>
      </c>
    </row>
    <row r="20" spans="1:3" ht="24" customHeight="1">
      <c r="A20" s="7"/>
      <c r="B20" s="6" t="s">
        <v>35</v>
      </c>
      <c r="C20" s="68" t="s">
        <v>34</v>
      </c>
    </row>
    <row r="21" spans="1:3" ht="30" customHeight="1">
      <c r="A21" s="5"/>
      <c r="B21" s="4"/>
      <c r="C21" s="4"/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4" workbookViewId="0">
      <selection activeCell="D25" sqref="D25"/>
    </sheetView>
  </sheetViews>
  <sheetFormatPr defaultRowHeight="15"/>
  <cols>
    <col min="1" max="9" width="9.140625" style="19"/>
    <col min="10" max="10" width="45.42578125" style="19" customWidth="1"/>
    <col min="11" max="16384" width="9.140625" style="19"/>
  </cols>
  <sheetData>
    <row r="1" spans="1:10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>
      <c r="A14" s="212" t="s">
        <v>115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Zulkarnaen Hatala, S.T., M.T</v>
      </c>
      <c r="I17" s="215"/>
      <c r="J17" s="216"/>
    </row>
    <row r="18" spans="1:10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197708192008121002</v>
      </c>
      <c r="I18" s="217"/>
      <c r="J18" s="218"/>
    </row>
    <row r="19" spans="1:10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130</v>
      </c>
      <c r="I22" s="215"/>
      <c r="J22" s="216"/>
    </row>
    <row r="23" spans="1:10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>
      <c r="A29" s="209" t="s">
        <v>116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5.75" thickBot="1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F14" sqref="F14"/>
    </sheetView>
  </sheetViews>
  <sheetFormatPr defaultRowHeight="12.7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>
      <c r="A1" s="248" t="s">
        <v>19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</row>
    <row r="2" spans="1:11" ht="18.75">
      <c r="A2" s="248" t="s">
        <v>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</row>
    <row r="3" spans="1:11" ht="11.2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>
      <c r="A4" s="69" t="s">
        <v>2</v>
      </c>
      <c r="B4" s="249" t="s">
        <v>20</v>
      </c>
      <c r="C4" s="250"/>
      <c r="D4" s="256"/>
      <c r="E4" s="70" t="s">
        <v>2</v>
      </c>
      <c r="F4" s="249" t="s">
        <v>21</v>
      </c>
      <c r="G4" s="250"/>
      <c r="H4" s="250"/>
      <c r="I4" s="250"/>
      <c r="J4" s="250"/>
      <c r="K4" s="251"/>
    </row>
    <row r="5" spans="1:11" s="50" customFormat="1" ht="15" customHeight="1">
      <c r="A5" s="71">
        <v>1</v>
      </c>
      <c r="B5" s="72" t="s">
        <v>22</v>
      </c>
      <c r="C5" s="252" t="str">
        <f>'INPUT DATA'!C10</f>
        <v>Marceau A.F. Haurissa, S.T., M.Eng</v>
      </c>
      <c r="D5" s="253"/>
      <c r="E5" s="73">
        <v>1</v>
      </c>
      <c r="F5" s="252" t="s">
        <v>22</v>
      </c>
      <c r="G5" s="253"/>
      <c r="H5" s="252" t="str">
        <f>'INPUT DATA'!C4</f>
        <v>Zulkarnaen Hatala, S.T., M.T</v>
      </c>
      <c r="I5" s="254"/>
      <c r="J5" s="254"/>
      <c r="K5" s="255"/>
    </row>
    <row r="6" spans="1:11" s="50" customFormat="1" ht="15" customHeight="1">
      <c r="A6" s="74">
        <v>2</v>
      </c>
      <c r="B6" s="75" t="s">
        <v>23</v>
      </c>
      <c r="C6" s="260" t="str">
        <f>'INPUT DATA'!C11</f>
        <v>196907261992031001</v>
      </c>
      <c r="D6" s="261"/>
      <c r="E6" s="76">
        <v>2</v>
      </c>
      <c r="F6" s="262" t="s">
        <v>23</v>
      </c>
      <c r="G6" s="263"/>
      <c r="H6" s="260" t="str">
        <f>'INPUT DATA'!C5</f>
        <v>197708192008121002</v>
      </c>
      <c r="I6" s="264"/>
      <c r="J6" s="264"/>
      <c r="K6" s="265"/>
    </row>
    <row r="7" spans="1:11" s="50" customFormat="1" ht="15" customHeight="1">
      <c r="A7" s="74">
        <v>3</v>
      </c>
      <c r="B7" s="75" t="s">
        <v>24</v>
      </c>
      <c r="C7" s="262" t="str">
        <f>'INPUT DATA'!C12</f>
        <v>Pembina Tingkat I, IV/b</v>
      </c>
      <c r="D7" s="261"/>
      <c r="E7" s="76">
        <v>3</v>
      </c>
      <c r="F7" s="262" t="s">
        <v>24</v>
      </c>
      <c r="G7" s="263"/>
      <c r="H7" s="262" t="str">
        <f>'INPUT DATA'!C6</f>
        <v>Penata Muda Tingkat I, III/b</v>
      </c>
      <c r="I7" s="266"/>
      <c r="J7" s="266"/>
      <c r="K7" s="267"/>
    </row>
    <row r="8" spans="1:11" s="50" customFormat="1" ht="15" customHeight="1">
      <c r="A8" s="74">
        <v>4</v>
      </c>
      <c r="B8" s="75" t="s">
        <v>25</v>
      </c>
      <c r="C8" s="262" t="str">
        <f>'INPUT DATA'!C13</f>
        <v>Ketua Jurusan Teknik Elektro</v>
      </c>
      <c r="D8" s="263"/>
      <c r="E8" s="76">
        <v>4</v>
      </c>
      <c r="F8" s="262" t="s">
        <v>25</v>
      </c>
      <c r="G8" s="263"/>
      <c r="H8" s="262" t="str">
        <f>'INPUT DATA'!C7</f>
        <v>Dosen</v>
      </c>
      <c r="I8" s="266"/>
      <c r="J8" s="266"/>
      <c r="K8" s="267"/>
    </row>
    <row r="9" spans="1:11" s="50" customFormat="1" ht="15" customHeight="1">
      <c r="A9" s="77">
        <v>5</v>
      </c>
      <c r="B9" s="78" t="s">
        <v>26</v>
      </c>
      <c r="C9" s="257" t="str">
        <f>'INPUT DATA'!C14</f>
        <v>Politeknik Negeri Ambon</v>
      </c>
      <c r="D9" s="268"/>
      <c r="E9" s="79">
        <v>5</v>
      </c>
      <c r="F9" s="257" t="s">
        <v>26</v>
      </c>
      <c r="G9" s="268"/>
      <c r="H9" s="257" t="str">
        <f>'INPUT DATA'!C8</f>
        <v>Politeknik Negeri Ambon</v>
      </c>
      <c r="I9" s="258"/>
      <c r="J9" s="258"/>
      <c r="K9" s="259"/>
    </row>
    <row r="10" spans="1:11" s="50" customFormat="1" ht="13.5" customHeight="1">
      <c r="A10" s="219" t="s">
        <v>2</v>
      </c>
      <c r="B10" s="228" t="s">
        <v>27</v>
      </c>
      <c r="C10" s="229"/>
      <c r="D10" s="230"/>
      <c r="E10" s="221" t="s">
        <v>4</v>
      </c>
      <c r="F10" s="223" t="s">
        <v>5</v>
      </c>
      <c r="G10" s="224"/>
      <c r="H10" s="224"/>
      <c r="I10" s="224"/>
      <c r="J10" s="224"/>
      <c r="K10" s="225"/>
    </row>
    <row r="11" spans="1:11" s="50" customFormat="1" ht="13.5" customHeight="1" thickBot="1">
      <c r="A11" s="220"/>
      <c r="B11" s="231"/>
      <c r="C11" s="232"/>
      <c r="D11" s="233"/>
      <c r="E11" s="222"/>
      <c r="F11" s="226" t="s">
        <v>28</v>
      </c>
      <c r="G11" s="227"/>
      <c r="H11" s="80" t="s">
        <v>29</v>
      </c>
      <c r="I11" s="226" t="s">
        <v>30</v>
      </c>
      <c r="J11" s="227"/>
      <c r="K11" s="81" t="s">
        <v>31</v>
      </c>
    </row>
    <row r="12" spans="1:11" s="50" customFormat="1" ht="15.75" thickTop="1">
      <c r="A12" s="160">
        <v>1</v>
      </c>
      <c r="B12" s="235" t="s">
        <v>132</v>
      </c>
      <c r="C12" s="236"/>
      <c r="D12" s="236"/>
      <c r="E12" s="236"/>
      <c r="F12" s="236"/>
      <c r="G12" s="236"/>
      <c r="H12" s="236"/>
      <c r="I12" s="236"/>
      <c r="J12" s="236"/>
      <c r="K12" s="237"/>
    </row>
    <row r="13" spans="1:11" s="50" customFormat="1" ht="23.25" customHeight="1">
      <c r="A13" s="82">
        <v>1</v>
      </c>
      <c r="B13" s="238" t="s">
        <v>112</v>
      </c>
      <c r="C13" s="239"/>
      <c r="D13" s="240"/>
      <c r="E13" s="119">
        <v>3</v>
      </c>
      <c r="F13" s="120">
        <v>6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>
      <c r="A14" s="82">
        <v>2</v>
      </c>
      <c r="B14" s="238" t="s">
        <v>113</v>
      </c>
      <c r="C14" s="239"/>
      <c r="D14" s="240"/>
      <c r="E14" s="119">
        <v>5</v>
      </c>
      <c r="F14" s="120">
        <v>1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>
      <c r="A15" s="82">
        <v>3</v>
      </c>
      <c r="B15" s="238" t="s">
        <v>131</v>
      </c>
      <c r="C15" s="239"/>
      <c r="D15" s="240"/>
      <c r="E15" s="124">
        <v>3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>
      <c r="A16" s="82">
        <v>4</v>
      </c>
      <c r="B16" s="238" t="s">
        <v>143</v>
      </c>
      <c r="C16" s="239"/>
      <c r="D16" s="240"/>
      <c r="E16" s="124">
        <v>5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>
      <c r="A17" s="161">
        <v>2</v>
      </c>
      <c r="B17" s="245" t="s">
        <v>133</v>
      </c>
      <c r="C17" s="246"/>
      <c r="D17" s="246"/>
      <c r="E17" s="246"/>
      <c r="F17" s="246"/>
      <c r="G17" s="246"/>
      <c r="H17" s="246"/>
      <c r="I17" s="246"/>
      <c r="J17" s="246"/>
      <c r="K17" s="247"/>
    </row>
    <row r="18" spans="1:11" s="50" customFormat="1" ht="23.25" customHeight="1" thickBot="1">
      <c r="A18" s="162">
        <v>1</v>
      </c>
      <c r="B18" s="241" t="s">
        <v>110</v>
      </c>
      <c r="C18" s="242"/>
      <c r="D18" s="243"/>
      <c r="E18" s="163">
        <v>1</v>
      </c>
      <c r="F18" s="164">
        <v>1</v>
      </c>
      <c r="G18" s="165" t="s">
        <v>109</v>
      </c>
      <c r="H18" s="166">
        <v>1</v>
      </c>
      <c r="I18" s="164">
        <v>12</v>
      </c>
      <c r="J18" s="167" t="s">
        <v>32</v>
      </c>
      <c r="K18" s="168">
        <v>0</v>
      </c>
    </row>
    <row r="19" spans="1:11" s="50" customFormat="1" ht="12" customHeight="1" thickTop="1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>
      <c r="A20" s="89"/>
      <c r="B20" s="89"/>
      <c r="C20" s="89"/>
      <c r="D20" s="89"/>
      <c r="E20" s="89"/>
      <c r="F20" s="89"/>
      <c r="G20" s="234" t="s">
        <v>117</v>
      </c>
      <c r="H20" s="234"/>
      <c r="I20" s="234"/>
      <c r="J20" s="234"/>
      <c r="K20" s="234"/>
    </row>
    <row r="21" spans="1:11" s="50" customFormat="1" ht="15">
      <c r="A21" s="234" t="s">
        <v>18</v>
      </c>
      <c r="B21" s="234"/>
      <c r="C21" s="234"/>
      <c r="D21" s="90"/>
      <c r="E21" s="91"/>
      <c r="F21" s="92"/>
      <c r="G21" s="234" t="s">
        <v>33</v>
      </c>
      <c r="H21" s="234"/>
      <c r="I21" s="234"/>
      <c r="J21" s="234"/>
      <c r="K21" s="234"/>
    </row>
    <row r="22" spans="1:11" s="50" customFormat="1" ht="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>
      <c r="A25" s="244" t="str">
        <f>C5</f>
        <v>Marceau A.F. Haurissa, S.T., M.Eng</v>
      </c>
      <c r="B25" s="244"/>
      <c r="C25" s="244"/>
      <c r="D25" s="93"/>
      <c r="E25" s="93"/>
      <c r="F25" s="94"/>
      <c r="G25" s="244" t="str">
        <f>H5</f>
        <v>Zulkarnaen Hatala, S.T., M.T</v>
      </c>
      <c r="H25" s="244"/>
      <c r="I25" s="244"/>
      <c r="J25" s="244"/>
      <c r="K25" s="244"/>
    </row>
    <row r="26" spans="1:11" s="50" customFormat="1" ht="15">
      <c r="A26" s="234" t="str">
        <f>"NIP. "&amp;C6&amp;""</f>
        <v>NIP. 196907261992031001</v>
      </c>
      <c r="B26" s="234"/>
      <c r="C26" s="234"/>
      <c r="D26" s="91"/>
      <c r="E26" s="91"/>
      <c r="F26" s="89"/>
      <c r="G26" s="234" t="str">
        <f>"NIP. "&amp;H6&amp;""</f>
        <v>NIP. 197708192008121002</v>
      </c>
      <c r="H26" s="234"/>
      <c r="I26" s="234"/>
      <c r="J26" s="234"/>
      <c r="K26" s="234"/>
    </row>
    <row r="27" spans="1:11" s="48" customFormat="1" ht="15"/>
    <row r="28" spans="1:1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  <mergeCell ref="A1:K1"/>
    <mergeCell ref="A2:K2"/>
    <mergeCell ref="F4:K4"/>
    <mergeCell ref="C5:D5"/>
    <mergeCell ref="F5:G5"/>
    <mergeCell ref="H5:K5"/>
    <mergeCell ref="B4:D4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0:A11"/>
    <mergeCell ref="E10:E11"/>
    <mergeCell ref="F10:K10"/>
    <mergeCell ref="F11:G11"/>
    <mergeCell ref="I11:J11"/>
    <mergeCell ref="B10:D11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tabSelected="1" view="pageLayout" topLeftCell="A13" workbookViewId="0">
      <selection activeCell="B26" sqref="B26"/>
    </sheetView>
  </sheetViews>
  <sheetFormatPr defaultRowHeight="12.75"/>
  <cols>
    <col min="1" max="1" width="3" style="1" customWidth="1"/>
    <col min="2" max="2" width="4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1:22" ht="15" customHeight="1">
      <c r="A2" s="279" t="s">
        <v>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</row>
    <row r="3" spans="1:22" ht="10.5" customHeight="1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</row>
    <row r="4" spans="1:22" s="95" customFormat="1" ht="20.100000000000001" customHeight="1" thickBot="1">
      <c r="A4" s="281" t="s">
        <v>119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</row>
    <row r="5" spans="1:22" s="95" customFormat="1" ht="20.100000000000001" customHeight="1" thickTop="1">
      <c r="A5" s="282" t="s">
        <v>2</v>
      </c>
      <c r="B5" s="284" t="s">
        <v>3</v>
      </c>
      <c r="C5" s="284" t="s">
        <v>4</v>
      </c>
      <c r="D5" s="285" t="s">
        <v>5</v>
      </c>
      <c r="E5" s="285"/>
      <c r="F5" s="285"/>
      <c r="G5" s="285"/>
      <c r="H5" s="285"/>
      <c r="I5" s="285"/>
      <c r="J5" s="285" t="s">
        <v>4</v>
      </c>
      <c r="K5" s="285" t="s">
        <v>6</v>
      </c>
      <c r="L5" s="285"/>
      <c r="M5" s="285"/>
      <c r="N5" s="285"/>
      <c r="O5" s="285"/>
      <c r="P5" s="285"/>
      <c r="Q5" s="146"/>
      <c r="R5" s="146"/>
      <c r="S5" s="146"/>
      <c r="T5" s="146"/>
      <c r="U5" s="284" t="s">
        <v>7</v>
      </c>
      <c r="V5" s="287" t="s">
        <v>8</v>
      </c>
    </row>
    <row r="6" spans="1:22" s="95" customFormat="1" ht="36.75" customHeight="1">
      <c r="A6" s="283"/>
      <c r="B6" s="271"/>
      <c r="C6" s="271"/>
      <c r="D6" s="289" t="s">
        <v>9</v>
      </c>
      <c r="E6" s="289"/>
      <c r="F6" s="147" t="s">
        <v>10</v>
      </c>
      <c r="G6" s="289" t="s">
        <v>11</v>
      </c>
      <c r="H6" s="289"/>
      <c r="I6" s="147" t="s">
        <v>12</v>
      </c>
      <c r="J6" s="286"/>
      <c r="K6" s="289" t="s">
        <v>9</v>
      </c>
      <c r="L6" s="289"/>
      <c r="M6" s="147" t="s">
        <v>10</v>
      </c>
      <c r="N6" s="289" t="s">
        <v>11</v>
      </c>
      <c r="O6" s="289"/>
      <c r="P6" s="147" t="s">
        <v>12</v>
      </c>
      <c r="Q6" s="147" t="s">
        <v>13</v>
      </c>
      <c r="R6" s="147" t="s">
        <v>14</v>
      </c>
      <c r="S6" s="147" t="s">
        <v>15</v>
      </c>
      <c r="T6" s="147" t="s">
        <v>16</v>
      </c>
      <c r="U6" s="271"/>
      <c r="V6" s="288"/>
    </row>
    <row r="7" spans="1:22" s="111" customFormat="1" ht="20.100000000000001" customHeight="1">
      <c r="A7" s="96">
        <v>1</v>
      </c>
      <c r="B7" s="97">
        <v>2</v>
      </c>
      <c r="C7" s="97">
        <v>3</v>
      </c>
      <c r="D7" s="274">
        <v>4</v>
      </c>
      <c r="E7" s="274"/>
      <c r="F7" s="97">
        <v>5</v>
      </c>
      <c r="G7" s="274">
        <v>6</v>
      </c>
      <c r="H7" s="274"/>
      <c r="I7" s="97">
        <v>7</v>
      </c>
      <c r="J7" s="97">
        <v>8</v>
      </c>
      <c r="K7" s="274">
        <v>9</v>
      </c>
      <c r="L7" s="274"/>
      <c r="M7" s="97">
        <v>10</v>
      </c>
      <c r="N7" s="274">
        <v>11</v>
      </c>
      <c r="O7" s="274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>
      <c r="A8" s="169">
        <v>1</v>
      </c>
      <c r="B8" s="276" t="s">
        <v>132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8"/>
    </row>
    <row r="9" spans="1:22" s="95" customFormat="1" ht="28.5" customHeight="1">
      <c r="A9" s="99">
        <f>TARGET!A13</f>
        <v>1</v>
      </c>
      <c r="B9" s="100" t="str">
        <f>TARGET!B13</f>
        <v>Melaksanakan Perkuliahan (10 sks Ak 0,5, 2 sks berikutnya 0,25)</v>
      </c>
      <c r="C9" s="107">
        <f>TARGET!E13</f>
        <v>3</v>
      </c>
      <c r="D9" s="101">
        <f>TARGET!F13</f>
        <v>6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15</v>
      </c>
      <c r="K9" s="101">
        <v>15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250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426</v>
      </c>
      <c r="V9" s="108">
        <f>U9/3</f>
        <v>142</v>
      </c>
    </row>
    <row r="10" spans="1:22" s="95" customFormat="1" ht="23.1" customHeight="1">
      <c r="A10" s="99">
        <f>TARGET!A14</f>
        <v>2</v>
      </c>
      <c r="B10" s="100" t="str">
        <f>TARGET!B14</f>
        <v>Melaksanakan Kegiatan Penelitian (Jurnal Nasional  &amp;  Mandiri)</v>
      </c>
      <c r="C10" s="107">
        <f>TARGET!E14</f>
        <v>5</v>
      </c>
      <c r="D10" s="101">
        <f>TARGET!F14</f>
        <v>1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5</v>
      </c>
      <c r="K10" s="101">
        <v>1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3</v>
      </c>
      <c r="D11" s="107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3</v>
      </c>
      <c r="K11" s="101">
        <v>1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100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276</v>
      </c>
      <c r="V11" s="108">
        <f t="shared" si="7"/>
        <v>92</v>
      </c>
    </row>
    <row r="12" spans="1:22" s="95" customFormat="1" ht="23.1" customHeight="1">
      <c r="A12" s="99">
        <f>TARGET!A16</f>
        <v>4</v>
      </c>
      <c r="B12" s="100" t="str">
        <f>TARGET!B16</f>
        <v>Mengembangkan bahan ajar</v>
      </c>
      <c r="C12" s="107">
        <f>TARGET!E16</f>
        <v>5</v>
      </c>
      <c r="D12" s="101">
        <f>TARGET!F16</f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15</v>
      </c>
      <c r="K12" s="101">
        <v>3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300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476</v>
      </c>
      <c r="V12" s="108">
        <f t="shared" si="7"/>
        <v>158.66666666666666</v>
      </c>
    </row>
    <row r="13" spans="1:22" s="95" customFormat="1" ht="23.1" customHeight="1">
      <c r="A13" s="145">
        <v>2</v>
      </c>
      <c r="B13" s="276" t="s">
        <v>133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8"/>
    </row>
    <row r="14" spans="1:22" s="95" customFormat="1" ht="23.1" customHeight="1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4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400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576</v>
      </c>
      <c r="V14" s="108">
        <f t="shared" si="7"/>
        <v>192</v>
      </c>
    </row>
    <row r="15" spans="1:22" s="95" customFormat="1" ht="23.1" customHeight="1">
      <c r="A15" s="270" t="s">
        <v>17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110">
        <f>(V9+V10+V11+V12+V14)/8</f>
        <v>84.583333333333329</v>
      </c>
    </row>
    <row r="16" spans="1:22" s="95" customFormat="1" ht="23.1" customHeight="1" thickBot="1">
      <c r="A16" s="272"/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129" t="str">
        <f>IF(V15&lt;=50,"(Buruk)",IF(V15&lt;=60,"(Sedang)",IF(V15&lt;=75,"(Cukup)",IF(V15&lt;=90.99,"(Baik)","(Sangat Baik)"))))</f>
        <v>(Baik)</v>
      </c>
    </row>
    <row r="17" spans="1:22" s="95" customFormat="1" ht="15.75" customHeight="1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69" t="s">
        <v>118</v>
      </c>
      <c r="N18" s="269"/>
      <c r="O18" s="269"/>
      <c r="P18" s="269"/>
      <c r="Q18" s="269"/>
      <c r="R18" s="269"/>
      <c r="S18" s="269"/>
      <c r="T18" s="269"/>
      <c r="U18" s="269"/>
      <c r="V18" s="269"/>
    </row>
    <row r="19" spans="1:22" s="50" customFormat="1" ht="12" customHeight="1">
      <c r="M19" s="269" t="s">
        <v>18</v>
      </c>
      <c r="N19" s="269"/>
      <c r="O19" s="269"/>
      <c r="P19" s="269"/>
      <c r="Q19" s="269"/>
      <c r="R19" s="269"/>
      <c r="S19" s="269"/>
      <c r="T19" s="269"/>
      <c r="U19" s="269"/>
      <c r="V19" s="269"/>
    </row>
    <row r="20" spans="1:22" s="50" customFormat="1" ht="15"/>
    <row r="21" spans="1:22" s="50" customFormat="1" ht="15"/>
    <row r="22" spans="1:22" s="50" customFormat="1" ht="15"/>
    <row r="23" spans="1:22" s="50" customFormat="1" ht="8.25" customHeight="1">
      <c r="M23" s="275" t="str">
        <f>'INPUT DATA'!C10</f>
        <v>Marceau A.F. Haurissa, S.T., M.Eng</v>
      </c>
      <c r="N23" s="275"/>
      <c r="O23" s="275"/>
      <c r="P23" s="275"/>
      <c r="Q23" s="275"/>
      <c r="R23" s="275"/>
      <c r="S23" s="275"/>
      <c r="T23" s="275"/>
      <c r="U23" s="275"/>
      <c r="V23" s="275"/>
    </row>
    <row r="24" spans="1:22" s="50" customFormat="1" ht="15">
      <c r="M24" s="269" t="str">
        <f>"NIP."&amp;'INPUT DATA'!C11&amp;""</f>
        <v>NIP.196907261992031001</v>
      </c>
      <c r="N24" s="269"/>
      <c r="O24" s="269"/>
      <c r="P24" s="269"/>
      <c r="Q24" s="269"/>
      <c r="R24" s="269"/>
      <c r="S24" s="269"/>
      <c r="T24" s="269"/>
      <c r="U24" s="269"/>
      <c r="V24" s="269"/>
    </row>
    <row r="25" spans="1:22" s="50" customFormat="1" ht="15">
      <c r="A25" s="1"/>
      <c r="B25" s="143" t="str">
        <f>CONCATENATE("Politeknik Negeri Ambon -",'INPUT DATA'!C4)</f>
        <v>Politeknik Negeri Ambon -Zulkarnaen Hatala, S.T., M.T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/>
  </sheetData>
  <mergeCells count="27"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</mergeCells>
  <pageMargins left="0.34" right="0.25" top="0.53" bottom="0.5" header="0.27" footer="0.3"/>
  <pageSetup paperSize="9" orientation="landscape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view="pageLayout" topLeftCell="A10" workbookViewId="0">
      <selection activeCell="F16" sqref="F16"/>
    </sheetView>
  </sheetViews>
  <sheetFormatPr defaultRowHeight="35.1" customHeight="1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/>
    <row r="3" spans="1:11" ht="24.95" customHeight="1">
      <c r="A3" s="25" t="s">
        <v>76</v>
      </c>
      <c r="B3" s="148" t="str">
        <f>'INPUT DATA'!C4</f>
        <v>Zulkarnaen Hatala, S.T., M.T</v>
      </c>
      <c r="C3" s="148"/>
      <c r="D3" s="25"/>
      <c r="E3" s="26"/>
      <c r="F3" s="26"/>
      <c r="G3" s="26"/>
      <c r="H3" s="26"/>
      <c r="I3" s="26"/>
    </row>
    <row r="4" spans="1:11" ht="24.95" customHeight="1">
      <c r="A4" s="25" t="s">
        <v>84</v>
      </c>
      <c r="B4" s="306" t="str">
        <f>'INPUT DATA'!C5</f>
        <v>197708192008121002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>
      <c r="A8" s="30"/>
      <c r="B8" s="45" t="s">
        <v>120</v>
      </c>
      <c r="C8" s="303" t="s">
        <v>122</v>
      </c>
      <c r="D8" s="304"/>
      <c r="E8" s="304"/>
      <c r="F8" s="304"/>
      <c r="G8" s="305"/>
      <c r="H8" s="32"/>
      <c r="I8" s="28"/>
    </row>
    <row r="9" spans="1:11" ht="24.95" customHeight="1">
      <c r="A9" s="30"/>
      <c r="B9" s="117" t="s">
        <v>121</v>
      </c>
      <c r="C9" s="44">
        <f>CAPAIAN!V15</f>
        <v>84.583333333333329</v>
      </c>
      <c r="D9" s="33" t="s">
        <v>62</v>
      </c>
      <c r="E9" s="33"/>
      <c r="F9" s="33"/>
      <c r="G9" s="34"/>
      <c r="H9" s="35"/>
      <c r="I9" s="28"/>
    </row>
    <row r="10" spans="1:11" ht="24.95" customHeight="1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>
      <c r="A11" s="36"/>
      <c r="B11" s="37"/>
      <c r="C11" s="38" t="s">
        <v>60</v>
      </c>
      <c r="D11" s="39" t="s">
        <v>59</v>
      </c>
      <c r="E11" s="39" t="s">
        <v>44</v>
      </c>
      <c r="F11" s="130">
        <v>76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>
      <c r="A12" s="36"/>
      <c r="B12" s="36"/>
      <c r="C12" s="38" t="s">
        <v>58</v>
      </c>
      <c r="D12" s="39" t="s">
        <v>57</v>
      </c>
      <c r="E12" s="39" t="s">
        <v>44</v>
      </c>
      <c r="F12" s="130">
        <v>76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>
      <c r="A13" s="36"/>
      <c r="B13" s="36"/>
      <c r="C13" s="38" t="s">
        <v>56</v>
      </c>
      <c r="D13" s="39" t="s">
        <v>55</v>
      </c>
      <c r="E13" s="39" t="s">
        <v>44</v>
      </c>
      <c r="F13" s="130">
        <v>90.25</v>
      </c>
      <c r="G13" s="46" t="str">
        <f t="shared" si="0"/>
        <v>(Baik)</v>
      </c>
      <c r="H13" s="132"/>
      <c r="I13" s="131"/>
      <c r="J13" s="89"/>
    </row>
    <row r="14" spans="1:11" ht="24.95" customHeight="1">
      <c r="A14" s="36"/>
      <c r="B14" s="36"/>
      <c r="C14" s="38" t="s">
        <v>54</v>
      </c>
      <c r="D14" s="39" t="s">
        <v>53</v>
      </c>
      <c r="E14" s="39" t="s">
        <v>44</v>
      </c>
      <c r="F14" s="130">
        <v>76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>
      <c r="A15" s="36"/>
      <c r="B15" s="36"/>
      <c r="C15" s="38" t="s">
        <v>52</v>
      </c>
      <c r="D15" s="39" t="s">
        <v>51</v>
      </c>
      <c r="E15" s="39" t="s">
        <v>44</v>
      </c>
      <c r="F15" s="130">
        <v>75.5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393.75</v>
      </c>
      <c r="G17" s="137"/>
      <c r="H17" s="138"/>
      <c r="I17" s="131"/>
      <c r="J17" s="89"/>
    </row>
    <row r="18" spans="1:10" ht="24.95" customHeight="1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78.75</v>
      </c>
      <c r="G18" s="46" t="str">
        <f t="shared" si="0"/>
        <v>(Baik)</v>
      </c>
      <c r="H18" s="138"/>
      <c r="I18" s="131"/>
      <c r="J18" s="89"/>
    </row>
    <row r="19" spans="1:10" ht="24.95" customHeight="1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>
      <c r="A21" s="16"/>
      <c r="B21" s="14"/>
      <c r="C21" s="14"/>
      <c r="D21" s="14"/>
      <c r="E21" s="14"/>
      <c r="F21" s="14"/>
      <c r="G21" s="14"/>
      <c r="H21" s="14"/>
    </row>
    <row r="22" spans="1:10" ht="35.1" customHeight="1">
      <c r="A22" s="16"/>
      <c r="B22" s="14"/>
      <c r="C22" s="14"/>
      <c r="D22" s="14"/>
      <c r="E22" s="14"/>
      <c r="F22" s="14"/>
      <c r="G22" s="14"/>
      <c r="H22" s="14"/>
    </row>
    <row r="23" spans="1:10" ht="35.1" customHeight="1">
      <c r="A23" s="16"/>
      <c r="B23" s="14"/>
      <c r="C23" s="14"/>
      <c r="D23" s="14"/>
      <c r="E23" s="14"/>
      <c r="F23" s="14"/>
      <c r="G23" s="14"/>
      <c r="H23" s="14"/>
    </row>
    <row r="24" spans="1:10" ht="35.1" customHeight="1">
      <c r="A24" s="16"/>
      <c r="B24" s="14"/>
      <c r="C24" s="14"/>
      <c r="D24" s="14"/>
      <c r="E24" s="14"/>
      <c r="F24" s="14"/>
      <c r="G24" s="14"/>
      <c r="H24" s="14"/>
    </row>
    <row r="25" spans="1:10" ht="35.1" customHeight="1">
      <c r="A25" s="16"/>
      <c r="B25" s="14"/>
      <c r="C25" s="14"/>
      <c r="D25" s="14"/>
      <c r="E25" s="14"/>
      <c r="F25" s="14"/>
      <c r="G25" s="14"/>
      <c r="H25" s="14"/>
    </row>
    <row r="26" spans="1:10" ht="35.1" customHeight="1">
      <c r="A26" s="16"/>
      <c r="B26" s="14"/>
      <c r="C26" s="14"/>
      <c r="D26" s="14"/>
      <c r="E26" s="14"/>
      <c r="F26" s="14"/>
      <c r="G26" s="14"/>
      <c r="H26" s="14"/>
    </row>
    <row r="27" spans="1:10" ht="35.1" customHeight="1">
      <c r="A27" s="16"/>
      <c r="B27" s="14"/>
      <c r="C27" s="14"/>
      <c r="D27" s="14"/>
      <c r="E27" s="14"/>
      <c r="F27" s="14"/>
      <c r="G27" s="14"/>
      <c r="H27" s="14"/>
    </row>
    <row r="28" spans="1:10" ht="35.1" customHeight="1">
      <c r="A28" s="16"/>
      <c r="B28" s="14"/>
      <c r="C28" s="14"/>
      <c r="D28" s="14"/>
      <c r="E28" s="14"/>
      <c r="F28" s="14"/>
      <c r="G28" s="14"/>
      <c r="H28" s="14"/>
    </row>
    <row r="29" spans="1:10" ht="35.1" customHeight="1">
      <c r="A29" s="16"/>
      <c r="B29" s="14"/>
      <c r="C29" s="14"/>
      <c r="D29" s="14"/>
      <c r="E29" s="14"/>
      <c r="F29" s="14"/>
      <c r="G29" s="14"/>
      <c r="H29" s="14"/>
    </row>
    <row r="30" spans="1:10" ht="35.1" customHeight="1">
      <c r="A30" s="16"/>
      <c r="B30" s="14"/>
      <c r="C30" s="14"/>
      <c r="D30" s="14"/>
      <c r="E30" s="14"/>
      <c r="F30" s="14"/>
      <c r="G30" s="14"/>
      <c r="H30" s="14"/>
    </row>
    <row r="31" spans="1:10" ht="35.1" customHeight="1">
      <c r="A31" s="16"/>
      <c r="B31" s="14"/>
      <c r="C31" s="14"/>
      <c r="D31" s="14"/>
      <c r="E31" s="14"/>
      <c r="F31" s="14"/>
      <c r="G31" s="14"/>
      <c r="H31" s="14"/>
    </row>
    <row r="32" spans="1:10" ht="35.1" customHeight="1">
      <c r="A32" s="16"/>
      <c r="B32" s="14"/>
      <c r="C32" s="14"/>
      <c r="D32" s="14"/>
      <c r="E32" s="14"/>
      <c r="F32" s="14"/>
      <c r="G32" s="14"/>
      <c r="H32" s="14"/>
    </row>
    <row r="33" spans="1:8" ht="35.1" customHeight="1">
      <c r="A33" s="16"/>
      <c r="B33" s="14"/>
      <c r="C33" s="14"/>
      <c r="D33" s="14"/>
      <c r="E33" s="14"/>
      <c r="F33" s="14"/>
      <c r="G33" s="14"/>
      <c r="H33" s="14"/>
    </row>
    <row r="34" spans="1:8" ht="35.1" customHeight="1">
      <c r="A34" s="16"/>
      <c r="B34" s="14"/>
      <c r="C34" s="14"/>
      <c r="D34" s="14"/>
      <c r="E34" s="14"/>
      <c r="F34" s="14"/>
      <c r="G34" s="14"/>
      <c r="H34" s="14"/>
    </row>
    <row r="35" spans="1:8" ht="35.1" customHeight="1">
      <c r="A35" s="16"/>
      <c r="B35" s="14"/>
      <c r="C35" s="14"/>
      <c r="D35" s="14"/>
      <c r="E35" s="14"/>
      <c r="F35" s="14"/>
      <c r="G35" s="14"/>
      <c r="H35" s="14"/>
    </row>
    <row r="36" spans="1:8" ht="35.1" customHeight="1">
      <c r="A36" s="16"/>
      <c r="B36" s="14"/>
      <c r="C36" s="14"/>
      <c r="D36" s="14"/>
      <c r="E36" s="14"/>
      <c r="F36" s="14"/>
      <c r="G36" s="14"/>
      <c r="H36" s="14"/>
    </row>
    <row r="37" spans="1:8" ht="35.1" customHeight="1">
      <c r="A37" s="16"/>
      <c r="B37" s="14"/>
      <c r="C37" s="14"/>
      <c r="D37" s="14"/>
      <c r="E37" s="14"/>
      <c r="F37" s="14"/>
      <c r="G37" s="14"/>
      <c r="H37" s="14"/>
    </row>
    <row r="38" spans="1:8" ht="35.1" customHeight="1">
      <c r="A38" s="16"/>
      <c r="B38" s="14"/>
      <c r="C38" s="14"/>
      <c r="D38" s="14"/>
      <c r="E38" s="14"/>
      <c r="F38" s="14"/>
      <c r="G38" s="14"/>
      <c r="H38" s="14"/>
    </row>
    <row r="39" spans="1:8" ht="35.1" customHeight="1">
      <c r="A39" s="15"/>
      <c r="B39" s="14"/>
      <c r="C39" s="14"/>
      <c r="D39" s="14"/>
      <c r="E39" s="14"/>
      <c r="F39" s="14"/>
      <c r="G39" s="14"/>
      <c r="H39" s="14"/>
    </row>
    <row r="40" spans="1:8" ht="35.1" customHeight="1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view="pageLayout" topLeftCell="A13" workbookViewId="0">
      <selection activeCell="G20" sqref="G20:J20"/>
    </sheetView>
  </sheetViews>
  <sheetFormatPr defaultRowHeight="1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>
      <c r="A4" s="328" t="s">
        <v>77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0" ht="12.95" customHeight="1">
      <c r="A5" s="328" t="s">
        <v>1</v>
      </c>
      <c r="B5" s="328"/>
      <c r="C5" s="328"/>
      <c r="D5" s="328"/>
      <c r="E5" s="328"/>
      <c r="F5" s="328"/>
      <c r="G5" s="328"/>
      <c r="H5" s="328"/>
      <c r="I5" s="328"/>
      <c r="J5" s="328"/>
    </row>
    <row r="6" spans="1:10" ht="12.95" customHeight="1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29" t="s">
        <v>85</v>
      </c>
      <c r="I7" s="329"/>
      <c r="J7" s="329"/>
    </row>
    <row r="8" spans="1:10" ht="12.95" customHeight="1">
      <c r="A8" s="196" t="s">
        <v>134</v>
      </c>
      <c r="B8" s="196"/>
      <c r="C8" s="196"/>
      <c r="D8" s="196"/>
      <c r="E8" s="196"/>
      <c r="F8" s="196"/>
      <c r="G8" s="48"/>
      <c r="H8" s="330" t="str">
        <f>COVER!A14</f>
        <v>Januari s/d Desember 2017</v>
      </c>
      <c r="I8" s="330"/>
      <c r="J8" s="330"/>
    </row>
    <row r="9" spans="1:10" ht="12.95" customHeight="1">
      <c r="A9" s="197" t="s">
        <v>60</v>
      </c>
      <c r="B9" s="198" t="s">
        <v>42</v>
      </c>
      <c r="C9" s="199"/>
      <c r="D9" s="199"/>
      <c r="E9" s="199"/>
      <c r="F9" s="199"/>
      <c r="G9" s="199"/>
      <c r="H9" s="199"/>
      <c r="I9" s="199"/>
      <c r="J9" s="68"/>
    </row>
    <row r="10" spans="1:10" ht="12.95" customHeight="1">
      <c r="A10" s="200"/>
      <c r="B10" s="201" t="s">
        <v>86</v>
      </c>
      <c r="C10" s="199" t="s">
        <v>87</v>
      </c>
      <c r="D10" s="199"/>
      <c r="E10" s="199"/>
      <c r="F10" s="199"/>
      <c r="G10" s="335" t="str">
        <f>'INPUT DATA'!C4</f>
        <v>Zulkarnaen Hatala, S.T., M.T</v>
      </c>
      <c r="H10" s="336"/>
      <c r="I10" s="336"/>
      <c r="J10" s="337"/>
    </row>
    <row r="11" spans="1:10" ht="12.95" customHeight="1">
      <c r="A11" s="200"/>
      <c r="B11" s="202" t="s">
        <v>88</v>
      </c>
      <c r="C11" s="203" t="s">
        <v>23</v>
      </c>
      <c r="D11" s="203"/>
      <c r="E11" s="203"/>
      <c r="F11" s="203"/>
      <c r="G11" s="335" t="str">
        <f>'INPUT DATA'!C5</f>
        <v>197708192008121002</v>
      </c>
      <c r="H11" s="336"/>
      <c r="I11" s="336"/>
      <c r="J11" s="337"/>
    </row>
    <row r="12" spans="1:10" ht="12.95" customHeight="1">
      <c r="A12" s="200"/>
      <c r="B12" s="202" t="s">
        <v>89</v>
      </c>
      <c r="C12" s="203" t="s">
        <v>90</v>
      </c>
      <c r="D12" s="203"/>
      <c r="E12" s="203"/>
      <c r="F12" s="203"/>
      <c r="G12" s="335" t="str">
        <f>'INPUT DATA'!C6</f>
        <v>Penata Muda Tingkat I, III/b</v>
      </c>
      <c r="H12" s="336"/>
      <c r="I12" s="336"/>
      <c r="J12" s="337"/>
    </row>
    <row r="13" spans="1:10" ht="12.95" customHeight="1">
      <c r="A13" s="200"/>
      <c r="B13" s="202" t="s">
        <v>91</v>
      </c>
      <c r="C13" s="203" t="s">
        <v>92</v>
      </c>
      <c r="D13" s="203"/>
      <c r="E13" s="203"/>
      <c r="F13" s="203"/>
      <c r="G13" s="332" t="str">
        <f>'INPUT DATA'!C7</f>
        <v>Dosen</v>
      </c>
      <c r="H13" s="333"/>
      <c r="I13" s="333"/>
      <c r="J13" s="334"/>
    </row>
    <row r="14" spans="1:10" ht="12.95" customHeight="1">
      <c r="A14" s="204"/>
      <c r="B14" s="202" t="s">
        <v>93</v>
      </c>
      <c r="C14" s="203" t="s">
        <v>94</v>
      </c>
      <c r="D14" s="203"/>
      <c r="E14" s="203"/>
      <c r="F14" s="203"/>
      <c r="G14" s="332" t="str">
        <f>'INPUT DATA'!C8</f>
        <v>Politeknik Negeri Ambon</v>
      </c>
      <c r="H14" s="333"/>
      <c r="I14" s="333"/>
      <c r="J14" s="334"/>
    </row>
    <row r="15" spans="1:10" ht="12.95" customHeight="1">
      <c r="A15" s="197" t="s">
        <v>58</v>
      </c>
      <c r="B15" s="198" t="s">
        <v>41</v>
      </c>
      <c r="C15" s="199"/>
      <c r="D15" s="199"/>
      <c r="E15" s="199"/>
      <c r="F15" s="199"/>
      <c r="G15" s="199"/>
      <c r="H15" s="199"/>
      <c r="I15" s="199"/>
      <c r="J15" s="68"/>
    </row>
    <row r="16" spans="1:10" ht="12.95" customHeight="1">
      <c r="A16" s="205"/>
      <c r="B16" s="201" t="s">
        <v>86</v>
      </c>
      <c r="C16" s="199" t="s">
        <v>87</v>
      </c>
      <c r="D16" s="199"/>
      <c r="E16" s="199"/>
      <c r="F16" s="199"/>
      <c r="G16" s="335" t="str">
        <f>'INPUT DATA'!C10</f>
        <v>Marceau A.F. Haurissa, S.T., M.Eng</v>
      </c>
      <c r="H16" s="336"/>
      <c r="I16" s="336"/>
      <c r="J16" s="337"/>
    </row>
    <row r="17" spans="1:10" ht="12.95" customHeight="1">
      <c r="A17" s="205"/>
      <c r="B17" s="202" t="s">
        <v>88</v>
      </c>
      <c r="C17" s="203" t="s">
        <v>23</v>
      </c>
      <c r="D17" s="203"/>
      <c r="E17" s="203"/>
      <c r="F17" s="203"/>
      <c r="G17" s="335" t="str">
        <f>'INPUT DATA'!C11</f>
        <v>196907261992031001</v>
      </c>
      <c r="H17" s="336"/>
      <c r="I17" s="336"/>
      <c r="J17" s="337"/>
    </row>
    <row r="18" spans="1:10" ht="12.95" customHeight="1">
      <c r="A18" s="205"/>
      <c r="B18" s="202" t="s">
        <v>89</v>
      </c>
      <c r="C18" s="203" t="s">
        <v>90</v>
      </c>
      <c r="D18" s="203"/>
      <c r="E18" s="203"/>
      <c r="F18" s="203"/>
      <c r="G18" s="332" t="str">
        <f>'INPUT DATA'!C12</f>
        <v>Pembina Tingkat I, IV/b</v>
      </c>
      <c r="H18" s="333"/>
      <c r="I18" s="333"/>
      <c r="J18" s="334"/>
    </row>
    <row r="19" spans="1:10" ht="12.95" customHeight="1">
      <c r="A19" s="205"/>
      <c r="B19" s="202" t="s">
        <v>91</v>
      </c>
      <c r="C19" s="203" t="s">
        <v>92</v>
      </c>
      <c r="D19" s="203"/>
      <c r="E19" s="203"/>
      <c r="F19" s="203"/>
      <c r="G19" s="332" t="str">
        <f>'INPUT DATA'!C13</f>
        <v>Ketua Jurusan Teknik Elektro</v>
      </c>
      <c r="H19" s="333"/>
      <c r="I19" s="333"/>
      <c r="J19" s="334"/>
    </row>
    <row r="20" spans="1:10" ht="12.95" customHeight="1">
      <c r="A20" s="206"/>
      <c r="B20" s="202" t="s">
        <v>93</v>
      </c>
      <c r="C20" s="203" t="s">
        <v>94</v>
      </c>
      <c r="D20" s="203"/>
      <c r="E20" s="203"/>
      <c r="F20" s="203"/>
      <c r="G20" s="332" t="str">
        <f>'INPUT DATA'!C14</f>
        <v>Politeknik Negeri Ambon</v>
      </c>
      <c r="H20" s="333"/>
      <c r="I20" s="333"/>
      <c r="J20" s="334"/>
    </row>
    <row r="21" spans="1:10" ht="12.95" customHeight="1">
      <c r="A21" s="197" t="s">
        <v>56</v>
      </c>
      <c r="B21" s="198" t="s">
        <v>40</v>
      </c>
      <c r="C21" s="199"/>
      <c r="D21" s="199"/>
      <c r="E21" s="199"/>
      <c r="F21" s="199"/>
      <c r="G21" s="199"/>
      <c r="H21" s="199"/>
      <c r="I21" s="199"/>
      <c r="J21" s="68"/>
    </row>
    <row r="22" spans="1:10" ht="12.95" customHeight="1">
      <c r="A22" s="200"/>
      <c r="B22" s="201" t="s">
        <v>86</v>
      </c>
      <c r="C22" s="199" t="s">
        <v>87</v>
      </c>
      <c r="D22" s="199"/>
      <c r="E22" s="199"/>
      <c r="F22" s="199"/>
      <c r="G22" s="335" t="str">
        <f>'INPUT DATA'!C16</f>
        <v>Ir. Julius Buyang, M.T.</v>
      </c>
      <c r="H22" s="336"/>
      <c r="I22" s="336"/>
      <c r="J22" s="337"/>
    </row>
    <row r="23" spans="1:10" ht="12.95" customHeight="1">
      <c r="A23" s="200"/>
      <c r="B23" s="202" t="s">
        <v>88</v>
      </c>
      <c r="C23" s="203" t="s">
        <v>23</v>
      </c>
      <c r="D23" s="203"/>
      <c r="E23" s="203"/>
      <c r="F23" s="203"/>
      <c r="G23" s="335" t="str">
        <f>'INPUT DATA'!C17</f>
        <v>196006091988111001</v>
      </c>
      <c r="H23" s="336"/>
      <c r="I23" s="336"/>
      <c r="J23" s="337"/>
    </row>
    <row r="24" spans="1:10" ht="12.95" customHeight="1">
      <c r="A24" s="200"/>
      <c r="B24" s="202" t="s">
        <v>89</v>
      </c>
      <c r="C24" s="203" t="s">
        <v>90</v>
      </c>
      <c r="D24" s="203"/>
      <c r="E24" s="203"/>
      <c r="F24" s="203"/>
      <c r="G24" s="335" t="str">
        <f>'INPUT DATA'!C18</f>
        <v>Pembina Utama Muda, IV/c</v>
      </c>
      <c r="H24" s="336"/>
      <c r="I24" s="336"/>
      <c r="J24" s="337"/>
    </row>
    <row r="25" spans="1:10" ht="12.95" customHeight="1">
      <c r="A25" s="200"/>
      <c r="B25" s="202" t="s">
        <v>91</v>
      </c>
      <c r="C25" s="331" t="s">
        <v>92</v>
      </c>
      <c r="D25" s="331"/>
      <c r="E25" s="331"/>
      <c r="F25" s="331"/>
      <c r="G25" s="332" t="str">
        <f>'INPUT DATA'!C19</f>
        <v>Wakil Direktur Bidang Akademik</v>
      </c>
      <c r="H25" s="333"/>
      <c r="I25" s="333"/>
      <c r="J25" s="334"/>
    </row>
    <row r="26" spans="1:10" ht="12.95" customHeight="1">
      <c r="A26" s="200"/>
      <c r="B26" s="202" t="s">
        <v>93</v>
      </c>
      <c r="C26" s="331" t="s">
        <v>94</v>
      </c>
      <c r="D26" s="331"/>
      <c r="E26" s="331"/>
      <c r="F26" s="331"/>
      <c r="G26" s="332" t="str">
        <f>'INPUT DATA'!C20</f>
        <v>Politeknik Negeri Ambon</v>
      </c>
      <c r="H26" s="333"/>
      <c r="I26" s="333"/>
      <c r="J26" s="334"/>
    </row>
    <row r="27" spans="1:10" ht="12.95" customHeight="1">
      <c r="A27" s="185" t="s">
        <v>54</v>
      </c>
      <c r="B27" s="24" t="s">
        <v>73</v>
      </c>
      <c r="C27" s="24"/>
      <c r="D27" s="24"/>
      <c r="E27" s="24"/>
      <c r="F27" s="24"/>
      <c r="G27" s="24"/>
      <c r="H27" s="177"/>
      <c r="I27" s="324" t="s">
        <v>72</v>
      </c>
      <c r="J27" s="325"/>
    </row>
    <row r="28" spans="1:10" ht="12.95" customHeight="1">
      <c r="A28" s="178"/>
      <c r="B28" s="311" t="s">
        <v>71</v>
      </c>
      <c r="C28" s="312"/>
      <c r="D28" s="312"/>
      <c r="E28" s="312"/>
      <c r="F28" s="180"/>
      <c r="G28" s="23">
        <f>CAPAIAN!V15</f>
        <v>84.583333333333329</v>
      </c>
      <c r="H28" s="181" t="s">
        <v>70</v>
      </c>
      <c r="I28" s="326">
        <f>G28*60%</f>
        <v>50.749999999999993</v>
      </c>
      <c r="J28" s="327"/>
    </row>
    <row r="29" spans="1:10" ht="12.95" customHeight="1">
      <c r="A29" s="178"/>
      <c r="B29" s="155"/>
      <c r="C29" s="156"/>
      <c r="D29" s="157"/>
      <c r="E29" s="112" t="s">
        <v>60</v>
      </c>
      <c r="F29" s="113" t="s">
        <v>59</v>
      </c>
      <c r="G29" s="114">
        <f>CATATAN!F11</f>
        <v>76</v>
      </c>
      <c r="H29" s="182" t="str">
        <f>IF(G29&lt;=50,"(Buruk)",IF(G29&lt;=60,"(Kurang)",IF(G29&lt;=75,"(Cukup)",IF(G29&lt;=90.99,"(Baik)","(Sangat Baik)"))))</f>
        <v>(Baik)</v>
      </c>
      <c r="I29" s="318"/>
      <c r="J29" s="320"/>
    </row>
    <row r="30" spans="1:10" ht="12.95" customHeight="1">
      <c r="A30" s="178"/>
      <c r="B30" s="149"/>
      <c r="C30" s="150"/>
      <c r="D30" s="151"/>
      <c r="E30" s="112" t="s">
        <v>58</v>
      </c>
      <c r="F30" s="113" t="s">
        <v>57</v>
      </c>
      <c r="G30" s="114">
        <f>CATATAN!F12</f>
        <v>76</v>
      </c>
      <c r="H30" s="182" t="str">
        <f t="shared" ref="H30:H36" si="0">IF(G30&lt;=50,"(Buruk)",IF(G30&lt;=60,"(Kurang)",IF(G30&lt;=75,"(Cukup)",IF(G30&lt;=90.99,"(Baik)","(Sangat Baik)"))))</f>
        <v>(Baik)</v>
      </c>
      <c r="I30" s="318"/>
      <c r="J30" s="320"/>
    </row>
    <row r="31" spans="1:10" ht="12.95" customHeight="1">
      <c r="A31" s="178"/>
      <c r="B31" s="149"/>
      <c r="C31" s="150"/>
      <c r="D31" s="151"/>
      <c r="E31" s="112" t="s">
        <v>56</v>
      </c>
      <c r="F31" s="113" t="s">
        <v>55</v>
      </c>
      <c r="G31" s="114">
        <f>CATATAN!F13</f>
        <v>90.25</v>
      </c>
      <c r="H31" s="182" t="str">
        <f t="shared" si="0"/>
        <v>(Baik)</v>
      </c>
      <c r="I31" s="318"/>
      <c r="J31" s="320"/>
    </row>
    <row r="32" spans="1:10" ht="12.95" customHeight="1">
      <c r="A32" s="178"/>
      <c r="B32" s="149"/>
      <c r="C32" s="150"/>
      <c r="D32" s="151"/>
      <c r="E32" s="112" t="s">
        <v>54</v>
      </c>
      <c r="F32" s="113" t="s">
        <v>53</v>
      </c>
      <c r="G32" s="114">
        <f>CATATAN!F14</f>
        <v>76</v>
      </c>
      <c r="H32" s="182" t="str">
        <f t="shared" si="0"/>
        <v>(Baik)</v>
      </c>
      <c r="I32" s="318"/>
      <c r="J32" s="320"/>
    </row>
    <row r="33" spans="1:10" ht="12.95" customHeight="1">
      <c r="A33" s="178"/>
      <c r="B33" s="308" t="s">
        <v>137</v>
      </c>
      <c r="C33" s="309"/>
      <c r="D33" s="310"/>
      <c r="E33" s="112" t="s">
        <v>52</v>
      </c>
      <c r="F33" s="113" t="s">
        <v>51</v>
      </c>
      <c r="G33" s="114">
        <f>CATATAN!F15</f>
        <v>75.5</v>
      </c>
      <c r="H33" s="182" t="str">
        <f t="shared" si="0"/>
        <v>(Baik)</v>
      </c>
      <c r="I33" s="318"/>
      <c r="J33" s="320"/>
    </row>
    <row r="34" spans="1:10" ht="12.95" customHeight="1">
      <c r="A34" s="178"/>
      <c r="B34" s="149"/>
      <c r="C34" s="150"/>
      <c r="D34" s="151"/>
      <c r="E34" s="112" t="s">
        <v>50</v>
      </c>
      <c r="F34" s="113" t="s">
        <v>49</v>
      </c>
      <c r="G34" s="195">
        <v>0</v>
      </c>
      <c r="H34" s="182"/>
      <c r="I34" s="318"/>
      <c r="J34" s="320"/>
    </row>
    <row r="35" spans="1:10" ht="12.95" customHeight="1">
      <c r="A35" s="178"/>
      <c r="B35" s="149"/>
      <c r="C35" s="150"/>
      <c r="D35" s="151"/>
      <c r="E35" s="112" t="s">
        <v>135</v>
      </c>
      <c r="F35" s="113" t="s">
        <v>47</v>
      </c>
      <c r="G35" s="114">
        <f>G29+G30+G31+G32+G33+G34</f>
        <v>393.75</v>
      </c>
      <c r="H35" s="113"/>
      <c r="I35" s="318"/>
      <c r="J35" s="320"/>
    </row>
    <row r="36" spans="1:10" ht="12.95" customHeight="1">
      <c r="A36" s="178"/>
      <c r="B36" s="149"/>
      <c r="C36" s="150"/>
      <c r="D36" s="151"/>
      <c r="E36" s="112" t="s">
        <v>46</v>
      </c>
      <c r="F36" s="113" t="s">
        <v>45</v>
      </c>
      <c r="G36" s="115">
        <f>G35/5</f>
        <v>78.75</v>
      </c>
      <c r="H36" s="182" t="str">
        <f t="shared" si="0"/>
        <v>(Baik)</v>
      </c>
      <c r="I36" s="321"/>
      <c r="J36" s="322"/>
    </row>
    <row r="37" spans="1:10" ht="12.95" customHeight="1">
      <c r="A37" s="178"/>
      <c r="B37" s="152"/>
      <c r="C37" s="153"/>
      <c r="D37" s="154"/>
      <c r="E37" s="112" t="s">
        <v>69</v>
      </c>
      <c r="F37" s="183" t="s">
        <v>68</v>
      </c>
      <c r="G37" s="116">
        <f>G36</f>
        <v>78.75</v>
      </c>
      <c r="H37" s="184" t="s">
        <v>67</v>
      </c>
      <c r="I37" s="323">
        <f>G37*40%</f>
        <v>31.5</v>
      </c>
      <c r="J37" s="323"/>
    </row>
    <row r="38" spans="1:10" ht="12.95" customHeight="1">
      <c r="A38" s="178"/>
      <c r="B38" s="315" t="s">
        <v>136</v>
      </c>
      <c r="C38" s="316"/>
      <c r="D38" s="316"/>
      <c r="E38" s="316"/>
      <c r="F38" s="316"/>
      <c r="G38" s="316"/>
      <c r="H38" s="317"/>
      <c r="I38" s="323">
        <f>I28+I37</f>
        <v>82.25</v>
      </c>
      <c r="J38" s="323"/>
    </row>
    <row r="39" spans="1:10" ht="12.95" customHeight="1">
      <c r="A39" s="178"/>
      <c r="B39" s="318"/>
      <c r="C39" s="319"/>
      <c r="D39" s="319"/>
      <c r="E39" s="319"/>
      <c r="F39" s="319"/>
      <c r="G39" s="319"/>
      <c r="H39" s="320"/>
      <c r="I39" s="307" t="str">
        <f>IF(I38&lt;=50,"(Buruk)",IF(I38&lt;=60,"(Sedang)",IF(I38&lt;=75,"(Cukup)",IF(I38&lt;=90.99,"(Baik)","(Sangat Baik)"))))</f>
        <v>(Baik)</v>
      </c>
      <c r="J39" s="307"/>
    </row>
    <row r="40" spans="1:10" ht="12.95" customHeight="1">
      <c r="A40" s="186" t="s">
        <v>52</v>
      </c>
      <c r="B40" s="187" t="s">
        <v>138</v>
      </c>
      <c r="C40" s="188"/>
      <c r="D40" s="188"/>
      <c r="E40" s="188"/>
      <c r="F40" s="188"/>
      <c r="G40" s="188"/>
      <c r="H40" s="188"/>
      <c r="I40" s="188"/>
      <c r="J40" s="189"/>
    </row>
    <row r="41" spans="1:10" ht="12.95" customHeight="1">
      <c r="A41" s="178"/>
      <c r="B41" s="190" t="s">
        <v>139</v>
      </c>
      <c r="C41" s="176"/>
      <c r="D41" s="176"/>
      <c r="E41" s="176"/>
      <c r="F41" s="176"/>
      <c r="G41" s="176"/>
      <c r="H41" s="176"/>
      <c r="I41" s="176"/>
      <c r="J41" s="191"/>
    </row>
    <row r="42" spans="1:10" ht="12.95" customHeight="1">
      <c r="A42" s="178"/>
      <c r="B42" s="192"/>
      <c r="C42" s="176"/>
      <c r="D42" s="176"/>
      <c r="E42" s="176"/>
      <c r="F42" s="176"/>
      <c r="G42" s="176"/>
      <c r="H42" s="176"/>
      <c r="I42" s="176"/>
      <c r="J42" s="191"/>
    </row>
    <row r="43" spans="1:10" ht="12.95" customHeight="1">
      <c r="A43" s="178"/>
      <c r="B43" s="192"/>
      <c r="C43" s="176"/>
      <c r="D43" s="176"/>
      <c r="E43" s="176"/>
      <c r="F43" s="176"/>
      <c r="G43" s="176"/>
      <c r="H43" s="176"/>
      <c r="I43" s="176"/>
      <c r="J43" s="191"/>
    </row>
    <row r="44" spans="1:10" ht="12.95" customHeight="1">
      <c r="A44" s="178"/>
      <c r="B44" s="192"/>
      <c r="C44" s="176"/>
      <c r="D44" s="176"/>
      <c r="E44" s="176"/>
      <c r="F44" s="176"/>
      <c r="G44" s="176"/>
      <c r="H44" s="176"/>
      <c r="I44" s="176"/>
      <c r="J44" s="191"/>
    </row>
    <row r="45" spans="1:10" ht="12.95" customHeight="1">
      <c r="A45" s="179"/>
      <c r="B45" s="193"/>
      <c r="C45" s="194"/>
      <c r="D45" s="194"/>
      <c r="E45" s="194"/>
      <c r="F45" s="313" t="s">
        <v>96</v>
      </c>
      <c r="G45" s="313"/>
      <c r="H45" s="313"/>
      <c r="I45" s="313"/>
      <c r="J45" s="314"/>
    </row>
    <row r="46" spans="1:10" ht="12.95" customHeight="1"/>
    <row r="47" spans="1:10" ht="12.95" customHeight="1"/>
    <row r="48" spans="1:10" ht="12.95" customHeight="1"/>
    <row r="49" ht="12.95" customHeight="1"/>
  </sheetData>
  <mergeCells count="38"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I27:J27"/>
    <mergeCell ref="I28:J28"/>
    <mergeCell ref="I29:J29"/>
    <mergeCell ref="I30:J30"/>
    <mergeCell ref="I31:J31"/>
    <mergeCell ref="I39:J39"/>
    <mergeCell ref="B33:D33"/>
    <mergeCell ref="B28:E28"/>
    <mergeCell ref="F45:J45"/>
    <mergeCell ref="B38:H39"/>
    <mergeCell ref="I32:J32"/>
    <mergeCell ref="I33:J33"/>
    <mergeCell ref="I34:J34"/>
    <mergeCell ref="I35:J35"/>
    <mergeCell ref="I36:J36"/>
    <mergeCell ref="I37:J37"/>
    <mergeCell ref="I38:J38"/>
  </mergeCells>
  <pageMargins left="1.6" right="0.7" top="0.21875" bottom="0.27" header="0.3" footer="0.15"/>
  <pageSetup paperSize="9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view="pageLayout" topLeftCell="A7" zoomScaleNormal="70" workbookViewId="0">
      <selection activeCell="A7" sqref="A7:D7"/>
    </sheetView>
  </sheetViews>
  <sheetFormatPr defaultRowHeight="1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>
      <c r="A1" s="341" t="s">
        <v>95</v>
      </c>
      <c r="B1" s="342"/>
      <c r="C1" s="342"/>
      <c r="D1" s="342"/>
      <c r="E1" s="170"/>
    </row>
    <row r="2" spans="1:6" ht="12.95" customHeight="1">
      <c r="A2" s="345"/>
      <c r="B2" s="346"/>
      <c r="C2" s="346"/>
      <c r="D2" s="346"/>
      <c r="E2" s="22"/>
    </row>
    <row r="3" spans="1:6" ht="12.95" customHeight="1">
      <c r="A3" s="345"/>
      <c r="B3" s="346"/>
      <c r="C3" s="346"/>
      <c r="D3" s="346"/>
      <c r="E3" s="22"/>
    </row>
    <row r="4" spans="1:6" ht="12.95" customHeight="1">
      <c r="A4" s="339"/>
      <c r="B4" s="340"/>
      <c r="C4" s="340"/>
      <c r="D4" s="340"/>
      <c r="E4" s="22"/>
    </row>
    <row r="5" spans="1:6" ht="12.95" customHeight="1">
      <c r="A5" s="339"/>
      <c r="B5" s="340"/>
      <c r="C5" s="340"/>
      <c r="D5" s="340"/>
      <c r="E5" s="22"/>
    </row>
    <row r="6" spans="1:6" ht="12.95" customHeight="1">
      <c r="A6" s="343" t="s">
        <v>97</v>
      </c>
      <c r="B6" s="344"/>
      <c r="C6" s="344"/>
      <c r="D6" s="344"/>
      <c r="E6" s="20"/>
    </row>
    <row r="7" spans="1:6" ht="12.95" customHeight="1">
      <c r="A7" s="347" t="s">
        <v>74</v>
      </c>
      <c r="B7" s="348"/>
      <c r="C7" s="348"/>
      <c r="D7" s="348"/>
      <c r="E7" s="170"/>
    </row>
    <row r="8" spans="1:6" ht="12.95" customHeight="1">
      <c r="A8" s="345"/>
      <c r="B8" s="346"/>
      <c r="C8" s="346"/>
      <c r="D8" s="346"/>
      <c r="E8" s="22"/>
    </row>
    <row r="9" spans="1:6" ht="12.95" customHeight="1">
      <c r="A9" s="339"/>
      <c r="B9" s="340"/>
      <c r="C9" s="340"/>
      <c r="D9" s="340"/>
      <c r="E9" s="22"/>
    </row>
    <row r="10" spans="1:6" ht="12.95" customHeight="1">
      <c r="A10" s="339"/>
      <c r="B10" s="340"/>
      <c r="C10" s="340"/>
      <c r="D10" s="340"/>
      <c r="E10" s="22"/>
      <c r="F10" s="47"/>
    </row>
    <row r="11" spans="1:6" ht="12.95" customHeight="1">
      <c r="A11" s="318"/>
      <c r="B11" s="319"/>
      <c r="C11" s="319"/>
      <c r="D11" s="319"/>
      <c r="E11" s="22"/>
    </row>
    <row r="12" spans="1:6" ht="12.95" customHeight="1">
      <c r="A12" s="343" t="s">
        <v>97</v>
      </c>
      <c r="B12" s="344"/>
      <c r="C12" s="344"/>
      <c r="D12" s="344"/>
      <c r="E12" s="20"/>
    </row>
    <row r="13" spans="1:6" ht="12.95" customHeight="1">
      <c r="A13" s="347" t="s">
        <v>75</v>
      </c>
      <c r="B13" s="348"/>
      <c r="C13" s="348"/>
      <c r="D13" s="348"/>
      <c r="E13" s="170"/>
    </row>
    <row r="14" spans="1:6" ht="12.95" customHeight="1">
      <c r="A14" s="318"/>
      <c r="B14" s="319"/>
      <c r="C14" s="319"/>
      <c r="D14" s="319"/>
      <c r="E14" s="22"/>
    </row>
    <row r="15" spans="1:6" ht="12.95" customHeight="1">
      <c r="A15" s="318"/>
      <c r="B15" s="319"/>
      <c r="C15" s="319"/>
      <c r="D15" s="319"/>
      <c r="E15" s="22"/>
    </row>
    <row r="16" spans="1:6" ht="12.95" customHeight="1">
      <c r="A16" s="321"/>
      <c r="B16" s="338"/>
      <c r="C16" s="338"/>
      <c r="D16" s="338"/>
      <c r="E16" s="20"/>
    </row>
    <row r="17" spans="1:5" ht="15" customHeight="1">
      <c r="A17" s="172"/>
      <c r="B17" s="173"/>
      <c r="C17" s="174" t="s">
        <v>69</v>
      </c>
      <c r="D17" s="156" t="s">
        <v>123</v>
      </c>
      <c r="E17" s="170"/>
    </row>
    <row r="18" spans="1:5" ht="12.95" customHeight="1">
      <c r="A18" s="149"/>
      <c r="B18" s="14"/>
      <c r="C18" s="150"/>
      <c r="D18" s="150" t="s">
        <v>101</v>
      </c>
      <c r="E18" s="22"/>
    </row>
    <row r="19" spans="1:5" ht="12.95" customHeight="1">
      <c r="A19" s="171"/>
      <c r="B19" s="14"/>
      <c r="C19" s="150"/>
      <c r="D19" s="150"/>
      <c r="E19" s="22"/>
    </row>
    <row r="20" spans="1:5" ht="12.95" customHeight="1">
      <c r="A20" s="149"/>
      <c r="B20" s="14"/>
      <c r="C20" s="150"/>
      <c r="D20" s="150"/>
      <c r="E20" s="22"/>
    </row>
    <row r="21" spans="1:5" ht="12.95" customHeight="1">
      <c r="A21" s="149"/>
      <c r="B21" s="14"/>
      <c r="C21" s="150"/>
      <c r="D21" s="150"/>
      <c r="E21" s="22"/>
    </row>
    <row r="22" spans="1:5" ht="12.95" customHeight="1">
      <c r="A22" s="149"/>
      <c r="B22" s="14"/>
      <c r="C22" s="127"/>
      <c r="D22" s="150" t="str">
        <f>'INPUT DATA'!C10</f>
        <v>Marceau A.F. Haurissa, S.T., M.Eng</v>
      </c>
      <c r="E22" s="22"/>
    </row>
    <row r="23" spans="1:5" ht="12.95" customHeight="1">
      <c r="A23" s="149"/>
      <c r="B23" s="14"/>
      <c r="C23" s="150"/>
      <c r="D23" s="150" t="str">
        <f>"NIP. "&amp;'INPUT DATA'!C11&amp;""</f>
        <v>NIP. 196907261992031001</v>
      </c>
      <c r="E23" s="22"/>
    </row>
    <row r="24" spans="1:5" ht="15.75" customHeight="1">
      <c r="A24" s="52" t="s">
        <v>98</v>
      </c>
      <c r="B24" s="150" t="s">
        <v>124</v>
      </c>
      <c r="C24" s="14"/>
      <c r="D24" s="14"/>
      <c r="E24" s="22"/>
    </row>
    <row r="25" spans="1:5" ht="15" customHeight="1">
      <c r="A25" s="51"/>
      <c r="B25" s="53" t="s">
        <v>99</v>
      </c>
      <c r="C25" s="150"/>
      <c r="D25" s="14"/>
      <c r="E25" s="22"/>
    </row>
    <row r="26" spans="1:5" ht="12.95" customHeight="1">
      <c r="A26" s="149"/>
      <c r="B26" s="53" t="s">
        <v>102</v>
      </c>
      <c r="C26" s="14"/>
      <c r="D26" s="14"/>
      <c r="E26" s="22"/>
    </row>
    <row r="27" spans="1:5" ht="12.95" customHeight="1">
      <c r="A27" s="149"/>
      <c r="B27" s="150"/>
      <c r="C27" s="150"/>
      <c r="D27" s="14"/>
      <c r="E27" s="22"/>
    </row>
    <row r="28" spans="1:5" ht="10.5" customHeight="1">
      <c r="A28" s="149"/>
      <c r="B28" s="150"/>
      <c r="C28" s="150"/>
      <c r="D28" s="150"/>
      <c r="E28" s="22"/>
    </row>
    <row r="29" spans="1:5" ht="12.95" customHeight="1">
      <c r="A29" s="149"/>
      <c r="B29" s="150"/>
      <c r="C29" s="150"/>
      <c r="D29" s="150"/>
      <c r="E29" s="22"/>
    </row>
    <row r="30" spans="1:5" ht="12.95" customHeight="1">
      <c r="A30" s="149"/>
      <c r="B30" s="150" t="str">
        <f>'INPUT DATA'!C4</f>
        <v>Zulkarnaen Hatala, S.T., M.T</v>
      </c>
      <c r="C30" s="150"/>
      <c r="D30" s="14"/>
      <c r="E30" s="22"/>
    </row>
    <row r="31" spans="1:5" ht="12.95" customHeight="1">
      <c r="A31" s="149"/>
      <c r="B31" s="150" t="str">
        <f>"NIP. "&amp;'INPUT DATA'!C5&amp;""</f>
        <v>NIP. 197708192008121002</v>
      </c>
      <c r="C31" s="14"/>
      <c r="D31" s="14"/>
      <c r="E31" s="22"/>
    </row>
    <row r="32" spans="1:5" ht="12.95" customHeight="1">
      <c r="A32" s="149"/>
      <c r="B32" s="14"/>
      <c r="C32" s="150">
        <v>11</v>
      </c>
      <c r="D32" s="150" t="s">
        <v>125</v>
      </c>
      <c r="E32" s="22"/>
    </row>
    <row r="33" spans="1:5" ht="12.95" customHeight="1">
      <c r="A33" s="149"/>
      <c r="B33" s="14"/>
      <c r="C33" s="14"/>
      <c r="D33" s="150" t="s">
        <v>103</v>
      </c>
      <c r="E33" s="22"/>
    </row>
    <row r="34" spans="1:5" ht="12.95" customHeight="1">
      <c r="A34" s="149"/>
      <c r="B34" s="14"/>
      <c r="C34" s="14"/>
      <c r="D34" s="14"/>
      <c r="E34" s="22"/>
    </row>
    <row r="35" spans="1:5" ht="12.95" customHeight="1">
      <c r="A35" s="149"/>
      <c r="B35" s="14"/>
      <c r="C35" s="14"/>
      <c r="D35" s="14"/>
      <c r="E35" s="22"/>
    </row>
    <row r="36" spans="1:5" ht="12.95" customHeight="1">
      <c r="A36" s="171"/>
      <c r="B36" s="14"/>
      <c r="C36" s="14"/>
      <c r="D36" s="14"/>
      <c r="E36" s="22"/>
    </row>
    <row r="37" spans="1:5" ht="12.95" customHeight="1">
      <c r="A37" s="171"/>
      <c r="B37" s="14"/>
      <c r="C37" s="14"/>
      <c r="D37" s="14" t="str">
        <f>'INPUT DATA'!C16</f>
        <v>Ir. Julius Buyang, M.T.</v>
      </c>
      <c r="E37" s="22"/>
    </row>
    <row r="38" spans="1:5">
      <c r="A38" s="175"/>
      <c r="B38" s="21"/>
      <c r="C38" s="21"/>
      <c r="D38" s="153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63" top="0.93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joesmart</cp:lastModifiedBy>
  <cp:lastPrinted>2018-01-23T06:00:27Z</cp:lastPrinted>
  <dcterms:created xsi:type="dcterms:W3CDTF">2016-10-17T07:52:57Z</dcterms:created>
  <dcterms:modified xsi:type="dcterms:W3CDTF">2018-01-23T06:21:18Z</dcterms:modified>
</cp:coreProperties>
</file>