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asirAja" sheetId="1" r:id="rId4"/>
    <sheet state="visible" name="Bug Report" sheetId="2" r:id="rId5"/>
  </sheets>
  <definedNames/>
  <calcPr/>
</workbook>
</file>

<file path=xl/sharedStrings.xml><?xml version="1.0" encoding="utf-8"?>
<sst xmlns="http://schemas.openxmlformats.org/spreadsheetml/2006/main" count="528" uniqueCount="342">
  <si>
    <t>Test Case ID</t>
  </si>
  <si>
    <t>Test Scenario</t>
  </si>
  <si>
    <t>Type</t>
  </si>
  <si>
    <t>Pre Conditions</t>
  </si>
  <si>
    <t>Test Step</t>
  </si>
  <si>
    <t>Test Data</t>
  </si>
  <si>
    <t>Expected Result</t>
  </si>
  <si>
    <t>Post Condition</t>
  </si>
  <si>
    <t>Test Date</t>
  </si>
  <si>
    <t>Tester</t>
  </si>
  <si>
    <t>Actual Result</t>
  </si>
  <si>
    <t>Status</t>
  </si>
  <si>
    <t>Bug ID</t>
  </si>
  <si>
    <t>TC-1</t>
  </si>
  <si>
    <t>Verifikasi Berhasil Registrasi</t>
  </si>
  <si>
    <t>Positive</t>
  </si>
  <si>
    <t>1. Toko belum terdaftar
2. User akses website</t>
  </si>
  <si>
    <t>1. User klik link Registrasi
2. Masukkan Nama Toko
3. Masukkan Email yang valid
4. Masukkan Password</t>
  </si>
  <si>
    <t>Toko : DRAX Photograp
Email : dzikrila10@gmail.com
Password : Mamaharti99</t>
  </si>
  <si>
    <t>Berhasil Registrasi.
Tampil Alert sukses daftar:
"Toko berhasil didaftarkan
anda dapat menggunakan login sekarang"</t>
  </si>
  <si>
    <t>User berhasil mendaftar, redirect halaman login</t>
  </si>
  <si>
    <t>Dzikril Auliya</t>
  </si>
  <si>
    <t>berhasil registrasi</t>
  </si>
  <si>
    <t>Passed</t>
  </si>
  <si>
    <t>TC-2</t>
  </si>
  <si>
    <t>Verifikasi Gagal Registrasi</t>
  </si>
  <si>
    <t>Email Sudah Terdaftar</t>
  </si>
  <si>
    <t>Negative</t>
  </si>
  <si>
    <t>1. Toko sudah terdaftar
2. User akses website</t>
  </si>
  <si>
    <r>
      <rPr>
        <rFont val="Arial"/>
        <color theme="1"/>
      </rPr>
      <t>1. User klik link Registrasi
2. Input Nama Toko
3. Input Existing</t>
    </r>
    <r>
      <rPr>
        <rFont val="Arial"/>
        <b/>
        <color theme="1"/>
      </rPr>
      <t xml:space="preserve"> Email</t>
    </r>
    <r>
      <rPr>
        <rFont val="Arial"/>
        <color theme="1"/>
      </rPr>
      <t xml:space="preserve">
4. Input Password</t>
    </r>
  </si>
  <si>
    <t>Gagal Registrasi dan menampilkan pesan email sudah terdaftar</t>
  </si>
  <si>
    <t>User berhasil registrasi, redirect halaman login</t>
  </si>
  <si>
    <t>Berhasil registrasi</t>
  </si>
  <si>
    <t>Failed</t>
  </si>
  <si>
    <t>BUG-01</t>
  </si>
  <si>
    <t>TC-3</t>
  </si>
  <si>
    <t>Email Tidak Valid</t>
  </si>
  <si>
    <r>
      <rPr>
        <rFont val="Arial"/>
        <color theme="1"/>
      </rPr>
      <t xml:space="preserve">1. User klik link Registrasi
2. Input Nama Toko
3. Input </t>
    </r>
    <r>
      <rPr>
        <rFont val="Arial"/>
        <b/>
        <color theme="1"/>
      </rPr>
      <t>Invalid Email</t>
    </r>
    <r>
      <rPr>
        <rFont val="Arial"/>
        <color theme="1"/>
      </rPr>
      <t xml:space="preserve">
4. Input Password</t>
    </r>
  </si>
  <si>
    <t>Email: dzikriladhyt@nyenyenye</t>
  </si>
  <si>
    <t>Menampilkan pesan eror:
Email is invalid</t>
  </si>
  <si>
    <t>User Gagal Registrasi, menampilkan pesan "email" must be a valid email</t>
  </si>
  <si>
    <t>Gagal Registrasi</t>
  </si>
  <si>
    <t>TC-4</t>
  </si>
  <si>
    <t>Mengosongkan Nama</t>
  </si>
  <si>
    <t>1. User klik link Registrasi
2. Input email
3. Input Password
4. Klik tombol Daftar</t>
  </si>
  <si>
    <t>Menampilkan pesan eror:
"name" is not allowed to be empty</t>
  </si>
  <si>
    <t>User Gagal Registrasi, menampilkan pesan "name" is not allowed to be empty</t>
  </si>
  <si>
    <t>TC-5</t>
  </si>
  <si>
    <t>Verifikasi Berhasil Login</t>
  </si>
  <si>
    <t>1. Toko Sudah Terdaftar
2. User Akses Website</t>
  </si>
  <si>
    <t>1. User klik menu Login
2. Masukkan Email yang valid
3. Masukkan Password yang terdaftar
4. Klik Tombol Login</t>
  </si>
  <si>
    <t>Redirect Dashboard Page</t>
  </si>
  <si>
    <t>User berhasil login dan redirect dashboard page</t>
  </si>
  <si>
    <t>Berhasil login, redirect ke halaman dashboard</t>
  </si>
  <si>
    <t>TC-6</t>
  </si>
  <si>
    <t>Verifikasi Gagal Login</t>
  </si>
  <si>
    <t>Email tidak Valid</t>
  </si>
  <si>
    <t>1. User klik menu Login
2. Masukkan Email yang tidak valid
3. Masukkan Password yang terdaftar
4. Klik Tombol Login</t>
  </si>
  <si>
    <t>Toko : DRAX Photograp
Email : dzikrila@gmail.com
Password : Mamaharti99</t>
  </si>
  <si>
    <t>Gagal Login dan menampilkan pesan "Kredensial yang Anda berikan salah"</t>
  </si>
  <si>
    <t>User gagal login, menampilkan pesan "Kredensial yang Anda berikan salah"</t>
  </si>
  <si>
    <t>Gagal login</t>
  </si>
  <si>
    <t>TC-7</t>
  </si>
  <si>
    <t>Password Salah</t>
  </si>
  <si>
    <t>1. User klik menu Login
2. Masukkan Email yang valid
3. Masukkan Password yang salah
4. Klik Tombol Login</t>
  </si>
  <si>
    <t>Toko : DRAX Photograp
Email : dzikrila10@gmail.com
Password : Mamaharti</t>
  </si>
  <si>
    <t>TC-8</t>
  </si>
  <si>
    <t>Verifikasi Fitur Profil Toko</t>
  </si>
  <si>
    <t>Dashboard Profil Toko</t>
  </si>
  <si>
    <t>1. Toko Sudah terdaftar
2. Admin akses website
3. Admin telah Login</t>
  </si>
  <si>
    <t>1. User Klik Icon Toko di Pojok kanan atas Tampilan Website
2. User Klik Tombol Profil Toko</t>
  </si>
  <si>
    <t>Redirect Dashboard Edit Pengguna</t>
  </si>
  <si>
    <t>User berhasil redirect dashboard edit pengguna</t>
  </si>
  <si>
    <t>TC-9</t>
  </si>
  <si>
    <t>Verifikasi Fitur Edit Profil Toko</t>
  </si>
  <si>
    <t>Berhasil Edit Pengguna Ganti Nama Toko</t>
  </si>
  <si>
    <t>1. Toko Sudah terdaftar
2. Admin akses website
3. Admin telah Login
4. Admin Sudah akses Dashboard Edit Pengguna</t>
  </si>
  <si>
    <t>1. Masukan Nama Toko Terbaru
2. Masukan Email dan Password Lama
3. Klik Simpan</t>
  </si>
  <si>
    <t>Toko : DRAX
Email : dzikrila10@gmail.com
Password : Mamaharti99</t>
  </si>
  <si>
    <t>Nama Toko berhasil Dirubah dan Tampilan Profil Toko Berubah nama Sesuai Update Terbaru</t>
  </si>
  <si>
    <t>User berhasil diubah, tampilan toko berubah nama</t>
  </si>
  <si>
    <t>User berhasil dirubah, tampilan profil toko tidak berubah nama sesuai update terbaru</t>
  </si>
  <si>
    <t>BUG-02</t>
  </si>
  <si>
    <t>TC-10</t>
  </si>
  <si>
    <t>Gagal Edit Pengguna Ganti Nama Toko</t>
  </si>
  <si>
    <t>1. Kosongkan Nama Toko Terbaru
2. Masukan Email dan Password Lama
3. Klik Simpan</t>
  </si>
  <si>
    <t>Toko : 
Email : dzikrila10@gmail.com
Password : Mamaharti99</t>
  </si>
  <si>
    <t>Nama Toko gagal Dirubah dan menampilkan pesan "name is not allowed to be empty"</t>
  </si>
  <si>
    <t>User gagal edit pengguna, menampilkan pesan"name is not allowed to be empty</t>
  </si>
  <si>
    <t>User gagal edit muncul tampilan pesan "name is not allowed to be empty"</t>
  </si>
  <si>
    <t>TC-11</t>
  </si>
  <si>
    <t>Berhasil Edit Pengguna Ganti Email Toko</t>
  </si>
  <si>
    <t>1. Masukan Nama Toko Lama
2. Masukan Email Terbaru
3. Password Lama
4. Klik Simpan</t>
  </si>
  <si>
    <t>Toko : DRAX
Email : dzikrila11@gmail.com
Password : Mamaharti99</t>
  </si>
  <si>
    <t>Email berhasil dirubah/diperbarui</t>
  </si>
  <si>
    <t>User berhasil edit email pengguna</t>
  </si>
  <si>
    <t>User berhasil edit email pengguna, muncul pop up success item diubah"</t>
  </si>
  <si>
    <t>TC-12</t>
  </si>
  <si>
    <t>Gagal Edit Pengguna Ganti Email Toko</t>
  </si>
  <si>
    <t>1. Masukan Nama Toko Lama
2. Masukan Email Terbaru dengan email yang tidak valid
3. Password Lama
4. Klik Simpan</t>
  </si>
  <si>
    <t>Toko : DRAX
Email : dzikrila11@gmail
Password : Mamaharti99</t>
  </si>
  <si>
    <t>Gagal edit email pengguna dan menampilkan pesan "email must be a valid email"</t>
  </si>
  <si>
    <t>User gagal edit email pengguna</t>
  </si>
  <si>
    <t>User gagal edit email pengguna dan menampilkan pesan "email must be a valid email"</t>
  </si>
  <si>
    <t>TC-13</t>
  </si>
  <si>
    <t>Berhasil Edit Pengguna Ganti Password Toko</t>
  </si>
  <si>
    <t>1. Masukan Nama Toko Lama
2. Masukan Email Lama
3. Masukan Password Terbaru
4. Klik Simpan</t>
  </si>
  <si>
    <t>Toko : DRAX
Email : dzikrila11@gmail.com
Password : Mamaharti123</t>
  </si>
  <si>
    <t>Password berhasil dirubah/diperbarui</t>
  </si>
  <si>
    <t>User berhasil edit password pengguna</t>
  </si>
  <si>
    <t>User berhasil edit password pengguna, muncul pop up success item diubah</t>
  </si>
  <si>
    <t>TC-14</t>
  </si>
  <si>
    <t>Gagal Edit Pengguna Ganti Password Toko</t>
  </si>
  <si>
    <t>1. Masukan Nama Toko Lama
2. Masukan Email Lama
3. Kosongkan Password Terbaru
4. Klik Simpan</t>
  </si>
  <si>
    <t xml:space="preserve">Toko : DRAX
Email : dzikrila11@gmail.com
Password : </t>
  </si>
  <si>
    <t>Password gagal dirubah/diperbarui dan menampilkan pesan "password" is not allowed to be empty</t>
  </si>
  <si>
    <t>User gagal edit password pengguna</t>
  </si>
  <si>
    <t>User berhasil edit password pengguna, muncul pop up susccess item diubah</t>
  </si>
  <si>
    <t>BUG-03</t>
  </si>
  <si>
    <t>TC-15</t>
  </si>
  <si>
    <t>Verifikasi Fitur pada menu Pengguna</t>
  </si>
  <si>
    <t>Berhasil Menambah Pengguna</t>
  </si>
  <si>
    <t>1. Masuk ke menu Pengguna
2. Klik tombol 'Tambah Pengguna'
3. Masukkan Nama Pengguna
4. Masukkan email valid pengguna
5. Masukkan Password
6. Klik Tombol "Simpan"</t>
  </si>
  <si>
    <t>Nama : Dzikril Auliya
Email : dzikrila13@gmail.com
Password : Mamaharti0987</t>
  </si>
  <si>
    <t>Berhasil Menambahkan pengguna baru dan menampilkan pop up message "item berhasil ditambahkan"</t>
  </si>
  <si>
    <t>User berhasil menambahkan pengguna baru</t>
  </si>
  <si>
    <t>User berhasil menambahkan pengguna baru, redirect dashboard pengguna, muncul pop up success item ditambahkan</t>
  </si>
  <si>
    <t>TC-16</t>
  </si>
  <si>
    <t>Gagal Menambahkan Pengguna dengan Mengosongkan Nama</t>
  </si>
  <si>
    <t>1. Masuk ke menu Pengguna
2. Klik tombol 'Tambah Pengguna'
3. Kosongkan Nama Pengguna
4. Masukkan email valid pengguna
5. Masukkan Password
6. Klik Tombol "Simpan"</t>
  </si>
  <si>
    <t>Nama :
Email : dzikrila14@gmail.com
Password : Mamaharti09876</t>
  </si>
  <si>
    <t>Gagal menambahkan pengguna dan menampilkan pesan "name" is not allowed to be empty</t>
  </si>
  <si>
    <t>User gagal menambahkan pengguna baru</t>
  </si>
  <si>
    <t>User gagal menambhkan pengguna baru, menampilkan pesan "name" is not allowed to be empty</t>
  </si>
  <si>
    <t>TC-17</t>
  </si>
  <si>
    <t>Berhasil Edit Pengguna</t>
  </si>
  <si>
    <t>1. Masuk ke menu Pengguna
2. Pilih Pengguna
3. Klik tombol 'Edit Pengguna'
4. Edit Nama Pengguna
5. Klik tombol 'Simpan'"</t>
  </si>
  <si>
    <t>Nama : Sri Murdi Harti
Email : dzikrila12@gmail.com
Password : Mamaharti0987</t>
  </si>
  <si>
    <t>Pengguna berhasil diubah</t>
  </si>
  <si>
    <t>User berhasil edit nama pengguna</t>
  </si>
  <si>
    <t>User berhasil edit nama pengguna, muncul pop up success item diubah, field password tidak menampilkan data apapun</t>
  </si>
  <si>
    <t>BUG-04</t>
  </si>
  <si>
    <t>TC-18</t>
  </si>
  <si>
    <t>Berhasil Hapus Pengguna</t>
  </si>
  <si>
    <t xml:space="preserve">1. Masuk ke menu Pengguna
2. Pilih Pengguna
3. Klik tombol 'Hapus Pengguna'
</t>
  </si>
  <si>
    <t>Pengguna berhasil dihapus</t>
  </si>
  <si>
    <t>User berhasil hapus pengguna</t>
  </si>
  <si>
    <t>User berhasil hapus data pengguna, pop up succes item dihapus</t>
  </si>
  <si>
    <t>TC-19</t>
  </si>
  <si>
    <t>Verifikasi Fitur pada menu Kategori</t>
  </si>
  <si>
    <t>Berhasil menambahkan kategori</t>
  </si>
  <si>
    <t>1. Masuk ke menu Kategori
2. Klik tombol 'Tambah Kategori'
3. Masukkan Nama Kategori
4. Masukkan Deskripsi Kategori
5. Klik tombol 'Simpan'</t>
  </si>
  <si>
    <t>Nama Kategori: Photo Box</t>
  </si>
  <si>
    <t>berhasil menambahkan kategori</t>
  </si>
  <si>
    <t>User berhasil menambahkan kategori baru</t>
  </si>
  <si>
    <t>User berhasil menambahkan pengguna baru, pop up succes item ditambah</t>
  </si>
  <si>
    <t>TC-20</t>
  </si>
  <si>
    <t>Gagal menambahkan kategori dengan mengosongkan nama</t>
  </si>
  <si>
    <t>1. Masuk ke menu Kategori
2. Klik tombol 'Tambah Kategori'
3. Kosongkan Nama Kategori
4. Masukkan Deskripsi Kategori
5. Klik tombol 'Simpan'</t>
  </si>
  <si>
    <t>Gagal menambahkan Kategori. Tampil pesan eror: 'Name is required'</t>
  </si>
  <si>
    <t>User gagal menambahkan kategori baru</t>
  </si>
  <si>
    <t>User gagal menambahkan pengguna baru, muncul pesan "name" is not allowed to be empty</t>
  </si>
  <si>
    <t>TC-21</t>
  </si>
  <si>
    <t>Berhasil edit kategori</t>
  </si>
  <si>
    <t>1. Masuk ke menu Kategori
2. Pilih Kategori
3. Klik tombol 'Edit Kategori'
4. Edit Nama Kategori
5. Klik tombol 'Simpan'"</t>
  </si>
  <si>
    <t>Nama Kategori: Photogrid</t>
  </si>
  <si>
    <t>Kategori berhasil diubah</t>
  </si>
  <si>
    <t>User berhasil ubah kategori</t>
  </si>
  <si>
    <t>User berhasil ubah kategori, pop up success item diubah</t>
  </si>
  <si>
    <t>TC-22</t>
  </si>
  <si>
    <t>Berhasil hapus kategori</t>
  </si>
  <si>
    <t>1. Masuk ke menu Kategori
2. Pilih Kategori
3. Klik tombol 'Hapus Kategori'
4. Klik tombol 'Ya'"</t>
  </si>
  <si>
    <t>Kategori berhasil dihapus</t>
  </si>
  <si>
    <t>User berhasil hapus kategori</t>
  </si>
  <si>
    <t>User berhasil hapus kategori, pop up success item dihapus</t>
  </si>
  <si>
    <t>passed</t>
  </si>
  <si>
    <t>TC-23</t>
  </si>
  <si>
    <t>Verifikasi Fitur pada menu Produk</t>
  </si>
  <si>
    <t>Berhasil menambahkan produk</t>
  </si>
  <si>
    <t>1. Masuk ke menu Produk
2. Klik tombol 'Tambah Produk'
3. Masukkan Nama Produk
4. Masukkan Deskripsi Produk
5. Masukkan harga beli produk
6. Masukkan harga jual produk
7. Masukan jumlah stok produk
8. Masukan Kategori Produk
5. Klik tombol 'Simpan'</t>
  </si>
  <si>
    <t>Nama Produk : Bingkai Foto
Deskripsi : Kokoh
Harga beli : 10.000
Harga jual : 11.000
Stok : 10
Kategori : Photogrid</t>
  </si>
  <si>
    <t>Produk berhasil ditambahkan</t>
  </si>
  <si>
    <t>User berhasil menambahkan produk</t>
  </si>
  <si>
    <t>User berhasil menambahkan produk, redirect dashboard produk, pop up success item ditambah</t>
  </si>
  <si>
    <t>TC-24</t>
  </si>
  <si>
    <t>Gagal menambahkan produk dengan mengosongkan nama produk</t>
  </si>
  <si>
    <t>1. Masuk ke menu Produk
2. Klik tombol 'Tambah Produk'
3. Kosongkan Nama Produk
4. Masukkan Deskripsi Produk
5. Masukkan harga beli produk
6. Masukkan harga jual produk
7. Masukan jumlah stok produk
8. Masukan Kategori Produk
5. Klik tombol 'Simpan'</t>
  </si>
  <si>
    <t>Nama Produk : 
Deskripsi : Kokoh
Harga beli : 10.000
Harga jual : 11.000
Stok : 10
Kategori : Photogrid</t>
  </si>
  <si>
    <t>Gagal menambahkan produk, dan menampilkan pesan "name" is not allowed to be empty</t>
  </si>
  <si>
    <t>User gagal menambahkan produk</t>
  </si>
  <si>
    <t>User gagal menambahkan produk, menampilkan pesan "name" is not allowed to be empty</t>
  </si>
  <si>
    <t>TC-25</t>
  </si>
  <si>
    <t>Gagal menambahkan produk dengan mengosongkan harga beli dan jual produk</t>
  </si>
  <si>
    <t>1. Masuk ke menu Produk
2. Klik tombol 'Tambah Produk'
3. Masukkan Nama Produk
4. Masukkan Deskripsi Produk
5. Kosongkan harga beli produk
6. Masukkan harga jual produk
7. Masukan jumlah stok produk
8. Masukan Kategori Produk
5. Klik tombol 'Simpan'</t>
  </si>
  <si>
    <t>Nama Produk : Bingkai Baru
Deskripsi : Kokoh
Harga beli : 
Harga jual : 
Stok : 10
Kategori : Photogrid</t>
  </si>
  <si>
    <t>Gagal menambahkan produk dan menampilkan pesan harga tidak boleh kosong</t>
  </si>
  <si>
    <t>User gagal menambahkan produk, menampilkan pesan "cost" must be greater than 0</t>
  </si>
  <si>
    <t>TC-26</t>
  </si>
  <si>
    <t>Berhasil edit produk</t>
  </si>
  <si>
    <t>1. Masuk ke menu Produk
2. Klik tombol 'Edit Produk'
3. Edit Nama Produk
4. Klik tombol 'Simpan'</t>
  </si>
  <si>
    <t>Nama Produk : Bingkai
Deskripsi : Kokoh
Harga beli : 10.000
Harga jual : 11.000
Stok : 10
Kategori : Photogrid</t>
  </si>
  <si>
    <t>Produk berhasil dirubah</t>
  </si>
  <si>
    <t>User berhasil mengubah data produk</t>
  </si>
  <si>
    <t>User berhasil mengubah data produk, redirect dashboard produk, pop up success item diubah</t>
  </si>
  <si>
    <t>TC-27</t>
  </si>
  <si>
    <t>Gagal Edit Produk</t>
  </si>
  <si>
    <t>Nama Produk : Bingkai saja
Deskripsi : Kokoh
Harga beli : 
Harga jual : 
Stok : 10
Kategori : Photogrid</t>
  </si>
  <si>
    <t>produk gagal diubah dan menampilkan pesan "cost" must be greater than 0</t>
  </si>
  <si>
    <t>User gagal mengubah produk, menampilkan pesan "cost" must be greater than 0</t>
  </si>
  <si>
    <t>User berhasil edit produk, pop up item success item diubah</t>
  </si>
  <si>
    <t>Failled</t>
  </si>
  <si>
    <t>BUG-05</t>
  </si>
  <si>
    <t>TC-28</t>
  </si>
  <si>
    <t>Berhasil hapus produk</t>
  </si>
  <si>
    <t>1. Masuk ke menu Produk
2. Klik tombol 'Hapus'
3. Klik tombol delete</t>
  </si>
  <si>
    <t>Produk berhasil dihapus</t>
  </si>
  <si>
    <t>User berhasil hapus produk</t>
  </si>
  <si>
    <t>User berhasil hapus produk, pop up succes item diubah</t>
  </si>
  <si>
    <t>TC-29</t>
  </si>
  <si>
    <t>Verifikasi fitur menu pelanggan</t>
  </si>
  <si>
    <t>Berhasil menambahkan pelanggan</t>
  </si>
  <si>
    <t>1. Toko Sudah terdaftar 
2. Admin akses website 
3. Admin telah Login</t>
  </si>
  <si>
    <t>1. Masuk ke menu Pelanggan
2. Klik tombol 'Tambah Pelanggan'
3. Masukkan Nama Pelanggan
4. Masukkan No. hp 
5. Masukkan alamat
6. Masukkan Keterangan
5. Klik tombol 'Simpan'</t>
  </si>
  <si>
    <t xml:space="preserve">Nama pelanggan : Adhytia
No hp : 082314942986
Masukkan alamat : Bojong
</t>
  </si>
  <si>
    <t>User berhasil menambahkan pelanggan baru</t>
  </si>
  <si>
    <t>User berhasil menambahkan data pelanggan baru, pop up success item ditambah</t>
  </si>
  <si>
    <t>TC-30</t>
  </si>
  <si>
    <t>Gagal Tambah Pelanggan dengan memasukan no hp kurang dari 12 digit</t>
  </si>
  <si>
    <t>1. Masuk ke menu Pelanggan
2. Klik tombol 'Tambah Pelanggan'
3. Masukkan Nama Pelanggan
4. Masukkan No. hp kurang dari 12 digit
5. Masukkan alamat
6. Masukkan Keterangan
5. Klik tombol 'Simpan'</t>
  </si>
  <si>
    <t xml:space="preserve">Nama pelanggan : Adhytia Putri
No hp : 082314
Masukkan alamat : Bojong
</t>
  </si>
  <si>
    <t>Gagal menambahkan pelanggan dan menampilkan pesan No hp minimal 12 digit</t>
  </si>
  <si>
    <t>User gagal menambahkan pelanggan baru</t>
  </si>
  <si>
    <t>User berhasil menambhkan pelangan baru</t>
  </si>
  <si>
    <t>BUG-06</t>
  </si>
  <si>
    <t>TC-31</t>
  </si>
  <si>
    <t>Gagal Tambah pelanggan dengan mengosongkan nama pelanggan</t>
  </si>
  <si>
    <t>1. Masuk ke menu Pelanggan
2. Klik tombol 'Tambah Pelanggan'
3. Kosongkan Nama Pelanggan
4. Masukkan No. hp
5. Masukkan alamat
6. Masukkan Keterangan
5. Klik tombol 'Simpan'</t>
  </si>
  <si>
    <t xml:space="preserve">Nama pelanggan : 
No hp : 082314942986
Masukkan alamat : Bojong
</t>
  </si>
  <si>
    <t>Gagal menambahkan pelanggan dan menampilkan pesan "name" is not allowed to be empty</t>
  </si>
  <si>
    <t>user gagal menambhkan pelanggan baru, menampilkan pesan "name" is not allowed to be empty</t>
  </si>
  <si>
    <t>TC-32</t>
  </si>
  <si>
    <t>Gagal Tambah Pelanggan dengan invalid no hp</t>
  </si>
  <si>
    <t>1. Masuk ke menu Pelanggan
2. Klik tombol 'Tambah Pelanggan'
3. MAsukka Nama Pelanggan
4. Masukkan huruf pada No. hp
5. Masukkan alamat
6. Masukkan Keterangan
5. Klik tombol 'Simpan'</t>
  </si>
  <si>
    <t xml:space="preserve">Nama pelanggan : Adhytia Putri
No hp : apa
Masukkan alamat : Bojong
</t>
  </si>
  <si>
    <t>Gagal menambahkan pelanggan dan menampilkan pesan "phone" must be a number</t>
  </si>
  <si>
    <t>User gagal menambhkan pelanggan baru</t>
  </si>
  <si>
    <t>User gagal menambahkan pelanggan baru, menampilkan pesan "phone" must be a number</t>
  </si>
  <si>
    <t>TC-33</t>
  </si>
  <si>
    <t>Verifikasi Fitur Pembelian</t>
  </si>
  <si>
    <t>Berhasil menambahkan pembelian</t>
  </si>
  <si>
    <t>1. Masuk ke menu Pembelian
2. Klik tombol 'Tambah Pembelian'
3. Pilih Produk
4. Masukkan jumlah produk
5. Klik tombol 'Simpan'</t>
  </si>
  <si>
    <t>User berhasil menambhkan pembelian</t>
  </si>
  <si>
    <t>User berhasil menambhkan pembelian, pop up success item ditambah</t>
  </si>
  <si>
    <t>TC-34</t>
  </si>
  <si>
    <t>Gagal menambahkan pembelian dengan mengosongkan jumlah pembelian produk</t>
  </si>
  <si>
    <t>1. Masuk ke menu Pembelian
2. Klik tombol 'Tambah Pembelian'
3. Pilih Produk
4. Kosongkan jumlah produk
5. Klik tombol 'Simpan'</t>
  </si>
  <si>
    <t>Gagal menambahkan pembelian dan menampilkan pesan jumlah produk tidak boleh kosong</t>
  </si>
  <si>
    <t>User berhasil menambahkan pembelian</t>
  </si>
  <si>
    <t>User berhasil menambahkan pembelian, Pop up success transaksi berhasil</t>
  </si>
  <si>
    <t>BUG-07</t>
  </si>
  <si>
    <t>TC-35</t>
  </si>
  <si>
    <t>Tampilan Dashboard Login</t>
  </si>
  <si>
    <t>tampilan tombol registrasi ingin mencoba, daftar?</t>
  </si>
  <si>
    <t>1. User Akses Website</t>
  </si>
  <si>
    <t>Tampilan berwarna biru</t>
  </si>
  <si>
    <t>User akses website</t>
  </si>
  <si>
    <t>Tampilan UI ingin mencoba, daftar? berwarna hitam</t>
  </si>
  <si>
    <t>BUG-08</t>
  </si>
  <si>
    <t>TC-36</t>
  </si>
  <si>
    <t>Verifikasi fitur produk</t>
  </si>
  <si>
    <t>Gagal mencari produk dengan keyword tertentu</t>
  </si>
  <si>
    <t>1. Masuk ke menu Produk
2. Klik field search
3. Masukkan keyword 
4. Klik tombol 'Search'</t>
  </si>
  <si>
    <t>Keyword : %</t>
  </si>
  <si>
    <t>Data menampilkan kosong atau tidak ditemukan data yang sesuai</t>
  </si>
  <si>
    <t>User berhasil melakukan pencarian produk</t>
  </si>
  <si>
    <t>Tampilan UI menampilkan semua Data Produk</t>
  </si>
  <si>
    <t>BUG-09</t>
  </si>
  <si>
    <t xml:space="preserve">Defect Log </t>
  </si>
  <si>
    <t>Legend</t>
  </si>
  <si>
    <t>Severity</t>
  </si>
  <si>
    <t>Defect Status Summary</t>
  </si>
  <si>
    <t>Total Issue</t>
  </si>
  <si>
    <t>Priority</t>
  </si>
  <si>
    <t xml:space="preserve">Priority </t>
  </si>
  <si>
    <t>Defect Status</t>
  </si>
  <si>
    <t>Raised</t>
  </si>
  <si>
    <t>Answered</t>
  </si>
  <si>
    <t>Retest</t>
  </si>
  <si>
    <t>Open</t>
  </si>
  <si>
    <t>Fixed</t>
  </si>
  <si>
    <t>Closed</t>
  </si>
  <si>
    <t xml:space="preserve">Project Name       : </t>
  </si>
  <si>
    <t>1 - Stopper</t>
  </si>
  <si>
    <t>1 - High</t>
  </si>
  <si>
    <t>1-Showstopper</t>
  </si>
  <si>
    <t>1-High</t>
  </si>
  <si>
    <t xml:space="preserve">Project Manager : </t>
  </si>
  <si>
    <t>2 - Major</t>
  </si>
  <si>
    <t>2 - Medium</t>
  </si>
  <si>
    <t>In-progress</t>
  </si>
  <si>
    <t>2-Major</t>
  </si>
  <si>
    <t xml:space="preserve">Tester Name        : </t>
  </si>
  <si>
    <t>3 - Minor</t>
  </si>
  <si>
    <t>3 - Low</t>
  </si>
  <si>
    <t>Re-test</t>
  </si>
  <si>
    <t>3-Minor</t>
  </si>
  <si>
    <t>Re-open</t>
  </si>
  <si>
    <t>Total</t>
  </si>
  <si>
    <t>verify</t>
  </si>
  <si>
    <t>confirmed</t>
  </si>
  <si>
    <t>Defect ID</t>
  </si>
  <si>
    <t>Menu</t>
  </si>
  <si>
    <t>Description</t>
  </si>
  <si>
    <t>Steps to reproduce</t>
  </si>
  <si>
    <t>Evidence</t>
  </si>
  <si>
    <t>TC ID</t>
  </si>
  <si>
    <t>Raised By</t>
  </si>
  <si>
    <t>Date Raised</t>
  </si>
  <si>
    <t>Date Re-Test</t>
  </si>
  <si>
    <t>Date Closed</t>
  </si>
  <si>
    <t>Comment</t>
  </si>
  <si>
    <t>Registrasi</t>
  </si>
  <si>
    <t>User berhasil registrasi dengan email yang sudah terdaftar</t>
  </si>
  <si>
    <r>
      <rPr>
        <rFont val="Arial"/>
        <color theme="1"/>
      </rPr>
      <t>1. User klik link Registrasi
2. Input Nama Toko
3. Input Existing</t>
    </r>
    <r>
      <rPr>
        <rFont val="Arial"/>
        <b/>
        <color theme="1"/>
      </rPr>
      <t xml:space="preserve"> Email</t>
    </r>
    <r>
      <rPr>
        <rFont val="Arial"/>
        <color theme="1"/>
      </rPr>
      <t xml:space="preserve">
4. Input Password</t>
    </r>
  </si>
  <si>
    <t>User berhasil registrasi</t>
  </si>
  <si>
    <t>Major</t>
  </si>
  <si>
    <t>High</t>
  </si>
  <si>
    <t>https://drive.google.com/drive/folders/10W22hF3zuxoj6rixpb1EgVi2FL3Ze0Ty?usp=sharing</t>
  </si>
  <si>
    <t>Profil</t>
  </si>
  <si>
    <t>User berhasil mengubah nama toko dan tampilan nama toko pada profil tidak berubah sesuai update</t>
  </si>
  <si>
    <t>https://drive.google.com/file/d/1S74cIxBywWiRZ5wWvDwomk8eTXLlvgDW/view?usp=sharing</t>
  </si>
  <si>
    <t>User berhasil mengubah data pengguna dengan mengosongkan field password</t>
  </si>
  <si>
    <t>Medium</t>
  </si>
  <si>
    <t>https://drive.google.com/file/d/1j4qg2tpMkA5jURG3U_h9kzP42IxC4FvK/view?usp=sharing</t>
  </si>
  <si>
    <t>Pengguna</t>
  </si>
  <si>
    <t>Field Password tidak menampilkan data apapun pada dashboard edit pengguna</t>
  </si>
  <si>
    <t>Minor</t>
  </si>
  <si>
    <t>https://drive.google.com/file/d/1Qlrd-bVqVicrVtesXJRuKCVThFqxrVhT/view?usp=sharing</t>
  </si>
  <si>
    <t>Produk</t>
  </si>
  <si>
    <t>Berhasil edit produk dengan mengosongkan field harga beli dan harga jual</t>
  </si>
  <si>
    <t>Critical</t>
  </si>
  <si>
    <t>https://drive.google.com/file/d/1xyflZ2WzO1U4mXpbCAioJTXCW1LEzpE8/view?usp=sharing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</si>
</sst>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2">
    <font>
      <sz val="10.0"/>
      <color rgb="FF000000"/>
      <name val="Arial"/>
      <scheme val="minor"/>
    </font>
    <font>
      <b/>
      <sz val="12.0"/>
      <color theme="1"/>
      <name val="Arial"/>
    </font>
    <font/>
    <font>
      <color theme="1"/>
      <name val="Arial"/>
    </font>
    <font>
      <color theme="1"/>
      <name val="Arial"/>
      <scheme val="minor"/>
    </font>
    <font>
      <color rgb="FF000000"/>
      <name val="Arial"/>
    </font>
    <font>
      <b/>
      <sz val="11.0"/>
      <color theme="1"/>
      <name val="Calibri"/>
    </font>
    <font>
      <b/>
      <color theme="1"/>
      <name val="Arial"/>
    </font>
    <font>
      <b/>
      <sz val="11.0"/>
      <color theme="1"/>
      <name val="Arial"/>
    </font>
    <font>
      <sz val="11.0"/>
      <color theme="1"/>
      <name val="Calibri"/>
    </font>
    <font>
      <i/>
      <u/>
      <color theme="1"/>
      <name val="Arial"/>
    </font>
    <font>
      <u/>
      <color rgb="FF0000FF"/>
    </font>
  </fonts>
  <fills count="5">
    <fill>
      <patternFill patternType="none"/>
    </fill>
    <fill>
      <patternFill patternType="lightGray"/>
    </fill>
    <fill>
      <patternFill patternType="solid">
        <fgColor rgb="FFA2C4C9"/>
        <bgColor rgb="FFA2C4C9"/>
      </patternFill>
    </fill>
    <fill>
      <patternFill patternType="solid">
        <fgColor rgb="FFFFFFFF"/>
        <bgColor rgb="FFFFFFFF"/>
      </patternFill>
    </fill>
    <fill>
      <patternFill patternType="solid">
        <fgColor rgb="FFEA9999"/>
        <bgColor rgb="FFEA9999"/>
      </patternFill>
    </fill>
  </fills>
  <borders count="13">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n">
        <color rgb="FF000000"/>
      </left>
      <bottom style="thin">
        <color rgb="FF000000"/>
      </bottom>
    </border>
    <border>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2" fillId="2" fontId="1" numFmtId="0" xfId="0" applyAlignment="1" applyBorder="1" applyFont="1">
      <alignment shrinkToFit="0" vertical="center" wrapText="1"/>
    </xf>
    <xf borderId="3" fillId="0" fontId="2" numFmtId="0" xfId="0" applyBorder="1" applyFont="1"/>
    <xf borderId="3" fillId="2" fontId="1" numFmtId="0" xfId="0" applyAlignment="1" applyBorder="1" applyFont="1">
      <alignment shrinkToFit="0" vertical="center" wrapText="1"/>
    </xf>
    <xf borderId="4" fillId="2" fontId="1" numFmtId="0" xfId="0" applyAlignment="1" applyBorder="1" applyFont="1">
      <alignment shrinkToFit="0" wrapText="1"/>
    </xf>
    <xf borderId="1" fillId="0" fontId="3" numFmtId="0" xfId="0" applyBorder="1" applyFont="1"/>
    <xf borderId="1" fillId="0" fontId="3" numFmtId="0" xfId="0" applyAlignment="1" applyBorder="1" applyFont="1">
      <alignment shrinkToFit="0" wrapText="1"/>
    </xf>
    <xf borderId="1" fillId="0" fontId="3" numFmtId="0" xfId="0" applyAlignment="1" applyBorder="1" applyFont="1">
      <alignment vertical="center"/>
    </xf>
    <xf borderId="1" fillId="0" fontId="3" numFmtId="0" xfId="0" applyAlignment="1" applyBorder="1" applyFont="1">
      <alignment shrinkToFit="0" vertical="center" wrapText="1"/>
    </xf>
    <xf borderId="1" fillId="0" fontId="3" numFmtId="0" xfId="0" applyAlignment="1" applyBorder="1" applyFont="1">
      <alignment readingOrder="0" shrinkToFit="0" wrapText="1"/>
    </xf>
    <xf borderId="1" fillId="0" fontId="3" numFmtId="164" xfId="0" applyAlignment="1" applyBorder="1" applyFont="1" applyNumberFormat="1">
      <alignment readingOrder="0"/>
    </xf>
    <xf borderId="1" fillId="0" fontId="3" numFmtId="0" xfId="0" applyAlignment="1" applyBorder="1" applyFont="1">
      <alignment readingOrder="0"/>
    </xf>
    <xf borderId="1" fillId="0" fontId="3" numFmtId="0" xfId="0" applyAlignment="1" applyBorder="1" applyFont="1">
      <alignment readingOrder="0" vertical="center"/>
    </xf>
    <xf borderId="4" fillId="0" fontId="3" numFmtId="0" xfId="0" applyBorder="1" applyFont="1"/>
    <xf borderId="5" fillId="0" fontId="3" numFmtId="0" xfId="0" applyAlignment="1" applyBorder="1" applyFont="1">
      <alignment vertical="center"/>
    </xf>
    <xf borderId="1" fillId="0" fontId="3" numFmtId="0" xfId="0" applyAlignment="1" applyBorder="1" applyFont="1">
      <alignment readingOrder="0" shrinkToFit="0" vertical="center" wrapText="1"/>
    </xf>
    <xf borderId="4" fillId="0" fontId="3" numFmtId="0" xfId="0" applyAlignment="1" applyBorder="1" applyFont="1">
      <alignment readingOrder="0"/>
    </xf>
    <xf borderId="4" fillId="0" fontId="2" numFmtId="0" xfId="0" applyBorder="1" applyFont="1"/>
    <xf borderId="1" fillId="0" fontId="3" numFmtId="0" xfId="0" applyAlignment="1" applyBorder="1" applyFont="1">
      <alignment readingOrder="0" shrinkToFit="0" vertical="center" wrapText="1"/>
    </xf>
    <xf borderId="5" fillId="0" fontId="3" numFmtId="0" xfId="0" applyAlignment="1" applyBorder="1" applyFont="1">
      <alignment readingOrder="0" shrinkToFit="0" vertical="center" wrapText="1"/>
    </xf>
    <xf borderId="6" fillId="0" fontId="2" numFmtId="0" xfId="0" applyBorder="1" applyFont="1"/>
    <xf borderId="5" fillId="0" fontId="3" numFmtId="0" xfId="0" applyAlignment="1" applyBorder="1" applyFont="1">
      <alignment shrinkToFit="0" vertical="center" wrapText="1"/>
    </xf>
    <xf borderId="5" fillId="0" fontId="3" numFmtId="0" xfId="0" applyAlignment="1" applyBorder="1" applyFont="1">
      <alignment readingOrder="0"/>
    </xf>
    <xf borderId="5" fillId="0" fontId="3" numFmtId="0" xfId="0" applyAlignment="1" applyBorder="1" applyFont="1">
      <alignment readingOrder="0" shrinkToFit="0" wrapText="1"/>
    </xf>
    <xf borderId="0" fillId="0" fontId="4" numFmtId="0" xfId="0" applyAlignment="1" applyFont="1">
      <alignment readingOrder="0"/>
    </xf>
    <xf borderId="5" fillId="0" fontId="3" numFmtId="0" xfId="0" applyBorder="1" applyFont="1"/>
    <xf borderId="1" fillId="0" fontId="4" numFmtId="0" xfId="0" applyAlignment="1" applyBorder="1" applyFont="1">
      <alignment readingOrder="0"/>
    </xf>
    <xf borderId="1" fillId="0" fontId="4" numFmtId="0" xfId="0" applyAlignment="1" applyBorder="1" applyFont="1">
      <alignment readingOrder="0" shrinkToFit="0" wrapText="1"/>
    </xf>
    <xf borderId="0" fillId="0" fontId="3" numFmtId="0" xfId="0" applyFont="1"/>
    <xf borderId="1" fillId="0" fontId="4" numFmtId="164" xfId="0" applyAlignment="1" applyBorder="1" applyFont="1" applyNumberFormat="1">
      <alignment readingOrder="0"/>
    </xf>
    <xf borderId="0" fillId="0" fontId="3" numFmtId="0" xfId="0" applyAlignment="1" applyFont="1">
      <alignment readingOrder="0"/>
    </xf>
    <xf borderId="5" fillId="3" fontId="5" numFmtId="0" xfId="0" applyAlignment="1" applyBorder="1" applyFill="1" applyFont="1">
      <alignment horizontal="left" readingOrder="0" shrinkToFit="0" vertical="center" wrapText="1"/>
    </xf>
    <xf borderId="1" fillId="3" fontId="5" numFmtId="0" xfId="0" applyAlignment="1" applyBorder="1" applyFont="1">
      <alignment horizontal="left" readingOrder="0" shrinkToFit="0" vertical="center" wrapText="1"/>
    </xf>
    <xf borderId="0" fillId="0" fontId="3" numFmtId="0" xfId="0" applyAlignment="1" applyFont="1">
      <alignment shrinkToFit="0" wrapText="1"/>
    </xf>
    <xf borderId="0" fillId="0" fontId="3" numFmtId="0" xfId="0" applyAlignment="1" applyFont="1">
      <alignment vertical="center"/>
    </xf>
    <xf borderId="4" fillId="3" fontId="5" numFmtId="0" xfId="0" applyAlignment="1" applyBorder="1" applyFont="1">
      <alignment horizontal="left" readingOrder="0" shrinkToFit="0" vertical="center" wrapText="1"/>
    </xf>
    <xf borderId="0" fillId="0" fontId="3" numFmtId="0" xfId="0" applyAlignment="1" applyFont="1">
      <alignment shrinkToFit="0" vertical="center" wrapText="1"/>
    </xf>
    <xf borderId="7" fillId="0" fontId="1" numFmtId="0" xfId="0" applyAlignment="1" applyBorder="1" applyFont="1">
      <alignment vertical="bottom"/>
    </xf>
    <xf borderId="3" fillId="0" fontId="3" numFmtId="0" xfId="0" applyAlignment="1" applyBorder="1" applyFont="1">
      <alignment vertical="bottom"/>
    </xf>
    <xf borderId="3" fillId="0" fontId="6" numFmtId="0" xfId="0" applyAlignment="1" applyBorder="1" applyFont="1">
      <alignment vertical="bottom"/>
    </xf>
    <xf borderId="3" fillId="0" fontId="7" numFmtId="0" xfId="0" applyAlignment="1" applyBorder="1" applyFont="1">
      <alignment vertical="bottom"/>
    </xf>
    <xf borderId="8" fillId="0" fontId="8" numFmtId="0" xfId="0" applyAlignment="1" applyBorder="1" applyFont="1">
      <alignment horizontal="center" vertical="bottom"/>
    </xf>
    <xf borderId="2" fillId="0" fontId="8" numFmtId="0" xfId="0" applyAlignment="1" applyBorder="1" applyFont="1">
      <alignment horizontal="center" vertical="bottom"/>
    </xf>
    <xf borderId="2" fillId="0" fontId="2" numFmtId="0" xfId="0" applyBorder="1" applyFont="1"/>
    <xf borderId="9" fillId="0" fontId="3" numFmtId="0" xfId="0" applyAlignment="1" applyBorder="1" applyFont="1">
      <alignment vertical="bottom"/>
    </xf>
    <xf borderId="0" fillId="0" fontId="3" numFmtId="0" xfId="0" applyAlignment="1" applyFont="1">
      <alignment vertical="bottom"/>
    </xf>
    <xf borderId="4" fillId="0" fontId="9" numFmtId="0" xfId="0" applyAlignment="1" applyBorder="1" applyFont="1">
      <alignment vertical="bottom"/>
    </xf>
    <xf borderId="10" fillId="0" fontId="9" numFmtId="0" xfId="0" applyAlignment="1" applyBorder="1" applyFont="1">
      <alignment vertical="bottom"/>
    </xf>
    <xf borderId="10" fillId="0" fontId="3" numFmtId="0" xfId="0" applyAlignment="1" applyBorder="1" applyFont="1">
      <alignment vertical="bottom"/>
    </xf>
    <xf borderId="10" fillId="0" fontId="6" numFmtId="0" xfId="0" applyAlignment="1" applyBorder="1" applyFont="1">
      <alignment vertical="bottom"/>
    </xf>
    <xf borderId="10" fillId="0" fontId="7" numFmtId="0" xfId="0" applyAlignment="1" applyBorder="1" applyFont="1">
      <alignment vertical="bottom"/>
    </xf>
    <xf borderId="10" fillId="0" fontId="2" numFmtId="0" xfId="0" applyBorder="1" applyFont="1"/>
    <xf borderId="10" fillId="0" fontId="8" numFmtId="0" xfId="0" applyAlignment="1" applyBorder="1" applyFont="1">
      <alignment horizontal="center" vertical="bottom"/>
    </xf>
    <xf borderId="11" fillId="4" fontId="9" numFmtId="0" xfId="0" applyAlignment="1" applyBorder="1" applyFill="1" applyFont="1">
      <alignment vertical="bottom"/>
    </xf>
    <xf borderId="10" fillId="0" fontId="8" numFmtId="0" xfId="0" applyAlignment="1" applyBorder="1" applyFont="1">
      <alignment vertical="bottom"/>
    </xf>
    <xf borderId="10" fillId="0" fontId="8" numFmtId="0" xfId="0" applyAlignment="1" applyBorder="1" applyFont="1">
      <alignment horizontal="right" vertical="bottom"/>
    </xf>
    <xf borderId="10" fillId="3" fontId="8" numFmtId="0" xfId="0" applyAlignment="1" applyBorder="1" applyFont="1">
      <alignment horizontal="right" vertical="bottom"/>
    </xf>
    <xf borderId="10" fillId="0" fontId="3" numFmtId="0" xfId="0" applyAlignment="1" applyBorder="1" applyFont="1">
      <alignment readingOrder="0" vertical="bottom"/>
    </xf>
    <xf borderId="12" fillId="0" fontId="3" numFmtId="0" xfId="0" applyAlignment="1" applyBorder="1" applyFont="1">
      <alignment vertical="bottom"/>
    </xf>
    <xf borderId="4" fillId="0" fontId="3" numFmtId="0" xfId="0" applyAlignment="1" applyBorder="1" applyFont="1">
      <alignment vertical="bottom"/>
    </xf>
    <xf borderId="4" fillId="4" fontId="8" numFmtId="0" xfId="0" applyAlignment="1" applyBorder="1" applyFont="1">
      <alignment vertical="bottom"/>
    </xf>
    <xf borderId="10" fillId="4" fontId="8" numFmtId="0" xfId="0" applyAlignment="1" applyBorder="1" applyFont="1">
      <alignment vertical="bottom"/>
    </xf>
    <xf borderId="0" fillId="4" fontId="3" numFmtId="0" xfId="0" applyAlignment="1" applyFont="1">
      <alignment vertical="bottom"/>
    </xf>
    <xf borderId="0" fillId="0" fontId="3" numFmtId="0" xfId="0" applyAlignment="1" applyFont="1">
      <alignment readingOrder="0" shrinkToFit="0" vertical="center" wrapText="1"/>
    </xf>
    <xf borderId="0" fillId="0" fontId="10" numFmtId="0" xfId="0" applyAlignment="1" applyFont="1">
      <alignment readingOrder="0" shrinkToFit="0" vertical="center" wrapText="1"/>
    </xf>
    <xf borderId="0" fillId="0" fontId="11" numFmtId="0" xfId="0" applyAlignment="1" applyFont="1">
      <alignment readingOrder="0" shrinkToFit="0" wrapText="1"/>
    </xf>
    <xf borderId="0" fillId="0" fontId="4" numFmtId="0" xfId="0" applyAlignment="1" applyFon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drive/folders/10W22hF3zuxoj6rixpb1EgVi2FL3Ze0Ty?usp=sharing" TargetMode="External"/><Relationship Id="rId2" Type="http://schemas.openxmlformats.org/officeDocument/2006/relationships/hyperlink" Target="https://drive.google.com/file/d/1S74cIxBywWiRZ5wWvDwomk8eTXLlvgDW/view?usp=sharing" TargetMode="External"/><Relationship Id="rId3" Type="http://schemas.openxmlformats.org/officeDocument/2006/relationships/hyperlink" Target="https://drive.google.com/file/d/1j4qg2tpMkA5jURG3U_h9kzP42IxC4FvK/view?usp=sharing" TargetMode="External"/><Relationship Id="rId4" Type="http://schemas.openxmlformats.org/officeDocument/2006/relationships/hyperlink" Target="https://drive.google.com/file/d/1Qlrd-bVqVicrVtesXJRuKCVThFqxrVhT/view?usp=sharing" TargetMode="External"/><Relationship Id="rId5" Type="http://schemas.openxmlformats.org/officeDocument/2006/relationships/hyperlink" Target="https://drive.google.com/file/d/1xyflZ2WzO1U4mXpbCAioJTXCW1LEzpE8/view?usp=sharing"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28.5"/>
    <col customWidth="1" min="3" max="3" width="26.5"/>
    <col customWidth="1" min="4" max="4" width="12.63"/>
    <col customWidth="1" min="5" max="5" width="20.38"/>
    <col customWidth="1" min="6" max="6" width="26.5"/>
    <col customWidth="1" min="7" max="7" width="26.0"/>
    <col customWidth="1" min="8" max="8" width="35.0"/>
    <col customWidth="1" min="9" max="9" width="34.25"/>
    <col customWidth="1" min="12" max="12" width="16.5"/>
  </cols>
  <sheetData>
    <row r="1" ht="15.75" customHeight="1">
      <c r="A1" s="1" t="s">
        <v>0</v>
      </c>
      <c r="B1" s="2" t="s">
        <v>1</v>
      </c>
      <c r="C1" s="3"/>
      <c r="D1" s="4" t="s">
        <v>2</v>
      </c>
      <c r="E1" s="4" t="s">
        <v>3</v>
      </c>
      <c r="F1" s="4" t="s">
        <v>4</v>
      </c>
      <c r="G1" s="4" t="s">
        <v>5</v>
      </c>
      <c r="H1" s="4" t="s">
        <v>6</v>
      </c>
      <c r="I1" s="4" t="s">
        <v>7</v>
      </c>
      <c r="J1" s="4" t="s">
        <v>8</v>
      </c>
      <c r="K1" s="4" t="s">
        <v>9</v>
      </c>
      <c r="L1" s="4" t="s">
        <v>10</v>
      </c>
      <c r="M1" s="4" t="s">
        <v>11</v>
      </c>
      <c r="N1" s="5" t="s">
        <v>12</v>
      </c>
    </row>
    <row r="2" ht="15.75" customHeight="1">
      <c r="A2" s="6" t="s">
        <v>13</v>
      </c>
      <c r="B2" s="6" t="s">
        <v>14</v>
      </c>
      <c r="C2" s="7"/>
      <c r="D2" s="8" t="s">
        <v>15</v>
      </c>
      <c r="E2" s="9" t="s">
        <v>16</v>
      </c>
      <c r="F2" s="6" t="s">
        <v>17</v>
      </c>
      <c r="G2" s="10" t="s">
        <v>18</v>
      </c>
      <c r="H2" s="7" t="s">
        <v>19</v>
      </c>
      <c r="I2" s="10" t="s">
        <v>20</v>
      </c>
      <c r="J2" s="11">
        <v>45280.0</v>
      </c>
      <c r="K2" s="12" t="s">
        <v>21</v>
      </c>
      <c r="L2" s="12" t="s">
        <v>22</v>
      </c>
      <c r="M2" s="13" t="s">
        <v>23</v>
      </c>
      <c r="N2" s="14"/>
    </row>
    <row r="3" ht="39.75" customHeight="1">
      <c r="A3" s="6" t="s">
        <v>24</v>
      </c>
      <c r="B3" s="15" t="s">
        <v>25</v>
      </c>
      <c r="C3" s="7" t="s">
        <v>26</v>
      </c>
      <c r="D3" s="8" t="s">
        <v>27</v>
      </c>
      <c r="E3" s="16" t="s">
        <v>28</v>
      </c>
      <c r="F3" s="12" t="s">
        <v>29</v>
      </c>
      <c r="G3" s="10" t="s">
        <v>18</v>
      </c>
      <c r="H3" s="10" t="s">
        <v>30</v>
      </c>
      <c r="I3" s="12" t="s">
        <v>31</v>
      </c>
      <c r="J3" s="11">
        <v>45280.0</v>
      </c>
      <c r="K3" s="12" t="s">
        <v>21</v>
      </c>
      <c r="L3" s="12" t="s">
        <v>32</v>
      </c>
      <c r="M3" s="13" t="s">
        <v>33</v>
      </c>
      <c r="N3" s="17" t="s">
        <v>34</v>
      </c>
    </row>
    <row r="4" ht="15.75" customHeight="1">
      <c r="A4" s="6" t="s">
        <v>35</v>
      </c>
      <c r="B4" s="18"/>
      <c r="C4" s="7" t="s">
        <v>36</v>
      </c>
      <c r="D4" s="8" t="s">
        <v>27</v>
      </c>
      <c r="E4" s="9" t="s">
        <v>16</v>
      </c>
      <c r="F4" s="6" t="s">
        <v>37</v>
      </c>
      <c r="G4" s="19" t="s">
        <v>38</v>
      </c>
      <c r="H4" s="9" t="s">
        <v>39</v>
      </c>
      <c r="I4" s="10" t="s">
        <v>40</v>
      </c>
      <c r="J4" s="11">
        <v>45280.0</v>
      </c>
      <c r="K4" s="12" t="s">
        <v>21</v>
      </c>
      <c r="L4" s="12" t="s">
        <v>41</v>
      </c>
      <c r="M4" s="13" t="s">
        <v>23</v>
      </c>
      <c r="N4" s="14"/>
    </row>
    <row r="5" ht="15.75" customHeight="1">
      <c r="A5" s="6" t="s">
        <v>42</v>
      </c>
      <c r="B5" s="6"/>
      <c r="C5" s="7" t="s">
        <v>43</v>
      </c>
      <c r="D5" s="8" t="s">
        <v>27</v>
      </c>
      <c r="E5" s="9" t="s">
        <v>16</v>
      </c>
      <c r="F5" s="6" t="s">
        <v>44</v>
      </c>
      <c r="G5" s="9"/>
      <c r="H5" s="9" t="s">
        <v>45</v>
      </c>
      <c r="I5" s="10" t="s">
        <v>46</v>
      </c>
      <c r="J5" s="11">
        <v>45280.0</v>
      </c>
      <c r="K5" s="12" t="s">
        <v>21</v>
      </c>
      <c r="L5" s="12" t="s">
        <v>41</v>
      </c>
      <c r="M5" s="13" t="s">
        <v>23</v>
      </c>
      <c r="N5" s="14"/>
    </row>
    <row r="6" ht="15.75" customHeight="1">
      <c r="A6" s="6" t="s">
        <v>47</v>
      </c>
      <c r="B6" s="12" t="s">
        <v>48</v>
      </c>
      <c r="C6" s="10" t="s">
        <v>26</v>
      </c>
      <c r="D6" s="13" t="s">
        <v>15</v>
      </c>
      <c r="E6" s="20" t="s">
        <v>49</v>
      </c>
      <c r="F6" s="12" t="s">
        <v>50</v>
      </c>
      <c r="G6" s="10" t="s">
        <v>18</v>
      </c>
      <c r="H6" s="10" t="s">
        <v>51</v>
      </c>
      <c r="I6" s="10" t="s">
        <v>52</v>
      </c>
      <c r="J6" s="11">
        <v>45280.0</v>
      </c>
      <c r="K6" s="12" t="s">
        <v>21</v>
      </c>
      <c r="L6" s="10" t="s">
        <v>53</v>
      </c>
      <c r="M6" s="13" t="s">
        <v>23</v>
      </c>
      <c r="N6" s="14"/>
    </row>
    <row r="7" ht="15.75" customHeight="1">
      <c r="A7" s="6" t="s">
        <v>54</v>
      </c>
      <c r="B7" s="12" t="s">
        <v>55</v>
      </c>
      <c r="C7" s="10" t="s">
        <v>56</v>
      </c>
      <c r="D7" s="13" t="s">
        <v>27</v>
      </c>
      <c r="E7" s="21"/>
      <c r="F7" s="12" t="s">
        <v>57</v>
      </c>
      <c r="G7" s="10" t="s">
        <v>58</v>
      </c>
      <c r="H7" s="10" t="s">
        <v>59</v>
      </c>
      <c r="I7" s="10" t="s">
        <v>60</v>
      </c>
      <c r="J7" s="11">
        <v>45280.0</v>
      </c>
      <c r="K7" s="12" t="s">
        <v>21</v>
      </c>
      <c r="L7" s="12" t="s">
        <v>61</v>
      </c>
      <c r="M7" s="13" t="s">
        <v>23</v>
      </c>
      <c r="N7" s="14"/>
    </row>
    <row r="8" ht="15.75" customHeight="1">
      <c r="A8" s="6" t="s">
        <v>62</v>
      </c>
      <c r="B8" s="6"/>
      <c r="C8" s="10" t="s">
        <v>63</v>
      </c>
      <c r="D8" s="13" t="s">
        <v>27</v>
      </c>
      <c r="E8" s="21"/>
      <c r="F8" s="12" t="s">
        <v>64</v>
      </c>
      <c r="G8" s="10" t="s">
        <v>65</v>
      </c>
      <c r="H8" s="10" t="s">
        <v>59</v>
      </c>
      <c r="I8" s="10" t="s">
        <v>60</v>
      </c>
      <c r="J8" s="11">
        <v>45280.0</v>
      </c>
      <c r="K8" s="12" t="s">
        <v>21</v>
      </c>
      <c r="L8" s="12" t="s">
        <v>61</v>
      </c>
      <c r="M8" s="13" t="s">
        <v>23</v>
      </c>
      <c r="N8" s="14"/>
    </row>
    <row r="9" ht="15.75" customHeight="1">
      <c r="A9" s="6" t="s">
        <v>66</v>
      </c>
      <c r="B9" s="12" t="s">
        <v>67</v>
      </c>
      <c r="C9" s="10" t="s">
        <v>68</v>
      </c>
      <c r="D9" s="13" t="s">
        <v>15</v>
      </c>
      <c r="E9" s="22" t="s">
        <v>69</v>
      </c>
      <c r="F9" s="10" t="s">
        <v>70</v>
      </c>
      <c r="G9" s="7"/>
      <c r="H9" s="10" t="s">
        <v>71</v>
      </c>
      <c r="I9" s="12" t="s">
        <v>72</v>
      </c>
      <c r="J9" s="11">
        <v>45280.0</v>
      </c>
      <c r="K9" s="12" t="s">
        <v>21</v>
      </c>
      <c r="L9" s="10" t="s">
        <v>72</v>
      </c>
      <c r="M9" s="13" t="s">
        <v>23</v>
      </c>
      <c r="N9" s="14"/>
    </row>
    <row r="10" ht="63.0" customHeight="1">
      <c r="A10" s="6" t="s">
        <v>73</v>
      </c>
      <c r="B10" s="23" t="s">
        <v>74</v>
      </c>
      <c r="C10" s="24" t="s">
        <v>75</v>
      </c>
      <c r="D10" s="13" t="s">
        <v>15</v>
      </c>
      <c r="E10" s="20" t="s">
        <v>76</v>
      </c>
      <c r="F10" s="10" t="s">
        <v>77</v>
      </c>
      <c r="G10" s="10" t="s">
        <v>78</v>
      </c>
      <c r="H10" s="10" t="s">
        <v>79</v>
      </c>
      <c r="I10" s="10" t="s">
        <v>80</v>
      </c>
      <c r="J10" s="11">
        <v>45280.0</v>
      </c>
      <c r="K10" s="12" t="s">
        <v>21</v>
      </c>
      <c r="L10" s="10" t="s">
        <v>81</v>
      </c>
      <c r="M10" s="13" t="s">
        <v>33</v>
      </c>
      <c r="N10" s="17" t="s">
        <v>82</v>
      </c>
    </row>
    <row r="11" ht="63.0" customHeight="1">
      <c r="A11" s="6" t="s">
        <v>83</v>
      </c>
      <c r="B11" s="17"/>
      <c r="C11" s="24" t="s">
        <v>84</v>
      </c>
      <c r="D11" s="25" t="s">
        <v>27</v>
      </c>
      <c r="E11" s="21"/>
      <c r="F11" s="10" t="s">
        <v>85</v>
      </c>
      <c r="G11" s="10" t="s">
        <v>86</v>
      </c>
      <c r="H11" s="10" t="s">
        <v>87</v>
      </c>
      <c r="I11" s="10" t="s">
        <v>88</v>
      </c>
      <c r="J11" s="11">
        <v>45280.0</v>
      </c>
      <c r="K11" s="12" t="s">
        <v>21</v>
      </c>
      <c r="L11" s="10" t="s">
        <v>89</v>
      </c>
      <c r="M11" s="13" t="s">
        <v>23</v>
      </c>
      <c r="N11" s="14"/>
    </row>
    <row r="12" ht="68.25" customHeight="1">
      <c r="A12" s="6" t="s">
        <v>90</v>
      </c>
      <c r="B12" s="6"/>
      <c r="C12" s="24" t="s">
        <v>91</v>
      </c>
      <c r="D12" s="13" t="s">
        <v>15</v>
      </c>
      <c r="E12" s="21"/>
      <c r="F12" s="10" t="s">
        <v>92</v>
      </c>
      <c r="G12" s="10" t="s">
        <v>93</v>
      </c>
      <c r="H12" s="10" t="s">
        <v>94</v>
      </c>
      <c r="I12" s="12" t="s">
        <v>95</v>
      </c>
      <c r="J12" s="11">
        <v>45280.0</v>
      </c>
      <c r="K12" s="12" t="s">
        <v>21</v>
      </c>
      <c r="L12" s="10" t="s">
        <v>96</v>
      </c>
      <c r="M12" s="13" t="s">
        <v>23</v>
      </c>
      <c r="N12" s="14"/>
    </row>
    <row r="13" ht="50.25" customHeight="1">
      <c r="A13" s="6" t="s">
        <v>97</v>
      </c>
      <c r="B13" s="6"/>
      <c r="C13" s="24" t="s">
        <v>98</v>
      </c>
      <c r="D13" s="13" t="s">
        <v>27</v>
      </c>
      <c r="E13" s="21"/>
      <c r="F13" s="10" t="s">
        <v>99</v>
      </c>
      <c r="G13" s="10" t="s">
        <v>100</v>
      </c>
      <c r="H13" s="10" t="s">
        <v>101</v>
      </c>
      <c r="I13" s="12" t="s">
        <v>102</v>
      </c>
      <c r="J13" s="11">
        <v>45280.0</v>
      </c>
      <c r="K13" s="12" t="s">
        <v>21</v>
      </c>
      <c r="L13" s="10" t="s">
        <v>103</v>
      </c>
      <c r="M13" s="13" t="s">
        <v>23</v>
      </c>
      <c r="N13" s="14"/>
    </row>
    <row r="14" ht="66.0" customHeight="1">
      <c r="A14" s="26" t="s">
        <v>104</v>
      </c>
      <c r="B14" s="6"/>
      <c r="C14" s="24" t="s">
        <v>105</v>
      </c>
      <c r="D14" s="13" t="s">
        <v>15</v>
      </c>
      <c r="E14" s="21"/>
      <c r="F14" s="10" t="s">
        <v>106</v>
      </c>
      <c r="G14" s="10" t="s">
        <v>107</v>
      </c>
      <c r="H14" s="10" t="s">
        <v>108</v>
      </c>
      <c r="I14" s="12" t="s">
        <v>109</v>
      </c>
      <c r="J14" s="11">
        <v>45280.0</v>
      </c>
      <c r="K14" s="12" t="s">
        <v>21</v>
      </c>
      <c r="L14" s="10" t="s">
        <v>110</v>
      </c>
      <c r="M14" s="13" t="s">
        <v>23</v>
      </c>
      <c r="N14" s="14"/>
    </row>
    <row r="15" ht="57.0" customHeight="1">
      <c r="A15" s="6" t="s">
        <v>111</v>
      </c>
      <c r="B15" s="6"/>
      <c r="C15" s="24" t="s">
        <v>112</v>
      </c>
      <c r="D15" s="13" t="s">
        <v>27</v>
      </c>
      <c r="E15" s="18"/>
      <c r="F15" s="10" t="s">
        <v>113</v>
      </c>
      <c r="G15" s="10" t="s">
        <v>114</v>
      </c>
      <c r="H15" s="10" t="s">
        <v>115</v>
      </c>
      <c r="I15" s="12" t="s">
        <v>116</v>
      </c>
      <c r="J15" s="11">
        <v>45280.0</v>
      </c>
      <c r="K15" s="12" t="s">
        <v>21</v>
      </c>
      <c r="L15" s="10" t="s">
        <v>117</v>
      </c>
      <c r="M15" s="13" t="s">
        <v>33</v>
      </c>
      <c r="N15" s="17" t="s">
        <v>118</v>
      </c>
    </row>
    <row r="16" ht="37.5" customHeight="1">
      <c r="A16" s="26" t="s">
        <v>119</v>
      </c>
      <c r="B16" s="17" t="s">
        <v>120</v>
      </c>
      <c r="C16" s="10" t="s">
        <v>121</v>
      </c>
      <c r="D16" s="13" t="s">
        <v>15</v>
      </c>
      <c r="E16" s="22" t="s">
        <v>69</v>
      </c>
      <c r="F16" s="12" t="s">
        <v>122</v>
      </c>
      <c r="G16" s="10" t="s">
        <v>123</v>
      </c>
      <c r="H16" s="10" t="s">
        <v>124</v>
      </c>
      <c r="I16" s="12" t="s">
        <v>125</v>
      </c>
      <c r="J16" s="11">
        <v>45280.0</v>
      </c>
      <c r="K16" s="12" t="s">
        <v>21</v>
      </c>
      <c r="L16" s="10" t="s">
        <v>126</v>
      </c>
      <c r="M16" s="13" t="s">
        <v>23</v>
      </c>
      <c r="N16" s="14"/>
    </row>
    <row r="17" ht="15.75" customHeight="1">
      <c r="A17" s="6" t="s">
        <v>127</v>
      </c>
      <c r="B17" s="17"/>
      <c r="C17" s="10" t="s">
        <v>128</v>
      </c>
      <c r="D17" s="13" t="s">
        <v>27</v>
      </c>
      <c r="E17" s="21"/>
      <c r="F17" s="12" t="s">
        <v>129</v>
      </c>
      <c r="G17" s="10" t="s">
        <v>130</v>
      </c>
      <c r="H17" s="10" t="s">
        <v>131</v>
      </c>
      <c r="I17" s="12" t="s">
        <v>132</v>
      </c>
      <c r="J17" s="11">
        <v>45280.0</v>
      </c>
      <c r="K17" s="12" t="s">
        <v>21</v>
      </c>
      <c r="L17" s="10" t="s">
        <v>133</v>
      </c>
      <c r="M17" s="13" t="s">
        <v>23</v>
      </c>
      <c r="N17" s="14"/>
    </row>
    <row r="18" ht="95.25" customHeight="1">
      <c r="A18" s="26" t="s">
        <v>134</v>
      </c>
      <c r="B18" s="6"/>
      <c r="C18" s="10" t="s">
        <v>135</v>
      </c>
      <c r="D18" s="13" t="s">
        <v>15</v>
      </c>
      <c r="E18" s="21"/>
      <c r="F18" s="12" t="s">
        <v>136</v>
      </c>
      <c r="G18" s="10" t="s">
        <v>137</v>
      </c>
      <c r="H18" s="10" t="s">
        <v>138</v>
      </c>
      <c r="I18" s="12" t="s">
        <v>139</v>
      </c>
      <c r="J18" s="11">
        <v>45280.0</v>
      </c>
      <c r="K18" s="12" t="s">
        <v>21</v>
      </c>
      <c r="L18" s="10" t="s">
        <v>140</v>
      </c>
      <c r="M18" s="13" t="s">
        <v>33</v>
      </c>
      <c r="N18" s="17" t="s">
        <v>141</v>
      </c>
    </row>
    <row r="19" ht="15.75" customHeight="1">
      <c r="A19" s="6" t="s">
        <v>142</v>
      </c>
      <c r="B19" s="6"/>
      <c r="C19" s="10" t="s">
        <v>143</v>
      </c>
      <c r="D19" s="13" t="s">
        <v>15</v>
      </c>
      <c r="E19" s="18"/>
      <c r="F19" s="12" t="s">
        <v>144</v>
      </c>
      <c r="G19" s="7"/>
      <c r="H19" s="10" t="s">
        <v>145</v>
      </c>
      <c r="I19" s="12" t="s">
        <v>146</v>
      </c>
      <c r="J19" s="11">
        <v>45280.0</v>
      </c>
      <c r="K19" s="12" t="s">
        <v>21</v>
      </c>
      <c r="L19" s="10" t="s">
        <v>147</v>
      </c>
      <c r="M19" s="13" t="s">
        <v>23</v>
      </c>
      <c r="N19" s="14"/>
    </row>
    <row r="20" ht="15.75" customHeight="1">
      <c r="A20" s="6" t="s">
        <v>148</v>
      </c>
      <c r="B20" s="6" t="s">
        <v>149</v>
      </c>
      <c r="C20" s="7" t="s">
        <v>150</v>
      </c>
      <c r="D20" s="8" t="s">
        <v>15</v>
      </c>
      <c r="E20" s="22" t="s">
        <v>69</v>
      </c>
      <c r="F20" s="6" t="s">
        <v>151</v>
      </c>
      <c r="G20" s="10" t="s">
        <v>152</v>
      </c>
      <c r="H20" s="10" t="s">
        <v>153</v>
      </c>
      <c r="I20" s="12" t="s">
        <v>154</v>
      </c>
      <c r="J20" s="11">
        <v>45280.0</v>
      </c>
      <c r="K20" s="12" t="s">
        <v>21</v>
      </c>
      <c r="L20" s="10" t="s">
        <v>155</v>
      </c>
      <c r="M20" s="13" t="s">
        <v>23</v>
      </c>
      <c r="N20" s="14"/>
    </row>
    <row r="21" ht="15.75" customHeight="1">
      <c r="A21" s="6" t="s">
        <v>156</v>
      </c>
      <c r="B21" s="6"/>
      <c r="C21" s="7" t="s">
        <v>157</v>
      </c>
      <c r="D21" s="8" t="s">
        <v>27</v>
      </c>
      <c r="E21" s="21"/>
      <c r="F21" s="6" t="s">
        <v>158</v>
      </c>
      <c r="G21" s="7"/>
      <c r="H21" s="7" t="s">
        <v>159</v>
      </c>
      <c r="I21" s="12" t="s">
        <v>160</v>
      </c>
      <c r="J21" s="11">
        <v>45280.0</v>
      </c>
      <c r="K21" s="12" t="s">
        <v>21</v>
      </c>
      <c r="L21" s="10" t="s">
        <v>161</v>
      </c>
      <c r="M21" s="13" t="s">
        <v>23</v>
      </c>
      <c r="N21" s="14"/>
    </row>
    <row r="22" ht="15.75" customHeight="1">
      <c r="A22" s="6" t="s">
        <v>162</v>
      </c>
      <c r="B22" s="6"/>
      <c r="C22" s="7" t="s">
        <v>163</v>
      </c>
      <c r="D22" s="8" t="s">
        <v>15</v>
      </c>
      <c r="E22" s="21"/>
      <c r="F22" s="6" t="s">
        <v>164</v>
      </c>
      <c r="G22" s="10" t="s">
        <v>165</v>
      </c>
      <c r="H22" s="7" t="s">
        <v>166</v>
      </c>
      <c r="I22" s="12" t="s">
        <v>167</v>
      </c>
      <c r="J22" s="11">
        <v>45280.0</v>
      </c>
      <c r="K22" s="12" t="s">
        <v>21</v>
      </c>
      <c r="L22" s="10" t="s">
        <v>168</v>
      </c>
      <c r="M22" s="13" t="s">
        <v>23</v>
      </c>
      <c r="N22" s="14"/>
    </row>
    <row r="23" ht="15.75" customHeight="1">
      <c r="A23" s="6" t="s">
        <v>169</v>
      </c>
      <c r="B23" s="6"/>
      <c r="C23" s="7" t="s">
        <v>170</v>
      </c>
      <c r="D23" s="8" t="s">
        <v>15</v>
      </c>
      <c r="E23" s="18"/>
      <c r="F23" s="12" t="s">
        <v>171</v>
      </c>
      <c r="G23" s="7"/>
      <c r="H23" s="7" t="s">
        <v>172</v>
      </c>
      <c r="I23" s="12" t="s">
        <v>173</v>
      </c>
      <c r="J23" s="11">
        <v>45280.0</v>
      </c>
      <c r="K23" s="12" t="s">
        <v>21</v>
      </c>
      <c r="L23" s="10" t="s">
        <v>174</v>
      </c>
      <c r="M23" s="13" t="s">
        <v>175</v>
      </c>
      <c r="N23" s="14"/>
    </row>
    <row r="24" ht="15.75" customHeight="1">
      <c r="A24" s="6" t="s">
        <v>176</v>
      </c>
      <c r="B24" s="6" t="s">
        <v>177</v>
      </c>
      <c r="C24" s="6" t="s">
        <v>178</v>
      </c>
      <c r="D24" s="8" t="s">
        <v>15</v>
      </c>
      <c r="E24" s="22" t="s">
        <v>69</v>
      </c>
      <c r="F24" s="12" t="s">
        <v>179</v>
      </c>
      <c r="G24" s="7" t="s">
        <v>180</v>
      </c>
      <c r="H24" s="7" t="s">
        <v>181</v>
      </c>
      <c r="I24" s="12" t="s">
        <v>182</v>
      </c>
      <c r="J24" s="11">
        <v>45280.0</v>
      </c>
      <c r="K24" s="12" t="s">
        <v>21</v>
      </c>
      <c r="L24" s="10" t="s">
        <v>183</v>
      </c>
      <c r="M24" s="13" t="s">
        <v>23</v>
      </c>
      <c r="N24" s="14"/>
    </row>
    <row r="25" ht="15.75" customHeight="1">
      <c r="A25" s="6" t="s">
        <v>184</v>
      </c>
      <c r="B25" s="6"/>
      <c r="C25" s="7" t="s">
        <v>185</v>
      </c>
      <c r="D25" s="8" t="s">
        <v>27</v>
      </c>
      <c r="E25" s="21"/>
      <c r="F25" s="12" t="s">
        <v>186</v>
      </c>
      <c r="G25" s="7" t="s">
        <v>187</v>
      </c>
      <c r="H25" s="7" t="s">
        <v>188</v>
      </c>
      <c r="I25" s="27" t="s">
        <v>189</v>
      </c>
      <c r="J25" s="11">
        <v>45280.0</v>
      </c>
      <c r="K25" s="27" t="s">
        <v>21</v>
      </c>
      <c r="L25" s="28" t="s">
        <v>190</v>
      </c>
      <c r="M25" s="13" t="s">
        <v>23</v>
      </c>
      <c r="N25" s="29"/>
    </row>
    <row r="26" ht="15.75" customHeight="1">
      <c r="A26" s="6" t="s">
        <v>191</v>
      </c>
      <c r="B26" s="6"/>
      <c r="C26" s="7" t="s">
        <v>192</v>
      </c>
      <c r="D26" s="8" t="s">
        <v>27</v>
      </c>
      <c r="E26" s="21"/>
      <c r="F26" s="12" t="s">
        <v>193</v>
      </c>
      <c r="G26" s="10" t="s">
        <v>194</v>
      </c>
      <c r="H26" s="7" t="s">
        <v>195</v>
      </c>
      <c r="I26" s="27" t="s">
        <v>189</v>
      </c>
      <c r="J26" s="30">
        <v>45280.0</v>
      </c>
      <c r="K26" s="27" t="s">
        <v>21</v>
      </c>
      <c r="L26" s="28" t="s">
        <v>196</v>
      </c>
      <c r="M26" s="13" t="s">
        <v>23</v>
      </c>
      <c r="N26" s="29"/>
    </row>
    <row r="27" ht="87.0" customHeight="1">
      <c r="A27" s="6" t="s">
        <v>197</v>
      </c>
      <c r="B27" s="6"/>
      <c r="C27" s="6" t="s">
        <v>198</v>
      </c>
      <c r="D27" s="8" t="s">
        <v>15</v>
      </c>
      <c r="E27" s="21"/>
      <c r="F27" s="12" t="s">
        <v>199</v>
      </c>
      <c r="G27" s="10" t="s">
        <v>200</v>
      </c>
      <c r="H27" s="7" t="s">
        <v>201</v>
      </c>
      <c r="I27" s="27" t="s">
        <v>202</v>
      </c>
      <c r="J27" s="30">
        <v>45280.0</v>
      </c>
      <c r="K27" s="27" t="s">
        <v>21</v>
      </c>
      <c r="L27" s="28" t="s">
        <v>203</v>
      </c>
      <c r="M27" s="13" t="s">
        <v>23</v>
      </c>
      <c r="N27" s="29"/>
    </row>
    <row r="28" ht="15.75" customHeight="1">
      <c r="A28" s="6" t="s">
        <v>204</v>
      </c>
      <c r="B28" s="6"/>
      <c r="C28" s="12" t="s">
        <v>205</v>
      </c>
      <c r="D28" s="13" t="s">
        <v>27</v>
      </c>
      <c r="E28" s="21"/>
      <c r="F28" s="12" t="s">
        <v>199</v>
      </c>
      <c r="G28" s="10" t="s">
        <v>206</v>
      </c>
      <c r="H28" s="10" t="s">
        <v>207</v>
      </c>
      <c r="I28" s="28" t="s">
        <v>208</v>
      </c>
      <c r="J28" s="30">
        <v>45280.0</v>
      </c>
      <c r="K28" s="27" t="s">
        <v>21</v>
      </c>
      <c r="L28" s="28" t="s">
        <v>209</v>
      </c>
      <c r="M28" s="13" t="s">
        <v>210</v>
      </c>
      <c r="N28" s="31" t="s">
        <v>211</v>
      </c>
    </row>
    <row r="29" ht="15.75" customHeight="1">
      <c r="A29" s="6" t="s">
        <v>212</v>
      </c>
      <c r="B29" s="6"/>
      <c r="C29" s="6" t="s">
        <v>213</v>
      </c>
      <c r="D29" s="8" t="s">
        <v>15</v>
      </c>
      <c r="E29" s="18"/>
      <c r="F29" s="12" t="s">
        <v>214</v>
      </c>
      <c r="G29" s="7"/>
      <c r="H29" s="7" t="s">
        <v>215</v>
      </c>
      <c r="I29" s="27" t="s">
        <v>216</v>
      </c>
      <c r="J29" s="30">
        <v>45280.0</v>
      </c>
      <c r="K29" s="27" t="s">
        <v>21</v>
      </c>
      <c r="L29" s="28" t="s">
        <v>217</v>
      </c>
      <c r="M29" s="13" t="s">
        <v>23</v>
      </c>
      <c r="N29" s="29"/>
    </row>
    <row r="30" ht="15.75" customHeight="1">
      <c r="A30" s="6" t="s">
        <v>218</v>
      </c>
      <c r="B30" s="6" t="s">
        <v>219</v>
      </c>
      <c r="C30" s="7" t="s">
        <v>220</v>
      </c>
      <c r="D30" s="8" t="s">
        <v>15</v>
      </c>
      <c r="E30" s="32" t="s">
        <v>221</v>
      </c>
      <c r="F30" s="12" t="s">
        <v>222</v>
      </c>
      <c r="G30" s="7" t="s">
        <v>223</v>
      </c>
      <c r="H30" s="10" t="s">
        <v>220</v>
      </c>
      <c r="I30" s="27" t="s">
        <v>224</v>
      </c>
      <c r="J30" s="30">
        <v>45280.0</v>
      </c>
      <c r="K30" s="27" t="s">
        <v>21</v>
      </c>
      <c r="L30" s="28" t="s">
        <v>225</v>
      </c>
      <c r="M30" s="13" t="s">
        <v>23</v>
      </c>
      <c r="N30" s="29"/>
    </row>
    <row r="31" ht="15.75" customHeight="1">
      <c r="A31" s="6" t="s">
        <v>226</v>
      </c>
      <c r="B31" s="6"/>
      <c r="C31" s="7" t="s">
        <v>227</v>
      </c>
      <c r="D31" s="8" t="s">
        <v>27</v>
      </c>
      <c r="E31" s="21"/>
      <c r="F31" s="12" t="s">
        <v>228</v>
      </c>
      <c r="G31" s="7" t="s">
        <v>229</v>
      </c>
      <c r="H31" s="10" t="s">
        <v>230</v>
      </c>
      <c r="I31" s="27" t="s">
        <v>231</v>
      </c>
      <c r="J31" s="30">
        <v>45280.0</v>
      </c>
      <c r="K31" s="27" t="s">
        <v>21</v>
      </c>
      <c r="L31" s="28" t="s">
        <v>232</v>
      </c>
      <c r="M31" s="13" t="s">
        <v>210</v>
      </c>
      <c r="N31" s="31" t="s">
        <v>233</v>
      </c>
    </row>
    <row r="32" ht="15.75" customHeight="1">
      <c r="A32" s="6" t="s">
        <v>234</v>
      </c>
      <c r="B32" s="6"/>
      <c r="C32" s="7" t="s">
        <v>235</v>
      </c>
      <c r="D32" s="8" t="s">
        <v>27</v>
      </c>
      <c r="E32" s="21"/>
      <c r="F32" s="12" t="s">
        <v>236</v>
      </c>
      <c r="G32" s="7" t="s">
        <v>237</v>
      </c>
      <c r="H32" s="10" t="s">
        <v>238</v>
      </c>
      <c r="I32" s="27" t="s">
        <v>231</v>
      </c>
      <c r="J32" s="30">
        <v>45280.0</v>
      </c>
      <c r="K32" s="27" t="s">
        <v>21</v>
      </c>
      <c r="L32" s="28" t="s">
        <v>239</v>
      </c>
      <c r="M32" s="13" t="s">
        <v>23</v>
      </c>
      <c r="N32" s="29"/>
    </row>
    <row r="33" ht="15.75" customHeight="1">
      <c r="A33" s="6" t="s">
        <v>240</v>
      </c>
      <c r="B33" s="6"/>
      <c r="C33" s="7" t="s">
        <v>241</v>
      </c>
      <c r="D33" s="8" t="s">
        <v>27</v>
      </c>
      <c r="E33" s="18"/>
      <c r="F33" s="12" t="s">
        <v>242</v>
      </c>
      <c r="G33" s="7" t="s">
        <v>243</v>
      </c>
      <c r="H33" s="10" t="s">
        <v>244</v>
      </c>
      <c r="I33" s="27" t="s">
        <v>245</v>
      </c>
      <c r="J33" s="30">
        <v>45280.0</v>
      </c>
      <c r="K33" s="27" t="s">
        <v>21</v>
      </c>
      <c r="L33" s="28" t="s">
        <v>246</v>
      </c>
      <c r="M33" s="13" t="s">
        <v>23</v>
      </c>
      <c r="N33" s="29"/>
    </row>
    <row r="34" ht="15.75" customHeight="1">
      <c r="A34" s="6" t="s">
        <v>247</v>
      </c>
      <c r="B34" s="6" t="s">
        <v>248</v>
      </c>
      <c r="C34" s="7" t="s">
        <v>249</v>
      </c>
      <c r="D34" s="8" t="s">
        <v>15</v>
      </c>
      <c r="E34" s="32" t="s">
        <v>221</v>
      </c>
      <c r="F34" s="12" t="s">
        <v>250</v>
      </c>
      <c r="G34" s="7"/>
      <c r="H34" s="10" t="s">
        <v>249</v>
      </c>
      <c r="I34" s="27" t="s">
        <v>251</v>
      </c>
      <c r="J34" s="30">
        <v>45280.0</v>
      </c>
      <c r="K34" s="27" t="s">
        <v>21</v>
      </c>
      <c r="L34" s="28" t="s">
        <v>252</v>
      </c>
      <c r="M34" s="13" t="s">
        <v>23</v>
      </c>
      <c r="N34" s="29"/>
    </row>
    <row r="35" ht="15.75" customHeight="1">
      <c r="A35" s="6" t="s">
        <v>253</v>
      </c>
      <c r="B35" s="6"/>
      <c r="C35" s="7" t="s">
        <v>254</v>
      </c>
      <c r="D35" s="8" t="s">
        <v>27</v>
      </c>
      <c r="E35" s="18"/>
      <c r="F35" s="12" t="s">
        <v>255</v>
      </c>
      <c r="G35" s="7"/>
      <c r="H35" s="10" t="s">
        <v>256</v>
      </c>
      <c r="I35" s="27" t="s">
        <v>257</v>
      </c>
      <c r="J35" s="30">
        <v>45280.0</v>
      </c>
      <c r="K35" s="27" t="s">
        <v>21</v>
      </c>
      <c r="L35" s="28" t="s">
        <v>258</v>
      </c>
      <c r="M35" s="13" t="s">
        <v>33</v>
      </c>
      <c r="N35" s="31" t="s">
        <v>259</v>
      </c>
    </row>
    <row r="36" ht="15.75" customHeight="1">
      <c r="A36" s="6" t="s">
        <v>260</v>
      </c>
      <c r="B36" s="6" t="s">
        <v>261</v>
      </c>
      <c r="C36" s="7" t="s">
        <v>262</v>
      </c>
      <c r="D36" s="8" t="s">
        <v>15</v>
      </c>
      <c r="E36" s="33" t="s">
        <v>263</v>
      </c>
      <c r="F36" s="12"/>
      <c r="G36" s="7"/>
      <c r="H36" s="10" t="s">
        <v>264</v>
      </c>
      <c r="I36" s="27" t="s">
        <v>265</v>
      </c>
      <c r="J36" s="30">
        <v>45280.0</v>
      </c>
      <c r="K36" s="27" t="s">
        <v>21</v>
      </c>
      <c r="L36" s="28" t="s">
        <v>266</v>
      </c>
      <c r="M36" s="13" t="s">
        <v>33</v>
      </c>
      <c r="N36" s="31" t="s">
        <v>267</v>
      </c>
    </row>
    <row r="37" ht="15.75" customHeight="1">
      <c r="A37" s="6" t="s">
        <v>268</v>
      </c>
      <c r="B37" s="27" t="s">
        <v>269</v>
      </c>
      <c r="C37" s="10" t="s">
        <v>270</v>
      </c>
      <c r="D37" s="13" t="s">
        <v>27</v>
      </c>
      <c r="E37" s="33" t="s">
        <v>221</v>
      </c>
      <c r="F37" s="12" t="s">
        <v>271</v>
      </c>
      <c r="G37" s="10" t="s">
        <v>272</v>
      </c>
      <c r="H37" s="10" t="s">
        <v>273</v>
      </c>
      <c r="I37" s="27" t="s">
        <v>274</v>
      </c>
      <c r="J37" s="30">
        <v>45280.0</v>
      </c>
      <c r="K37" s="27" t="s">
        <v>21</v>
      </c>
      <c r="L37" s="28" t="s">
        <v>275</v>
      </c>
      <c r="M37" s="13" t="s">
        <v>33</v>
      </c>
      <c r="N37" s="31" t="s">
        <v>276</v>
      </c>
    </row>
    <row r="38" ht="15.75" customHeight="1">
      <c r="C38" s="34"/>
      <c r="D38" s="35"/>
      <c r="E38" s="36"/>
      <c r="G38" s="34"/>
      <c r="H38" s="34"/>
      <c r="M38" s="35"/>
      <c r="N38" s="29"/>
    </row>
    <row r="39" ht="15.75" customHeight="1">
      <c r="C39" s="34"/>
      <c r="D39" s="35"/>
      <c r="E39" s="37"/>
      <c r="G39" s="34"/>
      <c r="H39" s="34"/>
      <c r="M39" s="35"/>
      <c r="N39" s="29"/>
    </row>
    <row r="40" ht="15.75" customHeight="1">
      <c r="C40" s="34"/>
      <c r="D40" s="35"/>
      <c r="E40" s="37"/>
      <c r="G40" s="34"/>
      <c r="H40" s="34"/>
      <c r="M40" s="35"/>
      <c r="N40" s="29"/>
    </row>
    <row r="41" ht="15.75" customHeight="1">
      <c r="C41" s="34"/>
      <c r="D41" s="35"/>
      <c r="E41" s="37"/>
      <c r="G41" s="34"/>
      <c r="H41" s="34"/>
      <c r="M41" s="35"/>
      <c r="N41" s="29"/>
    </row>
    <row r="42" ht="15.75" customHeight="1">
      <c r="C42" s="34"/>
      <c r="D42" s="35"/>
      <c r="E42" s="37"/>
      <c r="G42" s="34"/>
      <c r="H42" s="34"/>
      <c r="M42" s="35"/>
      <c r="N42" s="29"/>
    </row>
    <row r="43" ht="15.75" customHeight="1">
      <c r="C43" s="34"/>
      <c r="D43" s="35"/>
      <c r="E43" s="37"/>
      <c r="G43" s="34"/>
      <c r="H43" s="34"/>
      <c r="M43" s="35"/>
      <c r="N43" s="29"/>
    </row>
    <row r="44" ht="15.75" customHeight="1">
      <c r="C44" s="34"/>
      <c r="D44" s="35"/>
      <c r="E44" s="37"/>
      <c r="G44" s="34"/>
      <c r="H44" s="34"/>
      <c r="M44" s="35"/>
      <c r="N44" s="29"/>
    </row>
    <row r="45" ht="15.75" customHeight="1">
      <c r="C45" s="34"/>
      <c r="D45" s="35"/>
      <c r="E45" s="37"/>
      <c r="G45" s="34"/>
      <c r="H45" s="34"/>
      <c r="M45" s="35"/>
      <c r="N45" s="29"/>
    </row>
    <row r="46" ht="15.75" customHeight="1">
      <c r="C46" s="34"/>
      <c r="D46" s="35"/>
      <c r="E46" s="37"/>
      <c r="G46" s="34"/>
      <c r="H46" s="34"/>
      <c r="M46" s="35"/>
      <c r="N46" s="29"/>
    </row>
    <row r="47" ht="15.75" customHeight="1">
      <c r="C47" s="34"/>
      <c r="D47" s="35"/>
      <c r="E47" s="37"/>
      <c r="G47" s="34"/>
      <c r="H47" s="34"/>
      <c r="M47" s="35"/>
      <c r="N47" s="29"/>
    </row>
    <row r="48" ht="15.75" customHeight="1">
      <c r="C48" s="34"/>
      <c r="D48" s="35"/>
      <c r="E48" s="37"/>
      <c r="G48" s="34"/>
      <c r="H48" s="34"/>
      <c r="M48" s="35"/>
      <c r="N48" s="29"/>
    </row>
    <row r="49" ht="15.75" customHeight="1">
      <c r="C49" s="34"/>
      <c r="D49" s="35"/>
      <c r="E49" s="37"/>
      <c r="G49" s="34"/>
      <c r="H49" s="34"/>
      <c r="M49" s="35"/>
      <c r="N49" s="29"/>
    </row>
    <row r="50" ht="15.75" customHeight="1">
      <c r="C50" s="34"/>
      <c r="D50" s="35"/>
      <c r="E50" s="37"/>
      <c r="G50" s="34"/>
      <c r="H50" s="34"/>
      <c r="M50" s="35"/>
      <c r="N50" s="29"/>
    </row>
    <row r="51" ht="15.75" customHeight="1">
      <c r="C51" s="34"/>
      <c r="D51" s="35"/>
      <c r="E51" s="37"/>
      <c r="G51" s="34"/>
      <c r="H51" s="34"/>
      <c r="M51" s="35"/>
      <c r="N51" s="29"/>
    </row>
    <row r="52" ht="15.75" customHeight="1">
      <c r="C52" s="34"/>
      <c r="D52" s="35"/>
      <c r="E52" s="37"/>
      <c r="G52" s="34"/>
      <c r="H52" s="34"/>
      <c r="M52" s="35"/>
      <c r="N52" s="29"/>
    </row>
    <row r="53" ht="15.75" customHeight="1">
      <c r="C53" s="34"/>
      <c r="D53" s="35"/>
      <c r="E53" s="37"/>
      <c r="G53" s="34"/>
      <c r="H53" s="34"/>
      <c r="M53" s="35"/>
      <c r="N53" s="29"/>
    </row>
    <row r="54" ht="15.75" customHeight="1">
      <c r="C54" s="34"/>
      <c r="D54" s="35"/>
      <c r="E54" s="37"/>
      <c r="G54" s="34"/>
      <c r="H54" s="34"/>
      <c r="M54" s="35"/>
      <c r="N54" s="29"/>
    </row>
    <row r="55" ht="15.75" customHeight="1">
      <c r="C55" s="34"/>
      <c r="D55" s="35"/>
      <c r="E55" s="37"/>
      <c r="G55" s="34"/>
      <c r="H55" s="34"/>
      <c r="M55" s="35"/>
      <c r="N55" s="29"/>
    </row>
    <row r="56" ht="15.75" customHeight="1">
      <c r="C56" s="34"/>
      <c r="D56" s="35"/>
      <c r="E56" s="37"/>
      <c r="G56" s="34"/>
      <c r="H56" s="34"/>
      <c r="M56" s="35"/>
      <c r="N56" s="29"/>
    </row>
    <row r="57" ht="15.75" customHeight="1">
      <c r="C57" s="34"/>
      <c r="D57" s="35"/>
      <c r="E57" s="37"/>
      <c r="G57" s="34"/>
      <c r="H57" s="34"/>
      <c r="M57" s="35"/>
      <c r="N57" s="29"/>
    </row>
    <row r="58" ht="15.75" customHeight="1">
      <c r="C58" s="34"/>
      <c r="D58" s="35"/>
      <c r="E58" s="37"/>
      <c r="G58" s="34"/>
      <c r="H58" s="34"/>
      <c r="M58" s="35"/>
      <c r="N58" s="29"/>
    </row>
    <row r="59" ht="15.75" customHeight="1">
      <c r="C59" s="34"/>
      <c r="D59" s="35"/>
      <c r="E59" s="37"/>
      <c r="G59" s="34"/>
      <c r="H59" s="34"/>
      <c r="M59" s="35"/>
      <c r="N59" s="29"/>
    </row>
    <row r="60" ht="15.75" customHeight="1">
      <c r="C60" s="34"/>
      <c r="D60" s="35"/>
      <c r="E60" s="37"/>
      <c r="G60" s="34"/>
      <c r="H60" s="34"/>
      <c r="M60" s="35"/>
      <c r="N60" s="29"/>
    </row>
    <row r="61" ht="15.75" customHeight="1">
      <c r="C61" s="34"/>
      <c r="D61" s="35"/>
      <c r="E61" s="37"/>
      <c r="G61" s="34"/>
      <c r="H61" s="34"/>
      <c r="M61" s="35"/>
      <c r="N61" s="29"/>
    </row>
    <row r="62" ht="15.75" customHeight="1">
      <c r="C62" s="34"/>
      <c r="D62" s="35"/>
      <c r="E62" s="37"/>
      <c r="G62" s="34"/>
      <c r="H62" s="34"/>
      <c r="M62" s="35"/>
      <c r="N62" s="29"/>
    </row>
    <row r="63" ht="15.75" customHeight="1">
      <c r="C63" s="34"/>
      <c r="D63" s="35"/>
      <c r="E63" s="37"/>
      <c r="G63" s="34"/>
      <c r="H63" s="34"/>
      <c r="M63" s="35"/>
      <c r="N63" s="29"/>
    </row>
    <row r="64" ht="15.75" customHeight="1">
      <c r="C64" s="34"/>
      <c r="D64" s="35"/>
      <c r="E64" s="37"/>
      <c r="G64" s="34"/>
      <c r="H64" s="34"/>
      <c r="M64" s="35"/>
      <c r="N64" s="29"/>
    </row>
    <row r="65" ht="15.75" customHeight="1">
      <c r="C65" s="34"/>
      <c r="D65" s="35"/>
      <c r="E65" s="37"/>
      <c r="G65" s="34"/>
      <c r="H65" s="34"/>
      <c r="M65" s="35"/>
      <c r="N65" s="29"/>
    </row>
    <row r="66" ht="15.75" customHeight="1">
      <c r="C66" s="34"/>
      <c r="D66" s="35"/>
      <c r="E66" s="37"/>
      <c r="G66" s="34"/>
      <c r="H66" s="34"/>
      <c r="M66" s="35"/>
      <c r="N66" s="29"/>
    </row>
    <row r="67" ht="15.75" customHeight="1">
      <c r="C67" s="34"/>
      <c r="D67" s="35"/>
      <c r="E67" s="37"/>
      <c r="G67" s="34"/>
      <c r="H67" s="34"/>
      <c r="M67" s="35"/>
      <c r="N67" s="29"/>
    </row>
    <row r="68" ht="15.75" customHeight="1">
      <c r="C68" s="34"/>
      <c r="D68" s="35"/>
      <c r="E68" s="37"/>
      <c r="G68" s="34"/>
      <c r="H68" s="34"/>
      <c r="M68" s="35"/>
      <c r="N68" s="29"/>
    </row>
    <row r="69" ht="15.75" customHeight="1">
      <c r="C69" s="34"/>
      <c r="D69" s="35"/>
      <c r="E69" s="37"/>
      <c r="G69" s="34"/>
      <c r="H69" s="34"/>
      <c r="M69" s="35"/>
      <c r="N69" s="29"/>
    </row>
    <row r="70" ht="15.75" customHeight="1">
      <c r="C70" s="34"/>
      <c r="D70" s="35"/>
      <c r="E70" s="37"/>
      <c r="G70" s="34"/>
      <c r="H70" s="34"/>
      <c r="M70" s="35"/>
      <c r="N70" s="29"/>
    </row>
    <row r="71" ht="15.75" customHeight="1">
      <c r="C71" s="34"/>
      <c r="D71" s="35"/>
      <c r="E71" s="37"/>
      <c r="G71" s="34"/>
      <c r="H71" s="34"/>
      <c r="M71" s="35"/>
      <c r="N71" s="29"/>
    </row>
    <row r="72" ht="15.75" customHeight="1">
      <c r="C72" s="34"/>
      <c r="D72" s="35"/>
      <c r="E72" s="37"/>
      <c r="G72" s="34"/>
      <c r="H72" s="34"/>
      <c r="M72" s="35"/>
      <c r="N72" s="29"/>
    </row>
    <row r="73" ht="15.75" customHeight="1">
      <c r="C73" s="34"/>
      <c r="D73" s="35"/>
      <c r="E73" s="37"/>
      <c r="G73" s="34"/>
      <c r="H73" s="34"/>
      <c r="M73" s="35"/>
      <c r="N73" s="29"/>
    </row>
    <row r="74" ht="15.75" customHeight="1">
      <c r="C74" s="34"/>
      <c r="D74" s="35"/>
      <c r="E74" s="37"/>
      <c r="G74" s="34"/>
      <c r="H74" s="34"/>
      <c r="M74" s="35"/>
      <c r="N74" s="29"/>
    </row>
    <row r="75" ht="15.75" customHeight="1">
      <c r="C75" s="34"/>
      <c r="D75" s="35"/>
      <c r="E75" s="37"/>
      <c r="G75" s="34"/>
      <c r="H75" s="34"/>
      <c r="M75" s="35"/>
      <c r="N75" s="29"/>
    </row>
    <row r="76" ht="15.75" customHeight="1">
      <c r="C76" s="34"/>
      <c r="D76" s="35"/>
      <c r="E76" s="37"/>
      <c r="G76" s="34"/>
      <c r="H76" s="34"/>
      <c r="M76" s="35"/>
      <c r="N76" s="29"/>
    </row>
    <row r="77" ht="15.75" customHeight="1">
      <c r="C77" s="34"/>
      <c r="D77" s="35"/>
      <c r="E77" s="37"/>
      <c r="G77" s="34"/>
      <c r="H77" s="34"/>
      <c r="M77" s="35"/>
      <c r="N77" s="29"/>
    </row>
    <row r="78" ht="15.75" customHeight="1">
      <c r="C78" s="34"/>
      <c r="D78" s="35"/>
      <c r="E78" s="37"/>
      <c r="G78" s="34"/>
      <c r="H78" s="34"/>
      <c r="M78" s="35"/>
      <c r="N78" s="29"/>
    </row>
    <row r="79" ht="15.75" customHeight="1">
      <c r="C79" s="34"/>
      <c r="D79" s="35"/>
      <c r="E79" s="37"/>
      <c r="G79" s="34"/>
      <c r="H79" s="34"/>
      <c r="M79" s="35"/>
      <c r="N79" s="29"/>
    </row>
    <row r="80" ht="15.75" customHeight="1">
      <c r="C80" s="34"/>
      <c r="D80" s="35"/>
      <c r="E80" s="37"/>
      <c r="G80" s="34"/>
      <c r="H80" s="34"/>
      <c r="M80" s="35"/>
      <c r="N80" s="29"/>
    </row>
    <row r="81" ht="15.75" customHeight="1">
      <c r="C81" s="34"/>
      <c r="D81" s="35"/>
      <c r="E81" s="37"/>
      <c r="G81" s="34"/>
      <c r="H81" s="34"/>
      <c r="M81" s="35"/>
      <c r="N81" s="29"/>
    </row>
    <row r="82" ht="15.75" customHeight="1">
      <c r="C82" s="34"/>
      <c r="D82" s="35"/>
      <c r="E82" s="37"/>
      <c r="G82" s="34"/>
      <c r="H82" s="34"/>
      <c r="M82" s="35"/>
      <c r="N82" s="29"/>
    </row>
    <row r="83" ht="15.75" customHeight="1">
      <c r="C83" s="34"/>
      <c r="D83" s="35"/>
      <c r="E83" s="37"/>
      <c r="G83" s="34"/>
      <c r="H83" s="34"/>
      <c r="M83" s="35"/>
      <c r="N83" s="29"/>
    </row>
    <row r="84" ht="15.75" customHeight="1">
      <c r="C84" s="34"/>
      <c r="D84" s="35"/>
      <c r="E84" s="37"/>
      <c r="G84" s="34"/>
      <c r="H84" s="34"/>
      <c r="M84" s="35"/>
      <c r="N84" s="29"/>
    </row>
    <row r="85" ht="15.75" customHeight="1">
      <c r="C85" s="34"/>
      <c r="D85" s="35"/>
      <c r="E85" s="37"/>
      <c r="G85" s="34"/>
      <c r="H85" s="34"/>
      <c r="M85" s="35"/>
      <c r="N85" s="29"/>
    </row>
    <row r="86" ht="15.75" customHeight="1">
      <c r="C86" s="34"/>
      <c r="D86" s="35"/>
      <c r="E86" s="37"/>
      <c r="G86" s="34"/>
      <c r="H86" s="34"/>
      <c r="M86" s="35"/>
      <c r="N86" s="29"/>
    </row>
    <row r="87" ht="15.75" customHeight="1">
      <c r="C87" s="34"/>
      <c r="D87" s="35"/>
      <c r="E87" s="37"/>
      <c r="G87" s="34"/>
      <c r="H87" s="34"/>
      <c r="M87" s="35"/>
      <c r="N87" s="29"/>
    </row>
    <row r="88" ht="15.75" customHeight="1">
      <c r="C88" s="34"/>
      <c r="D88" s="35"/>
      <c r="E88" s="37"/>
      <c r="G88" s="34"/>
      <c r="H88" s="34"/>
      <c r="M88" s="35"/>
      <c r="N88" s="29"/>
    </row>
    <row r="89" ht="15.75" customHeight="1">
      <c r="C89" s="34"/>
      <c r="D89" s="35"/>
      <c r="E89" s="37"/>
      <c r="G89" s="34"/>
      <c r="H89" s="34"/>
      <c r="M89" s="35"/>
      <c r="N89" s="29"/>
    </row>
    <row r="90" ht="15.75" customHeight="1">
      <c r="C90" s="34"/>
      <c r="D90" s="35"/>
      <c r="E90" s="37"/>
      <c r="G90" s="34"/>
      <c r="H90" s="34"/>
      <c r="M90" s="35"/>
      <c r="N90" s="29"/>
    </row>
    <row r="91" ht="15.75" customHeight="1">
      <c r="C91" s="34"/>
      <c r="D91" s="35"/>
      <c r="E91" s="37"/>
      <c r="G91" s="34"/>
      <c r="H91" s="34"/>
      <c r="M91" s="35"/>
      <c r="N91" s="29"/>
    </row>
    <row r="92" ht="15.75" customHeight="1">
      <c r="C92" s="34"/>
      <c r="D92" s="35"/>
      <c r="E92" s="37"/>
      <c r="G92" s="34"/>
      <c r="H92" s="34"/>
      <c r="M92" s="35"/>
      <c r="N92" s="29"/>
    </row>
    <row r="93" ht="15.75" customHeight="1">
      <c r="C93" s="34"/>
      <c r="D93" s="35"/>
      <c r="E93" s="37"/>
      <c r="G93" s="34"/>
      <c r="H93" s="34"/>
      <c r="M93" s="35"/>
      <c r="N93" s="29"/>
    </row>
    <row r="94" ht="15.75" customHeight="1">
      <c r="C94" s="34"/>
      <c r="D94" s="35"/>
      <c r="E94" s="37"/>
      <c r="G94" s="34"/>
      <c r="H94" s="34"/>
      <c r="M94" s="35"/>
      <c r="N94" s="29"/>
    </row>
    <row r="95" ht="15.75" customHeight="1">
      <c r="C95" s="34"/>
      <c r="D95" s="35"/>
      <c r="E95" s="37"/>
      <c r="G95" s="34"/>
      <c r="H95" s="34"/>
      <c r="M95" s="35"/>
      <c r="N95" s="29"/>
    </row>
    <row r="96" ht="15.75" customHeight="1">
      <c r="C96" s="34"/>
      <c r="D96" s="35"/>
      <c r="E96" s="37"/>
      <c r="G96" s="34"/>
      <c r="H96" s="34"/>
      <c r="M96" s="35"/>
      <c r="N96" s="29"/>
    </row>
    <row r="97" ht="15.75" customHeight="1">
      <c r="C97" s="34"/>
      <c r="D97" s="35"/>
      <c r="E97" s="37"/>
      <c r="G97" s="34"/>
      <c r="H97" s="34"/>
      <c r="M97" s="35"/>
      <c r="N97" s="29"/>
    </row>
    <row r="98" ht="15.75" customHeight="1">
      <c r="C98" s="34"/>
      <c r="D98" s="35"/>
      <c r="E98" s="37"/>
      <c r="G98" s="34"/>
      <c r="H98" s="34"/>
      <c r="M98" s="35"/>
      <c r="N98" s="29"/>
    </row>
    <row r="99" ht="15.75" customHeight="1">
      <c r="C99" s="34"/>
      <c r="D99" s="35"/>
      <c r="E99" s="37"/>
      <c r="G99" s="34"/>
      <c r="H99" s="34"/>
      <c r="M99" s="35"/>
      <c r="N99" s="29"/>
    </row>
    <row r="100" ht="15.75" customHeight="1">
      <c r="C100" s="34"/>
      <c r="D100" s="35"/>
      <c r="E100" s="37"/>
      <c r="G100" s="34"/>
      <c r="H100" s="34"/>
      <c r="M100" s="35"/>
      <c r="N100" s="29"/>
    </row>
    <row r="101" ht="15.75" customHeight="1">
      <c r="C101" s="34"/>
      <c r="D101" s="35"/>
      <c r="E101" s="37"/>
      <c r="G101" s="34"/>
      <c r="H101" s="34"/>
      <c r="M101" s="35"/>
      <c r="N101" s="29"/>
    </row>
    <row r="102" ht="15.75" customHeight="1">
      <c r="C102" s="34"/>
      <c r="D102" s="35"/>
      <c r="E102" s="37"/>
      <c r="G102" s="34"/>
      <c r="H102" s="34"/>
      <c r="M102" s="35"/>
      <c r="N102" s="29"/>
    </row>
    <row r="103" ht="15.75" customHeight="1">
      <c r="C103" s="34"/>
      <c r="D103" s="35"/>
      <c r="E103" s="37"/>
      <c r="G103" s="34"/>
      <c r="H103" s="34"/>
      <c r="M103" s="35"/>
      <c r="N103" s="29"/>
    </row>
    <row r="104" ht="15.75" customHeight="1">
      <c r="C104" s="34"/>
      <c r="D104" s="35"/>
      <c r="E104" s="37"/>
      <c r="G104" s="34"/>
      <c r="H104" s="34"/>
      <c r="M104" s="35"/>
      <c r="N104" s="29"/>
    </row>
    <row r="105" ht="15.75" customHeight="1">
      <c r="C105" s="34"/>
      <c r="D105" s="35"/>
      <c r="E105" s="37"/>
      <c r="G105" s="34"/>
      <c r="H105" s="34"/>
      <c r="M105" s="35"/>
      <c r="N105" s="29"/>
    </row>
    <row r="106" ht="15.75" customHeight="1">
      <c r="C106" s="34"/>
      <c r="D106" s="35"/>
      <c r="E106" s="37"/>
      <c r="G106" s="34"/>
      <c r="H106" s="34"/>
      <c r="M106" s="35"/>
      <c r="N106" s="29"/>
    </row>
    <row r="107" ht="15.75" customHeight="1">
      <c r="C107" s="34"/>
      <c r="D107" s="35"/>
      <c r="E107" s="37"/>
      <c r="G107" s="34"/>
      <c r="H107" s="34"/>
      <c r="M107" s="35"/>
      <c r="N107" s="29"/>
    </row>
    <row r="108" ht="15.75" customHeight="1">
      <c r="C108" s="34"/>
      <c r="D108" s="35"/>
      <c r="E108" s="37"/>
      <c r="G108" s="34"/>
      <c r="H108" s="34"/>
      <c r="M108" s="35"/>
      <c r="N108" s="29"/>
    </row>
    <row r="109" ht="15.75" customHeight="1">
      <c r="C109" s="34"/>
      <c r="D109" s="35"/>
      <c r="E109" s="37"/>
      <c r="G109" s="34"/>
      <c r="H109" s="34"/>
      <c r="M109" s="35"/>
      <c r="N109" s="29"/>
    </row>
    <row r="110" ht="15.75" customHeight="1">
      <c r="C110" s="34"/>
      <c r="D110" s="35"/>
      <c r="E110" s="37"/>
      <c r="G110" s="34"/>
      <c r="H110" s="34"/>
      <c r="M110" s="35"/>
      <c r="N110" s="29"/>
    </row>
    <row r="111" ht="15.75" customHeight="1">
      <c r="C111" s="34"/>
      <c r="D111" s="35"/>
      <c r="E111" s="37"/>
      <c r="G111" s="34"/>
      <c r="H111" s="34"/>
      <c r="M111" s="35"/>
      <c r="N111" s="29"/>
    </row>
    <row r="112" ht="15.75" customHeight="1">
      <c r="C112" s="34"/>
      <c r="D112" s="35"/>
      <c r="E112" s="37"/>
      <c r="G112" s="34"/>
      <c r="H112" s="34"/>
      <c r="M112" s="35"/>
      <c r="N112" s="29"/>
    </row>
    <row r="113" ht="15.75" customHeight="1">
      <c r="C113" s="34"/>
      <c r="D113" s="35"/>
      <c r="E113" s="37"/>
      <c r="G113" s="34"/>
      <c r="H113" s="34"/>
      <c r="M113" s="35"/>
      <c r="N113" s="29"/>
    </row>
    <row r="114" ht="15.75" customHeight="1">
      <c r="C114" s="34"/>
      <c r="D114" s="35"/>
      <c r="E114" s="37"/>
      <c r="G114" s="34"/>
      <c r="H114" s="34"/>
      <c r="M114" s="35"/>
      <c r="N114" s="29"/>
    </row>
    <row r="115" ht="15.75" customHeight="1">
      <c r="C115" s="34"/>
      <c r="D115" s="35"/>
      <c r="E115" s="37"/>
      <c r="G115" s="34"/>
      <c r="H115" s="34"/>
      <c r="M115" s="35"/>
      <c r="N115" s="29"/>
    </row>
    <row r="116" ht="15.75" customHeight="1">
      <c r="C116" s="34"/>
      <c r="D116" s="35"/>
      <c r="E116" s="37"/>
      <c r="G116" s="34"/>
      <c r="H116" s="34"/>
      <c r="M116" s="35"/>
      <c r="N116" s="29"/>
    </row>
    <row r="117" ht="15.75" customHeight="1">
      <c r="C117" s="34"/>
      <c r="D117" s="35"/>
      <c r="E117" s="37"/>
      <c r="G117" s="34"/>
      <c r="H117" s="34"/>
      <c r="M117" s="35"/>
      <c r="N117" s="29"/>
    </row>
    <row r="118" ht="15.75" customHeight="1">
      <c r="C118" s="34"/>
      <c r="D118" s="35"/>
      <c r="E118" s="37"/>
      <c r="G118" s="34"/>
      <c r="H118" s="34"/>
      <c r="M118" s="35"/>
      <c r="N118" s="29"/>
    </row>
    <row r="119" ht="15.75" customHeight="1">
      <c r="C119" s="34"/>
      <c r="D119" s="35"/>
      <c r="E119" s="37"/>
      <c r="G119" s="34"/>
      <c r="H119" s="34"/>
      <c r="M119" s="35"/>
      <c r="N119" s="29"/>
    </row>
    <row r="120" ht="15.75" customHeight="1">
      <c r="C120" s="34"/>
      <c r="D120" s="35"/>
      <c r="E120" s="37"/>
      <c r="G120" s="34"/>
      <c r="H120" s="34"/>
      <c r="M120" s="35"/>
      <c r="N120" s="29"/>
    </row>
    <row r="121" ht="15.75" customHeight="1">
      <c r="C121" s="34"/>
      <c r="D121" s="35"/>
      <c r="E121" s="37"/>
      <c r="G121" s="34"/>
      <c r="H121" s="34"/>
      <c r="M121" s="35"/>
      <c r="N121" s="29"/>
    </row>
    <row r="122" ht="15.75" customHeight="1">
      <c r="C122" s="34"/>
      <c r="D122" s="35"/>
      <c r="E122" s="37"/>
      <c r="G122" s="34"/>
      <c r="H122" s="34"/>
      <c r="M122" s="35"/>
      <c r="N122" s="29"/>
    </row>
    <row r="123" ht="15.75" customHeight="1">
      <c r="C123" s="34"/>
      <c r="D123" s="35"/>
      <c r="E123" s="37"/>
      <c r="G123" s="34"/>
      <c r="H123" s="34"/>
      <c r="M123" s="35"/>
      <c r="N123" s="29"/>
    </row>
    <row r="124" ht="15.75" customHeight="1">
      <c r="C124" s="34"/>
      <c r="D124" s="35"/>
      <c r="E124" s="37"/>
      <c r="G124" s="34"/>
      <c r="H124" s="34"/>
      <c r="M124" s="35"/>
      <c r="N124" s="29"/>
    </row>
    <row r="125" ht="15.75" customHeight="1">
      <c r="C125" s="34"/>
      <c r="D125" s="35"/>
      <c r="E125" s="37"/>
      <c r="G125" s="34"/>
      <c r="H125" s="34"/>
      <c r="M125" s="35"/>
      <c r="N125" s="29"/>
    </row>
    <row r="126" ht="15.75" customHeight="1">
      <c r="C126" s="34"/>
      <c r="D126" s="35"/>
      <c r="E126" s="37"/>
      <c r="G126" s="34"/>
      <c r="H126" s="34"/>
      <c r="M126" s="35"/>
      <c r="N126" s="29"/>
    </row>
    <row r="127" ht="15.75" customHeight="1">
      <c r="C127" s="34"/>
      <c r="D127" s="35"/>
      <c r="E127" s="37"/>
      <c r="G127" s="34"/>
      <c r="H127" s="34"/>
      <c r="M127" s="35"/>
      <c r="N127" s="29"/>
    </row>
    <row r="128" ht="15.75" customHeight="1">
      <c r="C128" s="34"/>
      <c r="D128" s="35"/>
      <c r="E128" s="37"/>
      <c r="G128" s="34"/>
      <c r="H128" s="34"/>
      <c r="M128" s="35"/>
      <c r="N128" s="29"/>
    </row>
    <row r="129" ht="15.75" customHeight="1">
      <c r="C129" s="34"/>
      <c r="D129" s="35"/>
      <c r="E129" s="37"/>
      <c r="G129" s="34"/>
      <c r="H129" s="34"/>
      <c r="M129" s="35"/>
      <c r="N129" s="29"/>
    </row>
    <row r="130" ht="15.75" customHeight="1">
      <c r="C130" s="34"/>
      <c r="D130" s="35"/>
      <c r="E130" s="37"/>
      <c r="G130" s="34"/>
      <c r="H130" s="34"/>
      <c r="M130" s="35"/>
      <c r="N130" s="29"/>
    </row>
    <row r="131" ht="15.75" customHeight="1">
      <c r="C131" s="34"/>
      <c r="D131" s="35"/>
      <c r="E131" s="37"/>
      <c r="G131" s="34"/>
      <c r="H131" s="34"/>
      <c r="M131" s="35"/>
      <c r="N131" s="29"/>
    </row>
    <row r="132" ht="15.75" customHeight="1">
      <c r="C132" s="34"/>
      <c r="D132" s="35"/>
      <c r="E132" s="37"/>
      <c r="G132" s="34"/>
      <c r="H132" s="34"/>
      <c r="M132" s="35"/>
      <c r="N132" s="29"/>
    </row>
    <row r="133" ht="15.75" customHeight="1">
      <c r="C133" s="34"/>
      <c r="D133" s="35"/>
      <c r="E133" s="37"/>
      <c r="G133" s="34"/>
      <c r="H133" s="34"/>
      <c r="M133" s="35"/>
      <c r="N133" s="29"/>
    </row>
    <row r="134" ht="15.75" customHeight="1">
      <c r="C134" s="34"/>
      <c r="D134" s="35"/>
      <c r="E134" s="37"/>
      <c r="G134" s="34"/>
      <c r="H134" s="34"/>
      <c r="M134" s="35"/>
      <c r="N134" s="29"/>
    </row>
    <row r="135" ht="15.75" customHeight="1">
      <c r="C135" s="34"/>
      <c r="D135" s="35"/>
      <c r="E135" s="37"/>
      <c r="G135" s="34"/>
      <c r="H135" s="34"/>
      <c r="M135" s="35"/>
      <c r="N135" s="29"/>
    </row>
    <row r="136" ht="15.75" customHeight="1">
      <c r="C136" s="34"/>
      <c r="D136" s="35"/>
      <c r="E136" s="37"/>
      <c r="G136" s="34"/>
      <c r="H136" s="34"/>
      <c r="M136" s="35"/>
      <c r="N136" s="29"/>
    </row>
    <row r="137" ht="15.75" customHeight="1">
      <c r="C137" s="34"/>
      <c r="D137" s="35"/>
      <c r="E137" s="37"/>
      <c r="G137" s="34"/>
      <c r="H137" s="34"/>
      <c r="M137" s="35"/>
      <c r="N137" s="29"/>
    </row>
    <row r="138" ht="15.75" customHeight="1">
      <c r="C138" s="34"/>
      <c r="D138" s="35"/>
      <c r="E138" s="37"/>
      <c r="G138" s="34"/>
      <c r="H138" s="34"/>
      <c r="M138" s="35"/>
      <c r="N138" s="29"/>
    </row>
    <row r="139" ht="15.75" customHeight="1">
      <c r="C139" s="34"/>
      <c r="D139" s="35"/>
      <c r="E139" s="37"/>
      <c r="G139" s="34"/>
      <c r="H139" s="34"/>
      <c r="M139" s="35"/>
      <c r="N139" s="29"/>
    </row>
    <row r="140" ht="15.75" customHeight="1">
      <c r="C140" s="34"/>
      <c r="D140" s="35"/>
      <c r="E140" s="37"/>
      <c r="G140" s="34"/>
      <c r="H140" s="34"/>
      <c r="M140" s="35"/>
      <c r="N140" s="29"/>
    </row>
    <row r="141" ht="15.75" customHeight="1">
      <c r="C141" s="34"/>
      <c r="D141" s="35"/>
      <c r="E141" s="37"/>
      <c r="G141" s="34"/>
      <c r="H141" s="34"/>
      <c r="M141" s="35"/>
      <c r="N141" s="29"/>
    </row>
    <row r="142" ht="15.75" customHeight="1">
      <c r="C142" s="34"/>
      <c r="D142" s="35"/>
      <c r="E142" s="37"/>
      <c r="G142" s="34"/>
      <c r="H142" s="34"/>
      <c r="M142" s="35"/>
      <c r="N142" s="29"/>
    </row>
    <row r="143" ht="15.75" customHeight="1">
      <c r="C143" s="34"/>
      <c r="D143" s="35"/>
      <c r="E143" s="37"/>
      <c r="G143" s="34"/>
      <c r="H143" s="34"/>
      <c r="M143" s="35"/>
      <c r="N143" s="29"/>
    </row>
    <row r="144" ht="15.75" customHeight="1">
      <c r="C144" s="34"/>
      <c r="D144" s="35"/>
      <c r="E144" s="37"/>
      <c r="G144" s="34"/>
      <c r="H144" s="34"/>
      <c r="M144" s="35"/>
      <c r="N144" s="29"/>
    </row>
    <row r="145" ht="15.75" customHeight="1">
      <c r="C145" s="34"/>
      <c r="D145" s="35"/>
      <c r="E145" s="37"/>
      <c r="G145" s="34"/>
      <c r="H145" s="34"/>
      <c r="M145" s="35"/>
      <c r="N145" s="29"/>
    </row>
    <row r="146" ht="15.75" customHeight="1">
      <c r="C146" s="34"/>
      <c r="D146" s="35"/>
      <c r="E146" s="37"/>
      <c r="G146" s="34"/>
      <c r="H146" s="34"/>
      <c r="M146" s="35"/>
      <c r="N146" s="29"/>
    </row>
    <row r="147" ht="15.75" customHeight="1">
      <c r="C147" s="34"/>
      <c r="D147" s="35"/>
      <c r="E147" s="37"/>
      <c r="G147" s="34"/>
      <c r="H147" s="34"/>
      <c r="M147" s="35"/>
      <c r="N147" s="29"/>
    </row>
    <row r="148" ht="15.75" customHeight="1">
      <c r="C148" s="34"/>
      <c r="D148" s="35"/>
      <c r="E148" s="37"/>
      <c r="G148" s="34"/>
      <c r="H148" s="34"/>
      <c r="M148" s="35"/>
      <c r="N148" s="29"/>
    </row>
    <row r="149" ht="15.75" customHeight="1">
      <c r="C149" s="34"/>
      <c r="D149" s="35"/>
      <c r="E149" s="37"/>
      <c r="G149" s="34"/>
      <c r="H149" s="34"/>
      <c r="M149" s="35"/>
      <c r="N149" s="29"/>
    </row>
    <row r="150" ht="15.75" customHeight="1">
      <c r="C150" s="34"/>
      <c r="D150" s="35"/>
      <c r="E150" s="37"/>
      <c r="G150" s="34"/>
      <c r="H150" s="34"/>
      <c r="M150" s="35"/>
      <c r="N150" s="29"/>
    </row>
    <row r="151" ht="15.75" customHeight="1">
      <c r="C151" s="34"/>
      <c r="D151" s="35"/>
      <c r="E151" s="37"/>
      <c r="G151" s="34"/>
      <c r="H151" s="34"/>
      <c r="M151" s="35"/>
      <c r="N151" s="29"/>
    </row>
    <row r="152" ht="15.75" customHeight="1">
      <c r="C152" s="34"/>
      <c r="D152" s="35"/>
      <c r="E152" s="37"/>
      <c r="G152" s="34"/>
      <c r="H152" s="34"/>
      <c r="M152" s="35"/>
      <c r="N152" s="29"/>
    </row>
    <row r="153" ht="15.75" customHeight="1">
      <c r="C153" s="34"/>
      <c r="D153" s="35"/>
      <c r="E153" s="37"/>
      <c r="G153" s="34"/>
      <c r="H153" s="34"/>
      <c r="M153" s="35"/>
      <c r="N153" s="29"/>
    </row>
    <row r="154" ht="15.75" customHeight="1">
      <c r="C154" s="34"/>
      <c r="D154" s="35"/>
      <c r="E154" s="37"/>
      <c r="G154" s="34"/>
      <c r="H154" s="34"/>
      <c r="M154" s="35"/>
      <c r="N154" s="29"/>
    </row>
    <row r="155" ht="15.75" customHeight="1">
      <c r="C155" s="34"/>
      <c r="D155" s="35"/>
      <c r="E155" s="37"/>
      <c r="G155" s="34"/>
      <c r="H155" s="34"/>
      <c r="M155" s="35"/>
      <c r="N155" s="29"/>
    </row>
    <row r="156" ht="15.75" customHeight="1">
      <c r="C156" s="34"/>
      <c r="D156" s="35"/>
      <c r="E156" s="37"/>
      <c r="G156" s="34"/>
      <c r="H156" s="34"/>
      <c r="M156" s="35"/>
      <c r="N156" s="29"/>
    </row>
    <row r="157" ht="15.75" customHeight="1">
      <c r="C157" s="34"/>
      <c r="D157" s="35"/>
      <c r="E157" s="37"/>
      <c r="G157" s="34"/>
      <c r="H157" s="34"/>
      <c r="M157" s="35"/>
      <c r="N157" s="29"/>
    </row>
    <row r="158" ht="15.75" customHeight="1">
      <c r="C158" s="34"/>
      <c r="D158" s="35"/>
      <c r="E158" s="37"/>
      <c r="G158" s="34"/>
      <c r="H158" s="34"/>
      <c r="M158" s="35"/>
      <c r="N158" s="29"/>
    </row>
    <row r="159" ht="15.75" customHeight="1">
      <c r="C159" s="34"/>
      <c r="D159" s="35"/>
      <c r="E159" s="37"/>
      <c r="G159" s="34"/>
      <c r="H159" s="34"/>
      <c r="M159" s="35"/>
      <c r="N159" s="29"/>
    </row>
    <row r="160" ht="15.75" customHeight="1">
      <c r="C160" s="34"/>
      <c r="D160" s="35"/>
      <c r="E160" s="37"/>
      <c r="G160" s="34"/>
      <c r="H160" s="34"/>
      <c r="M160" s="35"/>
      <c r="N160" s="29"/>
    </row>
    <row r="161" ht="15.75" customHeight="1">
      <c r="C161" s="34"/>
      <c r="D161" s="35"/>
      <c r="E161" s="37"/>
      <c r="G161" s="34"/>
      <c r="H161" s="34"/>
      <c r="M161" s="35"/>
      <c r="N161" s="29"/>
    </row>
    <row r="162" ht="15.75" customHeight="1">
      <c r="C162" s="34"/>
      <c r="D162" s="35"/>
      <c r="E162" s="37"/>
      <c r="G162" s="34"/>
      <c r="H162" s="34"/>
      <c r="M162" s="35"/>
      <c r="N162" s="29"/>
    </row>
    <row r="163" ht="15.75" customHeight="1">
      <c r="C163" s="34"/>
      <c r="D163" s="35"/>
      <c r="E163" s="37"/>
      <c r="G163" s="34"/>
      <c r="H163" s="34"/>
      <c r="M163" s="35"/>
      <c r="N163" s="29"/>
    </row>
    <row r="164" ht="15.75" customHeight="1">
      <c r="C164" s="34"/>
      <c r="D164" s="35"/>
      <c r="E164" s="37"/>
      <c r="G164" s="34"/>
      <c r="H164" s="34"/>
      <c r="M164" s="35"/>
      <c r="N164" s="29"/>
    </row>
    <row r="165" ht="15.75" customHeight="1">
      <c r="C165" s="34"/>
      <c r="D165" s="35"/>
      <c r="E165" s="37"/>
      <c r="G165" s="34"/>
      <c r="H165" s="34"/>
      <c r="M165" s="35"/>
      <c r="N165" s="29"/>
    </row>
    <row r="166" ht="15.75" customHeight="1">
      <c r="C166" s="34"/>
      <c r="D166" s="35"/>
      <c r="E166" s="37"/>
      <c r="G166" s="34"/>
      <c r="H166" s="34"/>
      <c r="M166" s="35"/>
      <c r="N166" s="29"/>
    </row>
    <row r="167" ht="15.75" customHeight="1">
      <c r="C167" s="34"/>
      <c r="D167" s="35"/>
      <c r="E167" s="37"/>
      <c r="G167" s="34"/>
      <c r="H167" s="34"/>
      <c r="M167" s="35"/>
      <c r="N167" s="29"/>
    </row>
    <row r="168" ht="15.75" customHeight="1">
      <c r="C168" s="34"/>
      <c r="D168" s="35"/>
      <c r="E168" s="37"/>
      <c r="G168" s="34"/>
      <c r="H168" s="34"/>
      <c r="M168" s="35"/>
      <c r="N168" s="29"/>
    </row>
    <row r="169" ht="15.75" customHeight="1">
      <c r="C169" s="34"/>
      <c r="D169" s="35"/>
      <c r="E169" s="37"/>
      <c r="G169" s="34"/>
      <c r="H169" s="34"/>
      <c r="M169" s="35"/>
      <c r="N169" s="29"/>
    </row>
    <row r="170" ht="15.75" customHeight="1">
      <c r="C170" s="34"/>
      <c r="D170" s="35"/>
      <c r="E170" s="37"/>
      <c r="G170" s="34"/>
      <c r="H170" s="34"/>
      <c r="M170" s="35"/>
      <c r="N170" s="29"/>
    </row>
    <row r="171" ht="15.75" customHeight="1">
      <c r="C171" s="34"/>
      <c r="D171" s="35"/>
      <c r="E171" s="37"/>
      <c r="G171" s="34"/>
      <c r="H171" s="34"/>
      <c r="M171" s="35"/>
      <c r="N171" s="29"/>
    </row>
    <row r="172" ht="15.75" customHeight="1">
      <c r="C172" s="34"/>
      <c r="D172" s="35"/>
      <c r="E172" s="37"/>
      <c r="G172" s="34"/>
      <c r="H172" s="34"/>
      <c r="M172" s="35"/>
      <c r="N172" s="29"/>
    </row>
    <row r="173" ht="15.75" customHeight="1">
      <c r="C173" s="34"/>
      <c r="D173" s="35"/>
      <c r="E173" s="37"/>
      <c r="G173" s="34"/>
      <c r="H173" s="34"/>
      <c r="M173" s="35"/>
      <c r="N173" s="29"/>
    </row>
    <row r="174" ht="15.75" customHeight="1">
      <c r="C174" s="34"/>
      <c r="D174" s="35"/>
      <c r="E174" s="37"/>
      <c r="G174" s="34"/>
      <c r="H174" s="34"/>
      <c r="M174" s="35"/>
      <c r="N174" s="29"/>
    </row>
    <row r="175" ht="15.75" customHeight="1">
      <c r="C175" s="34"/>
      <c r="D175" s="35"/>
      <c r="E175" s="37"/>
      <c r="G175" s="34"/>
      <c r="H175" s="34"/>
      <c r="M175" s="35"/>
      <c r="N175" s="29"/>
    </row>
    <row r="176" ht="15.75" customHeight="1">
      <c r="C176" s="34"/>
      <c r="D176" s="35"/>
      <c r="E176" s="37"/>
      <c r="G176" s="34"/>
      <c r="H176" s="34"/>
      <c r="M176" s="35"/>
      <c r="N176" s="29"/>
    </row>
    <row r="177" ht="15.75" customHeight="1">
      <c r="C177" s="34"/>
      <c r="D177" s="35"/>
      <c r="E177" s="37"/>
      <c r="G177" s="34"/>
      <c r="H177" s="34"/>
      <c r="M177" s="35"/>
      <c r="N177" s="29"/>
    </row>
    <row r="178" ht="15.75" customHeight="1">
      <c r="C178" s="34"/>
      <c r="D178" s="35"/>
      <c r="E178" s="37"/>
      <c r="G178" s="34"/>
      <c r="H178" s="34"/>
      <c r="M178" s="35"/>
      <c r="N178" s="29"/>
    </row>
    <row r="179" ht="15.75" customHeight="1">
      <c r="C179" s="34"/>
      <c r="D179" s="35"/>
      <c r="E179" s="37"/>
      <c r="G179" s="34"/>
      <c r="H179" s="34"/>
      <c r="M179" s="35"/>
      <c r="N179" s="29"/>
    </row>
    <row r="180" ht="15.75" customHeight="1">
      <c r="C180" s="34"/>
      <c r="D180" s="35"/>
      <c r="E180" s="37"/>
      <c r="G180" s="34"/>
      <c r="H180" s="34"/>
      <c r="M180" s="35"/>
      <c r="N180" s="29"/>
    </row>
    <row r="181" ht="15.75" customHeight="1">
      <c r="C181" s="34"/>
      <c r="D181" s="35"/>
      <c r="E181" s="37"/>
      <c r="G181" s="34"/>
      <c r="H181" s="34"/>
      <c r="M181" s="35"/>
      <c r="N181" s="29"/>
    </row>
    <row r="182" ht="15.75" customHeight="1">
      <c r="C182" s="34"/>
      <c r="D182" s="35"/>
      <c r="E182" s="37"/>
      <c r="G182" s="34"/>
      <c r="H182" s="34"/>
      <c r="M182" s="35"/>
      <c r="N182" s="29"/>
    </row>
    <row r="183" ht="15.75" customHeight="1">
      <c r="C183" s="34"/>
      <c r="D183" s="35"/>
      <c r="E183" s="37"/>
      <c r="G183" s="34"/>
      <c r="H183" s="34"/>
      <c r="M183" s="35"/>
      <c r="N183" s="29"/>
    </row>
    <row r="184" ht="15.75" customHeight="1">
      <c r="C184" s="34"/>
      <c r="D184" s="35"/>
      <c r="E184" s="37"/>
      <c r="G184" s="34"/>
      <c r="H184" s="34"/>
      <c r="M184" s="35"/>
      <c r="N184" s="29"/>
    </row>
    <row r="185" ht="15.75" customHeight="1">
      <c r="C185" s="34"/>
      <c r="D185" s="35"/>
      <c r="E185" s="37"/>
      <c r="G185" s="34"/>
      <c r="H185" s="34"/>
      <c r="M185" s="35"/>
      <c r="N185" s="29"/>
    </row>
    <row r="186" ht="15.75" customHeight="1">
      <c r="C186" s="34"/>
      <c r="D186" s="35"/>
      <c r="E186" s="37"/>
      <c r="G186" s="34"/>
      <c r="H186" s="34"/>
      <c r="M186" s="35"/>
      <c r="N186" s="29"/>
    </row>
    <row r="187" ht="15.75" customHeight="1">
      <c r="C187" s="34"/>
      <c r="D187" s="35"/>
      <c r="E187" s="37"/>
      <c r="G187" s="34"/>
      <c r="H187" s="34"/>
      <c r="M187" s="35"/>
      <c r="N187" s="29"/>
    </row>
    <row r="188" ht="15.75" customHeight="1">
      <c r="C188" s="34"/>
      <c r="D188" s="35"/>
      <c r="E188" s="37"/>
      <c r="G188" s="34"/>
      <c r="H188" s="34"/>
      <c r="M188" s="35"/>
      <c r="N188" s="29"/>
    </row>
    <row r="189" ht="15.75" customHeight="1">
      <c r="C189" s="34"/>
      <c r="D189" s="35"/>
      <c r="E189" s="37"/>
      <c r="G189" s="34"/>
      <c r="H189" s="34"/>
      <c r="M189" s="35"/>
      <c r="N189" s="29"/>
    </row>
    <row r="190" ht="15.75" customHeight="1">
      <c r="C190" s="34"/>
      <c r="D190" s="35"/>
      <c r="E190" s="37"/>
      <c r="G190" s="34"/>
      <c r="H190" s="34"/>
      <c r="M190" s="35"/>
      <c r="N190" s="29"/>
    </row>
    <row r="191" ht="15.75" customHeight="1">
      <c r="C191" s="34"/>
      <c r="D191" s="35"/>
      <c r="E191" s="37"/>
      <c r="G191" s="34"/>
      <c r="H191" s="34"/>
      <c r="M191" s="35"/>
      <c r="N191" s="29"/>
    </row>
    <row r="192" ht="15.75" customHeight="1">
      <c r="C192" s="34"/>
      <c r="D192" s="35"/>
      <c r="E192" s="37"/>
      <c r="G192" s="34"/>
      <c r="H192" s="34"/>
      <c r="M192" s="35"/>
      <c r="N192" s="29"/>
    </row>
    <row r="193" ht="15.75" customHeight="1">
      <c r="C193" s="34"/>
      <c r="D193" s="35"/>
      <c r="E193" s="37"/>
      <c r="G193" s="34"/>
      <c r="H193" s="34"/>
      <c r="M193" s="35"/>
      <c r="N193" s="29"/>
    </row>
    <row r="194" ht="15.75" customHeight="1">
      <c r="C194" s="34"/>
      <c r="D194" s="35"/>
      <c r="E194" s="37"/>
      <c r="G194" s="34"/>
      <c r="H194" s="34"/>
      <c r="M194" s="35"/>
      <c r="N194" s="29"/>
    </row>
    <row r="195" ht="15.75" customHeight="1">
      <c r="C195" s="34"/>
      <c r="D195" s="35"/>
      <c r="E195" s="37"/>
      <c r="G195" s="34"/>
      <c r="H195" s="34"/>
      <c r="M195" s="35"/>
      <c r="N195" s="29"/>
    </row>
    <row r="196" ht="15.75" customHeight="1">
      <c r="C196" s="34"/>
      <c r="D196" s="35"/>
      <c r="E196" s="37"/>
      <c r="G196" s="34"/>
      <c r="H196" s="34"/>
      <c r="M196" s="35"/>
      <c r="N196" s="29"/>
    </row>
    <row r="197" ht="15.75" customHeight="1">
      <c r="C197" s="34"/>
      <c r="D197" s="35"/>
      <c r="E197" s="37"/>
      <c r="G197" s="34"/>
      <c r="H197" s="34"/>
      <c r="M197" s="35"/>
      <c r="N197" s="29"/>
    </row>
    <row r="198" ht="15.75" customHeight="1">
      <c r="C198" s="34"/>
      <c r="D198" s="35"/>
      <c r="E198" s="37"/>
      <c r="G198" s="34"/>
      <c r="H198" s="34"/>
      <c r="M198" s="35"/>
      <c r="N198" s="29"/>
    </row>
    <row r="199" ht="15.75" customHeight="1">
      <c r="C199" s="34"/>
      <c r="D199" s="35"/>
      <c r="E199" s="37"/>
      <c r="G199" s="34"/>
      <c r="H199" s="34"/>
      <c r="M199" s="35"/>
      <c r="N199" s="29"/>
    </row>
    <row r="200" ht="15.75" customHeight="1">
      <c r="C200" s="34"/>
      <c r="D200" s="35"/>
      <c r="E200" s="37"/>
      <c r="G200" s="34"/>
      <c r="H200" s="34"/>
      <c r="M200" s="35"/>
      <c r="N200" s="29"/>
    </row>
    <row r="201" ht="15.75" customHeight="1">
      <c r="C201" s="34"/>
      <c r="D201" s="35"/>
      <c r="E201" s="37"/>
      <c r="G201" s="34"/>
      <c r="H201" s="34"/>
      <c r="M201" s="35"/>
      <c r="N201" s="29"/>
    </row>
    <row r="202" ht="15.75" customHeight="1">
      <c r="C202" s="34"/>
      <c r="D202" s="35"/>
      <c r="E202" s="37"/>
      <c r="G202" s="34"/>
      <c r="H202" s="34"/>
      <c r="M202" s="35"/>
      <c r="N202" s="29"/>
    </row>
    <row r="203" ht="15.75" customHeight="1">
      <c r="C203" s="34"/>
      <c r="D203" s="35"/>
      <c r="E203" s="37"/>
      <c r="G203" s="34"/>
      <c r="H203" s="34"/>
      <c r="M203" s="35"/>
      <c r="N203" s="29"/>
    </row>
    <row r="204" ht="15.75" customHeight="1">
      <c r="C204" s="34"/>
      <c r="D204" s="35"/>
      <c r="E204" s="37"/>
      <c r="G204" s="34"/>
      <c r="H204" s="34"/>
      <c r="M204" s="35"/>
      <c r="N204" s="29"/>
    </row>
    <row r="205" ht="15.75" customHeight="1">
      <c r="C205" s="34"/>
      <c r="D205" s="35"/>
      <c r="E205" s="37"/>
      <c r="G205" s="34"/>
      <c r="H205" s="34"/>
      <c r="M205" s="35"/>
      <c r="N205" s="29"/>
    </row>
    <row r="206" ht="15.75" customHeight="1">
      <c r="C206" s="34"/>
      <c r="D206" s="35"/>
      <c r="E206" s="37"/>
      <c r="G206" s="34"/>
      <c r="H206" s="34"/>
      <c r="M206" s="35"/>
      <c r="N206" s="29"/>
    </row>
    <row r="207" ht="15.75" customHeight="1">
      <c r="C207" s="34"/>
      <c r="D207" s="35"/>
      <c r="E207" s="37"/>
      <c r="G207" s="34"/>
      <c r="H207" s="34"/>
      <c r="M207" s="35"/>
      <c r="N207" s="29"/>
    </row>
    <row r="208" ht="15.75" customHeight="1">
      <c r="C208" s="34"/>
      <c r="D208" s="35"/>
      <c r="E208" s="37"/>
      <c r="G208" s="34"/>
      <c r="H208" s="34"/>
      <c r="M208" s="35"/>
      <c r="N208" s="29"/>
    </row>
    <row r="209" ht="15.75" customHeight="1">
      <c r="C209" s="34"/>
      <c r="D209" s="35"/>
      <c r="E209" s="37"/>
      <c r="G209" s="34"/>
      <c r="H209" s="34"/>
      <c r="M209" s="35"/>
      <c r="N209" s="29"/>
    </row>
    <row r="210" ht="15.75" customHeight="1">
      <c r="C210" s="34"/>
      <c r="D210" s="35"/>
      <c r="E210" s="37"/>
      <c r="G210" s="34"/>
      <c r="H210" s="34"/>
      <c r="M210" s="35"/>
      <c r="N210" s="29"/>
    </row>
    <row r="211" ht="15.75" customHeight="1">
      <c r="C211" s="34"/>
      <c r="D211" s="35"/>
      <c r="E211" s="37"/>
      <c r="G211" s="34"/>
      <c r="H211" s="34"/>
      <c r="M211" s="35"/>
      <c r="N211" s="29"/>
    </row>
    <row r="212" ht="15.75" customHeight="1">
      <c r="C212" s="34"/>
      <c r="D212" s="35"/>
      <c r="E212" s="37"/>
      <c r="G212" s="34"/>
      <c r="H212" s="34"/>
      <c r="M212" s="35"/>
      <c r="N212" s="29"/>
    </row>
    <row r="213" ht="15.75" customHeight="1">
      <c r="C213" s="34"/>
      <c r="D213" s="35"/>
      <c r="E213" s="37"/>
      <c r="G213" s="34"/>
      <c r="H213" s="34"/>
      <c r="M213" s="35"/>
      <c r="N213" s="29"/>
    </row>
    <row r="214" ht="15.75" customHeight="1">
      <c r="C214" s="34"/>
      <c r="D214" s="35"/>
      <c r="E214" s="37"/>
      <c r="G214" s="34"/>
      <c r="H214" s="34"/>
      <c r="M214" s="35"/>
      <c r="N214" s="29"/>
    </row>
    <row r="215" ht="15.75" customHeight="1">
      <c r="C215" s="34"/>
      <c r="D215" s="35"/>
      <c r="E215" s="37"/>
      <c r="G215" s="34"/>
      <c r="H215" s="34"/>
      <c r="M215" s="35"/>
      <c r="N215" s="29"/>
    </row>
    <row r="216" ht="15.75" customHeight="1">
      <c r="C216" s="34"/>
      <c r="D216" s="35"/>
      <c r="E216" s="37"/>
      <c r="G216" s="34"/>
      <c r="H216" s="34"/>
      <c r="M216" s="35"/>
      <c r="N216" s="29"/>
    </row>
    <row r="217" ht="15.75" customHeight="1">
      <c r="C217" s="34"/>
      <c r="D217" s="35"/>
      <c r="E217" s="37"/>
      <c r="G217" s="34"/>
      <c r="H217" s="34"/>
      <c r="M217" s="35"/>
      <c r="N217" s="29"/>
    </row>
    <row r="218" ht="15.75" customHeight="1">
      <c r="C218" s="34"/>
      <c r="D218" s="35"/>
      <c r="E218" s="37"/>
      <c r="G218" s="34"/>
      <c r="H218" s="34"/>
      <c r="M218" s="35"/>
      <c r="N218" s="29"/>
    </row>
    <row r="219" ht="15.75" customHeight="1">
      <c r="C219" s="34"/>
      <c r="D219" s="35"/>
      <c r="E219" s="37"/>
      <c r="G219" s="34"/>
      <c r="H219" s="34"/>
      <c r="M219" s="35"/>
      <c r="N219" s="29"/>
    </row>
    <row r="220" ht="15.75" customHeight="1">
      <c r="C220" s="34"/>
      <c r="D220" s="35"/>
      <c r="E220" s="37"/>
      <c r="G220" s="34"/>
      <c r="H220" s="34"/>
      <c r="M220" s="35"/>
      <c r="N220" s="29"/>
    </row>
    <row r="221" ht="15.75" customHeight="1">
      <c r="C221" s="34"/>
      <c r="D221" s="35"/>
      <c r="E221" s="37"/>
      <c r="G221" s="34"/>
      <c r="H221" s="34"/>
      <c r="M221" s="35"/>
      <c r="N221" s="29"/>
    </row>
    <row r="222" ht="15.75" customHeight="1">
      <c r="C222" s="34"/>
      <c r="D222" s="35"/>
      <c r="E222" s="37"/>
      <c r="G222" s="34"/>
      <c r="H222" s="34"/>
      <c r="M222" s="35"/>
      <c r="N222" s="29"/>
    </row>
    <row r="223" ht="15.75" customHeight="1">
      <c r="C223" s="34"/>
      <c r="D223" s="35"/>
      <c r="E223" s="37"/>
      <c r="G223" s="34"/>
      <c r="H223" s="34"/>
      <c r="M223" s="35"/>
      <c r="N223" s="29"/>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9">
    <mergeCell ref="E30:E33"/>
    <mergeCell ref="E34:E35"/>
    <mergeCell ref="B1:C1"/>
    <mergeCell ref="B3:B4"/>
    <mergeCell ref="E6:E8"/>
    <mergeCell ref="E10:E15"/>
    <mergeCell ref="E16:E19"/>
    <mergeCell ref="E20:E23"/>
    <mergeCell ref="E24:E29"/>
  </mergeCells>
  <conditionalFormatting sqref="J2">
    <cfRule type="timePeriod" dxfId="0" priority="1" timePeriod="today"/>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1.13"/>
    <col customWidth="1" min="3" max="3" width="42.0"/>
    <col customWidth="1" min="4" max="4" width="34.25"/>
    <col customWidth="1" min="5" max="5" width="22.0"/>
    <col customWidth="1" min="6" max="7" width="25.25"/>
  </cols>
  <sheetData>
    <row r="1" ht="15.75" customHeight="1">
      <c r="A1" s="38" t="s">
        <v>277</v>
      </c>
      <c r="B1" s="3"/>
      <c r="C1" s="39"/>
      <c r="D1" s="39"/>
      <c r="E1" s="39"/>
      <c r="F1" s="39"/>
      <c r="G1" s="39"/>
      <c r="H1" s="40" t="s">
        <v>278</v>
      </c>
      <c r="I1" s="41"/>
      <c r="J1" s="41"/>
      <c r="K1" s="41"/>
      <c r="L1" s="41"/>
      <c r="M1" s="39"/>
      <c r="N1" s="42" t="s">
        <v>279</v>
      </c>
      <c r="O1" s="43" t="s">
        <v>280</v>
      </c>
      <c r="P1" s="44"/>
      <c r="Q1" s="44"/>
      <c r="R1" s="44"/>
      <c r="S1" s="44"/>
      <c r="T1" s="3"/>
      <c r="U1" s="42" t="s">
        <v>281</v>
      </c>
      <c r="V1" s="45"/>
      <c r="W1" s="42" t="s">
        <v>282</v>
      </c>
      <c r="X1" s="43" t="s">
        <v>280</v>
      </c>
      <c r="Y1" s="44"/>
      <c r="Z1" s="44"/>
      <c r="AA1" s="44"/>
      <c r="AB1" s="44"/>
      <c r="AC1" s="3"/>
      <c r="AD1" s="42" t="s">
        <v>281</v>
      </c>
      <c r="AE1" s="46"/>
    </row>
    <row r="2" ht="15.75" customHeight="1">
      <c r="A2" s="47"/>
      <c r="B2" s="48"/>
      <c r="C2" s="49"/>
      <c r="D2" s="49"/>
      <c r="E2" s="49"/>
      <c r="F2" s="49"/>
      <c r="G2" s="49"/>
      <c r="H2" s="50" t="s">
        <v>279</v>
      </c>
      <c r="I2" s="51" t="s">
        <v>283</v>
      </c>
      <c r="J2" s="50" t="s">
        <v>284</v>
      </c>
      <c r="K2" s="50"/>
      <c r="L2" s="50"/>
      <c r="M2" s="49"/>
      <c r="N2" s="52"/>
      <c r="O2" s="53" t="s">
        <v>285</v>
      </c>
      <c r="P2" s="53" t="s">
        <v>286</v>
      </c>
      <c r="Q2" s="53" t="s">
        <v>287</v>
      </c>
      <c r="R2" s="53" t="s">
        <v>288</v>
      </c>
      <c r="S2" s="53" t="s">
        <v>289</v>
      </c>
      <c r="T2" s="53" t="s">
        <v>290</v>
      </c>
      <c r="U2" s="52"/>
      <c r="V2" s="45"/>
      <c r="W2" s="52"/>
      <c r="X2" s="53" t="s">
        <v>285</v>
      </c>
      <c r="Y2" s="53" t="s">
        <v>286</v>
      </c>
      <c r="Z2" s="53" t="s">
        <v>287</v>
      </c>
      <c r="AA2" s="53" t="s">
        <v>288</v>
      </c>
      <c r="AB2" s="53" t="s">
        <v>289</v>
      </c>
      <c r="AC2" s="53" t="s">
        <v>290</v>
      </c>
      <c r="AD2" s="52"/>
      <c r="AE2" s="46"/>
    </row>
    <row r="3" ht="15.75" customHeight="1">
      <c r="A3" s="54" t="s">
        <v>291</v>
      </c>
      <c r="B3" s="52"/>
      <c r="C3" s="49"/>
      <c r="D3" s="49"/>
      <c r="E3" s="49"/>
      <c r="F3" s="49"/>
      <c r="G3" s="49"/>
      <c r="H3" s="48" t="s">
        <v>292</v>
      </c>
      <c r="I3" s="49" t="s">
        <v>293</v>
      </c>
      <c r="J3" s="48" t="s">
        <v>288</v>
      </c>
      <c r="K3" s="48"/>
      <c r="L3" s="48"/>
      <c r="M3" s="48"/>
      <c r="N3" s="55" t="s">
        <v>294</v>
      </c>
      <c r="O3" s="56">
        <f>COUNTIFS(I11:I850,"1 - Stopper",H11:H850,"Raised")</f>
        <v>0</v>
      </c>
      <c r="P3" s="56">
        <f>COUNTIFS(I11:I850,"1 - Stopper",H11:H850,"Answered")</f>
        <v>0</v>
      </c>
      <c r="Q3" s="56">
        <f>COUNTIFS(I11:I850,"1 - Stopper",H11:H850,"Re-test")</f>
        <v>0</v>
      </c>
      <c r="R3" s="56">
        <f>COUNTIFS(I11:I850,"1 - Stopper",H11:H850,"Open")</f>
        <v>0</v>
      </c>
      <c r="S3" s="56">
        <f>COUNTIFS(I11:I850,"1 - Stopper",H11:H850,"Fixed")</f>
        <v>0</v>
      </c>
      <c r="T3" s="56">
        <f>COUNTIFS(I11:I850,"1 - Stopper",H11:H850,"Closed")</f>
        <v>0</v>
      </c>
      <c r="U3" s="56">
        <f t="shared" ref="U3:U5" si="1">SUM(O3:T3)</f>
        <v>0</v>
      </c>
      <c r="V3" s="45"/>
      <c r="W3" s="55" t="s">
        <v>295</v>
      </c>
      <c r="X3" s="56" t="str">
        <f>COUNTIFS($J$12:$J$860,"1 - High",$H$11:$H$860,"Raised")</f>
        <v>#VALUE!</v>
      </c>
      <c r="Y3" s="56" t="str">
        <f>COUNTIFS($J$12:$J$860,"1 - High",$H$11:$H$860,"Answered")</f>
        <v>#VALUE!</v>
      </c>
      <c r="Z3" s="56" t="str">
        <f>COUNTIFS($J$12:$J$860,"1 - High",$H$11:$H$860,"Retest")</f>
        <v>#VALUE!</v>
      </c>
      <c r="AA3" s="56" t="str">
        <f>COUNTIFS($J$12:$J$860,"1 - High",$H$11:$H$860,"open")</f>
        <v>#VALUE!</v>
      </c>
      <c r="AB3" s="56" t="str">
        <f>COUNTIFS($J$12:$J$860,"1 - High",$H$11:$H$860,"Fixed")</f>
        <v>#VALUE!</v>
      </c>
      <c r="AC3" s="56" t="str">
        <f>COUNTIFS($J$12:$J$860,"1 - High",$H$11:$H$860,"Closed")</f>
        <v>#VALUE!</v>
      </c>
      <c r="AD3" s="56" t="str">
        <f t="shared" ref="AD3:AD6" si="2">SUM(X3:AC3)</f>
        <v>#VALUE!</v>
      </c>
      <c r="AE3" s="46"/>
    </row>
    <row r="4" ht="15.75" customHeight="1">
      <c r="A4" s="54" t="s">
        <v>296</v>
      </c>
      <c r="B4" s="52"/>
      <c r="C4" s="49"/>
      <c r="D4" s="49"/>
      <c r="E4" s="49"/>
      <c r="F4" s="49"/>
      <c r="G4" s="49"/>
      <c r="H4" s="48" t="s">
        <v>297</v>
      </c>
      <c r="I4" s="49" t="s">
        <v>298</v>
      </c>
      <c r="J4" s="48" t="s">
        <v>299</v>
      </c>
      <c r="K4" s="48"/>
      <c r="L4" s="48"/>
      <c r="M4" s="48"/>
      <c r="N4" s="55" t="s">
        <v>300</v>
      </c>
      <c r="O4" s="56">
        <v>1.0</v>
      </c>
      <c r="P4" s="57">
        <f>COUNTIFS(I11:I850,"2 - Major",H11:H850,"Answered")</f>
        <v>0</v>
      </c>
      <c r="Q4" s="56">
        <f>COUNTIFS(I11:I850,"2 - Major",H11:H850,"Re-test")</f>
        <v>0</v>
      </c>
      <c r="R4" s="56">
        <f>COUNTIFS(I11:I850,"2 - Major",H11:H850,"Open")</f>
        <v>0</v>
      </c>
      <c r="S4" s="56">
        <f>COUNTIFS(I11:I850,"2 - Major",H11:H850,"Fixed")</f>
        <v>0</v>
      </c>
      <c r="T4" s="56">
        <f>COUNTIFS(I11:I850,"2 - Major",H11:H850,"Closed")</f>
        <v>0</v>
      </c>
      <c r="U4" s="56">
        <f t="shared" si="1"/>
        <v>1</v>
      </c>
      <c r="V4" s="45"/>
      <c r="W4" s="55" t="s">
        <v>298</v>
      </c>
      <c r="X4" s="56" t="str">
        <f>COUNTIFS($J$12:$J$860,"2 - Medium",$H$11:$H$860,"Raised")</f>
        <v>#VALUE!</v>
      </c>
      <c r="Y4" s="56" t="str">
        <f>COUNTIFS($J$12:$J$860,"2 - Medium",$H$11:$H$860,"Answered")</f>
        <v>#VALUE!</v>
      </c>
      <c r="Z4" s="56" t="str">
        <f>COUNTIFS($J$12:$J$860,"2 - Medium",$H$11:$H$860,"Retest")</f>
        <v>#VALUE!</v>
      </c>
      <c r="AA4" s="56" t="str">
        <f>COUNTIFS($J$12:$J$860,"2 - Medium",$H$11:$H$860,"open")</f>
        <v>#VALUE!</v>
      </c>
      <c r="AB4" s="56" t="str">
        <f>COUNTIFS($J$12:$J$860,"2 - Medium",$H$11:$H$860,"Fixed")</f>
        <v>#VALUE!</v>
      </c>
      <c r="AC4" s="56" t="str">
        <f>COUNTIFS($J$12:$J$860,"2 - Medium",$H$11:$H$860,"Closed")</f>
        <v>#VALUE!</v>
      </c>
      <c r="AD4" s="56" t="str">
        <f t="shared" si="2"/>
        <v>#VALUE!</v>
      </c>
      <c r="AE4" s="46"/>
    </row>
    <row r="5" ht="15.75" customHeight="1">
      <c r="A5" s="54" t="s">
        <v>301</v>
      </c>
      <c r="B5" s="52"/>
      <c r="C5" s="58" t="s">
        <v>21</v>
      </c>
      <c r="D5" s="49"/>
      <c r="E5" s="49"/>
      <c r="F5" s="49"/>
      <c r="G5" s="49"/>
      <c r="H5" s="48" t="s">
        <v>302</v>
      </c>
      <c r="I5" s="49" t="s">
        <v>303</v>
      </c>
      <c r="J5" s="48" t="s">
        <v>304</v>
      </c>
      <c r="K5" s="48"/>
      <c r="L5" s="48"/>
      <c r="M5" s="48"/>
      <c r="N5" s="55" t="s">
        <v>305</v>
      </c>
      <c r="O5" s="56">
        <f>COUNTIFS(I11:I850,"3 - Minor",H11:H850,"Raised")</f>
        <v>0</v>
      </c>
      <c r="P5" s="57">
        <f>COUNTIFS(I11:I850,"3 - Minor",H11:H850,"Answered")</f>
        <v>0</v>
      </c>
      <c r="Q5" s="57">
        <f>COUNTIFS(I11:I850,"3 - Minor",H11:H850,"Re-test")</f>
        <v>0</v>
      </c>
      <c r="R5" s="57">
        <f>COUNTIFS(I11:I850,"3 - Minor",H11:H850,"Open")</f>
        <v>0</v>
      </c>
      <c r="S5" s="57">
        <f>COUNTIFS(I11:I850,"3 - Minor",H11:H850,"Fixed")</f>
        <v>0</v>
      </c>
      <c r="T5" s="57">
        <f>COUNTIFS(I11:I850,"3 - Minor",H11:H850,"Closed")</f>
        <v>0</v>
      </c>
      <c r="U5" s="56">
        <f t="shared" si="1"/>
        <v>0</v>
      </c>
      <c r="V5" s="45"/>
      <c r="W5" s="55" t="s">
        <v>303</v>
      </c>
      <c r="X5" s="56" t="str">
        <f>COUNTIFS($J$12:$J$860,"3 - Low",$H$11:$H$860,"Raised")</f>
        <v>#VALUE!</v>
      </c>
      <c r="Y5" s="56" t="str">
        <f>COUNTIFS($J$12:$J$860,"3 - Low",$H$11:$H$860,"Answered")</f>
        <v>#VALUE!</v>
      </c>
      <c r="Z5" s="56" t="str">
        <f>COUNTIFS($J$12:$J$860,"3 - Low",$H$11:$H$860,"Retest")</f>
        <v>#VALUE!</v>
      </c>
      <c r="AA5" s="56" t="str">
        <f>COUNTIFS($J$12:$J$860,"3 - Low",$H$11:$H$860,"open")</f>
        <v>#VALUE!</v>
      </c>
      <c r="AB5" s="56" t="str">
        <f>COUNTIFS($J$12:$J$860,"3 - Low",$H$11:$H$860,"Fixed")</f>
        <v>#VALUE!</v>
      </c>
      <c r="AC5" s="56" t="str">
        <f>COUNTIFS($J$12:$J$860,"3 - Low",$H$11:$H$860,"Closed")</f>
        <v>#VALUE!</v>
      </c>
      <c r="AD5" s="56" t="str">
        <f t="shared" si="2"/>
        <v>#VALUE!</v>
      </c>
      <c r="AE5" s="46"/>
    </row>
    <row r="6" ht="15.75" customHeight="1">
      <c r="A6" s="46"/>
      <c r="B6" s="45"/>
      <c r="C6" s="49"/>
      <c r="D6" s="49"/>
      <c r="E6" s="49"/>
      <c r="F6" s="49"/>
      <c r="G6" s="49"/>
      <c r="H6" s="48"/>
      <c r="I6" s="48"/>
      <c r="J6" s="48" t="s">
        <v>306</v>
      </c>
      <c r="K6" s="48"/>
      <c r="L6" s="48"/>
      <c r="M6" s="48"/>
      <c r="N6" s="55" t="s">
        <v>307</v>
      </c>
      <c r="O6" s="56">
        <f t="shared" ref="O6:U6" si="3">SUM(O3:O5)</f>
        <v>1</v>
      </c>
      <c r="P6" s="56">
        <f t="shared" si="3"/>
        <v>0</v>
      </c>
      <c r="Q6" s="56">
        <f t="shared" si="3"/>
        <v>0</v>
      </c>
      <c r="R6" s="56">
        <f t="shared" si="3"/>
        <v>0</v>
      </c>
      <c r="S6" s="56">
        <f t="shared" si="3"/>
        <v>0</v>
      </c>
      <c r="T6" s="56">
        <f t="shared" si="3"/>
        <v>0</v>
      </c>
      <c r="U6" s="56">
        <f t="shared" si="3"/>
        <v>1</v>
      </c>
      <c r="V6" s="45"/>
      <c r="W6" s="55" t="s">
        <v>307</v>
      </c>
      <c r="X6" s="56" t="str">
        <f t="shared" ref="X6:AC6" si="4">SUM(X2:X5)</f>
        <v>#VALUE!</v>
      </c>
      <c r="Y6" s="56" t="str">
        <f t="shared" si="4"/>
        <v>#VALUE!</v>
      </c>
      <c r="Z6" s="56" t="str">
        <f t="shared" si="4"/>
        <v>#VALUE!</v>
      </c>
      <c r="AA6" s="56" t="str">
        <f t="shared" si="4"/>
        <v>#VALUE!</v>
      </c>
      <c r="AB6" s="56" t="str">
        <f t="shared" si="4"/>
        <v>#VALUE!</v>
      </c>
      <c r="AC6" s="56" t="str">
        <f t="shared" si="4"/>
        <v>#VALUE!</v>
      </c>
      <c r="AD6" s="56" t="str">
        <f t="shared" si="2"/>
        <v>#VALUE!</v>
      </c>
      <c r="AE6" s="46"/>
    </row>
    <row r="7" ht="15.75" customHeight="1">
      <c r="A7" s="59"/>
      <c r="B7" s="49"/>
      <c r="C7" s="49"/>
      <c r="D7" s="49"/>
      <c r="E7" s="49"/>
      <c r="F7" s="49"/>
      <c r="G7" s="49"/>
      <c r="H7" s="48"/>
      <c r="I7" s="48"/>
      <c r="J7" s="48" t="s">
        <v>290</v>
      </c>
      <c r="K7" s="48"/>
      <c r="L7" s="48"/>
      <c r="M7" s="48"/>
      <c r="P7" s="29" t="s">
        <v>308</v>
      </c>
      <c r="T7" s="29" t="s">
        <v>309</v>
      </c>
      <c r="V7" s="46"/>
      <c r="W7" s="46"/>
      <c r="X7" s="46"/>
      <c r="Y7" s="46"/>
      <c r="Z7" s="46"/>
      <c r="AA7" s="46"/>
      <c r="AB7" s="46"/>
      <c r="AC7" s="46"/>
      <c r="AD7" s="46"/>
      <c r="AE7" s="46"/>
    </row>
    <row r="8" ht="15.75" customHeight="1">
      <c r="A8" s="60"/>
      <c r="B8" s="49"/>
      <c r="C8" s="49"/>
      <c r="D8" s="49"/>
      <c r="E8" s="49"/>
      <c r="F8" s="49"/>
      <c r="G8" s="49"/>
      <c r="H8" s="49"/>
      <c r="I8" s="49"/>
      <c r="J8" s="49"/>
      <c r="K8" s="49"/>
      <c r="L8" s="49"/>
      <c r="M8" s="49"/>
      <c r="N8" s="49"/>
      <c r="O8" s="49"/>
      <c r="P8" s="49"/>
      <c r="Q8" s="49"/>
      <c r="R8" s="46"/>
      <c r="S8" s="46"/>
      <c r="T8" s="46"/>
      <c r="U8" s="46"/>
      <c r="V8" s="46"/>
      <c r="W8" s="46"/>
      <c r="X8" s="46"/>
      <c r="Y8" s="46"/>
      <c r="Z8" s="46"/>
      <c r="AA8" s="46"/>
      <c r="AB8" s="46"/>
      <c r="AC8" s="46"/>
      <c r="AD8" s="46"/>
      <c r="AE8" s="46"/>
    </row>
    <row r="9" ht="15.75" customHeight="1">
      <c r="A9" s="47"/>
      <c r="B9" s="48"/>
      <c r="C9" s="48"/>
      <c r="D9" s="48"/>
      <c r="E9" s="48"/>
      <c r="F9" s="48"/>
      <c r="G9" s="48"/>
      <c r="H9" s="48"/>
      <c r="I9" s="48"/>
      <c r="J9" s="48"/>
      <c r="K9" s="48"/>
      <c r="L9" s="48"/>
      <c r="M9" s="48"/>
      <c r="N9" s="48"/>
      <c r="O9" s="48"/>
      <c r="P9" s="48"/>
      <c r="Q9" s="48"/>
      <c r="R9" s="46"/>
      <c r="S9" s="46"/>
      <c r="T9" s="46"/>
      <c r="U9" s="46"/>
      <c r="V9" s="46"/>
      <c r="W9" s="46"/>
      <c r="X9" s="46"/>
      <c r="Y9" s="46"/>
      <c r="Z9" s="46"/>
      <c r="AA9" s="46"/>
      <c r="AB9" s="46"/>
      <c r="AC9" s="46"/>
      <c r="AD9" s="46"/>
      <c r="AE9" s="46"/>
    </row>
    <row r="10" ht="15.75" customHeight="1">
      <c r="A10" s="61" t="s">
        <v>310</v>
      </c>
      <c r="B10" s="62" t="s">
        <v>311</v>
      </c>
      <c r="C10" s="62" t="s">
        <v>312</v>
      </c>
      <c r="D10" s="62" t="s">
        <v>313</v>
      </c>
      <c r="E10" s="62" t="s">
        <v>5</v>
      </c>
      <c r="F10" s="62" t="s">
        <v>10</v>
      </c>
      <c r="G10" s="62" t="s">
        <v>6</v>
      </c>
      <c r="H10" s="62" t="s">
        <v>284</v>
      </c>
      <c r="I10" s="62" t="s">
        <v>279</v>
      </c>
      <c r="J10" s="62" t="s">
        <v>282</v>
      </c>
      <c r="K10" s="62" t="s">
        <v>314</v>
      </c>
      <c r="L10" s="62" t="s">
        <v>315</v>
      </c>
      <c r="M10" s="62" t="s">
        <v>316</v>
      </c>
      <c r="N10" s="62" t="s">
        <v>317</v>
      </c>
      <c r="O10" s="62" t="s">
        <v>318</v>
      </c>
      <c r="P10" s="62" t="s">
        <v>319</v>
      </c>
      <c r="Q10" s="62" t="s">
        <v>320</v>
      </c>
      <c r="R10" s="63"/>
      <c r="S10" s="63"/>
      <c r="T10" s="63"/>
      <c r="U10" s="63"/>
      <c r="V10" s="63"/>
      <c r="W10" s="63"/>
      <c r="X10" s="63"/>
      <c r="Y10" s="63"/>
      <c r="Z10" s="63"/>
      <c r="AA10" s="63"/>
      <c r="AB10" s="63"/>
      <c r="AC10" s="63"/>
      <c r="AD10" s="63"/>
      <c r="AE10" s="63"/>
    </row>
    <row r="11" ht="15.75" customHeight="1">
      <c r="A11" s="9" t="s">
        <v>34</v>
      </c>
      <c r="B11" s="16" t="s">
        <v>321</v>
      </c>
      <c r="C11" s="16" t="s">
        <v>322</v>
      </c>
      <c r="D11" s="12" t="s">
        <v>323</v>
      </c>
      <c r="E11" s="10" t="s">
        <v>18</v>
      </c>
      <c r="F11" s="64" t="s">
        <v>324</v>
      </c>
      <c r="G11" s="10" t="s">
        <v>30</v>
      </c>
      <c r="H11" s="64" t="s">
        <v>288</v>
      </c>
      <c r="I11" s="37" t="s">
        <v>325</v>
      </c>
      <c r="J11" s="37" t="s">
        <v>326</v>
      </c>
      <c r="K11" s="65" t="s">
        <v>327</v>
      </c>
      <c r="L11" s="64" t="s">
        <v>24</v>
      </c>
      <c r="M11" s="64" t="s">
        <v>21</v>
      </c>
      <c r="N11" s="37"/>
      <c r="O11" s="37"/>
      <c r="P11" s="37"/>
      <c r="Q11" s="37"/>
      <c r="R11" s="37"/>
      <c r="S11" s="37"/>
      <c r="T11" s="37"/>
      <c r="U11" s="37"/>
      <c r="V11" s="37"/>
      <c r="W11" s="37"/>
      <c r="X11" s="37"/>
      <c r="Y11" s="37"/>
      <c r="Z11" s="37"/>
      <c r="AA11" s="37"/>
      <c r="AB11" s="37"/>
      <c r="AC11" s="37"/>
      <c r="AD11" s="37"/>
      <c r="AE11" s="37"/>
    </row>
    <row r="12" ht="15.75" customHeight="1">
      <c r="A12" s="6" t="s">
        <v>82</v>
      </c>
      <c r="B12" s="27" t="s">
        <v>328</v>
      </c>
      <c r="C12" s="28" t="s">
        <v>329</v>
      </c>
      <c r="D12" s="10" t="s">
        <v>77</v>
      </c>
      <c r="E12" s="10" t="s">
        <v>78</v>
      </c>
      <c r="F12" s="10" t="s">
        <v>81</v>
      </c>
      <c r="G12" s="10" t="s">
        <v>79</v>
      </c>
      <c r="H12" s="64" t="s">
        <v>288</v>
      </c>
      <c r="I12" s="37" t="s">
        <v>325</v>
      </c>
      <c r="J12" s="37" t="s">
        <v>326</v>
      </c>
      <c r="K12" s="66" t="s">
        <v>330</v>
      </c>
      <c r="L12" s="64" t="s">
        <v>73</v>
      </c>
      <c r="M12" s="64" t="s">
        <v>21</v>
      </c>
    </row>
    <row r="13" ht="15.75" customHeight="1">
      <c r="A13" s="6" t="s">
        <v>118</v>
      </c>
      <c r="B13" s="27" t="s">
        <v>328</v>
      </c>
      <c r="C13" s="28" t="s">
        <v>331</v>
      </c>
      <c r="D13" s="10" t="s">
        <v>113</v>
      </c>
      <c r="E13" s="10" t="s">
        <v>114</v>
      </c>
      <c r="F13" s="10" t="s">
        <v>117</v>
      </c>
      <c r="G13" s="10" t="s">
        <v>115</v>
      </c>
      <c r="H13" s="64" t="s">
        <v>288</v>
      </c>
      <c r="I13" s="37" t="s">
        <v>325</v>
      </c>
      <c r="J13" s="64" t="s">
        <v>332</v>
      </c>
      <c r="K13" s="66" t="s">
        <v>333</v>
      </c>
      <c r="L13" s="25" t="s">
        <v>111</v>
      </c>
      <c r="M13" s="25" t="s">
        <v>21</v>
      </c>
    </row>
    <row r="14" ht="15.75" customHeight="1">
      <c r="A14" s="6" t="s">
        <v>141</v>
      </c>
      <c r="B14" s="27" t="s">
        <v>334</v>
      </c>
      <c r="C14" s="28" t="s">
        <v>335</v>
      </c>
      <c r="D14" s="12" t="s">
        <v>136</v>
      </c>
      <c r="E14" s="10" t="s">
        <v>137</v>
      </c>
      <c r="F14" s="10" t="s">
        <v>140</v>
      </c>
      <c r="G14" s="10" t="s">
        <v>138</v>
      </c>
      <c r="H14" s="64" t="s">
        <v>288</v>
      </c>
      <c r="I14" s="64" t="s">
        <v>336</v>
      </c>
      <c r="J14" s="64" t="s">
        <v>332</v>
      </c>
      <c r="K14" s="66" t="s">
        <v>337</v>
      </c>
      <c r="L14" s="25" t="s">
        <v>134</v>
      </c>
      <c r="M14" s="25" t="s">
        <v>21</v>
      </c>
    </row>
    <row r="15" ht="15.75" customHeight="1">
      <c r="A15" s="27" t="s">
        <v>211</v>
      </c>
      <c r="B15" s="27" t="s">
        <v>338</v>
      </c>
      <c r="C15" s="28" t="s">
        <v>339</v>
      </c>
      <c r="D15" s="12" t="s">
        <v>199</v>
      </c>
      <c r="E15" s="10" t="s">
        <v>206</v>
      </c>
      <c r="F15" s="67" t="s">
        <v>209</v>
      </c>
      <c r="G15" s="10" t="s">
        <v>207</v>
      </c>
      <c r="H15" s="64" t="s">
        <v>288</v>
      </c>
      <c r="I15" s="64" t="s">
        <v>340</v>
      </c>
      <c r="J15" s="64" t="s">
        <v>326</v>
      </c>
      <c r="K15" s="66" t="s">
        <v>341</v>
      </c>
      <c r="L15" s="25" t="s">
        <v>204</v>
      </c>
      <c r="M15" s="25" t="s">
        <v>21</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3:B3"/>
    <mergeCell ref="A4:B4"/>
    <mergeCell ref="A5:B5"/>
    <mergeCell ref="A1:B1"/>
    <mergeCell ref="N1:N2"/>
    <mergeCell ref="O1:T1"/>
    <mergeCell ref="U1:U2"/>
    <mergeCell ref="W1:W2"/>
    <mergeCell ref="X1:AC1"/>
    <mergeCell ref="AD1:AD2"/>
  </mergeCells>
  <dataValidations>
    <dataValidation type="custom" allowBlank="1" showDropDown="1" sqref="N1 W1 N3:N6 W3:W6 N8:N10">
      <formula1>OR(NOT(ISERROR(DATEVALUE(N1))), AND(ISNUMBER(N1), LEFT(CELL("format", N1))="D"))</formula1>
    </dataValidation>
    <dataValidation type="list" allowBlank="1" showErrorMessage="1" sqref="J11:J15">
      <formula1>"High,Medium,Low"</formula1>
    </dataValidation>
    <dataValidation type="list" allowBlank="1" showErrorMessage="1" sqref="I11:I15">
      <formula1>"Critical,Major,Minor"</formula1>
    </dataValidation>
    <dataValidation type="list" allowBlank="1" showErrorMessage="1" sqref="H11:H15">
      <formula1>"Open,In Progress Dev,In Progress Retest,Reopen,Closed,Ready for QA"</formula1>
    </dataValidation>
  </dataValidations>
  <hyperlinks>
    <hyperlink r:id="rId1" ref="K11"/>
    <hyperlink r:id="rId2" ref="K12"/>
    <hyperlink r:id="rId3" ref="K13"/>
    <hyperlink r:id="rId4" ref="K14"/>
    <hyperlink r:id="rId5" ref="K15"/>
  </hyperlinks>
  <drawing r:id="rId6"/>
</worksheet>
</file>