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"/>
    </mc:Choice>
  </mc:AlternateContent>
  <xr:revisionPtr revIDLastSave="0" documentId="13_ncr:1_{CBA4B026-90B6-43CF-9E9E-1D5E6E439CEA}" xr6:coauthVersionLast="38" xr6:coauthVersionMax="38" xr10:uidLastSave="{00000000-0000-0000-0000-000000000000}"/>
  <bookViews>
    <workbookView xWindow="0" yWindow="0" windowWidth="20490" windowHeight="7485" xr2:uid="{B9E2ABD0-8EC1-446F-8EB2-89D8FB0424E1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3" i="1" l="1"/>
  <c r="S13" i="1"/>
  <c r="T13" i="1"/>
  <c r="U13" i="1"/>
  <c r="V13" i="1"/>
  <c r="W13" i="1"/>
  <c r="X13" i="1"/>
  <c r="AA13" i="1"/>
  <c r="Q13" i="1"/>
  <c r="M12" i="1"/>
  <c r="N12" i="1"/>
  <c r="O12" i="1"/>
  <c r="P12" i="1"/>
  <c r="Q12" i="1"/>
  <c r="R12" i="1"/>
  <c r="S12" i="1"/>
  <c r="T12" i="1"/>
  <c r="V12" i="1"/>
  <c r="X12" i="1"/>
  <c r="Z12" i="1"/>
  <c r="L12" i="1"/>
  <c r="AH10" i="1"/>
  <c r="AH9" i="1"/>
  <c r="AG9" i="1"/>
  <c r="AG10" i="1"/>
  <c r="AF10" i="1"/>
  <c r="AF9" i="1"/>
  <c r="K10" i="1"/>
  <c r="K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L10" i="1"/>
  <c r="L9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5" i="1"/>
  <c r="H3" i="1"/>
  <c r="X9" i="1" l="1"/>
  <c r="AB9" i="1"/>
  <c r="P9" i="1"/>
  <c r="N9" i="1"/>
  <c r="W9" i="1"/>
  <c r="S9" i="1"/>
  <c r="AD9" i="1"/>
  <c r="Z9" i="1"/>
  <c r="V9" i="1"/>
  <c r="R9" i="1"/>
  <c r="AE9" i="1"/>
  <c r="M9" i="1"/>
  <c r="T9" i="1"/>
  <c r="AA9" i="1"/>
  <c r="O9" i="1"/>
  <c r="AC9" i="1"/>
  <c r="Y9" i="1"/>
  <c r="U9" i="1"/>
  <c r="Q9" i="1"/>
</calcChain>
</file>

<file path=xl/sharedStrings.xml><?xml version="1.0" encoding="utf-8"?>
<sst xmlns="http://schemas.openxmlformats.org/spreadsheetml/2006/main" count="36" uniqueCount="19">
  <si>
    <t>Kuba</t>
  </si>
  <si>
    <t>PIN Stary</t>
  </si>
  <si>
    <t>PIN Nowy</t>
  </si>
  <si>
    <t>Rower</t>
  </si>
  <si>
    <t>x</t>
  </si>
  <si>
    <t>Stacja</t>
  </si>
  <si>
    <t>0360</t>
  </si>
  <si>
    <t>0956</t>
  </si>
  <si>
    <t>0816</t>
  </si>
  <si>
    <t>0848</t>
  </si>
  <si>
    <t>Data</t>
  </si>
  <si>
    <t>Potrzebne oboroty</t>
  </si>
  <si>
    <t>I Kategoria</t>
  </si>
  <si>
    <t>II Kategoria</t>
  </si>
  <si>
    <t>Liczba obrotów</t>
  </si>
  <si>
    <t>Liczba rowerów</t>
  </si>
  <si>
    <t>Wartość oczekiwana</t>
  </si>
  <si>
    <t>Entropia</t>
  </si>
  <si>
    <t>LOG2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</si>
</sst>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quotePrefix="1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/>
    <xf numFmtId="0" fontId="0" fillId="2" borderId="0" xfId="0" applyFill="1"/>
    <xf numFmtId="0" fontId="0" fillId="0" borderId="0" xfId="0" quotePrefix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Font="1" applyBorder="1"/>
    <xf numFmtId="0" fontId="0" fillId="0" borderId="4" xfId="0" applyFont="1" applyBorder="1"/>
    <xf numFmtId="0" fontId="0" fillId="0" borderId="8" xfId="0" applyFont="1" applyBorder="1"/>
    <xf numFmtId="0" fontId="0" fillId="0" borderId="7" xfId="0" applyFont="1" applyBorder="1"/>
    <xf numFmtId="0" fontId="0" fillId="0" borderId="6" xfId="0" applyFont="1" applyBorder="1"/>
    <xf numFmtId="0" fontId="0" fillId="0" borderId="0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9EE75-7F8A-4551-8E73-CE1FA4B7C33C}">
  <dimension ref="A1:AH36"/>
  <sheetViews>
    <sheetView tabSelected="1" topLeftCell="I5" workbookViewId="0">
      <selection activeCell="J14" sqref="J14"/>
    </sheetView>
  </sheetViews>
  <sheetFormatPr defaultRowHeight="15" x14ac:dyDescent="0.25"/>
  <cols>
    <col min="6" max="6" width="10.140625" customWidth="1"/>
    <col min="8" max="8" width="27.7109375" customWidth="1"/>
    <col min="9" max="9" width="7.42578125" customWidth="1"/>
    <col min="10" max="10" width="21.140625" customWidth="1"/>
    <col min="11" max="31" width="3.7109375" customWidth="1"/>
    <col min="32" max="32" width="16.28515625" customWidth="1"/>
    <col min="33" max="33" width="18.7109375" customWidth="1"/>
    <col min="34" max="34" width="10.7109375" customWidth="1"/>
  </cols>
  <sheetData>
    <row r="1" spans="1:34" x14ac:dyDescent="0.25">
      <c r="B1" s="3" t="s">
        <v>0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</row>
    <row r="2" spans="1:34" x14ac:dyDescent="0.25">
      <c r="B2" t="s">
        <v>3</v>
      </c>
      <c r="C2" t="s">
        <v>1</v>
      </c>
      <c r="D2" t="s">
        <v>2</v>
      </c>
      <c r="E2" t="s">
        <v>5</v>
      </c>
      <c r="F2" t="s">
        <v>10</v>
      </c>
      <c r="H2" t="s">
        <v>11</v>
      </c>
    </row>
    <row r="3" spans="1:34" x14ac:dyDescent="0.25">
      <c r="A3">
        <v>1</v>
      </c>
      <c r="B3">
        <v>57695</v>
      </c>
      <c r="C3">
        <v>7705</v>
      </c>
      <c r="D3">
        <v>7915</v>
      </c>
      <c r="E3" t="s">
        <v>4</v>
      </c>
      <c r="F3" s="5">
        <v>43388</v>
      </c>
      <c r="H3">
        <f>0+2+1+0</f>
        <v>3</v>
      </c>
    </row>
    <row r="4" spans="1:34" x14ac:dyDescent="0.25">
      <c r="A4">
        <v>2</v>
      </c>
      <c r="B4">
        <v>57055</v>
      </c>
      <c r="C4">
        <v>5940</v>
      </c>
      <c r="D4">
        <v>2506</v>
      </c>
      <c r="E4" t="s">
        <v>4</v>
      </c>
      <c r="F4" s="5">
        <v>43388</v>
      </c>
      <c r="H4">
        <f>3+4+4+4</f>
        <v>15</v>
      </c>
    </row>
    <row r="5" spans="1:34" x14ac:dyDescent="0.25">
      <c r="A5">
        <v>3</v>
      </c>
      <c r="B5">
        <v>57483</v>
      </c>
      <c r="C5">
        <v>2996</v>
      </c>
      <c r="D5">
        <v>3205</v>
      </c>
      <c r="E5" t="s">
        <v>4</v>
      </c>
      <c r="F5" s="5">
        <v>43388</v>
      </c>
      <c r="H5">
        <f>1+3+1+1</f>
        <v>6</v>
      </c>
    </row>
    <row r="6" spans="1:34" x14ac:dyDescent="0.25">
      <c r="A6">
        <v>4</v>
      </c>
      <c r="B6">
        <v>57290</v>
      </c>
      <c r="C6">
        <v>5296</v>
      </c>
      <c r="D6">
        <v>5298</v>
      </c>
      <c r="E6" t="s">
        <v>4</v>
      </c>
      <c r="F6" s="5">
        <v>43388</v>
      </c>
      <c r="H6">
        <f>0+0+0+2</f>
        <v>2</v>
      </c>
    </row>
    <row r="7" spans="1:34" x14ac:dyDescent="0.25">
      <c r="A7">
        <v>5</v>
      </c>
      <c r="B7">
        <v>57390</v>
      </c>
      <c r="C7">
        <v>7187</v>
      </c>
      <c r="D7">
        <v>7197</v>
      </c>
      <c r="E7" t="s">
        <v>4</v>
      </c>
      <c r="F7" s="5">
        <v>43388</v>
      </c>
      <c r="H7">
        <f>0+0+1+0</f>
        <v>1</v>
      </c>
    </row>
    <row r="8" spans="1:34" x14ac:dyDescent="0.25">
      <c r="A8">
        <v>6</v>
      </c>
      <c r="B8">
        <v>57765</v>
      </c>
      <c r="C8">
        <v>3619</v>
      </c>
      <c r="D8">
        <v>3942</v>
      </c>
      <c r="E8" t="s">
        <v>4</v>
      </c>
      <c r="F8" s="5">
        <v>43388</v>
      </c>
      <c r="H8">
        <f>0+3+3+3</f>
        <v>9</v>
      </c>
      <c r="J8" s="9" t="s">
        <v>14</v>
      </c>
      <c r="K8" s="8">
        <v>0</v>
      </c>
      <c r="L8" s="8">
        <v>1</v>
      </c>
      <c r="M8" s="8">
        <v>2</v>
      </c>
      <c r="N8" s="8">
        <v>3</v>
      </c>
      <c r="O8" s="8">
        <v>4</v>
      </c>
      <c r="P8" s="8">
        <v>5</v>
      </c>
      <c r="Q8" s="8">
        <v>6</v>
      </c>
      <c r="R8" s="8">
        <v>7</v>
      </c>
      <c r="S8" s="8">
        <v>8</v>
      </c>
      <c r="T8" s="8">
        <v>9</v>
      </c>
      <c r="U8" s="8">
        <v>10</v>
      </c>
      <c r="V8" s="8">
        <v>11</v>
      </c>
      <c r="W8" s="8">
        <v>12</v>
      </c>
      <c r="X8" s="8">
        <v>13</v>
      </c>
      <c r="Y8" s="8">
        <v>14</v>
      </c>
      <c r="Z8" s="8">
        <v>15</v>
      </c>
      <c r="AA8" s="8">
        <v>16</v>
      </c>
      <c r="AB8" s="8">
        <v>17</v>
      </c>
      <c r="AC8" s="8">
        <v>18</v>
      </c>
      <c r="AD8" s="8">
        <v>19</v>
      </c>
      <c r="AE8" s="14">
        <v>20</v>
      </c>
      <c r="AF8" s="2" t="s">
        <v>15</v>
      </c>
      <c r="AG8" t="s">
        <v>16</v>
      </c>
      <c r="AH8" t="s">
        <v>17</v>
      </c>
    </row>
    <row r="9" spans="1:34" x14ac:dyDescent="0.25">
      <c r="A9">
        <v>7</v>
      </c>
      <c r="B9">
        <v>57885</v>
      </c>
      <c r="C9">
        <v>9969</v>
      </c>
      <c r="D9">
        <v>1645</v>
      </c>
      <c r="E9" t="s">
        <v>4</v>
      </c>
      <c r="F9" s="5">
        <v>43389</v>
      </c>
      <c r="H9">
        <f>2+3+2+4</f>
        <v>11</v>
      </c>
      <c r="J9" s="11" t="s">
        <v>12</v>
      </c>
      <c r="K9" s="12">
        <f>COUNTIF($H3:$H19,K8)</f>
        <v>0</v>
      </c>
      <c r="L9" s="12">
        <f>COUNTIF($H3:$H19,L8)</f>
        <v>1</v>
      </c>
      <c r="M9" s="12">
        <f>COUNTIF($H3:$H19,M8)</f>
        <v>2</v>
      </c>
      <c r="N9" s="12">
        <f>COUNTIF($H3:$H19,N8)</f>
        <v>1</v>
      </c>
      <c r="O9" s="12">
        <f>COUNTIF($H3:$H19,O8)</f>
        <v>1</v>
      </c>
      <c r="P9" s="12">
        <f>COUNTIF($H3:$H19,P8)</f>
        <v>1</v>
      </c>
      <c r="Q9" s="12">
        <f>COUNTIF($H3:$H19,Q8)</f>
        <v>1</v>
      </c>
      <c r="R9" s="12">
        <f>COUNTIF($H3:$H19,R8)</f>
        <v>1</v>
      </c>
      <c r="S9" s="12">
        <f>COUNTIF($H3:$H19,S8)</f>
        <v>1</v>
      </c>
      <c r="T9" s="12">
        <f>COUNTIF($H3:$H19,T8)</f>
        <v>2</v>
      </c>
      <c r="U9" s="12">
        <f>COUNTIF($H3:$H19,U8)</f>
        <v>0</v>
      </c>
      <c r="V9" s="12">
        <f>COUNTIF($H3:$H19,V8)</f>
        <v>2</v>
      </c>
      <c r="W9" s="12">
        <f>COUNTIF($H3:$H19,W8)</f>
        <v>0</v>
      </c>
      <c r="X9" s="12">
        <f>COUNTIF($H3:$H19,X8)</f>
        <v>2</v>
      </c>
      <c r="Y9" s="12">
        <f>COUNTIF($H3:$H19,Y8)</f>
        <v>0</v>
      </c>
      <c r="Z9" s="12">
        <f>COUNTIF($H3:$H19,Z8)</f>
        <v>2</v>
      </c>
      <c r="AA9" s="12">
        <f>COUNTIF($H3:$H19,AA8)</f>
        <v>0</v>
      </c>
      <c r="AB9" s="12">
        <f>COUNTIF($H3:$H19,AB8)</f>
        <v>0</v>
      </c>
      <c r="AC9" s="12">
        <f>COUNTIF($H3:$H19,AC8)</f>
        <v>0</v>
      </c>
      <c r="AD9" s="12">
        <f>COUNTIF($H3:$H19,AD8)</f>
        <v>0</v>
      </c>
      <c r="AE9" s="13">
        <f>COUNTIF($H3:$H19,AE8)</f>
        <v>0</v>
      </c>
      <c r="AF9" s="16">
        <f>SUM(K9:AE9)</f>
        <v>17</v>
      </c>
      <c r="AG9" s="16">
        <f>SUMPRODUCT(K9:AE9/$AF9,K8:AE8)</f>
        <v>7.8823529411764701</v>
      </c>
      <c r="AH9">
        <f>-SUMPRODUCT(K9:AE9/AF9,K12:AE12)</f>
        <v>3.4992275471326932</v>
      </c>
    </row>
    <row r="10" spans="1:34" x14ac:dyDescent="0.25">
      <c r="A10">
        <v>8</v>
      </c>
      <c r="B10">
        <v>63722</v>
      </c>
      <c r="C10">
        <v>7206</v>
      </c>
      <c r="D10">
        <v>4642</v>
      </c>
      <c r="E10" t="s">
        <v>4</v>
      </c>
      <c r="F10" s="5">
        <v>43389</v>
      </c>
      <c r="H10">
        <f>3+4+4+4</f>
        <v>15</v>
      </c>
      <c r="J10" s="10" t="s">
        <v>13</v>
      </c>
      <c r="K10">
        <f>COUNTIF($H22:$H36,K8)</f>
        <v>0</v>
      </c>
      <c r="L10">
        <f>COUNTIF($H22:$H36,L8)</f>
        <v>0</v>
      </c>
      <c r="M10">
        <f t="shared" ref="M10:AE10" si="0">COUNTIF($H22:$H36,M8)</f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2</v>
      </c>
      <c r="R10">
        <f t="shared" si="0"/>
        <v>2</v>
      </c>
      <c r="S10">
        <f t="shared" si="0"/>
        <v>1</v>
      </c>
      <c r="T10">
        <f t="shared" si="0"/>
        <v>2</v>
      </c>
      <c r="U10">
        <f t="shared" si="0"/>
        <v>2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0</v>
      </c>
      <c r="Z10">
        <f t="shared" si="0"/>
        <v>0</v>
      </c>
      <c r="AA10">
        <f t="shared" si="0"/>
        <v>3</v>
      </c>
      <c r="AB10">
        <f t="shared" si="0"/>
        <v>0</v>
      </c>
      <c r="AC10">
        <f t="shared" si="0"/>
        <v>0</v>
      </c>
      <c r="AD10">
        <f t="shared" si="0"/>
        <v>0</v>
      </c>
      <c r="AE10" s="15">
        <f t="shared" si="0"/>
        <v>0</v>
      </c>
      <c r="AF10" s="16">
        <f>SUM(K10:AE10)</f>
        <v>15</v>
      </c>
      <c r="AG10" s="16">
        <f>SUMPRODUCT(K10:AE10/AF10,K8:AE8)</f>
        <v>10.399999999999999</v>
      </c>
      <c r="AH10">
        <f>-SUMPRODUCT(K10:AE10/AF10,K13:AE13)</f>
        <v>3.0565647621309537</v>
      </c>
    </row>
    <row r="11" spans="1:34" x14ac:dyDescent="0.25">
      <c r="A11">
        <v>9</v>
      </c>
      <c r="B11">
        <v>57651</v>
      </c>
      <c r="C11">
        <v>5226</v>
      </c>
      <c r="D11">
        <v>8541</v>
      </c>
      <c r="E11" t="s">
        <v>4</v>
      </c>
      <c r="F11" s="5">
        <v>43389</v>
      </c>
      <c r="H11">
        <f>3+3+2+5</f>
        <v>13</v>
      </c>
    </row>
    <row r="12" spans="1:34" x14ac:dyDescent="0.25">
      <c r="A12">
        <v>10</v>
      </c>
      <c r="B12">
        <v>57645</v>
      </c>
      <c r="C12">
        <v>6097</v>
      </c>
      <c r="D12">
        <v>5865</v>
      </c>
      <c r="E12" t="s">
        <v>4</v>
      </c>
      <c r="F12" s="5">
        <v>43389</v>
      </c>
      <c r="H12">
        <f>1+2+3+2</f>
        <v>8</v>
      </c>
      <c r="J12" t="s">
        <v>18</v>
      </c>
      <c r="K12">
        <v>0</v>
      </c>
      <c r="L12">
        <f>LOG(L9/$AF9,2)</f>
        <v>-4.08746284125034</v>
      </c>
      <c r="M12">
        <f t="shared" ref="M12:AE12" si="1">LOG(M9/$AF9,2)</f>
        <v>-3.0874628412503395</v>
      </c>
      <c r="N12">
        <f t="shared" si="1"/>
        <v>-4.08746284125034</v>
      </c>
      <c r="O12">
        <f t="shared" si="1"/>
        <v>-4.08746284125034</v>
      </c>
      <c r="P12">
        <f t="shared" si="1"/>
        <v>-4.08746284125034</v>
      </c>
      <c r="Q12">
        <f t="shared" si="1"/>
        <v>-4.08746284125034</v>
      </c>
      <c r="R12">
        <f t="shared" si="1"/>
        <v>-4.08746284125034</v>
      </c>
      <c r="S12">
        <f t="shared" si="1"/>
        <v>-4.08746284125034</v>
      </c>
      <c r="T12">
        <f t="shared" si="1"/>
        <v>-3.0874628412503395</v>
      </c>
      <c r="U12">
        <v>0</v>
      </c>
      <c r="V12">
        <f t="shared" si="1"/>
        <v>-3.0874628412503395</v>
      </c>
      <c r="W12">
        <v>0</v>
      </c>
      <c r="X12">
        <f t="shared" si="1"/>
        <v>-3.0874628412503395</v>
      </c>
      <c r="Y12">
        <v>0</v>
      </c>
      <c r="Z12">
        <f t="shared" si="1"/>
        <v>-3.0874628412503395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4" x14ac:dyDescent="0.25">
      <c r="A13">
        <v>11</v>
      </c>
      <c r="B13">
        <v>57032</v>
      </c>
      <c r="C13">
        <v>2878</v>
      </c>
      <c r="D13">
        <v>2870</v>
      </c>
      <c r="E13" t="s">
        <v>4</v>
      </c>
      <c r="F13" s="5">
        <v>43399</v>
      </c>
      <c r="H13">
        <f>0+0+0+2</f>
        <v>2</v>
      </c>
      <c r="J13" t="s">
        <v>18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>LOG(Q10/$AF10,2)</f>
        <v>-2.9068905956085187</v>
      </c>
      <c r="R13">
        <f t="shared" ref="R13:AE13" si="2">LOG(R10/$AF10,2)</f>
        <v>-2.9068905956085187</v>
      </c>
      <c r="S13">
        <f t="shared" si="2"/>
        <v>-3.9068905956085187</v>
      </c>
      <c r="T13">
        <f t="shared" si="2"/>
        <v>-2.9068905956085187</v>
      </c>
      <c r="U13">
        <f t="shared" si="2"/>
        <v>-2.9068905956085187</v>
      </c>
      <c r="V13">
        <f t="shared" si="2"/>
        <v>-3.9068905956085187</v>
      </c>
      <c r="W13">
        <f t="shared" si="2"/>
        <v>-3.9068905956085187</v>
      </c>
      <c r="X13">
        <f t="shared" si="2"/>
        <v>-3.9068905956085187</v>
      </c>
      <c r="Y13">
        <v>0</v>
      </c>
      <c r="Z13">
        <v>0</v>
      </c>
      <c r="AA13">
        <f t="shared" si="2"/>
        <v>-2.3219280948873622</v>
      </c>
      <c r="AB13">
        <v>0</v>
      </c>
      <c r="AC13">
        <v>0</v>
      </c>
      <c r="AD13">
        <v>0</v>
      </c>
      <c r="AE13">
        <v>0</v>
      </c>
    </row>
    <row r="14" spans="1:34" x14ac:dyDescent="0.25">
      <c r="A14">
        <v>12</v>
      </c>
      <c r="B14">
        <v>57844</v>
      </c>
      <c r="C14">
        <v>3610</v>
      </c>
      <c r="D14">
        <v>3632</v>
      </c>
      <c r="E14" t="s">
        <v>4</v>
      </c>
      <c r="F14" s="5">
        <v>43399</v>
      </c>
      <c r="H14">
        <f>0+0+2+2</f>
        <v>4</v>
      </c>
    </row>
    <row r="15" spans="1:34" x14ac:dyDescent="0.25">
      <c r="A15">
        <v>13</v>
      </c>
      <c r="B15">
        <v>57471</v>
      </c>
      <c r="C15">
        <v>5473</v>
      </c>
      <c r="D15">
        <v>5742</v>
      </c>
      <c r="E15" t="s">
        <v>4</v>
      </c>
      <c r="F15" s="5">
        <v>43399</v>
      </c>
      <c r="H15">
        <f>0+3+3+1</f>
        <v>7</v>
      </c>
    </row>
    <row r="16" spans="1:34" x14ac:dyDescent="0.25">
      <c r="A16">
        <v>14</v>
      </c>
      <c r="B16">
        <v>57537</v>
      </c>
      <c r="C16">
        <v>3126</v>
      </c>
      <c r="D16">
        <v>3082</v>
      </c>
      <c r="E16" t="s">
        <v>4</v>
      </c>
      <c r="F16" s="5">
        <v>43399</v>
      </c>
      <c r="H16">
        <f>0+1+4+4</f>
        <v>9</v>
      </c>
    </row>
    <row r="17" spans="1:8" x14ac:dyDescent="0.25">
      <c r="A17">
        <v>15</v>
      </c>
      <c r="B17">
        <v>57427</v>
      </c>
      <c r="C17">
        <v>4077</v>
      </c>
      <c r="D17">
        <v>4320</v>
      </c>
      <c r="E17" t="s">
        <v>4</v>
      </c>
      <c r="F17" s="5">
        <v>43399</v>
      </c>
      <c r="H17">
        <f>0+3+5+3</f>
        <v>11</v>
      </c>
    </row>
    <row r="18" spans="1:8" x14ac:dyDescent="0.25">
      <c r="A18">
        <v>16</v>
      </c>
      <c r="B18">
        <v>63741</v>
      </c>
      <c r="C18">
        <v>5601</v>
      </c>
      <c r="D18">
        <v>7044</v>
      </c>
      <c r="E18" t="s">
        <v>4</v>
      </c>
      <c r="F18" s="5">
        <v>43399</v>
      </c>
      <c r="H18">
        <f>2+4+4+3</f>
        <v>13</v>
      </c>
    </row>
    <row r="19" spans="1:8" x14ac:dyDescent="0.25">
      <c r="A19">
        <v>17</v>
      </c>
      <c r="B19">
        <v>57944</v>
      </c>
      <c r="C19">
        <v>9757</v>
      </c>
      <c r="D19">
        <v>9527</v>
      </c>
      <c r="E19" t="s">
        <v>4</v>
      </c>
      <c r="F19" s="5">
        <v>43399</v>
      </c>
      <c r="H19">
        <f>0+2+3+0</f>
        <v>5</v>
      </c>
    </row>
    <row r="22" spans="1:8" x14ac:dyDescent="0.25">
      <c r="A22" s="6">
        <v>1</v>
      </c>
      <c r="B22">
        <v>57253</v>
      </c>
      <c r="C22">
        <v>8486</v>
      </c>
      <c r="D22">
        <v>4822</v>
      </c>
      <c r="F22" s="5">
        <v>43388</v>
      </c>
      <c r="H22">
        <f>4+4+4+4</f>
        <v>16</v>
      </c>
    </row>
    <row r="23" spans="1:8" x14ac:dyDescent="0.25">
      <c r="A23" s="6">
        <v>2</v>
      </c>
      <c r="B23">
        <v>63760</v>
      </c>
      <c r="C23">
        <v>5678</v>
      </c>
      <c r="D23">
        <v>8160</v>
      </c>
      <c r="F23" s="5">
        <v>43388</v>
      </c>
      <c r="H23">
        <f>3+5+1+2</f>
        <v>11</v>
      </c>
    </row>
    <row r="24" spans="1:8" x14ac:dyDescent="0.25">
      <c r="A24" s="6">
        <v>3</v>
      </c>
      <c r="B24">
        <v>57660</v>
      </c>
      <c r="C24">
        <v>3218</v>
      </c>
      <c r="D24">
        <v>3978</v>
      </c>
      <c r="F24" s="5">
        <v>43388</v>
      </c>
      <c r="H24">
        <f>0+3+4+0</f>
        <v>7</v>
      </c>
    </row>
    <row r="25" spans="1:8" x14ac:dyDescent="0.25">
      <c r="A25" s="6">
        <v>4</v>
      </c>
      <c r="B25">
        <v>57307</v>
      </c>
      <c r="C25" s="1" t="s">
        <v>7</v>
      </c>
      <c r="D25">
        <v>5448</v>
      </c>
      <c r="F25" s="5">
        <v>43388</v>
      </c>
      <c r="H25">
        <f>5+5+1+2</f>
        <v>13</v>
      </c>
    </row>
    <row r="26" spans="1:8" x14ac:dyDescent="0.25">
      <c r="A26" s="6">
        <v>5</v>
      </c>
      <c r="B26">
        <v>57494</v>
      </c>
      <c r="C26" s="1" t="s">
        <v>6</v>
      </c>
      <c r="D26">
        <v>1691</v>
      </c>
      <c r="F26" s="5">
        <v>43388</v>
      </c>
      <c r="H26">
        <f>1+3+3+1</f>
        <v>8</v>
      </c>
    </row>
    <row r="27" spans="1:8" x14ac:dyDescent="0.25">
      <c r="A27" s="6">
        <v>6</v>
      </c>
      <c r="B27">
        <v>57675</v>
      </c>
      <c r="C27">
        <v>2282</v>
      </c>
      <c r="D27">
        <v>4736</v>
      </c>
      <c r="F27" s="5">
        <v>43389</v>
      </c>
      <c r="H27">
        <f>2+5+5+4</f>
        <v>16</v>
      </c>
    </row>
    <row r="28" spans="1:8" x14ac:dyDescent="0.25">
      <c r="A28" s="6">
        <v>7</v>
      </c>
      <c r="B28">
        <v>57823</v>
      </c>
      <c r="C28">
        <v>8100</v>
      </c>
      <c r="D28">
        <v>6879</v>
      </c>
      <c r="F28" s="5">
        <v>43389</v>
      </c>
      <c r="H28">
        <f>2+3+3+1</f>
        <v>9</v>
      </c>
    </row>
    <row r="29" spans="1:8" x14ac:dyDescent="0.25">
      <c r="A29" s="6">
        <v>8</v>
      </c>
      <c r="B29">
        <v>57946</v>
      </c>
      <c r="C29">
        <v>7214</v>
      </c>
      <c r="D29">
        <v>6627</v>
      </c>
      <c r="F29" s="5">
        <v>43399</v>
      </c>
      <c r="H29">
        <f>1+4+1+3</f>
        <v>9</v>
      </c>
    </row>
    <row r="30" spans="1:8" x14ac:dyDescent="0.25">
      <c r="A30" s="6">
        <v>9</v>
      </c>
      <c r="B30">
        <v>57575</v>
      </c>
      <c r="C30">
        <v>9131</v>
      </c>
      <c r="D30">
        <v>1463</v>
      </c>
      <c r="F30" s="5">
        <v>43399</v>
      </c>
      <c r="H30">
        <f>2+3+3+2</f>
        <v>10</v>
      </c>
    </row>
    <row r="31" spans="1:8" x14ac:dyDescent="0.25">
      <c r="A31" s="6">
        <v>10</v>
      </c>
      <c r="B31">
        <v>57460</v>
      </c>
      <c r="C31">
        <v>4596</v>
      </c>
      <c r="D31">
        <v>2527</v>
      </c>
      <c r="F31" s="5">
        <v>43399</v>
      </c>
      <c r="H31">
        <f>2+0+3+1</f>
        <v>6</v>
      </c>
    </row>
    <row r="32" spans="1:8" x14ac:dyDescent="0.25">
      <c r="A32" s="6">
        <v>11</v>
      </c>
      <c r="B32">
        <v>57609</v>
      </c>
      <c r="C32" s="7" t="s">
        <v>9</v>
      </c>
      <c r="D32">
        <v>3391</v>
      </c>
      <c r="F32" s="5">
        <v>43399</v>
      </c>
      <c r="H32">
        <f>3+5+5+3</f>
        <v>16</v>
      </c>
    </row>
    <row r="33" spans="1:8" x14ac:dyDescent="0.25">
      <c r="A33" s="6">
        <v>12</v>
      </c>
      <c r="B33">
        <v>57790</v>
      </c>
      <c r="C33">
        <v>8203</v>
      </c>
      <c r="D33">
        <v>4313</v>
      </c>
      <c r="F33" s="5">
        <v>43399</v>
      </c>
      <c r="H33">
        <f>4+1+1+0</f>
        <v>6</v>
      </c>
    </row>
    <row r="34" spans="1:8" x14ac:dyDescent="0.25">
      <c r="A34" s="6">
        <v>13</v>
      </c>
      <c r="B34">
        <v>57240</v>
      </c>
      <c r="C34">
        <v>6680</v>
      </c>
      <c r="D34">
        <v>9913</v>
      </c>
      <c r="F34" s="5">
        <v>43399</v>
      </c>
      <c r="H34">
        <f>3+3+3+3</f>
        <v>12</v>
      </c>
    </row>
    <row r="35" spans="1:8" x14ac:dyDescent="0.25">
      <c r="A35" s="6">
        <v>14</v>
      </c>
      <c r="B35">
        <v>57065</v>
      </c>
      <c r="C35" s="7" t="s">
        <v>8</v>
      </c>
      <c r="D35">
        <v>1248</v>
      </c>
      <c r="F35" s="5">
        <v>43399</v>
      </c>
      <c r="H35">
        <f>1+4+3+2</f>
        <v>10</v>
      </c>
    </row>
    <row r="36" spans="1:8" x14ac:dyDescent="0.25">
      <c r="A36" s="6">
        <v>15</v>
      </c>
      <c r="B36">
        <v>57477</v>
      </c>
      <c r="C36">
        <v>3253</v>
      </c>
      <c r="D36">
        <v>9133</v>
      </c>
      <c r="F36" s="5">
        <v>43399</v>
      </c>
      <c r="H36">
        <f>4+1+2+0</f>
        <v>7</v>
      </c>
    </row>
  </sheetData>
  <sortState ref="B3:F34">
    <sortCondition ref="E3:E34"/>
  </sortState>
  <mergeCells count="1">
    <mergeCell ref="B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weron</dc:creator>
  <cp:lastModifiedBy>Kuba</cp:lastModifiedBy>
  <dcterms:created xsi:type="dcterms:W3CDTF">2018-10-25T21:33:26Z</dcterms:created>
  <dcterms:modified xsi:type="dcterms:W3CDTF">2018-11-03T16:48:43Z</dcterms:modified>
</cp:coreProperties>
</file>