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" sheetId="1" r:id="rId4"/>
    <sheet state="visible" name="Drills" sheetId="2" r:id="rId5"/>
  </sheets>
  <definedNames>
    <definedName hidden="1" localSheetId="1" name="_xlnm._FilterDatabase">Drills!$A$1:$K$74</definedName>
  </definedNames>
  <calcPr/>
</workbook>
</file>

<file path=xl/sharedStrings.xml><?xml version="1.0" encoding="utf-8"?>
<sst xmlns="http://schemas.openxmlformats.org/spreadsheetml/2006/main" count="473" uniqueCount="280">
  <si>
    <t>Session</t>
  </si>
  <si>
    <t>Level</t>
  </si>
  <si>
    <t>Level Count</t>
  </si>
  <si>
    <t>Summary</t>
  </si>
  <si>
    <t>Index</t>
  </si>
  <si>
    <t>Drills</t>
  </si>
  <si>
    <t>Modality</t>
  </si>
  <si>
    <t>Sets</t>
  </si>
  <si>
    <t>Reps</t>
  </si>
  <si>
    <t>Total Reps</t>
  </si>
  <si>
    <t>Perform drills to learn</t>
  </si>
  <si>
    <t>Session 1 – Intro to Level 1</t>
  </si>
  <si>
    <t>KB-01|Two Hand Deadlift</t>
  </si>
  <si>
    <t>Learn</t>
  </si>
  <si>
    <t>KB-02|Two Hand Swing</t>
  </si>
  <si>
    <t>KB-03|Around the World</t>
  </si>
  <si>
    <t>KB-04|Halo</t>
  </si>
  <si>
    <t>KB-05|Around the World Front to Back</t>
  </si>
  <si>
    <t>KB-06|Around the World Back to Front</t>
  </si>
  <si>
    <t>KB-07|Alternating Halo</t>
  </si>
  <si>
    <t>Warmup &amp; Swing</t>
  </si>
  <si>
    <t>Warmup</t>
  </si>
  <si>
    <t>20/20</t>
  </si>
  <si>
    <t>5/5</t>
  </si>
  <si>
    <t>EMOM</t>
  </si>
  <si>
    <t>10/10</t>
  </si>
  <si>
    <t>Session 1 – Intro to Level 2</t>
  </si>
  <si>
    <t>KB-08|Two Hand Pickup One Hand Putdown</t>
  </si>
  <si>
    <t>KB-09|Single Arm Swing</t>
  </si>
  <si>
    <t>KB-10|Hand to Hand Transition</t>
  </si>
  <si>
    <t>KB-11|Two Hand Pickup Clean Putdown</t>
  </si>
  <si>
    <t>KB-12|Swing Clean</t>
  </si>
  <si>
    <t>KB-13|Clean with Hand Transition</t>
  </si>
  <si>
    <t>KB-14|Single Arm Overhead Press</t>
  </si>
  <si>
    <t>Clean, Press</t>
  </si>
  <si>
    <t>Volume</t>
  </si>
  <si>
    <t>Squat, Clean &amp; Press</t>
  </si>
  <si>
    <t>Session 9 – Intro to Level 3</t>
  </si>
  <si>
    <t>KB-15|Newspaper drill</t>
  </si>
  <si>
    <t>KB-16|Start Stop Clean</t>
  </si>
  <si>
    <t>KB-17|Clean &amp; Press</t>
  </si>
  <si>
    <t>KB-18|Clean &amp; Press with Hand Transition</t>
  </si>
  <si>
    <t>KB-19|Start Stop Clean &amp; Press</t>
  </si>
  <si>
    <t>KB-20|Bottoms-Up Goblet Box Squat</t>
  </si>
  <si>
    <t>KB-21|Goblet Box Squat with Halo</t>
  </si>
  <si>
    <t>KB-22|Goblet Squat with Halo</t>
  </si>
  <si>
    <t>KB-23|Single-Bell Front Squat</t>
  </si>
  <si>
    <t>ID</t>
  </si>
  <si>
    <t>Label</t>
  </si>
  <si>
    <t>Name</t>
  </si>
  <si>
    <t>WorkoutName</t>
  </si>
  <si>
    <t>Families</t>
  </si>
  <si>
    <t>C&amp;P=Clean,Press,Snatch</t>
  </si>
  <si>
    <t>Sw=Swing&amp;Deadlift</t>
  </si>
  <si>
    <t>G=Getups</t>
  </si>
  <si>
    <t>Sq=Squat</t>
  </si>
  <si>
    <t>H=Halo,Rotation</t>
  </si>
  <si>
    <t>URL</t>
  </si>
  <si>
    <t>KB-01</t>
  </si>
  <si>
    <t>Two Hand Deadlift</t>
  </si>
  <si>
    <t>C&amp;P</t>
  </si>
  <si>
    <t>Sw</t>
  </si>
  <si>
    <t>Sq</t>
  </si>
  <si>
    <t>https://www.youtube.com/watch?v=x0XkmM34BPI&amp;list=PLk4oYPJ7TXKhX8YqA2AVrfgs_pEF6p7KA&amp;index=1</t>
  </si>
  <si>
    <t>KB-02</t>
  </si>
  <si>
    <t>Two Hand Swing</t>
  </si>
  <si>
    <t>https://www.youtube.com/watch?v=m-S9H2XVvYg&amp;list=PLk4oYPJ7TXKhX8YqA2AVrfgs_pEF6p7KA&amp;index=2</t>
  </si>
  <si>
    <t>KB-03</t>
  </si>
  <si>
    <t>Around the World</t>
  </si>
  <si>
    <t>H</t>
  </si>
  <si>
    <t>https://www.youtube.com/watch?v=XaegZzSbtr0&amp;list=PLk4oYPJ7TXKhX8YqA2AVrfgs_pEF6p7KA&amp;index=3</t>
  </si>
  <si>
    <t>KB-04</t>
  </si>
  <si>
    <t>Halo</t>
  </si>
  <si>
    <t>https://www.youtube.com/watch?v=25xdtjbFPtw&amp;list=PLk4oYPJ7TXKhX8YqA2AVrfgs_pEF6p7KA&amp;index=4</t>
  </si>
  <si>
    <t>KB-05</t>
  </si>
  <si>
    <t>Around the World\nFront to Back</t>
  </si>
  <si>
    <t>https://www.youtube.com/watch?v=TwlQQXAQpaQ&amp;list=PLk4oYPJ7TXKhX8YqA2AVrfgs_pEF6p7KA&amp;index=5</t>
  </si>
  <si>
    <t>KB-06</t>
  </si>
  <si>
    <t>Around the World\nBack to Front</t>
  </si>
  <si>
    <t>https://www.youtube.com/watch?v=GrRO00YOIWM&amp;list=PLk4oYPJ7TXKhX8YqA2AVrfgs_pEF6p7KA&amp;index=6</t>
  </si>
  <si>
    <t>KB-07</t>
  </si>
  <si>
    <t>Alternating Halo</t>
  </si>
  <si>
    <t>https://www.youtube.com/watch?v=SMpquy5zSL4&amp;list=PLk4oYPJ7TXKhX8YqA2AVrfgs_pEF6p7KA&amp;index=7</t>
  </si>
  <si>
    <t>KB-08</t>
  </si>
  <si>
    <t>Two Hand Pickup\nOne Hand Putdown</t>
  </si>
  <si>
    <t>https://www.youtube.com/watch?v=eMkDP9VmMc0&amp;list=PLk4oYPJ7TXKhX8YqA2AVrfgs_pEF6p7KA&amp;index=8</t>
  </si>
  <si>
    <t>KB-09</t>
  </si>
  <si>
    <t>Single Arm Swing</t>
  </si>
  <si>
    <t>https://www.youtube.com/watch?v=ejPpyLKZ1L4&amp;list=PLk4oYPJ7TXKhX8YqA2AVrfgs_pEF6p7KA&amp;index=9</t>
  </si>
  <si>
    <t>KB-10</t>
  </si>
  <si>
    <t>Hand to Hand\nTransition</t>
  </si>
  <si>
    <t>https://www.youtube.com/watch?v=0Uk0Rdm3QFs&amp;list=PLk4oYPJ7TXKhX8YqA2AVrfgs_pEF6p7KA&amp;index=10</t>
  </si>
  <si>
    <t>KB-11</t>
  </si>
  <si>
    <t>Two Hand Pickup\nClean Putdown</t>
  </si>
  <si>
    <t>https://www.youtube.com/watch?v=cQC2y-ByaAw&amp;list=PLk4oYPJ7TXKhX8YqA2AVrfgs_pEF6p7KA&amp;index=11</t>
  </si>
  <si>
    <t>KB-12</t>
  </si>
  <si>
    <t>Swing Clean</t>
  </si>
  <si>
    <t>https://www.youtube.com/watch?v=_nIsSXWs5iU&amp;list=PLk4oYPJ7TXKhX8YqA2AVrfgs_pEF6p7KA&amp;index=12</t>
  </si>
  <si>
    <t>KB-13</t>
  </si>
  <si>
    <t>Clean with\nHand Transition</t>
  </si>
  <si>
    <t>https://www.youtube.com/watch?v=6TVqHl2gtuM&amp;list=PLk4oYPJ7TXKhX8YqA2AVrfgs_pEF6p7KA&amp;index=13</t>
  </si>
  <si>
    <t>KB-14</t>
  </si>
  <si>
    <t>Single Arm\nOverhead Press</t>
  </si>
  <si>
    <t>https://www.youtube.com/watch?v=XHkI03S6Pls&amp;list=PLk4oYPJ7TXKhX8YqA2AVrfgs_pEF6p7KA&amp;index=14</t>
  </si>
  <si>
    <t>KB-15</t>
  </si>
  <si>
    <t>Newspaper drill</t>
  </si>
  <si>
    <t>https://www.youtube.com/watch?v=htByOXjHLXE&amp;list=PLk4oYPJ7TXKhX8YqA2AVrfgs_pEF6p7KA&amp;index=15</t>
  </si>
  <si>
    <t>KB-16</t>
  </si>
  <si>
    <t>Start Stop Clean</t>
  </si>
  <si>
    <t>https://www.youtube.com/watch?v=XbK3jxI0WNQ&amp;list=PLk4oYPJ7TXKhX8YqA2AVrfgs_pEF6p7KA&amp;index=16</t>
  </si>
  <si>
    <t>KB-17</t>
  </si>
  <si>
    <t>Clean &amp; Press</t>
  </si>
  <si>
    <t>https://www.youtube.com/watch?v=SSxB3m5qRas&amp;list=PLk4oYPJ7TXKhX8YqA2AVrfgs_pEF6p7KA&amp;index=17</t>
  </si>
  <si>
    <t>KB-18</t>
  </si>
  <si>
    <t>Clean &amp; Press with\nHand Transition</t>
  </si>
  <si>
    <t>https://www.youtube.com/watch?v=5Q4vMOYvAGg&amp;list=PLk4oYPJ7TXKhX8YqA2AVrfgs_pEF6p7KA&amp;index=18</t>
  </si>
  <si>
    <t>KB-19</t>
  </si>
  <si>
    <t>Start Stop\nClean &amp; Press</t>
  </si>
  <si>
    <t>https://www.youtube.com/watch?v=dSj3kqbuois&amp;list=PLk4oYPJ7TXKhX8YqA2AVrfgs_pEF6p7KA&amp;index=19</t>
  </si>
  <si>
    <t>KB-20</t>
  </si>
  <si>
    <t>Bottoms-Up Goblet\nBox Squat</t>
  </si>
  <si>
    <t>https://www.youtube.com/watch?v=k5Bc7pkEmrU&amp;list=PLk4oYPJ7TXKhX8YqA2AVrfgs_pEF6p7KA&amp;index=20</t>
  </si>
  <si>
    <t>KB-21</t>
  </si>
  <si>
    <t>Goblet Box Squat\nwith Halo</t>
  </si>
  <si>
    <t>https://www.youtube.com/watch?v=Aik5-BStbnc&amp;list=PLk4oYPJ7TXKhX8YqA2AVrfgs_pEF6p7KA&amp;index=21</t>
  </si>
  <si>
    <t>KB-22</t>
  </si>
  <si>
    <t>Goblet Squat\nwith Halo</t>
  </si>
  <si>
    <t>https://www.youtube.com/watch?v=cnZ8Mx8NQPE&amp;list=PLk4oYPJ7TXKhX8YqA2AVrfgs_pEF6p7KA&amp;index=22</t>
  </si>
  <si>
    <t>KB-23</t>
  </si>
  <si>
    <t>Single-Bell Front Squat</t>
  </si>
  <si>
    <t>https://www.youtube.com/watch?v=KTDVl0Lkdc4&amp;list=PLk4oYPJ7TXKhX8YqA2AVrfgs_pEF6p7KA&amp;index=23</t>
  </si>
  <si>
    <t>KB-24</t>
  </si>
  <si>
    <t>Rack Opposite Leg\nStep-Back Lunge</t>
  </si>
  <si>
    <t>G</t>
  </si>
  <si>
    <t>https://www.youtube.com/watch?v=KTDVl0Lkdc4&amp;list=PLk4oYPJ7TXKhX8YqA2AVrfgs_pEF6p7KA&amp;index=24</t>
  </si>
  <si>
    <t>KB-25</t>
  </si>
  <si>
    <t>Clean Step-Back Clean</t>
  </si>
  <si>
    <t>https://www.youtube.com/watch?v=KTDVl0Lkdc4&amp;list=PLk4oYPJ7TXKhX8YqA2AVrfgs_pEF6p7KA&amp;index=25</t>
  </si>
  <si>
    <t>KB-26</t>
  </si>
  <si>
    <t>Half-Kneeling Clean</t>
  </si>
  <si>
    <t>https://www.youtube.com/watch?v=KTDVl0Lkdc4&amp;list=PLk4oYPJ7TXKhX8YqA2AVrfgs_pEF6p7KA&amp;index=26</t>
  </si>
  <si>
    <t>KB-27</t>
  </si>
  <si>
    <t>Clean Step-Back\nLunge Clean</t>
  </si>
  <si>
    <t>https://www.youtube.com/watch?v=KTDVl0Lkdc4&amp;list=PLk4oYPJ7TXKhX8YqA2AVrfgs_pEF6p7KA&amp;index=27</t>
  </si>
  <si>
    <t>KB-28</t>
  </si>
  <si>
    <t>Single-Bell Floor Press</t>
  </si>
  <si>
    <t>https://www.youtube.com/watch?v=KTDVl0Lkdc4&amp;list=PLk4oYPJ7TXKhX8YqA2AVrfgs_pEF6p7KA&amp;index=28</t>
  </si>
  <si>
    <t>KB-29</t>
  </si>
  <si>
    <t>Half-Kneeling\nClean &amp; Press</t>
  </si>
  <si>
    <t>https://www.youtube.com/watch?v=KTDVl0Lkdc4&amp;list=PLk4oYPJ7TXKhX8YqA2AVrfgs_pEF6p7KA&amp;index=29</t>
  </si>
  <si>
    <t>KB-30</t>
  </si>
  <si>
    <t>Floor Press with Roll</t>
  </si>
  <si>
    <t>https://www.youtube.com/watch?v=KTDVl0Lkdc4&amp;list=PLk4oYPJ7TXKhX8YqA2AVrfgs_pEF6p7KA&amp;index=30</t>
  </si>
  <si>
    <t>KB-31</t>
  </si>
  <si>
    <t>Half-Kneeling Windmill</t>
  </si>
  <si>
    <t>https://www.youtube.com/watch?v=KTDVl0Lkdc4&amp;list=PLk4oYPJ7TXKhX8YqA2AVrfgs_pEF6p7KA&amp;index=31</t>
  </si>
  <si>
    <t>KB-32</t>
  </si>
  <si>
    <t>Quarter Turkish Get-Up</t>
  </si>
  <si>
    <t>https://www.youtube.com/watch?v=KTDVl0Lkdc4&amp;list=PLk4oYPJ7TXKhX8YqA2AVrfgs_pEF6p7KA&amp;index=32</t>
  </si>
  <si>
    <t>KB-33</t>
  </si>
  <si>
    <t>Half-Kneeling\nClean &amp; Press Windmill</t>
  </si>
  <si>
    <t>https://www.youtube.com/watch?v=KTDVl0Lkdc4&amp;list=PLk4oYPJ7TXKhX8YqA2AVrfgs_pEF6p7KA&amp;index=34</t>
  </si>
  <si>
    <t>KB-34</t>
  </si>
  <si>
    <t>Half Get-Up</t>
  </si>
  <si>
    <t>https://www.youtube.com/watch?v=KTDVl0Lkdc4&amp;list=PLk4oYPJ7TXKhX8YqA2AVrfgs_pEF6p7KA&amp;index=35</t>
  </si>
  <si>
    <t>KB-35</t>
  </si>
  <si>
    <t>Clean &amp; Press to Overhead\nStep-Back Lunge</t>
  </si>
  <si>
    <t>https://www.youtube.com/watch?v=KTDVl0Lkdc4&amp;list=PLk4oYPJ7TXKhX8YqA2AVrfgs_pEF6p7KA&amp;index=37</t>
  </si>
  <si>
    <t>KB-36</t>
  </si>
  <si>
    <t>Half-Kneeling Hip Drop</t>
  </si>
  <si>
    <t>https://www.youtube.com/watch?v=KTDVl0Lkdc4&amp;list=PLk4oYPJ7TXKhX8YqA2AVrfgs_pEF6p7KA&amp;index=38</t>
  </si>
  <si>
    <t>KB-37</t>
  </si>
  <si>
    <t>Half Get-Up\nto Hip Pass</t>
  </si>
  <si>
    <t>https://www.youtube.com/watch?v=KTDVl0Lkdc4&amp;list=PLk4oYPJ7TXKhX8YqA2AVrfgs_pEF6p7KA&amp;index=39</t>
  </si>
  <si>
    <t>KB-38</t>
  </si>
  <si>
    <t>Half-Kneeling Clean &amp; Press\nto Hip Drop</t>
  </si>
  <si>
    <t>https://www.youtube.com/watch?v=KTDVl0Lkdc4&amp;list=PLk4oYPJ7TXKhX8YqA2AVrfgs_pEF6p7KA&amp;index=40</t>
  </si>
  <si>
    <t>KB-39</t>
  </si>
  <si>
    <t>Box Squat to Boat Pose</t>
  </si>
  <si>
    <t>https://www.youtube.com/watch?v=KTDVl0Lkdc4&amp;list=PLk4oYPJ7TXKhX8YqA2AVrfgs_pEF6p7KA&amp;index=41</t>
  </si>
  <si>
    <t>KB-40</t>
  </si>
  <si>
    <t>Spinal Rock\n(Bodyweight)</t>
  </si>
  <si>
    <t>https://www.youtube.com/watch?v=KTDVl0Lkdc4&amp;list=PLk4oYPJ7TXKhX8YqA2AVrfgs_pEF6p7KA&amp;index=42</t>
  </si>
  <si>
    <t>KB-41</t>
  </si>
  <si>
    <t>Flat Back Pullover</t>
  </si>
  <si>
    <t>https://www.youtube.com/watch?v=KTDVl0Lkdc4&amp;list=PLk4oYPJ7TXKhX8YqA2AVrfgs_pEF6p7KA&amp;index=43</t>
  </si>
  <si>
    <t>KB-42</t>
  </si>
  <si>
    <t>Half Get-Up to Hip Pass\n(to Half-Kneeling)</t>
  </si>
  <si>
    <t>https://www.youtube.com/watch?v=KTDVl0Lkdc4&amp;list=PLk4oYPJ7TXKhX8YqA2AVrfgs_pEF6p7KA&amp;index=45</t>
  </si>
  <si>
    <t>KB-43</t>
  </si>
  <si>
    <t>Spinal Rock</t>
  </si>
  <si>
    <t>https://www.youtube.com/watch?v=KTDVl0Lkdc4&amp;list=PLk4oYPJ7TXKhX8YqA2AVrfgs_pEF6p7KA&amp;index=48</t>
  </si>
  <si>
    <t>KB-44</t>
  </si>
  <si>
    <t>Push Press</t>
  </si>
  <si>
    <t>https://www.youtube.com/watch?v=KTDVl0Lkdc4&amp;list=PLk4oYPJ7TXKhX8YqA2AVrfgs_pEF6p7KA&amp;index=49</t>
  </si>
  <si>
    <t>KB-45</t>
  </si>
  <si>
    <t>Rock-Bottom\nCurl with Goblet Squat</t>
  </si>
  <si>
    <t>https://www.youtube.com/watch?v=KTDVl0Lkdc4&amp;list=PLk4oYPJ7TXKhX8YqA2AVrfgs_pEF6p7KA&amp;index=50</t>
  </si>
  <si>
    <t>KB-47</t>
  </si>
  <si>
    <t>Rock-Bottom\nFront Squat Pickup</t>
  </si>
  <si>
    <t>https://www.youtube.com/watch?v=KTDVl0Lkdc4&amp;list=PLk4oYPJ7TXKhX8YqA2AVrfgs_pEF6p7KA&amp;index=52</t>
  </si>
  <si>
    <t>KB-48</t>
  </si>
  <si>
    <t>Thruster</t>
  </si>
  <si>
    <t>KB-49</t>
  </si>
  <si>
    <t>Seated Two-Handed\nOverhead Press</t>
  </si>
  <si>
    <t>https://www.youtube.com/watch?v=KTDVl0Lkdc4&amp;list=PLk4oYPJ7TXKhX8YqA2AVrfgs_pEF6p7KA&amp;index=54</t>
  </si>
  <si>
    <t>KB-50</t>
  </si>
  <si>
    <t>Two-Handed Dead Clean\nto Double Front Rack</t>
  </si>
  <si>
    <t>https://www.youtube.com/watch?v=acqKxfMGAbk&amp;list=PLk4oYPJ7TXKhX8YqA2AVrfgs_pEF6p7KA&amp;index=55</t>
  </si>
  <si>
    <t>KB-51</t>
  </si>
  <si>
    <t>Four-Count Squat\n(Bodyweight)</t>
  </si>
  <si>
    <t>https://www.youtube.com/watch?v=1rkGfL1EdWI</t>
  </si>
  <si>
    <t>KB-52</t>
  </si>
  <si>
    <t>Rack Alt Shinbox</t>
  </si>
  <si>
    <t>https://www.youtube.com/watch?v=AoEYX36Q2Zg</t>
  </si>
  <si>
    <t>KB-53</t>
  </si>
  <si>
    <t>Handle Up\nGoblet Squat</t>
  </si>
  <si>
    <t>https://www.youtube.com/watch?v=i2AtDi4yZSA</t>
  </si>
  <si>
    <t>KB-54</t>
  </si>
  <si>
    <t>Contra Shinbox Press</t>
  </si>
  <si>
    <t>https://www.youtube.com/watch?v=FEbi2lKVEHU</t>
  </si>
  <si>
    <t>KB-55</t>
  </si>
  <si>
    <t>Flat Back Pullover Situp Press</t>
  </si>
  <si>
    <t>https://www.youtube.com/watch?v=KTDVl0Lkdc4&amp;list=PLk4oYPJ7TXKhX8YqA2AVrfgs_pEF6p7KA&amp;index=57</t>
  </si>
  <si>
    <t>KB-56</t>
  </si>
  <si>
    <t>Suitcase Deadlift</t>
  </si>
  <si>
    <t>https://www.youtube.com/watch?v=d6i6MwVOmk0&amp;list=PLk4oYPJ7TXKhX8YqA2AVrfgs_pEF6p7KA&amp;index=58</t>
  </si>
  <si>
    <t>KB-57</t>
  </si>
  <si>
    <t>Double Suitcase</t>
  </si>
  <si>
    <t>https://www.youtube.com/watch?v=4PSOSrDcGfc&amp;list=PLk4oYPJ7TXKhX8YqA2AVrfgs_pEF6p7KA&amp;index=59</t>
  </si>
  <si>
    <t>KB-58</t>
  </si>
  <si>
    <t>Double Sumo Deadlift</t>
  </si>
  <si>
    <t>https://www.youtube.com/watch?v=gdutIla6nMw</t>
  </si>
  <si>
    <t>KB-59</t>
  </si>
  <si>
    <t>Half Snatch Down</t>
  </si>
  <si>
    <t>https://www.youtube.com/watch?v=u2NbMtX_Rb0&amp;list=PLk4oYPJ7TXKhX8YqA2AVrfgs_pEF6p7KA&amp;index=60</t>
  </si>
  <si>
    <t>KB-60</t>
  </si>
  <si>
    <t>Double Swing</t>
  </si>
  <si>
    <t>https://www.youtube.com/watch?v=P5IFTJySA_s&amp;list=PLk4oYPJ7TXKhX8YqA2AVrfgs_pEF6p7KA&amp;index=61</t>
  </si>
  <si>
    <t>KB-61</t>
  </si>
  <si>
    <t>Half Snatch Up</t>
  </si>
  <si>
    <t>https://www.youtube.com/watch?v=3HEmUyLYjjc</t>
  </si>
  <si>
    <t>KB-62</t>
  </si>
  <si>
    <t>Double Clean</t>
  </si>
  <si>
    <t>https://www.youtube.com/watch?v=Qe9ejhAtdGY&amp;list=PLk4oYPJ7TXKhX8YqA2AVrfgs_pEF6p7KA&amp;index=62</t>
  </si>
  <si>
    <t>KB-64</t>
  </si>
  <si>
    <t>Double Rockit</t>
  </si>
  <si>
    <t>https://www.youtube.com/watch?v=zXB6hFrrBkA&amp;list=PLk4oYPJ7TXKhX8YqA2AVrfgs_pEF6p7KA&amp;index=63</t>
  </si>
  <si>
    <t>Double\nOutside Swing</t>
  </si>
  <si>
    <t>https://www.youtube.com/watch?v=yr_fRgGevsE</t>
  </si>
  <si>
    <t>KB-65</t>
  </si>
  <si>
    <t>Double\nClean &amp; Press</t>
  </si>
  <si>
    <t>https://www.youtube.com/watch?v=RizGV8ef--s</t>
  </si>
  <si>
    <t>KB-66</t>
  </si>
  <si>
    <t>Full Snatch</t>
  </si>
  <si>
    <t>https://www.youtube.com/watch?v=f-zkPiAlpQw&amp;list=PLk4oYPJ7TXKhX8YqA2AVrfgs_pEF6p7KA&amp;index=65</t>
  </si>
  <si>
    <t>KB-67</t>
  </si>
  <si>
    <t>Double\nFront Squat</t>
  </si>
  <si>
    <t>https://www.youtube.com/watch?v=dX5yXJa5Dm0&amp;list=PLk4oYPJ7TXKhX8YqA2AVrfgs_pEF6p7KA&amp;index=66</t>
  </si>
  <si>
    <t>KB-68</t>
  </si>
  <si>
    <t>Double Clean\nto Front Squat</t>
  </si>
  <si>
    <t>https://www.youtube.com/watch?v=R3s6Wb_ApHM</t>
  </si>
  <si>
    <t>KB-69</t>
  </si>
  <si>
    <t>Snatch Press</t>
  </si>
  <si>
    <t>https://www.youtube.com/watch?v=IzFPa_Q1yHM&amp;list=PLk4oYPJ7TXKhX8YqA2AVrfgs_pEF6p7KA&amp;index=67</t>
  </si>
  <si>
    <t>KB-70</t>
  </si>
  <si>
    <t>Half-Kneeling Snatch Up</t>
  </si>
  <si>
    <t>https://www.youtube.com/watch?v=1_UrK5SopL4</t>
  </si>
  <si>
    <t>KB-71</t>
  </si>
  <si>
    <t>Dead Stop\nDouble Clean</t>
  </si>
  <si>
    <t>https://www.youtube.com/watch?v=22bKQqMqAQY</t>
  </si>
  <si>
    <t>KB-72</t>
  </si>
  <si>
    <t>Deck Squat</t>
  </si>
  <si>
    <t>https://www.youtube.com/watch?v=vUJ3sZVwZ4Y</t>
  </si>
  <si>
    <t>KB-73</t>
  </si>
  <si>
    <t>Two Hand Single Bent Leg Deadlift</t>
  </si>
  <si>
    <t>https://www.youtube.com/watch?v=-RD1qqe7P8M</t>
  </si>
  <si>
    <t>KB-74</t>
  </si>
  <si>
    <t>Double Hang Clean\nTo Squat</t>
  </si>
  <si>
    <t>https://www.youtube.com/watch?v=SdPEkv56Lt8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</si>
</sst>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10.0"/>
      <color theme="1"/>
      <name val="&quot;Liberation Sans&quot;"/>
    </font>
    <font>
      <b/>
      <sz val="8.0"/>
      <color theme="1"/>
      <name val="&quot;Liberation Sans&quot;"/>
    </font>
    <font>
      <b/>
      <sz val="8.0"/>
      <color theme="1"/>
      <name val="Arial"/>
    </font>
    <font>
      <sz val="8.0"/>
      <color theme="1"/>
      <name val="&quot;Liberation Sans&quot;"/>
    </font>
    <font>
      <sz val="8.0"/>
      <color theme="1"/>
      <name val="Arial"/>
    </font>
    <font>
      <u/>
      <sz val="8.0"/>
      <color rgb="FF0000FF"/>
      <name val="&quot;Liberation Sans&quot;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2" numFmtId="0" xfId="0" applyAlignment="1" applyFont="1">
      <alignment horizontal="left"/>
    </xf>
    <xf borderId="0" fillId="2" fontId="1" numFmtId="0" xfId="0" applyFont="1"/>
    <xf borderId="0" fillId="4" fontId="2" numFmtId="0" xfId="0" applyAlignment="1" applyFill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Font="1"/>
    <xf quotePrefix="1" borderId="0" fillId="0" fontId="2" numFmtId="0" xfId="0" applyAlignment="1" applyFont="1">
      <alignment horizontal="left" readingOrder="0"/>
    </xf>
    <xf borderId="0" fillId="5" fontId="2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4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6" fontId="1" numFmtId="0" xfId="0" applyFont="1"/>
    <xf borderId="0" fillId="7" fontId="2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KTDVl0Lkdc4&amp;list=PLk4oYPJ7TXKhX8YqA2AVrfgs_pEF6p7KA&amp;index=42" TargetMode="External"/><Relationship Id="rId42" Type="http://schemas.openxmlformats.org/officeDocument/2006/relationships/hyperlink" Target="https://www.youtube.com/watch?v=KTDVl0Lkdc4&amp;list=PLk4oYPJ7TXKhX8YqA2AVrfgs_pEF6p7KA&amp;index=45" TargetMode="External"/><Relationship Id="rId41" Type="http://schemas.openxmlformats.org/officeDocument/2006/relationships/hyperlink" Target="https://www.youtube.com/watch?v=KTDVl0Lkdc4&amp;list=PLk4oYPJ7TXKhX8YqA2AVrfgs_pEF6p7KA&amp;index=43" TargetMode="External"/><Relationship Id="rId44" Type="http://schemas.openxmlformats.org/officeDocument/2006/relationships/hyperlink" Target="https://www.youtube.com/watch?v=KTDVl0Lkdc4&amp;list=PLk4oYPJ7TXKhX8YqA2AVrfgs_pEF6p7KA&amp;index=49" TargetMode="External"/><Relationship Id="rId43" Type="http://schemas.openxmlformats.org/officeDocument/2006/relationships/hyperlink" Target="https://www.youtube.com/watch?v=KTDVl0Lkdc4&amp;list=PLk4oYPJ7TXKhX8YqA2AVrfgs_pEF6p7KA&amp;index=48" TargetMode="External"/><Relationship Id="rId46" Type="http://schemas.openxmlformats.org/officeDocument/2006/relationships/hyperlink" Target="https://www.youtube.com/watch?v=KTDVl0Lkdc4&amp;list=PLk4oYPJ7TXKhX8YqA2AVrfgs_pEF6p7KA&amp;index=52" TargetMode="External"/><Relationship Id="rId45" Type="http://schemas.openxmlformats.org/officeDocument/2006/relationships/hyperlink" Target="https://www.youtube.com/watch?v=KTDVl0Lkdc4&amp;list=PLk4oYPJ7TXKhX8YqA2AVrfgs_pEF6p7KA&amp;index=50" TargetMode="External"/><Relationship Id="rId1" Type="http://schemas.openxmlformats.org/officeDocument/2006/relationships/hyperlink" Target="https://www.youtube.com/watch?v=x0XkmM34BPI&amp;list=PLk4oYPJ7TXKhX8YqA2AVrfgs_pEF6p7KA&amp;index=1" TargetMode="External"/><Relationship Id="rId2" Type="http://schemas.openxmlformats.org/officeDocument/2006/relationships/hyperlink" Target="https://www.youtube.com/watch?v=m-S9H2XVvYg&amp;list=PLk4oYPJ7TXKhX8YqA2AVrfgs_pEF6p7KA&amp;index=2" TargetMode="External"/><Relationship Id="rId3" Type="http://schemas.openxmlformats.org/officeDocument/2006/relationships/hyperlink" Target="https://www.youtube.com/watch?v=XaegZzSbtr0&amp;list=PLk4oYPJ7TXKhX8YqA2AVrfgs_pEF6p7KA&amp;index=3" TargetMode="External"/><Relationship Id="rId4" Type="http://schemas.openxmlformats.org/officeDocument/2006/relationships/hyperlink" Target="https://www.youtube.com/watch?v=25xdtjbFPtw&amp;list=PLk4oYPJ7TXKhX8YqA2AVrfgs_pEF6p7KA&amp;index=4" TargetMode="External"/><Relationship Id="rId9" Type="http://schemas.openxmlformats.org/officeDocument/2006/relationships/hyperlink" Target="https://www.youtube.com/watch?v=ejPpyLKZ1L4&amp;list=PLk4oYPJ7TXKhX8YqA2AVrfgs_pEF6p7KA&amp;index=9" TargetMode="External"/><Relationship Id="rId48" Type="http://schemas.openxmlformats.org/officeDocument/2006/relationships/hyperlink" Target="https://www.youtube.com/watch?v=KTDVl0Lkdc4&amp;list=PLk4oYPJ7TXKhX8YqA2AVrfgs_pEF6p7KA&amp;index=54" TargetMode="External"/><Relationship Id="rId47" Type="http://schemas.openxmlformats.org/officeDocument/2006/relationships/hyperlink" Target="https://www.youtube.com/watch?v=KTDVl0Lkdc4&amp;list=PLk4oYPJ7TXKhX8YqA2AVrfgs_pEF6p7KA&amp;index=48" TargetMode="External"/><Relationship Id="rId49" Type="http://schemas.openxmlformats.org/officeDocument/2006/relationships/hyperlink" Target="https://www.youtube.com/watch?v=acqKxfMGAbk&amp;list=PLk4oYPJ7TXKhX8YqA2AVrfgs_pEF6p7KA&amp;index=55" TargetMode="External"/><Relationship Id="rId5" Type="http://schemas.openxmlformats.org/officeDocument/2006/relationships/hyperlink" Target="https://www.youtube.com/watch?v=TwlQQXAQpaQ&amp;list=PLk4oYPJ7TXKhX8YqA2AVrfgs_pEF6p7KA&amp;index=5" TargetMode="External"/><Relationship Id="rId6" Type="http://schemas.openxmlformats.org/officeDocument/2006/relationships/hyperlink" Target="https://www.youtube.com/watch?v=GrRO00YOIWM&amp;list=PLk4oYPJ7TXKhX8YqA2AVrfgs_pEF6p7KA&amp;index=6" TargetMode="External"/><Relationship Id="rId7" Type="http://schemas.openxmlformats.org/officeDocument/2006/relationships/hyperlink" Target="https://www.youtube.com/watch?v=SMpquy5zSL4&amp;list=PLk4oYPJ7TXKhX8YqA2AVrfgs_pEF6p7KA&amp;index=7" TargetMode="External"/><Relationship Id="rId8" Type="http://schemas.openxmlformats.org/officeDocument/2006/relationships/hyperlink" Target="https://www.youtube.com/watch?v=eMkDP9VmMc0&amp;list=PLk4oYPJ7TXKhX8YqA2AVrfgs_pEF6p7KA&amp;index=8" TargetMode="External"/><Relationship Id="rId73" Type="http://schemas.openxmlformats.org/officeDocument/2006/relationships/hyperlink" Target="https://www.youtube.com/watch?v=SdPEkv56Lt8" TargetMode="External"/><Relationship Id="rId72" Type="http://schemas.openxmlformats.org/officeDocument/2006/relationships/hyperlink" Target="https://www.youtube.com/watch?v=-RD1qqe7P8M" TargetMode="External"/><Relationship Id="rId31" Type="http://schemas.openxmlformats.org/officeDocument/2006/relationships/hyperlink" Target="https://www.youtube.com/watch?v=KTDVl0Lkdc4&amp;list=PLk4oYPJ7TXKhX8YqA2AVrfgs_pEF6p7KA&amp;index=31" TargetMode="External"/><Relationship Id="rId30" Type="http://schemas.openxmlformats.org/officeDocument/2006/relationships/hyperlink" Target="https://www.youtube.com/watch?v=KTDVl0Lkdc4&amp;list=PLk4oYPJ7TXKhX8YqA2AVrfgs_pEF6p7KA&amp;index=30" TargetMode="External"/><Relationship Id="rId74" Type="http://schemas.openxmlformats.org/officeDocument/2006/relationships/drawing" Target="../drawings/drawing2.xml"/><Relationship Id="rId33" Type="http://schemas.openxmlformats.org/officeDocument/2006/relationships/hyperlink" Target="https://www.youtube.com/watch?v=KTDVl0Lkdc4&amp;list=PLk4oYPJ7TXKhX8YqA2AVrfgs_pEF6p7KA&amp;index=34" TargetMode="External"/><Relationship Id="rId32" Type="http://schemas.openxmlformats.org/officeDocument/2006/relationships/hyperlink" Target="https://www.youtube.com/watch?v=KTDVl0Lkdc4&amp;list=PLk4oYPJ7TXKhX8YqA2AVrfgs_pEF6p7KA&amp;index=32" TargetMode="External"/><Relationship Id="rId35" Type="http://schemas.openxmlformats.org/officeDocument/2006/relationships/hyperlink" Target="https://www.youtube.com/watch?v=KTDVl0Lkdc4&amp;list=PLk4oYPJ7TXKhX8YqA2AVrfgs_pEF6p7KA&amp;index=37" TargetMode="External"/><Relationship Id="rId34" Type="http://schemas.openxmlformats.org/officeDocument/2006/relationships/hyperlink" Target="https://www.youtube.com/watch?v=KTDVl0Lkdc4&amp;list=PLk4oYPJ7TXKhX8YqA2AVrfgs_pEF6p7KA&amp;index=35" TargetMode="External"/><Relationship Id="rId71" Type="http://schemas.openxmlformats.org/officeDocument/2006/relationships/hyperlink" Target="https://www.youtube.com/watch?v=vUJ3sZVwZ4Y" TargetMode="External"/><Relationship Id="rId70" Type="http://schemas.openxmlformats.org/officeDocument/2006/relationships/hyperlink" Target="https://www.youtube.com/watch?v=22bKQqMqAQY" TargetMode="External"/><Relationship Id="rId37" Type="http://schemas.openxmlformats.org/officeDocument/2006/relationships/hyperlink" Target="https://www.youtube.com/watch?v=KTDVl0Lkdc4&amp;list=PLk4oYPJ7TXKhX8YqA2AVrfgs_pEF6p7KA&amp;index=39" TargetMode="External"/><Relationship Id="rId36" Type="http://schemas.openxmlformats.org/officeDocument/2006/relationships/hyperlink" Target="https://www.youtube.com/watch?v=KTDVl0Lkdc4&amp;list=PLk4oYPJ7TXKhX8YqA2AVrfgs_pEF6p7KA&amp;index=38" TargetMode="External"/><Relationship Id="rId39" Type="http://schemas.openxmlformats.org/officeDocument/2006/relationships/hyperlink" Target="https://www.youtube.com/watch?v=KTDVl0Lkdc4&amp;list=PLk4oYPJ7TXKhX8YqA2AVrfgs_pEF6p7KA&amp;index=41" TargetMode="External"/><Relationship Id="rId38" Type="http://schemas.openxmlformats.org/officeDocument/2006/relationships/hyperlink" Target="https://www.youtube.com/watch?v=KTDVl0Lkdc4&amp;list=PLk4oYPJ7TXKhX8YqA2AVrfgs_pEF6p7KA&amp;index=40" TargetMode="External"/><Relationship Id="rId62" Type="http://schemas.openxmlformats.org/officeDocument/2006/relationships/hyperlink" Target="https://www.youtube.com/watch?v=zXB6hFrrBkA&amp;list=PLk4oYPJ7TXKhX8YqA2AVrfgs_pEF6p7KA&amp;index=63" TargetMode="External"/><Relationship Id="rId61" Type="http://schemas.openxmlformats.org/officeDocument/2006/relationships/hyperlink" Target="https://www.youtube.com/watch?v=Qe9ejhAtdGY&amp;list=PLk4oYPJ7TXKhX8YqA2AVrfgs_pEF6p7KA&amp;index=62" TargetMode="External"/><Relationship Id="rId20" Type="http://schemas.openxmlformats.org/officeDocument/2006/relationships/hyperlink" Target="https://www.youtube.com/watch?v=k5Bc7pkEmrU&amp;list=PLk4oYPJ7TXKhX8YqA2AVrfgs_pEF6p7KA&amp;index=20" TargetMode="External"/><Relationship Id="rId64" Type="http://schemas.openxmlformats.org/officeDocument/2006/relationships/hyperlink" Target="https://www.youtube.com/watch?v=RizGV8ef--s" TargetMode="External"/><Relationship Id="rId63" Type="http://schemas.openxmlformats.org/officeDocument/2006/relationships/hyperlink" Target="https://www.youtube.com/watch?v=yr_fRgGevsE" TargetMode="External"/><Relationship Id="rId22" Type="http://schemas.openxmlformats.org/officeDocument/2006/relationships/hyperlink" Target="https://www.youtube.com/watch?v=cnZ8Mx8NQPE&amp;list=PLk4oYPJ7TXKhX8YqA2AVrfgs_pEF6p7KA&amp;index=22" TargetMode="External"/><Relationship Id="rId66" Type="http://schemas.openxmlformats.org/officeDocument/2006/relationships/hyperlink" Target="https://www.youtube.com/watch?v=dX5yXJa5Dm0&amp;list=PLk4oYPJ7TXKhX8YqA2AVrfgs_pEF6p7KA&amp;index=66" TargetMode="External"/><Relationship Id="rId21" Type="http://schemas.openxmlformats.org/officeDocument/2006/relationships/hyperlink" Target="https://www.youtube.com/watch?v=Aik5-BStbnc&amp;list=PLk4oYPJ7TXKhX8YqA2AVrfgs_pEF6p7KA&amp;index=21" TargetMode="External"/><Relationship Id="rId65" Type="http://schemas.openxmlformats.org/officeDocument/2006/relationships/hyperlink" Target="https://www.youtube.com/watch?v=f-zkPiAlpQw&amp;list=PLk4oYPJ7TXKhX8YqA2AVrfgs_pEF6p7KA&amp;index=65" TargetMode="External"/><Relationship Id="rId24" Type="http://schemas.openxmlformats.org/officeDocument/2006/relationships/hyperlink" Target="https://www.youtube.com/watch?v=KTDVl0Lkdc4&amp;list=PLk4oYPJ7TXKhX8YqA2AVrfgs_pEF6p7KA&amp;index=24" TargetMode="External"/><Relationship Id="rId68" Type="http://schemas.openxmlformats.org/officeDocument/2006/relationships/hyperlink" Target="https://www.youtube.com/watch?v=IzFPa_Q1yHM&amp;list=PLk4oYPJ7TXKhX8YqA2AVrfgs_pEF6p7KA&amp;index=67" TargetMode="External"/><Relationship Id="rId23" Type="http://schemas.openxmlformats.org/officeDocument/2006/relationships/hyperlink" Target="https://www.youtube.com/watch?v=KTDVl0Lkdc4&amp;list=PLk4oYPJ7TXKhX8YqA2AVrfgs_pEF6p7KA&amp;index=23" TargetMode="External"/><Relationship Id="rId67" Type="http://schemas.openxmlformats.org/officeDocument/2006/relationships/hyperlink" Target="https://www.youtube.com/watch?v=R3s6Wb_ApHM" TargetMode="External"/><Relationship Id="rId60" Type="http://schemas.openxmlformats.org/officeDocument/2006/relationships/hyperlink" Target="https://www.youtube.com/watch?v=3HEmUyLYjjc" TargetMode="External"/><Relationship Id="rId26" Type="http://schemas.openxmlformats.org/officeDocument/2006/relationships/hyperlink" Target="https://www.youtube.com/watch?v=KTDVl0Lkdc4&amp;list=PLk4oYPJ7TXKhX8YqA2AVrfgs_pEF6p7KA&amp;index=26" TargetMode="External"/><Relationship Id="rId25" Type="http://schemas.openxmlformats.org/officeDocument/2006/relationships/hyperlink" Target="https://www.youtube.com/watch?v=KTDVl0Lkdc4&amp;list=PLk4oYPJ7TXKhX8YqA2AVrfgs_pEF6p7KA&amp;index=25" TargetMode="External"/><Relationship Id="rId69" Type="http://schemas.openxmlformats.org/officeDocument/2006/relationships/hyperlink" Target="https://www.youtube.com/watch?v=1_UrK5SopL4" TargetMode="External"/><Relationship Id="rId28" Type="http://schemas.openxmlformats.org/officeDocument/2006/relationships/hyperlink" Target="https://www.youtube.com/watch?v=KTDVl0Lkdc4&amp;list=PLk4oYPJ7TXKhX8YqA2AVrfgs_pEF6p7KA&amp;index=28" TargetMode="External"/><Relationship Id="rId27" Type="http://schemas.openxmlformats.org/officeDocument/2006/relationships/hyperlink" Target="https://www.youtube.com/watch?v=KTDVl0Lkdc4&amp;list=PLk4oYPJ7TXKhX8YqA2AVrfgs_pEF6p7KA&amp;index=27" TargetMode="External"/><Relationship Id="rId29" Type="http://schemas.openxmlformats.org/officeDocument/2006/relationships/hyperlink" Target="https://www.youtube.com/watch?v=KTDVl0Lkdc4&amp;list=PLk4oYPJ7TXKhX8YqA2AVrfgs_pEF6p7KA&amp;index=29" TargetMode="External"/><Relationship Id="rId51" Type="http://schemas.openxmlformats.org/officeDocument/2006/relationships/hyperlink" Target="https://www.youtube.com/watch?v=AoEYX36Q2Zg" TargetMode="External"/><Relationship Id="rId50" Type="http://schemas.openxmlformats.org/officeDocument/2006/relationships/hyperlink" Target="https://www.youtube.com/watch?v=1rkGfL1EdWI" TargetMode="External"/><Relationship Id="rId53" Type="http://schemas.openxmlformats.org/officeDocument/2006/relationships/hyperlink" Target="https://www.youtube.com/watch?v=FEbi2lKVEHU" TargetMode="External"/><Relationship Id="rId52" Type="http://schemas.openxmlformats.org/officeDocument/2006/relationships/hyperlink" Target="https://www.youtube.com/watch?v=i2AtDi4yZSA" TargetMode="External"/><Relationship Id="rId11" Type="http://schemas.openxmlformats.org/officeDocument/2006/relationships/hyperlink" Target="https://www.youtube.com/watch?v=cQC2y-ByaAw&amp;list=PLk4oYPJ7TXKhX8YqA2AVrfgs_pEF6p7KA&amp;index=11" TargetMode="External"/><Relationship Id="rId55" Type="http://schemas.openxmlformats.org/officeDocument/2006/relationships/hyperlink" Target="https://www.youtube.com/watch?v=d6i6MwVOmk0&amp;list=PLk4oYPJ7TXKhX8YqA2AVrfgs_pEF6p7KA&amp;index=58" TargetMode="External"/><Relationship Id="rId10" Type="http://schemas.openxmlformats.org/officeDocument/2006/relationships/hyperlink" Target="https://www.youtube.com/watch?v=0Uk0Rdm3QFs&amp;list=PLk4oYPJ7TXKhX8YqA2AVrfgs_pEF6p7KA&amp;index=10" TargetMode="External"/><Relationship Id="rId54" Type="http://schemas.openxmlformats.org/officeDocument/2006/relationships/hyperlink" Target="https://www.youtube.com/watch?v=KTDVl0Lkdc4&amp;list=PLk4oYPJ7TXKhX8YqA2AVrfgs_pEF6p7KA&amp;index=57" TargetMode="External"/><Relationship Id="rId13" Type="http://schemas.openxmlformats.org/officeDocument/2006/relationships/hyperlink" Target="https://www.youtube.com/watch?v=6TVqHl2gtuM&amp;list=PLk4oYPJ7TXKhX8YqA2AVrfgs_pEF6p7KA&amp;index=13" TargetMode="External"/><Relationship Id="rId57" Type="http://schemas.openxmlformats.org/officeDocument/2006/relationships/hyperlink" Target="https://www.youtube.com/watch?v=gdutIla6nMw" TargetMode="External"/><Relationship Id="rId12" Type="http://schemas.openxmlformats.org/officeDocument/2006/relationships/hyperlink" Target="https://www.youtube.com/watch?v=_nIsSXWs5iU&amp;list=PLk4oYPJ7TXKhX8YqA2AVrfgs_pEF6p7KA&amp;index=12" TargetMode="External"/><Relationship Id="rId56" Type="http://schemas.openxmlformats.org/officeDocument/2006/relationships/hyperlink" Target="https://www.youtube.com/watch?v=4PSOSrDcGfc&amp;list=PLk4oYPJ7TXKhX8YqA2AVrfgs_pEF6p7KA&amp;index=59" TargetMode="External"/><Relationship Id="rId15" Type="http://schemas.openxmlformats.org/officeDocument/2006/relationships/hyperlink" Target="https://www.youtube.com/watch?v=htByOXjHLXE&amp;list=PLk4oYPJ7TXKhX8YqA2AVrfgs_pEF6p7KA&amp;index=15" TargetMode="External"/><Relationship Id="rId59" Type="http://schemas.openxmlformats.org/officeDocument/2006/relationships/hyperlink" Target="https://www.youtube.com/watch?v=P5IFTJySA_s&amp;list=PLk4oYPJ7TXKhX8YqA2AVrfgs_pEF6p7KA&amp;index=61" TargetMode="External"/><Relationship Id="rId14" Type="http://schemas.openxmlformats.org/officeDocument/2006/relationships/hyperlink" Target="https://www.youtube.com/watch?v=XHkI03S6Pls&amp;list=PLk4oYPJ7TXKhX8YqA2AVrfgs_pEF6p7KA&amp;index=14" TargetMode="External"/><Relationship Id="rId58" Type="http://schemas.openxmlformats.org/officeDocument/2006/relationships/hyperlink" Target="https://www.youtube.com/watch?v=u2NbMtX_Rb0&amp;list=PLk4oYPJ7TXKhX8YqA2AVrfgs_pEF6p7KA&amp;index=60" TargetMode="External"/><Relationship Id="rId17" Type="http://schemas.openxmlformats.org/officeDocument/2006/relationships/hyperlink" Target="https://www.youtube.com/watch?v=SSxB3m5qRas&amp;list=PLk4oYPJ7TXKhX8YqA2AVrfgs_pEF6p7KA&amp;index=17" TargetMode="External"/><Relationship Id="rId16" Type="http://schemas.openxmlformats.org/officeDocument/2006/relationships/hyperlink" Target="https://www.youtube.com/watch?v=XbK3jxI0WNQ&amp;list=PLk4oYPJ7TXKhX8YqA2AVrfgs_pEF6p7KA&amp;index=16" TargetMode="External"/><Relationship Id="rId19" Type="http://schemas.openxmlformats.org/officeDocument/2006/relationships/hyperlink" Target="https://www.youtube.com/watch?v=dSj3kqbuois&amp;list=PLk4oYPJ7TXKhX8YqA2AVrfgs_pEF6p7KA&amp;index=19" TargetMode="External"/><Relationship Id="rId18" Type="http://schemas.openxmlformats.org/officeDocument/2006/relationships/hyperlink" Target="https://www.youtube.com/watch?v=5Q4vMOYvAGg&amp;list=PLk4oYPJ7TXKhX8YqA2AVrfgs_pEF6p7KA&amp;index=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5.38"/>
    <col customWidth="1" min="3" max="3" width="10.5"/>
    <col customWidth="1" min="4" max="4" width="18.38"/>
    <col customWidth="1" min="6" max="6" width="3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">
        <v>1.0</v>
      </c>
      <c r="B2" s="4">
        <v>1.0</v>
      </c>
      <c r="C2" s="1">
        <v>0.0</v>
      </c>
      <c r="D2" s="1" t="s">
        <v>10</v>
      </c>
      <c r="E2" s="1">
        <v>1.0</v>
      </c>
      <c r="F2" s="4" t="s">
        <v>11</v>
      </c>
      <c r="G2" s="3"/>
      <c r="H2" s="3"/>
      <c r="I2" s="5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E3" s="6">
        <v>1.1</v>
      </c>
      <c r="F3" s="6" t="s">
        <v>12</v>
      </c>
      <c r="G3" s="7" t="s">
        <v>13</v>
      </c>
      <c r="I3" s="8"/>
    </row>
    <row r="4">
      <c r="E4" s="6">
        <v>1.2</v>
      </c>
      <c r="F4" s="6" t="s">
        <v>14</v>
      </c>
      <c r="G4" s="7" t="s">
        <v>13</v>
      </c>
      <c r="I4" s="8"/>
    </row>
    <row r="5">
      <c r="E5" s="6">
        <v>1.3</v>
      </c>
      <c r="F5" s="6" t="s">
        <v>15</v>
      </c>
      <c r="G5" s="7" t="s">
        <v>13</v>
      </c>
      <c r="I5" s="8"/>
    </row>
    <row r="6">
      <c r="E6" s="6">
        <v>1.4</v>
      </c>
      <c r="F6" s="6" t="s">
        <v>16</v>
      </c>
      <c r="G6" s="7" t="s">
        <v>13</v>
      </c>
      <c r="I6" s="8"/>
    </row>
    <row r="7">
      <c r="E7" s="6">
        <v>1.5</v>
      </c>
      <c r="F7" s="6" t="s">
        <v>17</v>
      </c>
      <c r="G7" s="7" t="s">
        <v>13</v>
      </c>
      <c r="I7" s="8"/>
    </row>
    <row r="8">
      <c r="E8" s="6">
        <v>1.6</v>
      </c>
      <c r="F8" s="6" t="s">
        <v>18</v>
      </c>
      <c r="G8" s="7" t="s">
        <v>13</v>
      </c>
      <c r="I8" s="8"/>
    </row>
    <row r="9">
      <c r="E9" s="6">
        <v>1.7</v>
      </c>
      <c r="F9" s="6" t="s">
        <v>19</v>
      </c>
      <c r="G9" s="7" t="s">
        <v>13</v>
      </c>
      <c r="I9" s="8"/>
    </row>
    <row r="10">
      <c r="I10" s="8"/>
    </row>
    <row r="11">
      <c r="A11" s="1">
        <v>2.0</v>
      </c>
      <c r="B11" s="4">
        <v>1.0</v>
      </c>
      <c r="C11" s="1">
        <v>1.0</v>
      </c>
      <c r="D11" s="1" t="s">
        <v>20</v>
      </c>
      <c r="E11" s="1">
        <v>2.0</v>
      </c>
      <c r="F11" s="9" t="str">
        <f>TEXTJOIN("",0,"Session ",A11," – Level ",B11," #",C11)</f>
        <v>Session 2 – Level 1 #1</v>
      </c>
      <c r="G11" s="3"/>
      <c r="H11" s="3"/>
      <c r="I11" s="5"/>
      <c r="J11" s="3">
        <f>sum(J12:J15)</f>
        <v>180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E12" s="6">
        <v>2.1</v>
      </c>
      <c r="F12" s="6" t="s">
        <v>12</v>
      </c>
      <c r="G12" s="10" t="s">
        <v>21</v>
      </c>
      <c r="H12" s="6">
        <v>2.0</v>
      </c>
      <c r="I12" s="11">
        <v>10.0</v>
      </c>
      <c r="J12" s="12">
        <f>H12*I12</f>
        <v>20</v>
      </c>
    </row>
    <row r="13">
      <c r="E13" s="6">
        <v>2.2</v>
      </c>
      <c r="F13" s="6" t="s">
        <v>15</v>
      </c>
      <c r="G13" s="10" t="s">
        <v>21</v>
      </c>
      <c r="H13" s="6">
        <v>2.0</v>
      </c>
      <c r="I13" s="11" t="s">
        <v>22</v>
      </c>
      <c r="J13" s="12">
        <f>IFERROR(__xludf.DUMMYFUNCTION("H13*SUM(SPLIT(I13,""/""))"),80.0)</f>
        <v>80</v>
      </c>
    </row>
    <row r="14">
      <c r="E14" s="6">
        <v>2.3</v>
      </c>
      <c r="F14" s="6" t="s">
        <v>16</v>
      </c>
      <c r="G14" s="10" t="s">
        <v>21</v>
      </c>
      <c r="H14" s="6">
        <v>2.0</v>
      </c>
      <c r="I14" s="13" t="s">
        <v>23</v>
      </c>
      <c r="J14" s="12">
        <f>IFERROR(__xludf.DUMMYFUNCTION("H14*SUM(SPLIT(I14,""/""))"),20.0)</f>
        <v>20</v>
      </c>
    </row>
    <row r="15">
      <c r="E15" s="6">
        <v>2.4</v>
      </c>
      <c r="F15" s="6" t="s">
        <v>14</v>
      </c>
      <c r="G15" s="14" t="s">
        <v>24</v>
      </c>
      <c r="H15" s="6">
        <v>10.0</v>
      </c>
      <c r="I15" s="11">
        <v>6.0</v>
      </c>
      <c r="J15" s="12">
        <f>H15*I15</f>
        <v>60</v>
      </c>
    </row>
    <row r="16">
      <c r="I16" s="8"/>
    </row>
    <row r="17">
      <c r="A17" s="1">
        <v>3.0</v>
      </c>
      <c r="B17" s="4">
        <v>1.0</v>
      </c>
      <c r="C17" s="1">
        <v>2.0</v>
      </c>
      <c r="D17" s="1" t="s">
        <v>20</v>
      </c>
      <c r="E17" s="1">
        <v>3.0</v>
      </c>
      <c r="F17" s="9" t="str">
        <f>TEXTJOIN("",0,"Session ",A17," – Level ",B17," #",C17)</f>
        <v>Session 3 – Level 1 #2</v>
      </c>
      <c r="G17" s="3"/>
      <c r="H17" s="3"/>
      <c r="I17" s="5"/>
      <c r="J17" s="3">
        <f>sum(J18:J22)</f>
        <v>226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E18" s="6">
        <v>3.1</v>
      </c>
      <c r="F18" s="6" t="s">
        <v>12</v>
      </c>
      <c r="G18" s="10" t="s">
        <v>21</v>
      </c>
      <c r="H18" s="6">
        <v>2.0</v>
      </c>
      <c r="I18" s="11">
        <v>10.0</v>
      </c>
      <c r="J18" s="12">
        <f>H18*I18</f>
        <v>20</v>
      </c>
    </row>
    <row r="19">
      <c r="E19" s="6">
        <v>3.2</v>
      </c>
      <c r="F19" s="6" t="s">
        <v>15</v>
      </c>
      <c r="G19" s="10" t="s">
        <v>21</v>
      </c>
      <c r="H19" s="6">
        <v>2.0</v>
      </c>
      <c r="I19" s="11" t="s">
        <v>22</v>
      </c>
      <c r="J19" s="12">
        <f>IFERROR(__xludf.DUMMYFUNCTION("H19*SUM(SPLIT(I19,""/""))"),80.0)</f>
        <v>80</v>
      </c>
    </row>
    <row r="20">
      <c r="E20" s="6">
        <v>3.3</v>
      </c>
      <c r="F20" s="6" t="s">
        <v>19</v>
      </c>
      <c r="G20" s="10" t="s">
        <v>21</v>
      </c>
      <c r="H20" s="6">
        <v>2.0</v>
      </c>
      <c r="I20" s="13" t="s">
        <v>23</v>
      </c>
      <c r="J20" s="12">
        <f>IFERROR(__xludf.DUMMYFUNCTION("H20*SUM(SPLIT(I20,""/""))"),20.0)</f>
        <v>20</v>
      </c>
    </row>
    <row r="21">
      <c r="E21" s="6">
        <v>3.4</v>
      </c>
      <c r="F21" s="6" t="s">
        <v>17</v>
      </c>
      <c r="G21" s="10" t="s">
        <v>21</v>
      </c>
      <c r="H21" s="6">
        <v>2.0</v>
      </c>
      <c r="I21" s="13" t="s">
        <v>25</v>
      </c>
      <c r="J21" s="12">
        <f>IFERROR(__xludf.DUMMYFUNCTION("H21*SUM(SPLIT(I21,""/""))"),40.0)</f>
        <v>40</v>
      </c>
    </row>
    <row r="22">
      <c r="E22" s="6">
        <v>3.50000000000001</v>
      </c>
      <c r="F22" s="6" t="s">
        <v>14</v>
      </c>
      <c r="G22" s="14" t="s">
        <v>24</v>
      </c>
      <c r="H22" s="6">
        <v>11.0</v>
      </c>
      <c r="I22" s="11">
        <v>6.0</v>
      </c>
      <c r="J22" s="12">
        <f>H22*I22</f>
        <v>66</v>
      </c>
    </row>
    <row r="23">
      <c r="I23" s="8"/>
    </row>
    <row r="24">
      <c r="A24" s="1">
        <v>4.0</v>
      </c>
      <c r="B24" s="15">
        <v>2.0</v>
      </c>
      <c r="C24" s="1">
        <v>0.0</v>
      </c>
      <c r="D24" s="1" t="s">
        <v>10</v>
      </c>
      <c r="E24" s="1">
        <v>4.0</v>
      </c>
      <c r="F24" s="15" t="s">
        <v>26</v>
      </c>
      <c r="G24" s="3"/>
      <c r="H24" s="3"/>
      <c r="I24" s="5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E25" s="6">
        <v>4.1</v>
      </c>
      <c r="F25" s="16" t="s">
        <v>27</v>
      </c>
      <c r="G25" s="7" t="s">
        <v>13</v>
      </c>
      <c r="I25" s="8"/>
    </row>
    <row r="26">
      <c r="E26" s="6">
        <v>4.2</v>
      </c>
      <c r="F26" s="16" t="s">
        <v>28</v>
      </c>
      <c r="G26" s="7" t="s">
        <v>13</v>
      </c>
      <c r="I26" s="8"/>
    </row>
    <row r="27">
      <c r="E27" s="6">
        <v>4.3</v>
      </c>
      <c r="F27" s="16" t="s">
        <v>29</v>
      </c>
      <c r="G27" s="7" t="s">
        <v>13</v>
      </c>
      <c r="I27" s="8"/>
    </row>
    <row r="28">
      <c r="E28" s="6">
        <v>4.4</v>
      </c>
      <c r="F28" s="16" t="s">
        <v>30</v>
      </c>
      <c r="G28" s="7" t="s">
        <v>13</v>
      </c>
      <c r="I28" s="8"/>
    </row>
    <row r="29">
      <c r="E29" s="6">
        <v>4.5</v>
      </c>
      <c r="F29" s="16" t="s">
        <v>31</v>
      </c>
      <c r="G29" s="7" t="s">
        <v>13</v>
      </c>
      <c r="I29" s="8"/>
    </row>
    <row r="30">
      <c r="E30" s="6">
        <v>4.6</v>
      </c>
      <c r="F30" s="16" t="s">
        <v>32</v>
      </c>
      <c r="G30" s="7" t="s">
        <v>13</v>
      </c>
      <c r="I30" s="8"/>
    </row>
    <row r="31">
      <c r="E31" s="6">
        <v>4.7</v>
      </c>
      <c r="F31" s="16" t="s">
        <v>33</v>
      </c>
      <c r="G31" s="7" t="s">
        <v>13</v>
      </c>
      <c r="I31" s="8"/>
    </row>
    <row r="32">
      <c r="I32" s="8"/>
    </row>
    <row r="33">
      <c r="A33" s="1">
        <v>5.0</v>
      </c>
      <c r="B33" s="4">
        <v>1.0</v>
      </c>
      <c r="C33" s="1">
        <v>3.0</v>
      </c>
      <c r="D33" s="1" t="s">
        <v>20</v>
      </c>
      <c r="E33" s="1">
        <v>5.0</v>
      </c>
      <c r="F33" s="9" t="str">
        <f>TEXTJOIN("",0,"Session ",A33," – Level ",B33," #",C33)</f>
        <v>Session 5 – Level 1 #3</v>
      </c>
      <c r="G33" s="3"/>
      <c r="H33" s="3"/>
      <c r="I33" s="5"/>
      <c r="J33" s="3">
        <f>SUM(J34:J38)</f>
        <v>232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E34" s="6">
        <v>5.1</v>
      </c>
      <c r="F34" s="6" t="s">
        <v>12</v>
      </c>
      <c r="G34" s="10" t="s">
        <v>21</v>
      </c>
      <c r="H34" s="6">
        <v>2.0</v>
      </c>
      <c r="I34" s="11">
        <v>10.0</v>
      </c>
      <c r="J34" s="12">
        <f>H34*I34</f>
        <v>20</v>
      </c>
    </row>
    <row r="35">
      <c r="E35" s="6">
        <v>5.2</v>
      </c>
      <c r="F35" s="6" t="s">
        <v>15</v>
      </c>
      <c r="G35" s="10" t="s">
        <v>21</v>
      </c>
      <c r="H35" s="6">
        <v>2.0</v>
      </c>
      <c r="I35" s="11" t="s">
        <v>22</v>
      </c>
      <c r="J35" s="12">
        <f>IFERROR(__xludf.DUMMYFUNCTION("H35*SUM(SPLIT(I35,""/""))"),80.0)</f>
        <v>80</v>
      </c>
    </row>
    <row r="36">
      <c r="E36" s="6">
        <v>5.3</v>
      </c>
      <c r="F36" s="6" t="s">
        <v>16</v>
      </c>
      <c r="G36" s="10" t="s">
        <v>21</v>
      </c>
      <c r="H36" s="6">
        <v>2.0</v>
      </c>
      <c r="I36" s="17">
        <v>45051.0</v>
      </c>
      <c r="J36" s="12">
        <f>IFERROR(__xludf.DUMMYFUNCTION("H36*SUM(SPLIT(I36,""/""))"),20.0)</f>
        <v>20</v>
      </c>
    </row>
    <row r="37">
      <c r="E37" s="6">
        <v>5.4</v>
      </c>
      <c r="F37" s="6" t="s">
        <v>18</v>
      </c>
      <c r="G37" s="10" t="s">
        <v>21</v>
      </c>
      <c r="H37" s="6">
        <v>2.0</v>
      </c>
      <c r="I37" s="13" t="s">
        <v>25</v>
      </c>
      <c r="J37" s="12">
        <f>IFERROR(__xludf.DUMMYFUNCTION("H37*SUM(SPLIT(I37,""/""))"),40.0)</f>
        <v>40</v>
      </c>
    </row>
    <row r="38">
      <c r="E38" s="6">
        <v>5.5</v>
      </c>
      <c r="F38" s="6" t="s">
        <v>14</v>
      </c>
      <c r="G38" s="14" t="s">
        <v>24</v>
      </c>
      <c r="H38" s="6">
        <v>12.0</v>
      </c>
      <c r="I38" s="11">
        <v>6.0</v>
      </c>
      <c r="J38" s="12">
        <f>H38*I38</f>
        <v>72</v>
      </c>
    </row>
    <row r="39">
      <c r="I39" s="8"/>
    </row>
    <row r="40">
      <c r="A40" s="1">
        <v>6.0</v>
      </c>
      <c r="B40" s="15">
        <v>2.0</v>
      </c>
      <c r="C40" s="1">
        <v>1.0</v>
      </c>
      <c r="D40" s="1" t="s">
        <v>34</v>
      </c>
      <c r="E40" s="1">
        <v>6.0</v>
      </c>
      <c r="F40" s="18" t="str">
        <f>TEXTJOIN("",0,"Session ",A40," – Level ",B40," #",C40)</f>
        <v>Session 6 – Level 2 #1</v>
      </c>
      <c r="G40" s="3"/>
      <c r="H40" s="3"/>
      <c r="I40" s="5"/>
      <c r="J40" s="3">
        <f>sum(J41:J47)</f>
        <v>246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E41" s="6">
        <v>6.1</v>
      </c>
      <c r="F41" s="6" t="s">
        <v>15</v>
      </c>
      <c r="G41" s="10" t="s">
        <v>21</v>
      </c>
      <c r="H41" s="6">
        <v>2.0</v>
      </c>
      <c r="I41" s="17">
        <v>45209.0</v>
      </c>
      <c r="J41" s="12">
        <f>IFERROR(__xludf.DUMMYFUNCTION("H41*SUM(SPLIT(I41,""/""))"),40.0)</f>
        <v>40</v>
      </c>
    </row>
    <row r="42">
      <c r="E42" s="6">
        <v>6.2</v>
      </c>
      <c r="F42" s="6" t="s">
        <v>16</v>
      </c>
      <c r="G42" s="10" t="s">
        <v>21</v>
      </c>
      <c r="H42" s="6">
        <v>2.0</v>
      </c>
      <c r="I42" s="13" t="s">
        <v>23</v>
      </c>
      <c r="J42" s="12">
        <f>IFERROR(__xludf.DUMMYFUNCTION("H42*SUM(SPLIT(I42,""/""))"),20.0)</f>
        <v>20</v>
      </c>
    </row>
    <row r="43">
      <c r="E43" s="6">
        <v>6.3</v>
      </c>
      <c r="F43" s="16" t="s">
        <v>27</v>
      </c>
      <c r="G43" s="10" t="s">
        <v>21</v>
      </c>
      <c r="H43" s="6">
        <v>1.0</v>
      </c>
      <c r="I43" s="17">
        <v>45051.0</v>
      </c>
      <c r="J43" s="12">
        <f>IFERROR(__xludf.DUMMYFUNCTION("H43*SUM(SPLIT(I43,""/""))"),10.0)</f>
        <v>10</v>
      </c>
    </row>
    <row r="44">
      <c r="E44" s="6">
        <v>6.4</v>
      </c>
      <c r="F44" s="16" t="s">
        <v>30</v>
      </c>
      <c r="G44" s="10" t="s">
        <v>21</v>
      </c>
      <c r="H44" s="6">
        <v>1.0</v>
      </c>
      <c r="I44" s="17">
        <v>45051.0</v>
      </c>
      <c r="J44" s="12">
        <f>IFERROR(__xludf.DUMMYFUNCTION("H44*SUM(SPLIT(I44,""/""))"),10.0)</f>
        <v>10</v>
      </c>
    </row>
    <row r="45">
      <c r="E45" s="6">
        <v>6.5</v>
      </c>
      <c r="F45" s="6" t="s">
        <v>17</v>
      </c>
      <c r="G45" s="10" t="s">
        <v>21</v>
      </c>
      <c r="H45" s="6">
        <v>2.0</v>
      </c>
      <c r="I45" s="13" t="s">
        <v>25</v>
      </c>
      <c r="J45" s="12">
        <f>IFERROR(__xludf.DUMMYFUNCTION("H45*SUM(SPLIT(I45,""/""))"),40.0)</f>
        <v>40</v>
      </c>
    </row>
    <row r="46">
      <c r="E46" s="6">
        <v>6.6</v>
      </c>
      <c r="F46" s="16" t="s">
        <v>31</v>
      </c>
      <c r="G46" s="14" t="s">
        <v>24</v>
      </c>
      <c r="H46" s="6">
        <v>10.0</v>
      </c>
      <c r="I46" s="17">
        <v>45083.0</v>
      </c>
      <c r="J46" s="12">
        <f>IFERROR(__xludf.DUMMYFUNCTION("H46*SUM(SPLIT(I46,""/""))"),120.0)</f>
        <v>120</v>
      </c>
    </row>
    <row r="47">
      <c r="E47" s="6">
        <v>6.7</v>
      </c>
      <c r="F47" s="16" t="s">
        <v>33</v>
      </c>
      <c r="G47" s="19" t="s">
        <v>35</v>
      </c>
      <c r="H47" s="6">
        <v>1.0</v>
      </c>
      <c r="I47" s="17">
        <v>44988.0</v>
      </c>
      <c r="J47" s="12">
        <f>IFERROR(__xludf.DUMMYFUNCTION("H47*SUM(SPLIT(I47,""/""))"),6.0)</f>
        <v>6</v>
      </c>
    </row>
    <row r="48">
      <c r="I48" s="8"/>
    </row>
    <row r="49">
      <c r="A49" s="1">
        <v>7.0</v>
      </c>
      <c r="B49" s="4">
        <v>1.0</v>
      </c>
      <c r="C49" s="1">
        <v>4.0</v>
      </c>
      <c r="D49" s="1" t="s">
        <v>20</v>
      </c>
      <c r="E49" s="1">
        <v>7.0</v>
      </c>
      <c r="F49" s="9" t="str">
        <f>TEXTJOIN("",0,"Session ",A49," – Level ",B49," #",C49)</f>
        <v>Session 7 – Level 1 #4</v>
      </c>
      <c r="G49" s="3"/>
      <c r="H49" s="3"/>
      <c r="I49" s="5"/>
      <c r="J49" s="3">
        <f>sum(J50:J56)</f>
        <v>252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E50" s="6">
        <v>7.1</v>
      </c>
      <c r="F50" s="6" t="s">
        <v>12</v>
      </c>
      <c r="G50" s="10" t="s">
        <v>21</v>
      </c>
      <c r="H50" s="6">
        <v>2.0</v>
      </c>
      <c r="I50" s="11">
        <v>10.0</v>
      </c>
      <c r="J50" s="12">
        <f>H50*I50</f>
        <v>20</v>
      </c>
    </row>
    <row r="51">
      <c r="E51" s="6">
        <v>7.2</v>
      </c>
      <c r="F51" s="6" t="s">
        <v>15</v>
      </c>
      <c r="G51" s="10" t="s">
        <v>21</v>
      </c>
      <c r="H51" s="6">
        <v>2.0</v>
      </c>
      <c r="I51" s="17">
        <v>45209.0</v>
      </c>
      <c r="J51" s="12">
        <f>IFERROR(__xludf.DUMMYFUNCTION("H51*SUM(SPLIT(I51,""/""))"),40.0)</f>
        <v>40</v>
      </c>
    </row>
    <row r="52">
      <c r="E52" s="6">
        <v>7.3</v>
      </c>
      <c r="F52" s="6" t="s">
        <v>16</v>
      </c>
      <c r="G52" s="10" t="s">
        <v>21</v>
      </c>
      <c r="H52" s="6">
        <v>2.0</v>
      </c>
      <c r="I52" s="17">
        <v>45051.0</v>
      </c>
      <c r="J52" s="12">
        <f>IFERROR(__xludf.DUMMYFUNCTION("H52*SUM(SPLIT(I52,""/""))"),20.0)</f>
        <v>20</v>
      </c>
    </row>
    <row r="53">
      <c r="E53" s="6">
        <v>7.4</v>
      </c>
      <c r="F53" s="6" t="s">
        <v>17</v>
      </c>
      <c r="G53" s="10" t="s">
        <v>21</v>
      </c>
      <c r="H53" s="6">
        <v>2.0</v>
      </c>
      <c r="I53" s="13" t="s">
        <v>25</v>
      </c>
      <c r="J53" s="12">
        <f>IFERROR(__xludf.DUMMYFUNCTION("H53*SUM(SPLIT(I53,""/""))"),40.0)</f>
        <v>40</v>
      </c>
    </row>
    <row r="54">
      <c r="E54" s="6">
        <v>7.5</v>
      </c>
      <c r="F54" s="6" t="s">
        <v>19</v>
      </c>
      <c r="G54" s="10" t="s">
        <v>21</v>
      </c>
      <c r="H54" s="6">
        <v>2.0</v>
      </c>
      <c r="I54" s="13" t="s">
        <v>23</v>
      </c>
      <c r="J54" s="12">
        <f>IFERROR(__xludf.DUMMYFUNCTION("H54*SUM(SPLIT(I54,""/""))"),20.0)</f>
        <v>20</v>
      </c>
    </row>
    <row r="55">
      <c r="E55" s="6">
        <v>7.6</v>
      </c>
      <c r="F55" s="6" t="s">
        <v>18</v>
      </c>
      <c r="G55" s="10" t="s">
        <v>21</v>
      </c>
      <c r="H55" s="6">
        <v>2.0</v>
      </c>
      <c r="I55" s="13" t="s">
        <v>25</v>
      </c>
      <c r="J55" s="12">
        <f>IFERROR(__xludf.DUMMYFUNCTION("H55*SUM(SPLIT(I55,""/""))"),40.0)</f>
        <v>40</v>
      </c>
    </row>
    <row r="56">
      <c r="E56" s="6">
        <v>7.7</v>
      </c>
      <c r="F56" s="6" t="s">
        <v>14</v>
      </c>
      <c r="G56" s="14" t="s">
        <v>24</v>
      </c>
      <c r="H56" s="6">
        <v>12.0</v>
      </c>
      <c r="I56" s="11">
        <v>6.0</v>
      </c>
      <c r="J56" s="12">
        <f>H56*I56</f>
        <v>72</v>
      </c>
    </row>
    <row r="57">
      <c r="I57" s="8"/>
    </row>
    <row r="58">
      <c r="A58" s="1">
        <v>8.0</v>
      </c>
      <c r="B58" s="15">
        <v>2.0</v>
      </c>
      <c r="C58" s="1">
        <v>2.0</v>
      </c>
      <c r="D58" s="1" t="s">
        <v>34</v>
      </c>
      <c r="E58" s="1">
        <v>8.0</v>
      </c>
      <c r="F58" s="18" t="str">
        <f>TEXTJOIN("",0,"Session ",A58," – Level ",B58," #",C58)</f>
        <v>Session 8 – Level 2 #2</v>
      </c>
      <c r="G58" s="3"/>
      <c r="H58" s="3"/>
      <c r="I58" s="3"/>
      <c r="J58" s="3">
        <f>sum(J59:J65)</f>
        <v>252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E59" s="6">
        <v>8.1</v>
      </c>
      <c r="F59" s="6" t="s">
        <v>15</v>
      </c>
      <c r="G59" s="10" t="s">
        <v>21</v>
      </c>
      <c r="H59" s="6">
        <v>2.0</v>
      </c>
      <c r="I59" s="17">
        <v>45209.0</v>
      </c>
      <c r="J59" s="12">
        <f>IFERROR(__xludf.DUMMYFUNCTION("H59*SUM(SPLIT(I59,""/""))"),40.0)</f>
        <v>40</v>
      </c>
    </row>
    <row r="60">
      <c r="E60" s="6">
        <v>8.2</v>
      </c>
      <c r="F60" s="6" t="s">
        <v>19</v>
      </c>
      <c r="G60" s="10" t="s">
        <v>21</v>
      </c>
      <c r="H60" s="6">
        <v>2.0</v>
      </c>
      <c r="I60" s="13" t="s">
        <v>23</v>
      </c>
      <c r="J60" s="12">
        <f>IFERROR(__xludf.DUMMYFUNCTION("H60*SUM(SPLIT(I60,""/""))"),20.0)</f>
        <v>20</v>
      </c>
    </row>
    <row r="61">
      <c r="E61" s="6">
        <v>8.3</v>
      </c>
      <c r="F61" s="16" t="s">
        <v>27</v>
      </c>
      <c r="G61" s="10" t="s">
        <v>21</v>
      </c>
      <c r="H61" s="6">
        <v>1.0</v>
      </c>
      <c r="I61" s="17">
        <v>45051.0</v>
      </c>
      <c r="J61" s="12">
        <f>IFERROR(__xludf.DUMMYFUNCTION("H61*SUM(SPLIT(I61,""/""))"),10.0)</f>
        <v>10</v>
      </c>
    </row>
    <row r="62">
      <c r="E62" s="6">
        <v>8.4</v>
      </c>
      <c r="F62" s="16" t="s">
        <v>30</v>
      </c>
      <c r="G62" s="10" t="s">
        <v>21</v>
      </c>
      <c r="H62" s="6">
        <v>1.0</v>
      </c>
      <c r="I62" s="17">
        <v>45051.0</v>
      </c>
      <c r="J62" s="12">
        <f>IFERROR(__xludf.DUMMYFUNCTION("H62*SUM(SPLIT(I62,""/""))"),10.0)</f>
        <v>10</v>
      </c>
    </row>
    <row r="63">
      <c r="E63" s="6">
        <v>8.5</v>
      </c>
      <c r="F63" s="6" t="s">
        <v>18</v>
      </c>
      <c r="G63" s="10" t="s">
        <v>21</v>
      </c>
      <c r="H63" s="6">
        <v>2.0</v>
      </c>
      <c r="I63" s="13" t="s">
        <v>25</v>
      </c>
      <c r="J63" s="12">
        <f>IFERROR(__xludf.DUMMYFUNCTION("H63*SUM(SPLIT(I63,""/""))"),40.0)</f>
        <v>40</v>
      </c>
    </row>
    <row r="64">
      <c r="E64" s="6">
        <v>8.60000000000001</v>
      </c>
      <c r="F64" s="16" t="s">
        <v>32</v>
      </c>
      <c r="G64" s="14" t="s">
        <v>24</v>
      </c>
      <c r="H64" s="6">
        <v>10.0</v>
      </c>
      <c r="I64" s="17">
        <v>45083.0</v>
      </c>
      <c r="J64" s="12">
        <f>IFERROR(__xludf.DUMMYFUNCTION("H64*SUM(SPLIT(I64,""/""))"),120.0)</f>
        <v>120</v>
      </c>
    </row>
    <row r="65">
      <c r="E65" s="6">
        <v>8.70000000000001</v>
      </c>
      <c r="F65" s="16" t="s">
        <v>33</v>
      </c>
      <c r="G65" s="19" t="s">
        <v>35</v>
      </c>
      <c r="H65" s="6">
        <v>2.0</v>
      </c>
      <c r="I65" s="17">
        <v>44988.0</v>
      </c>
      <c r="J65" s="12">
        <f>IFERROR(__xludf.DUMMYFUNCTION("H65*SUM(SPLIT(I65,""/""))"),12.0)</f>
        <v>12</v>
      </c>
    </row>
    <row r="66">
      <c r="I66" s="8"/>
    </row>
    <row r="67">
      <c r="A67" s="1">
        <v>9.0</v>
      </c>
      <c r="B67" s="20">
        <v>3.0</v>
      </c>
      <c r="C67" s="1">
        <v>0.0</v>
      </c>
      <c r="D67" s="1" t="s">
        <v>36</v>
      </c>
      <c r="E67" s="1">
        <v>9.0</v>
      </c>
      <c r="F67" s="20" t="s">
        <v>37</v>
      </c>
      <c r="G67" s="3"/>
      <c r="H67" s="3"/>
      <c r="I67" s="5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F68" s="16" t="s">
        <v>38</v>
      </c>
      <c r="G68" s="7" t="s">
        <v>13</v>
      </c>
      <c r="I68" s="8"/>
    </row>
    <row r="69">
      <c r="F69" s="16" t="s">
        <v>39</v>
      </c>
      <c r="G69" s="7" t="s">
        <v>13</v>
      </c>
      <c r="I69" s="8"/>
    </row>
    <row r="70">
      <c r="F70" s="16" t="s">
        <v>40</v>
      </c>
      <c r="G70" s="7" t="s">
        <v>13</v>
      </c>
      <c r="I70" s="8"/>
    </row>
    <row r="71">
      <c r="F71" s="16" t="s">
        <v>41</v>
      </c>
      <c r="G71" s="7" t="s">
        <v>13</v>
      </c>
      <c r="I71" s="8"/>
    </row>
    <row r="72">
      <c r="F72" s="16" t="s">
        <v>42</v>
      </c>
      <c r="G72" s="7" t="s">
        <v>13</v>
      </c>
      <c r="I72" s="8"/>
    </row>
    <row r="73">
      <c r="F73" s="16" t="s">
        <v>43</v>
      </c>
      <c r="G73" s="7" t="s">
        <v>13</v>
      </c>
      <c r="I73" s="8"/>
    </row>
    <row r="74">
      <c r="F74" s="16" t="s">
        <v>44</v>
      </c>
      <c r="G74" s="7" t="s">
        <v>13</v>
      </c>
      <c r="I74" s="8"/>
    </row>
    <row r="75">
      <c r="F75" s="16" t="s">
        <v>45</v>
      </c>
      <c r="G75" s="7" t="s">
        <v>13</v>
      </c>
      <c r="I75" s="8"/>
    </row>
    <row r="76">
      <c r="F76" s="16" t="s">
        <v>46</v>
      </c>
      <c r="G76" s="7" t="s">
        <v>13</v>
      </c>
      <c r="I76" s="8"/>
    </row>
    <row r="77">
      <c r="I77" s="8"/>
    </row>
    <row r="78">
      <c r="I78" s="8"/>
    </row>
    <row r="79">
      <c r="I79" s="8"/>
    </row>
    <row r="80">
      <c r="I80" s="8"/>
    </row>
    <row r="81">
      <c r="I81" s="8"/>
    </row>
    <row r="82">
      <c r="I82" s="8"/>
    </row>
    <row r="83">
      <c r="I83" s="8"/>
    </row>
    <row r="84">
      <c r="I84" s="8"/>
    </row>
    <row r="85">
      <c r="I85" s="8"/>
    </row>
    <row r="86">
      <c r="I86" s="8"/>
    </row>
    <row r="87">
      <c r="I87" s="8"/>
    </row>
    <row r="88">
      <c r="I88" s="8"/>
    </row>
    <row r="89">
      <c r="I89" s="8"/>
    </row>
    <row r="90">
      <c r="I90" s="8"/>
    </row>
    <row r="91">
      <c r="I91" s="8"/>
    </row>
    <row r="92">
      <c r="I92" s="8"/>
    </row>
    <row r="93">
      <c r="I93" s="8"/>
    </row>
    <row r="94">
      <c r="I94" s="8"/>
    </row>
    <row r="95">
      <c r="I95" s="8"/>
    </row>
    <row r="96">
      <c r="I96" s="8"/>
    </row>
    <row r="97">
      <c r="I97" s="8"/>
    </row>
    <row r="98">
      <c r="I98" s="8"/>
    </row>
    <row r="99">
      <c r="I99" s="8"/>
    </row>
    <row r="100">
      <c r="I100" s="8"/>
    </row>
    <row r="101">
      <c r="I101" s="8"/>
    </row>
    <row r="102">
      <c r="I102" s="8"/>
    </row>
    <row r="103">
      <c r="I103" s="8"/>
    </row>
    <row r="104">
      <c r="I104" s="8"/>
    </row>
    <row r="105">
      <c r="I105" s="8"/>
    </row>
    <row r="106">
      <c r="I106" s="8"/>
    </row>
    <row r="107">
      <c r="I107" s="8"/>
    </row>
    <row r="108">
      <c r="I108" s="8"/>
    </row>
    <row r="109">
      <c r="I109" s="8"/>
    </row>
    <row r="110">
      <c r="I110" s="8"/>
    </row>
    <row r="111">
      <c r="I111" s="8"/>
    </row>
    <row r="112">
      <c r="I112" s="8"/>
    </row>
    <row r="113">
      <c r="I113" s="8"/>
    </row>
    <row r="114">
      <c r="I114" s="8"/>
    </row>
    <row r="115">
      <c r="I115" s="8"/>
    </row>
    <row r="116">
      <c r="I116" s="8"/>
    </row>
    <row r="117">
      <c r="I117" s="8"/>
    </row>
    <row r="118">
      <c r="I118" s="8"/>
    </row>
    <row r="119">
      <c r="I119" s="8"/>
    </row>
    <row r="120">
      <c r="I120" s="8"/>
    </row>
    <row r="121">
      <c r="I121" s="8"/>
    </row>
    <row r="122">
      <c r="I122" s="8"/>
    </row>
    <row r="123">
      <c r="I123" s="8"/>
    </row>
    <row r="124">
      <c r="I124" s="8"/>
    </row>
    <row r="125">
      <c r="I125" s="8"/>
    </row>
    <row r="126">
      <c r="I126" s="8"/>
    </row>
    <row r="127">
      <c r="I127" s="8"/>
    </row>
    <row r="128">
      <c r="I128" s="8"/>
    </row>
    <row r="129">
      <c r="I129" s="8"/>
    </row>
    <row r="130">
      <c r="I130" s="8"/>
    </row>
    <row r="131">
      <c r="I131" s="8"/>
    </row>
    <row r="132">
      <c r="I132" s="8"/>
    </row>
    <row r="133">
      <c r="I133" s="8"/>
    </row>
    <row r="134">
      <c r="I134" s="8"/>
    </row>
    <row r="135">
      <c r="I135" s="8"/>
    </row>
    <row r="136">
      <c r="I136" s="8"/>
    </row>
    <row r="137">
      <c r="I137" s="8"/>
    </row>
    <row r="138">
      <c r="I138" s="8"/>
    </row>
    <row r="139">
      <c r="I139" s="8"/>
    </row>
    <row r="140">
      <c r="I140" s="8"/>
    </row>
    <row r="141">
      <c r="I141" s="8"/>
    </row>
    <row r="142">
      <c r="I142" s="8"/>
    </row>
    <row r="143">
      <c r="I143" s="8"/>
    </row>
    <row r="144">
      <c r="I144" s="8"/>
    </row>
    <row r="145">
      <c r="I145" s="8"/>
    </row>
    <row r="146">
      <c r="I146" s="8"/>
    </row>
    <row r="147">
      <c r="I147" s="8"/>
    </row>
    <row r="148">
      <c r="I148" s="8"/>
    </row>
    <row r="149">
      <c r="I149" s="8"/>
    </row>
    <row r="150">
      <c r="I150" s="8"/>
    </row>
    <row r="151">
      <c r="I151" s="8"/>
    </row>
    <row r="152">
      <c r="I152" s="8"/>
    </row>
    <row r="153">
      <c r="I153" s="8"/>
    </row>
    <row r="154">
      <c r="I154" s="8"/>
    </row>
    <row r="155">
      <c r="I155" s="8"/>
    </row>
    <row r="156">
      <c r="I156" s="8"/>
    </row>
    <row r="157">
      <c r="I157" s="8"/>
    </row>
    <row r="158">
      <c r="I158" s="8"/>
    </row>
    <row r="159">
      <c r="I159" s="8"/>
    </row>
    <row r="160">
      <c r="I160" s="8"/>
    </row>
    <row r="161">
      <c r="I161" s="8"/>
    </row>
    <row r="162">
      <c r="I162" s="8"/>
    </row>
    <row r="163">
      <c r="I163" s="8"/>
    </row>
    <row r="164">
      <c r="I164" s="8"/>
    </row>
    <row r="165">
      <c r="I165" s="8"/>
    </row>
    <row r="166">
      <c r="I166" s="8"/>
    </row>
    <row r="167">
      <c r="I167" s="8"/>
    </row>
    <row r="168">
      <c r="I168" s="8"/>
    </row>
    <row r="169">
      <c r="I169" s="8"/>
    </row>
    <row r="170">
      <c r="I170" s="8"/>
    </row>
    <row r="171">
      <c r="I171" s="8"/>
    </row>
    <row r="172">
      <c r="I172" s="8"/>
    </row>
    <row r="173">
      <c r="I173" s="8"/>
    </row>
    <row r="174">
      <c r="I174" s="8"/>
    </row>
    <row r="175">
      <c r="I175" s="8"/>
    </row>
    <row r="176">
      <c r="I176" s="8"/>
    </row>
    <row r="177">
      <c r="I177" s="8"/>
    </row>
    <row r="178">
      <c r="I178" s="8"/>
    </row>
    <row r="179">
      <c r="I179" s="8"/>
    </row>
    <row r="180">
      <c r="I180" s="8"/>
    </row>
    <row r="181">
      <c r="I181" s="8"/>
    </row>
    <row r="182">
      <c r="I182" s="8"/>
    </row>
    <row r="183">
      <c r="I183" s="8"/>
    </row>
    <row r="184">
      <c r="I184" s="8"/>
    </row>
    <row r="185">
      <c r="I185" s="8"/>
    </row>
    <row r="186">
      <c r="I186" s="8"/>
    </row>
    <row r="187">
      <c r="I187" s="8"/>
    </row>
    <row r="188">
      <c r="I188" s="8"/>
    </row>
    <row r="189">
      <c r="I189" s="8"/>
    </row>
    <row r="190">
      <c r="I190" s="8"/>
    </row>
    <row r="191">
      <c r="I191" s="8"/>
    </row>
    <row r="192">
      <c r="I192" s="8"/>
    </row>
    <row r="193">
      <c r="I193" s="8"/>
    </row>
    <row r="194">
      <c r="I194" s="8"/>
    </row>
    <row r="195">
      <c r="I195" s="8"/>
    </row>
    <row r="196">
      <c r="I196" s="8"/>
    </row>
    <row r="197">
      <c r="I197" s="8"/>
    </row>
    <row r="198">
      <c r="I198" s="8"/>
    </row>
    <row r="199">
      <c r="I199" s="8"/>
    </row>
    <row r="200">
      <c r="I200" s="8"/>
    </row>
    <row r="201">
      <c r="I201" s="8"/>
    </row>
    <row r="202">
      <c r="I202" s="8"/>
    </row>
    <row r="203">
      <c r="I203" s="8"/>
    </row>
    <row r="204">
      <c r="I204" s="8"/>
    </row>
    <row r="205">
      <c r="I205" s="8"/>
    </row>
    <row r="206">
      <c r="I206" s="8"/>
    </row>
    <row r="207">
      <c r="I207" s="8"/>
    </row>
    <row r="208">
      <c r="I208" s="8"/>
    </row>
    <row r="209">
      <c r="I209" s="8"/>
    </row>
    <row r="210">
      <c r="I210" s="8"/>
    </row>
    <row r="211">
      <c r="I211" s="8"/>
    </row>
    <row r="212">
      <c r="I212" s="8"/>
    </row>
    <row r="213">
      <c r="I213" s="8"/>
    </row>
    <row r="214">
      <c r="I214" s="8"/>
    </row>
    <row r="215">
      <c r="I215" s="8"/>
    </row>
    <row r="216">
      <c r="I216" s="8"/>
    </row>
    <row r="217">
      <c r="I217" s="8"/>
    </row>
    <row r="218">
      <c r="I218" s="8"/>
    </row>
    <row r="219">
      <c r="I219" s="8"/>
    </row>
    <row r="220">
      <c r="I220" s="8"/>
    </row>
    <row r="221">
      <c r="I221" s="8"/>
    </row>
    <row r="222">
      <c r="I222" s="8"/>
    </row>
    <row r="223">
      <c r="I223" s="8"/>
    </row>
    <row r="224">
      <c r="I224" s="8"/>
    </row>
    <row r="225">
      <c r="I225" s="8"/>
    </row>
    <row r="226">
      <c r="I226" s="8"/>
    </row>
    <row r="227">
      <c r="I227" s="8"/>
    </row>
    <row r="228">
      <c r="I228" s="8"/>
    </row>
    <row r="229">
      <c r="I229" s="8"/>
    </row>
    <row r="230">
      <c r="I230" s="8"/>
    </row>
    <row r="231">
      <c r="I231" s="8"/>
    </row>
    <row r="232">
      <c r="I232" s="8"/>
    </row>
    <row r="233">
      <c r="I233" s="8"/>
    </row>
    <row r="234">
      <c r="I234" s="8"/>
    </row>
    <row r="235">
      <c r="I235" s="8"/>
    </row>
    <row r="236">
      <c r="I236" s="8"/>
    </row>
    <row r="237">
      <c r="I237" s="8"/>
    </row>
    <row r="238">
      <c r="I238" s="8"/>
    </row>
    <row r="239">
      <c r="I239" s="8"/>
    </row>
    <row r="240">
      <c r="I240" s="8"/>
    </row>
    <row r="241">
      <c r="I241" s="8"/>
    </row>
    <row r="242">
      <c r="I242" s="8"/>
    </row>
    <row r="243">
      <c r="I243" s="8"/>
    </row>
    <row r="244">
      <c r="I244" s="8"/>
    </row>
    <row r="245">
      <c r="I245" s="8"/>
    </row>
    <row r="246">
      <c r="I246" s="8"/>
    </row>
    <row r="247">
      <c r="I247" s="8"/>
    </row>
    <row r="248">
      <c r="I248" s="8"/>
    </row>
    <row r="249">
      <c r="I249" s="8"/>
    </row>
    <row r="250">
      <c r="I250" s="8"/>
    </row>
    <row r="251">
      <c r="I251" s="8"/>
    </row>
    <row r="252">
      <c r="I252" s="8"/>
    </row>
    <row r="253">
      <c r="I253" s="8"/>
    </row>
    <row r="254">
      <c r="I254" s="8"/>
    </row>
    <row r="255">
      <c r="I255" s="8"/>
    </row>
    <row r="256">
      <c r="I256" s="8"/>
    </row>
    <row r="257">
      <c r="I257" s="8"/>
    </row>
    <row r="258">
      <c r="I258" s="8"/>
    </row>
    <row r="259">
      <c r="I259" s="8"/>
    </row>
    <row r="260">
      <c r="I260" s="8"/>
    </row>
    <row r="261">
      <c r="I261" s="8"/>
    </row>
    <row r="262">
      <c r="I262" s="8"/>
    </row>
    <row r="263">
      <c r="I263" s="8"/>
    </row>
    <row r="264">
      <c r="I264" s="8"/>
    </row>
    <row r="265">
      <c r="I265" s="8"/>
    </row>
    <row r="266">
      <c r="I266" s="8"/>
    </row>
    <row r="267">
      <c r="I267" s="8"/>
    </row>
    <row r="268">
      <c r="I268" s="8"/>
    </row>
    <row r="269">
      <c r="I269" s="8"/>
    </row>
    <row r="270">
      <c r="I270" s="8"/>
    </row>
    <row r="271">
      <c r="I271" s="8"/>
    </row>
    <row r="272">
      <c r="I272" s="8"/>
    </row>
    <row r="273">
      <c r="I273" s="8"/>
    </row>
    <row r="274">
      <c r="I274" s="8"/>
    </row>
    <row r="275">
      <c r="I275" s="8"/>
    </row>
    <row r="276">
      <c r="I276" s="8"/>
    </row>
    <row r="277">
      <c r="I277" s="8"/>
    </row>
    <row r="278">
      <c r="I278" s="8"/>
    </row>
    <row r="279">
      <c r="I279" s="8"/>
    </row>
    <row r="280">
      <c r="I280" s="8"/>
    </row>
    <row r="281">
      <c r="I281" s="8"/>
    </row>
    <row r="282">
      <c r="I282" s="8"/>
    </row>
    <row r="283">
      <c r="I283" s="8"/>
    </row>
    <row r="284">
      <c r="I284" s="8"/>
    </row>
    <row r="285">
      <c r="I285" s="8"/>
    </row>
    <row r="286">
      <c r="I286" s="8"/>
    </row>
    <row r="287">
      <c r="I287" s="8"/>
    </row>
    <row r="288">
      <c r="I288" s="8"/>
    </row>
    <row r="289">
      <c r="I289" s="8"/>
    </row>
    <row r="290">
      <c r="I290" s="8"/>
    </row>
    <row r="291">
      <c r="I291" s="8"/>
    </row>
    <row r="292">
      <c r="I292" s="8"/>
    </row>
    <row r="293">
      <c r="I293" s="8"/>
    </row>
    <row r="294">
      <c r="I294" s="8"/>
    </row>
    <row r="295">
      <c r="I295" s="8"/>
    </row>
    <row r="296">
      <c r="I296" s="8"/>
    </row>
    <row r="297">
      <c r="I297" s="8"/>
    </row>
    <row r="298">
      <c r="I298" s="8"/>
    </row>
    <row r="299">
      <c r="I299" s="8"/>
    </row>
    <row r="300">
      <c r="I300" s="8"/>
    </row>
    <row r="301">
      <c r="I301" s="8"/>
    </row>
    <row r="302">
      <c r="I302" s="8"/>
    </row>
    <row r="303">
      <c r="I303" s="8"/>
    </row>
    <row r="304">
      <c r="I304" s="8"/>
    </row>
    <row r="305">
      <c r="I305" s="8"/>
    </row>
    <row r="306">
      <c r="I306" s="8"/>
    </row>
    <row r="307">
      <c r="I307" s="8"/>
    </row>
    <row r="308">
      <c r="I308" s="8"/>
    </row>
    <row r="309">
      <c r="I309" s="8"/>
    </row>
    <row r="310">
      <c r="I310" s="8"/>
    </row>
    <row r="311">
      <c r="I311" s="8"/>
    </row>
    <row r="312">
      <c r="I312" s="8"/>
    </row>
    <row r="313">
      <c r="I313" s="8"/>
    </row>
    <row r="314">
      <c r="I314" s="8"/>
    </row>
    <row r="315">
      <c r="I315" s="8"/>
    </row>
    <row r="316">
      <c r="I316" s="8"/>
    </row>
    <row r="317">
      <c r="I317" s="8"/>
    </row>
    <row r="318">
      <c r="I318" s="8"/>
    </row>
    <row r="319">
      <c r="I319" s="8"/>
    </row>
    <row r="320">
      <c r="I320" s="8"/>
    </row>
    <row r="321">
      <c r="I321" s="8"/>
    </row>
    <row r="322">
      <c r="I322" s="8"/>
    </row>
    <row r="323">
      <c r="I323" s="8"/>
    </row>
    <row r="324">
      <c r="I324" s="8"/>
    </row>
    <row r="325">
      <c r="I325" s="8"/>
    </row>
    <row r="326">
      <c r="I326" s="8"/>
    </row>
    <row r="327">
      <c r="I327" s="8"/>
    </row>
    <row r="328">
      <c r="I328" s="8"/>
    </row>
    <row r="329">
      <c r="I329" s="8"/>
    </row>
    <row r="330">
      <c r="I330" s="8"/>
    </row>
    <row r="331">
      <c r="I331" s="8"/>
    </row>
    <row r="332">
      <c r="I332" s="8"/>
    </row>
    <row r="333">
      <c r="I333" s="8"/>
    </row>
    <row r="334">
      <c r="I334" s="8"/>
    </row>
    <row r="335">
      <c r="I335" s="8"/>
    </row>
    <row r="336">
      <c r="I336" s="8"/>
    </row>
    <row r="337">
      <c r="I337" s="8"/>
    </row>
    <row r="338">
      <c r="I338" s="8"/>
    </row>
    <row r="339">
      <c r="I339" s="8"/>
    </row>
    <row r="340">
      <c r="I340" s="8"/>
    </row>
    <row r="341">
      <c r="I341" s="8"/>
    </row>
    <row r="342">
      <c r="I342" s="8"/>
    </row>
    <row r="343">
      <c r="I343" s="8"/>
    </row>
    <row r="344">
      <c r="I344" s="8"/>
    </row>
    <row r="345">
      <c r="I345" s="8"/>
    </row>
    <row r="346">
      <c r="I346" s="8"/>
    </row>
    <row r="347">
      <c r="I347" s="8"/>
    </row>
    <row r="348">
      <c r="I348" s="8"/>
    </row>
    <row r="349">
      <c r="I349" s="8"/>
    </row>
    <row r="350">
      <c r="I350" s="8"/>
    </row>
    <row r="351">
      <c r="I351" s="8"/>
    </row>
    <row r="352">
      <c r="I352" s="8"/>
    </row>
    <row r="353">
      <c r="I353" s="8"/>
    </row>
    <row r="354">
      <c r="I354" s="8"/>
    </row>
    <row r="355">
      <c r="I355" s="8"/>
    </row>
    <row r="356">
      <c r="I356" s="8"/>
    </row>
    <row r="357">
      <c r="I357" s="8"/>
    </row>
    <row r="358">
      <c r="I358" s="8"/>
    </row>
    <row r="359">
      <c r="I359" s="8"/>
    </row>
    <row r="360">
      <c r="I360" s="8"/>
    </row>
    <row r="361">
      <c r="I361" s="8"/>
    </row>
    <row r="362">
      <c r="I362" s="8"/>
    </row>
    <row r="363">
      <c r="I363" s="8"/>
    </row>
    <row r="364">
      <c r="I364" s="8"/>
    </row>
    <row r="365">
      <c r="I365" s="8"/>
    </row>
    <row r="366">
      <c r="I366" s="8"/>
    </row>
    <row r="367">
      <c r="I367" s="8"/>
    </row>
    <row r="368">
      <c r="I368" s="8"/>
    </row>
    <row r="369">
      <c r="I369" s="8"/>
    </row>
    <row r="370">
      <c r="I370" s="8"/>
    </row>
    <row r="371">
      <c r="I371" s="8"/>
    </row>
    <row r="372">
      <c r="I372" s="8"/>
    </row>
    <row r="373">
      <c r="I373" s="8"/>
    </row>
    <row r="374">
      <c r="I374" s="8"/>
    </row>
    <row r="375">
      <c r="I375" s="8"/>
    </row>
    <row r="376">
      <c r="I376" s="8"/>
    </row>
    <row r="377">
      <c r="I377" s="8"/>
    </row>
    <row r="378">
      <c r="I378" s="8"/>
    </row>
    <row r="379">
      <c r="I379" s="8"/>
    </row>
    <row r="380">
      <c r="I380" s="8"/>
    </row>
    <row r="381">
      <c r="I381" s="8"/>
    </row>
    <row r="382">
      <c r="I382" s="8"/>
    </row>
    <row r="383">
      <c r="I383" s="8"/>
    </row>
    <row r="384">
      <c r="I384" s="8"/>
    </row>
    <row r="385">
      <c r="I385" s="8"/>
    </row>
    <row r="386">
      <c r="I386" s="8"/>
    </row>
    <row r="387">
      <c r="I387" s="8"/>
    </row>
    <row r="388">
      <c r="I388" s="8"/>
    </row>
    <row r="389">
      <c r="I389" s="8"/>
    </row>
    <row r="390">
      <c r="I390" s="8"/>
    </row>
    <row r="391">
      <c r="I391" s="8"/>
    </row>
    <row r="392">
      <c r="I392" s="8"/>
    </row>
    <row r="393">
      <c r="I393" s="8"/>
    </row>
    <row r="394">
      <c r="I394" s="8"/>
    </row>
    <row r="395">
      <c r="I395" s="8"/>
    </row>
    <row r="396">
      <c r="I396" s="8"/>
    </row>
    <row r="397">
      <c r="I397" s="8"/>
    </row>
    <row r="398">
      <c r="I398" s="8"/>
    </row>
    <row r="399">
      <c r="I399" s="8"/>
    </row>
    <row r="400">
      <c r="I400" s="8"/>
    </row>
    <row r="401">
      <c r="I401" s="8"/>
    </row>
    <row r="402">
      <c r="I402" s="8"/>
    </row>
    <row r="403">
      <c r="I403" s="8"/>
    </row>
    <row r="404">
      <c r="I404" s="8"/>
    </row>
    <row r="405">
      <c r="I405" s="8"/>
    </row>
    <row r="406">
      <c r="I406" s="8"/>
    </row>
    <row r="407">
      <c r="I407" s="8"/>
    </row>
    <row r="408">
      <c r="I408" s="8"/>
    </row>
    <row r="409">
      <c r="I409" s="8"/>
    </row>
    <row r="410">
      <c r="I410" s="8"/>
    </row>
    <row r="411">
      <c r="I411" s="8"/>
    </row>
    <row r="412">
      <c r="I412" s="8"/>
    </row>
    <row r="413">
      <c r="I413" s="8"/>
    </row>
    <row r="414">
      <c r="I414" s="8"/>
    </row>
    <row r="415">
      <c r="I415" s="8"/>
    </row>
    <row r="416">
      <c r="I416" s="8"/>
    </row>
    <row r="417">
      <c r="I417" s="8"/>
    </row>
    <row r="418">
      <c r="I418" s="8"/>
    </row>
    <row r="419">
      <c r="I419" s="8"/>
    </row>
    <row r="420">
      <c r="I420" s="8"/>
    </row>
    <row r="421">
      <c r="I421" s="8"/>
    </row>
    <row r="422">
      <c r="I422" s="8"/>
    </row>
    <row r="423">
      <c r="I423" s="8"/>
    </row>
    <row r="424">
      <c r="I424" s="8"/>
    </row>
    <row r="425">
      <c r="I425" s="8"/>
    </row>
    <row r="426">
      <c r="I426" s="8"/>
    </row>
    <row r="427">
      <c r="I427" s="8"/>
    </row>
    <row r="428">
      <c r="I428" s="8"/>
    </row>
    <row r="429">
      <c r="I429" s="8"/>
    </row>
    <row r="430">
      <c r="I430" s="8"/>
    </row>
    <row r="431">
      <c r="I431" s="8"/>
    </row>
    <row r="432">
      <c r="I432" s="8"/>
    </row>
    <row r="433">
      <c r="I433" s="8"/>
    </row>
    <row r="434">
      <c r="I434" s="8"/>
    </row>
    <row r="435">
      <c r="I435" s="8"/>
    </row>
    <row r="436">
      <c r="I436" s="8"/>
    </row>
    <row r="437">
      <c r="I437" s="8"/>
    </row>
    <row r="438">
      <c r="I438" s="8"/>
    </row>
    <row r="439">
      <c r="I439" s="8"/>
    </row>
    <row r="440">
      <c r="I440" s="8"/>
    </row>
    <row r="441">
      <c r="I441" s="8"/>
    </row>
    <row r="442">
      <c r="I442" s="8"/>
    </row>
    <row r="443">
      <c r="I443" s="8"/>
    </row>
    <row r="444">
      <c r="I444" s="8"/>
    </row>
    <row r="445">
      <c r="I445" s="8"/>
    </row>
    <row r="446">
      <c r="I446" s="8"/>
    </row>
    <row r="447">
      <c r="I447" s="8"/>
    </row>
    <row r="448">
      <c r="I448" s="8"/>
    </row>
    <row r="449">
      <c r="I449" s="8"/>
    </row>
    <row r="450">
      <c r="I450" s="8"/>
    </row>
    <row r="451">
      <c r="I451" s="8"/>
    </row>
    <row r="452">
      <c r="I452" s="8"/>
    </row>
    <row r="453">
      <c r="I453" s="8"/>
    </row>
    <row r="454">
      <c r="I454" s="8"/>
    </row>
    <row r="455">
      <c r="I455" s="8"/>
    </row>
    <row r="456">
      <c r="I456" s="8"/>
    </row>
    <row r="457">
      <c r="I457" s="8"/>
    </row>
    <row r="458">
      <c r="I458" s="8"/>
    </row>
    <row r="459">
      <c r="I459" s="8"/>
    </row>
    <row r="460">
      <c r="I460" s="8"/>
    </row>
    <row r="461">
      <c r="I461" s="8"/>
    </row>
    <row r="462">
      <c r="I462" s="8"/>
    </row>
    <row r="463">
      <c r="I463" s="8"/>
    </row>
    <row r="464">
      <c r="I464" s="8"/>
    </row>
    <row r="465">
      <c r="I465" s="8"/>
    </row>
    <row r="466">
      <c r="I466" s="8"/>
    </row>
    <row r="467">
      <c r="I467" s="8"/>
    </row>
    <row r="468">
      <c r="I468" s="8"/>
    </row>
    <row r="469">
      <c r="I469" s="8"/>
    </row>
    <row r="470">
      <c r="I470" s="8"/>
    </row>
    <row r="471">
      <c r="I471" s="8"/>
    </row>
    <row r="472">
      <c r="I472" s="8"/>
    </row>
    <row r="473">
      <c r="I473" s="8"/>
    </row>
    <row r="474">
      <c r="I474" s="8"/>
    </row>
    <row r="475">
      <c r="I475" s="8"/>
    </row>
    <row r="476">
      <c r="I476" s="8"/>
    </row>
    <row r="477">
      <c r="I477" s="8"/>
    </row>
    <row r="478">
      <c r="I478" s="8"/>
    </row>
    <row r="479">
      <c r="I479" s="8"/>
    </row>
    <row r="480">
      <c r="I480" s="8"/>
    </row>
    <row r="481">
      <c r="I481" s="8"/>
    </row>
    <row r="482">
      <c r="I482" s="8"/>
    </row>
    <row r="483">
      <c r="I483" s="8"/>
    </row>
    <row r="484">
      <c r="I484" s="8"/>
    </row>
    <row r="485">
      <c r="I485" s="8"/>
    </row>
    <row r="486">
      <c r="I486" s="8"/>
    </row>
    <row r="487">
      <c r="I487" s="8"/>
    </row>
    <row r="488">
      <c r="I488" s="8"/>
    </row>
    <row r="489">
      <c r="I489" s="8"/>
    </row>
    <row r="490">
      <c r="I490" s="8"/>
    </row>
    <row r="491">
      <c r="I491" s="8"/>
    </row>
    <row r="492">
      <c r="I492" s="8"/>
    </row>
    <row r="493">
      <c r="I493" s="8"/>
    </row>
    <row r="494">
      <c r="I494" s="8"/>
    </row>
    <row r="495">
      <c r="I495" s="8"/>
    </row>
    <row r="496">
      <c r="I496" s="8"/>
    </row>
    <row r="497">
      <c r="I497" s="8"/>
    </row>
    <row r="498">
      <c r="I498" s="8"/>
    </row>
    <row r="499">
      <c r="I499" s="8"/>
    </row>
    <row r="500">
      <c r="I500" s="8"/>
    </row>
    <row r="501">
      <c r="I501" s="8"/>
    </row>
    <row r="502">
      <c r="I502" s="8"/>
    </row>
    <row r="503">
      <c r="I503" s="8"/>
    </row>
    <row r="504">
      <c r="I504" s="8"/>
    </row>
    <row r="505">
      <c r="I505" s="8"/>
    </row>
    <row r="506">
      <c r="I506" s="8"/>
    </row>
    <row r="507">
      <c r="I507" s="8"/>
    </row>
    <row r="508">
      <c r="I508" s="8"/>
    </row>
    <row r="509">
      <c r="I509" s="8"/>
    </row>
    <row r="510">
      <c r="I510" s="8"/>
    </row>
    <row r="511">
      <c r="I511" s="8"/>
    </row>
    <row r="512">
      <c r="I512" s="8"/>
    </row>
    <row r="513">
      <c r="I513" s="8"/>
    </row>
    <row r="514">
      <c r="I514" s="8"/>
    </row>
    <row r="515">
      <c r="I515" s="8"/>
    </row>
    <row r="516">
      <c r="I516" s="8"/>
    </row>
    <row r="517">
      <c r="I517" s="8"/>
    </row>
    <row r="518">
      <c r="I518" s="8"/>
    </row>
    <row r="519">
      <c r="I519" s="8"/>
    </row>
    <row r="520">
      <c r="I520" s="8"/>
    </row>
    <row r="521">
      <c r="I521" s="8"/>
    </row>
    <row r="522">
      <c r="I522" s="8"/>
    </row>
    <row r="523">
      <c r="I523" s="8"/>
    </row>
    <row r="524">
      <c r="I524" s="8"/>
    </row>
    <row r="525">
      <c r="I525" s="8"/>
    </row>
    <row r="526">
      <c r="I526" s="8"/>
    </row>
    <row r="527">
      <c r="I527" s="8"/>
    </row>
    <row r="528">
      <c r="I528" s="8"/>
    </row>
    <row r="529">
      <c r="I529" s="8"/>
    </row>
    <row r="530">
      <c r="I530" s="8"/>
    </row>
    <row r="531">
      <c r="I531" s="8"/>
    </row>
    <row r="532">
      <c r="I532" s="8"/>
    </row>
    <row r="533">
      <c r="I533" s="8"/>
    </row>
    <row r="534">
      <c r="I534" s="8"/>
    </row>
    <row r="535">
      <c r="I535" s="8"/>
    </row>
    <row r="536">
      <c r="I536" s="8"/>
    </row>
    <row r="537">
      <c r="I537" s="8"/>
    </row>
    <row r="538">
      <c r="I538" s="8"/>
    </row>
    <row r="539">
      <c r="I539" s="8"/>
    </row>
    <row r="540">
      <c r="I540" s="8"/>
    </row>
    <row r="541">
      <c r="I541" s="8"/>
    </row>
    <row r="542">
      <c r="I542" s="8"/>
    </row>
    <row r="543">
      <c r="I543" s="8"/>
    </row>
    <row r="544">
      <c r="I544" s="8"/>
    </row>
    <row r="545">
      <c r="I545" s="8"/>
    </row>
    <row r="546">
      <c r="I546" s="8"/>
    </row>
    <row r="547">
      <c r="I547" s="8"/>
    </row>
    <row r="548">
      <c r="I548" s="8"/>
    </row>
    <row r="549">
      <c r="I549" s="8"/>
    </row>
    <row r="550">
      <c r="I550" s="8"/>
    </row>
    <row r="551">
      <c r="I551" s="8"/>
    </row>
    <row r="552">
      <c r="I552" s="8"/>
    </row>
    <row r="553">
      <c r="I553" s="8"/>
    </row>
    <row r="554">
      <c r="I554" s="8"/>
    </row>
    <row r="555">
      <c r="I555" s="8"/>
    </row>
    <row r="556">
      <c r="I556" s="8"/>
    </row>
    <row r="557">
      <c r="I557" s="8"/>
    </row>
    <row r="558">
      <c r="I558" s="8"/>
    </row>
    <row r="559">
      <c r="I559" s="8"/>
    </row>
    <row r="560">
      <c r="I560" s="8"/>
    </row>
    <row r="561">
      <c r="I561" s="8"/>
    </row>
    <row r="562">
      <c r="I562" s="8"/>
    </row>
    <row r="563">
      <c r="I563" s="8"/>
    </row>
    <row r="564">
      <c r="I564" s="8"/>
    </row>
    <row r="565">
      <c r="I565" s="8"/>
    </row>
    <row r="566">
      <c r="I566" s="8"/>
    </row>
    <row r="567">
      <c r="I567" s="8"/>
    </row>
    <row r="568">
      <c r="I568" s="8"/>
    </row>
    <row r="569">
      <c r="I569" s="8"/>
    </row>
    <row r="570">
      <c r="I570" s="8"/>
    </row>
    <row r="571">
      <c r="I571" s="8"/>
    </row>
    <row r="572">
      <c r="I572" s="8"/>
    </row>
    <row r="573">
      <c r="I573" s="8"/>
    </row>
    <row r="574">
      <c r="I574" s="8"/>
    </row>
    <row r="575">
      <c r="I575" s="8"/>
    </row>
    <row r="576">
      <c r="I576" s="8"/>
    </row>
    <row r="577">
      <c r="I577" s="8"/>
    </row>
    <row r="578">
      <c r="I578" s="8"/>
    </row>
    <row r="579">
      <c r="I579" s="8"/>
    </row>
    <row r="580">
      <c r="I580" s="8"/>
    </row>
    <row r="581">
      <c r="I581" s="8"/>
    </row>
    <row r="582">
      <c r="I582" s="8"/>
    </row>
    <row r="583">
      <c r="I583" s="8"/>
    </row>
    <row r="584">
      <c r="I584" s="8"/>
    </row>
    <row r="585">
      <c r="I585" s="8"/>
    </row>
    <row r="586">
      <c r="I586" s="8"/>
    </row>
    <row r="587">
      <c r="I587" s="8"/>
    </row>
    <row r="588">
      <c r="I588" s="8"/>
    </row>
    <row r="589">
      <c r="I589" s="8"/>
    </row>
    <row r="590">
      <c r="I590" s="8"/>
    </row>
    <row r="591">
      <c r="I591" s="8"/>
    </row>
    <row r="592">
      <c r="I592" s="8"/>
    </row>
    <row r="593">
      <c r="I593" s="8"/>
    </row>
    <row r="594">
      <c r="I594" s="8"/>
    </row>
    <row r="595">
      <c r="I595" s="8"/>
    </row>
    <row r="596">
      <c r="I596" s="8"/>
    </row>
    <row r="597">
      <c r="I597" s="8"/>
    </row>
    <row r="598">
      <c r="I598" s="8"/>
    </row>
    <row r="599">
      <c r="I599" s="8"/>
    </row>
    <row r="600">
      <c r="I600" s="8"/>
    </row>
    <row r="601">
      <c r="I601" s="8"/>
    </row>
    <row r="602">
      <c r="I602" s="8"/>
    </row>
    <row r="603">
      <c r="I603" s="8"/>
    </row>
    <row r="604">
      <c r="I604" s="8"/>
    </row>
    <row r="605">
      <c r="I605" s="8"/>
    </row>
    <row r="606">
      <c r="I606" s="8"/>
    </row>
    <row r="607">
      <c r="I607" s="8"/>
    </row>
    <row r="608">
      <c r="I608" s="8"/>
    </row>
    <row r="609">
      <c r="I609" s="8"/>
    </row>
    <row r="610">
      <c r="I610" s="8"/>
    </row>
    <row r="611">
      <c r="I611" s="8"/>
    </row>
    <row r="612">
      <c r="I612" s="8"/>
    </row>
    <row r="613">
      <c r="I613" s="8"/>
    </row>
    <row r="614">
      <c r="I614" s="8"/>
    </row>
    <row r="615">
      <c r="I615" s="8"/>
    </row>
    <row r="616">
      <c r="I616" s="8"/>
    </row>
    <row r="617">
      <c r="I617" s="8"/>
    </row>
    <row r="618">
      <c r="I618" s="8"/>
    </row>
    <row r="619">
      <c r="I619" s="8"/>
    </row>
    <row r="620">
      <c r="I620" s="8"/>
    </row>
    <row r="621">
      <c r="I621" s="8"/>
    </row>
    <row r="622">
      <c r="I622" s="8"/>
    </row>
    <row r="623">
      <c r="I623" s="8"/>
    </row>
    <row r="624">
      <c r="I624" s="8"/>
    </row>
    <row r="625">
      <c r="I625" s="8"/>
    </row>
    <row r="626">
      <c r="I626" s="8"/>
    </row>
    <row r="627">
      <c r="I627" s="8"/>
    </row>
    <row r="628">
      <c r="I628" s="8"/>
    </row>
    <row r="629">
      <c r="I629" s="8"/>
    </row>
    <row r="630">
      <c r="I630" s="8"/>
    </row>
    <row r="631">
      <c r="I631" s="8"/>
    </row>
    <row r="632">
      <c r="I632" s="8"/>
    </row>
    <row r="633">
      <c r="I633" s="8"/>
    </row>
    <row r="634">
      <c r="I634" s="8"/>
    </row>
    <row r="635">
      <c r="I635" s="8"/>
    </row>
    <row r="636">
      <c r="I636" s="8"/>
    </row>
    <row r="637">
      <c r="I637" s="8"/>
    </row>
    <row r="638">
      <c r="I638" s="8"/>
    </row>
    <row r="639">
      <c r="I639" s="8"/>
    </row>
    <row r="640">
      <c r="I640" s="8"/>
    </row>
    <row r="641">
      <c r="I641" s="8"/>
    </row>
    <row r="642">
      <c r="I642" s="8"/>
    </row>
    <row r="643">
      <c r="I643" s="8"/>
    </row>
    <row r="644">
      <c r="I644" s="8"/>
    </row>
    <row r="645">
      <c r="I645" s="8"/>
    </row>
    <row r="646">
      <c r="I646" s="8"/>
    </row>
    <row r="647">
      <c r="I647" s="8"/>
    </row>
    <row r="648">
      <c r="I648" s="8"/>
    </row>
    <row r="649">
      <c r="I649" s="8"/>
    </row>
    <row r="650">
      <c r="I650" s="8"/>
    </row>
    <row r="651">
      <c r="I651" s="8"/>
    </row>
    <row r="652">
      <c r="I652" s="8"/>
    </row>
    <row r="653">
      <c r="I653" s="8"/>
    </row>
    <row r="654">
      <c r="I654" s="8"/>
    </row>
    <row r="655">
      <c r="I655" s="8"/>
    </row>
    <row r="656">
      <c r="I656" s="8"/>
    </row>
    <row r="657">
      <c r="I657" s="8"/>
    </row>
    <row r="658">
      <c r="I658" s="8"/>
    </row>
    <row r="659">
      <c r="I659" s="8"/>
    </row>
    <row r="660">
      <c r="I660" s="8"/>
    </row>
    <row r="661">
      <c r="I661" s="8"/>
    </row>
    <row r="662">
      <c r="I662" s="8"/>
    </row>
    <row r="663">
      <c r="I663" s="8"/>
    </row>
    <row r="664">
      <c r="I664" s="8"/>
    </row>
    <row r="665">
      <c r="I665" s="8"/>
    </row>
    <row r="666">
      <c r="I666" s="8"/>
    </row>
    <row r="667">
      <c r="I667" s="8"/>
    </row>
    <row r="668">
      <c r="I668" s="8"/>
    </row>
    <row r="669">
      <c r="I669" s="8"/>
    </row>
    <row r="670">
      <c r="I670" s="8"/>
    </row>
    <row r="671">
      <c r="I671" s="8"/>
    </row>
    <row r="672">
      <c r="I672" s="8"/>
    </row>
    <row r="673">
      <c r="I673" s="8"/>
    </row>
    <row r="674">
      <c r="I674" s="8"/>
    </row>
    <row r="675">
      <c r="I675" s="8"/>
    </row>
    <row r="676">
      <c r="I676" s="8"/>
    </row>
    <row r="677">
      <c r="I677" s="8"/>
    </row>
    <row r="678">
      <c r="I678" s="8"/>
    </row>
    <row r="679">
      <c r="I679" s="8"/>
    </row>
    <row r="680">
      <c r="I680" s="8"/>
    </row>
    <row r="681">
      <c r="I681" s="8"/>
    </row>
    <row r="682">
      <c r="I682" s="8"/>
    </row>
    <row r="683">
      <c r="I683" s="8"/>
    </row>
    <row r="684">
      <c r="I684" s="8"/>
    </row>
    <row r="685">
      <c r="I685" s="8"/>
    </row>
    <row r="686">
      <c r="I686" s="8"/>
    </row>
    <row r="687">
      <c r="I687" s="8"/>
    </row>
    <row r="688">
      <c r="I688" s="8"/>
    </row>
    <row r="689">
      <c r="I689" s="8"/>
    </row>
    <row r="690">
      <c r="I690" s="8"/>
    </row>
    <row r="691">
      <c r="I691" s="8"/>
    </row>
    <row r="692">
      <c r="I692" s="8"/>
    </row>
    <row r="693">
      <c r="I693" s="8"/>
    </row>
    <row r="694">
      <c r="I694" s="8"/>
    </row>
    <row r="695">
      <c r="I695" s="8"/>
    </row>
    <row r="696">
      <c r="I696" s="8"/>
    </row>
    <row r="697">
      <c r="I697" s="8"/>
    </row>
    <row r="698">
      <c r="I698" s="8"/>
    </row>
    <row r="699">
      <c r="I699" s="8"/>
    </row>
    <row r="700">
      <c r="I700" s="8"/>
    </row>
    <row r="701">
      <c r="I701" s="8"/>
    </row>
    <row r="702">
      <c r="I702" s="8"/>
    </row>
    <row r="703">
      <c r="I703" s="8"/>
    </row>
    <row r="704">
      <c r="I704" s="8"/>
    </row>
    <row r="705">
      <c r="I705" s="8"/>
    </row>
    <row r="706">
      <c r="I706" s="8"/>
    </row>
    <row r="707">
      <c r="I707" s="8"/>
    </row>
    <row r="708">
      <c r="I708" s="8"/>
    </row>
    <row r="709">
      <c r="I709" s="8"/>
    </row>
    <row r="710">
      <c r="I710" s="8"/>
    </row>
    <row r="711">
      <c r="I711" s="8"/>
    </row>
    <row r="712">
      <c r="I712" s="8"/>
    </row>
    <row r="713">
      <c r="I713" s="8"/>
    </row>
    <row r="714">
      <c r="I714" s="8"/>
    </row>
    <row r="715">
      <c r="I715" s="8"/>
    </row>
    <row r="716">
      <c r="I716" s="8"/>
    </row>
    <row r="717">
      <c r="I717" s="8"/>
    </row>
    <row r="718">
      <c r="I718" s="8"/>
    </row>
    <row r="719">
      <c r="I719" s="8"/>
    </row>
    <row r="720">
      <c r="I720" s="8"/>
    </row>
    <row r="721">
      <c r="I721" s="8"/>
    </row>
    <row r="722">
      <c r="I722" s="8"/>
    </row>
    <row r="723">
      <c r="I723" s="8"/>
    </row>
    <row r="724">
      <c r="I724" s="8"/>
    </row>
    <row r="725">
      <c r="I725" s="8"/>
    </row>
    <row r="726">
      <c r="I726" s="8"/>
    </row>
    <row r="727">
      <c r="I727" s="8"/>
    </row>
    <row r="728">
      <c r="I728" s="8"/>
    </row>
    <row r="729">
      <c r="I729" s="8"/>
    </row>
    <row r="730">
      <c r="I730" s="8"/>
    </row>
    <row r="731">
      <c r="I731" s="8"/>
    </row>
    <row r="732">
      <c r="I732" s="8"/>
    </row>
    <row r="733">
      <c r="I733" s="8"/>
    </row>
    <row r="734">
      <c r="I734" s="8"/>
    </row>
    <row r="735">
      <c r="I735" s="8"/>
    </row>
    <row r="736">
      <c r="I736" s="8"/>
    </row>
    <row r="737">
      <c r="I737" s="8"/>
    </row>
    <row r="738">
      <c r="I738" s="8"/>
    </row>
    <row r="739">
      <c r="I739" s="8"/>
    </row>
    <row r="740">
      <c r="I740" s="8"/>
    </row>
    <row r="741">
      <c r="I741" s="8"/>
    </row>
    <row r="742">
      <c r="I742" s="8"/>
    </row>
    <row r="743">
      <c r="I743" s="8"/>
    </row>
    <row r="744">
      <c r="I744" s="8"/>
    </row>
    <row r="745">
      <c r="I745" s="8"/>
    </row>
    <row r="746">
      <c r="I746" s="8"/>
    </row>
    <row r="747">
      <c r="I747" s="8"/>
    </row>
    <row r="748">
      <c r="I748" s="8"/>
    </row>
    <row r="749">
      <c r="I749" s="8"/>
    </row>
    <row r="750">
      <c r="I750" s="8"/>
    </row>
    <row r="751">
      <c r="I751" s="8"/>
    </row>
    <row r="752">
      <c r="I752" s="8"/>
    </row>
    <row r="753">
      <c r="I753" s="8"/>
    </row>
    <row r="754">
      <c r="I754" s="8"/>
    </row>
    <row r="755">
      <c r="I755" s="8"/>
    </row>
    <row r="756">
      <c r="I756" s="8"/>
    </row>
    <row r="757">
      <c r="I757" s="8"/>
    </row>
    <row r="758">
      <c r="I758" s="8"/>
    </row>
    <row r="759">
      <c r="I759" s="8"/>
    </row>
    <row r="760">
      <c r="I760" s="8"/>
    </row>
    <row r="761">
      <c r="I761" s="8"/>
    </row>
    <row r="762">
      <c r="I762" s="8"/>
    </row>
    <row r="763">
      <c r="I763" s="8"/>
    </row>
    <row r="764">
      <c r="I764" s="8"/>
    </row>
    <row r="765">
      <c r="I765" s="8"/>
    </row>
    <row r="766">
      <c r="I766" s="8"/>
    </row>
    <row r="767">
      <c r="I767" s="8"/>
    </row>
    <row r="768">
      <c r="I768" s="8"/>
    </row>
    <row r="769">
      <c r="I769" s="8"/>
    </row>
    <row r="770">
      <c r="I770" s="8"/>
    </row>
    <row r="771">
      <c r="I771" s="8"/>
    </row>
    <row r="772">
      <c r="I772" s="8"/>
    </row>
    <row r="773">
      <c r="I773" s="8"/>
    </row>
    <row r="774">
      <c r="I774" s="8"/>
    </row>
    <row r="775">
      <c r="I775" s="8"/>
    </row>
    <row r="776">
      <c r="I776" s="8"/>
    </row>
    <row r="777">
      <c r="I777" s="8"/>
    </row>
    <row r="778">
      <c r="I778" s="8"/>
    </row>
    <row r="779">
      <c r="I779" s="8"/>
    </row>
    <row r="780">
      <c r="I780" s="8"/>
    </row>
    <row r="781">
      <c r="I781" s="8"/>
    </row>
    <row r="782">
      <c r="I782" s="8"/>
    </row>
    <row r="783">
      <c r="I783" s="8"/>
    </row>
    <row r="784">
      <c r="I784" s="8"/>
    </row>
    <row r="785">
      <c r="I785" s="8"/>
    </row>
    <row r="786">
      <c r="I786" s="8"/>
    </row>
    <row r="787">
      <c r="I787" s="8"/>
    </row>
    <row r="788">
      <c r="I788" s="8"/>
    </row>
    <row r="789">
      <c r="I789" s="8"/>
    </row>
    <row r="790">
      <c r="I790" s="8"/>
    </row>
    <row r="791">
      <c r="I791" s="8"/>
    </row>
    <row r="792">
      <c r="I792" s="8"/>
    </row>
    <row r="793">
      <c r="I793" s="8"/>
    </row>
    <row r="794">
      <c r="I794" s="8"/>
    </row>
    <row r="795">
      <c r="I795" s="8"/>
    </row>
    <row r="796">
      <c r="I796" s="8"/>
    </row>
    <row r="797">
      <c r="I797" s="8"/>
    </row>
    <row r="798">
      <c r="I798" s="8"/>
    </row>
    <row r="799">
      <c r="I799" s="8"/>
    </row>
    <row r="800">
      <c r="I800" s="8"/>
    </row>
    <row r="801">
      <c r="I801" s="8"/>
    </row>
    <row r="802">
      <c r="I802" s="8"/>
    </row>
    <row r="803">
      <c r="I803" s="8"/>
    </row>
    <row r="804">
      <c r="I804" s="8"/>
    </row>
    <row r="805">
      <c r="I805" s="8"/>
    </row>
    <row r="806">
      <c r="I806" s="8"/>
    </row>
    <row r="807">
      <c r="I807" s="8"/>
    </row>
    <row r="808">
      <c r="I808" s="8"/>
    </row>
    <row r="809">
      <c r="I809" s="8"/>
    </row>
    <row r="810">
      <c r="I810" s="8"/>
    </row>
    <row r="811">
      <c r="I811" s="8"/>
    </row>
    <row r="812">
      <c r="I812" s="8"/>
    </row>
    <row r="813">
      <c r="I813" s="8"/>
    </row>
    <row r="814">
      <c r="I814" s="8"/>
    </row>
    <row r="815">
      <c r="I815" s="8"/>
    </row>
    <row r="816">
      <c r="I816" s="8"/>
    </row>
    <row r="817">
      <c r="I817" s="8"/>
    </row>
    <row r="818">
      <c r="I818" s="8"/>
    </row>
    <row r="819">
      <c r="I819" s="8"/>
    </row>
    <row r="820">
      <c r="I820" s="8"/>
    </row>
    <row r="821">
      <c r="I821" s="8"/>
    </row>
    <row r="822">
      <c r="I822" s="8"/>
    </row>
    <row r="823">
      <c r="I823" s="8"/>
    </row>
    <row r="824">
      <c r="I824" s="8"/>
    </row>
    <row r="825">
      <c r="I825" s="8"/>
    </row>
    <row r="826">
      <c r="I826" s="8"/>
    </row>
    <row r="827">
      <c r="I827" s="8"/>
    </row>
    <row r="828">
      <c r="I828" s="8"/>
    </row>
    <row r="829">
      <c r="I829" s="8"/>
    </row>
    <row r="830">
      <c r="I830" s="8"/>
    </row>
    <row r="831">
      <c r="I831" s="8"/>
    </row>
    <row r="832">
      <c r="I832" s="8"/>
    </row>
    <row r="833">
      <c r="I833" s="8"/>
    </row>
    <row r="834">
      <c r="I834" s="8"/>
    </row>
    <row r="835">
      <c r="I835" s="8"/>
    </row>
    <row r="836">
      <c r="I836" s="8"/>
    </row>
    <row r="837">
      <c r="I837" s="8"/>
    </row>
    <row r="838">
      <c r="I838" s="8"/>
    </row>
    <row r="839">
      <c r="I839" s="8"/>
    </row>
    <row r="840">
      <c r="I840" s="8"/>
    </row>
    <row r="841">
      <c r="I841" s="8"/>
    </row>
    <row r="842">
      <c r="I842" s="8"/>
    </row>
    <row r="843">
      <c r="I843" s="8"/>
    </row>
    <row r="844">
      <c r="I844" s="8"/>
    </row>
    <row r="845">
      <c r="I845" s="8"/>
    </row>
    <row r="846">
      <c r="I846" s="8"/>
    </row>
    <row r="847">
      <c r="I847" s="8"/>
    </row>
    <row r="848">
      <c r="I848" s="8"/>
    </row>
    <row r="849">
      <c r="I849" s="8"/>
    </row>
    <row r="850">
      <c r="I850" s="8"/>
    </row>
    <row r="851">
      <c r="I851" s="8"/>
    </row>
    <row r="852">
      <c r="I852" s="8"/>
    </row>
    <row r="853">
      <c r="I853" s="8"/>
    </row>
    <row r="854">
      <c r="I854" s="8"/>
    </row>
    <row r="855">
      <c r="I855" s="8"/>
    </row>
    <row r="856">
      <c r="I856" s="8"/>
    </row>
    <row r="857">
      <c r="I857" s="8"/>
    </row>
    <row r="858">
      <c r="I858" s="8"/>
    </row>
    <row r="859">
      <c r="I859" s="8"/>
    </row>
    <row r="860">
      <c r="I860" s="8"/>
    </row>
    <row r="861">
      <c r="I861" s="8"/>
    </row>
    <row r="862">
      <c r="I862" s="8"/>
    </row>
    <row r="863">
      <c r="I863" s="8"/>
    </row>
    <row r="864">
      <c r="I864" s="8"/>
    </row>
    <row r="865">
      <c r="I865" s="8"/>
    </row>
    <row r="866">
      <c r="I866" s="8"/>
    </row>
    <row r="867">
      <c r="I867" s="8"/>
    </row>
    <row r="868">
      <c r="I868" s="8"/>
    </row>
    <row r="869">
      <c r="I869" s="8"/>
    </row>
    <row r="870">
      <c r="I870" s="8"/>
    </row>
    <row r="871">
      <c r="I871" s="8"/>
    </row>
    <row r="872">
      <c r="I872" s="8"/>
    </row>
    <row r="873">
      <c r="I873" s="8"/>
    </row>
    <row r="874">
      <c r="I874" s="8"/>
    </row>
    <row r="875">
      <c r="I875" s="8"/>
    </row>
    <row r="876">
      <c r="I876" s="8"/>
    </row>
    <row r="877">
      <c r="I877" s="8"/>
    </row>
    <row r="878">
      <c r="I878" s="8"/>
    </row>
    <row r="879">
      <c r="I879" s="8"/>
    </row>
    <row r="880">
      <c r="I880" s="8"/>
    </row>
    <row r="881">
      <c r="I881" s="8"/>
    </row>
    <row r="882">
      <c r="I882" s="8"/>
    </row>
    <row r="883">
      <c r="I883" s="8"/>
    </row>
    <row r="884">
      <c r="I884" s="8"/>
    </row>
    <row r="885">
      <c r="I885" s="8"/>
    </row>
    <row r="886">
      <c r="I886" s="8"/>
    </row>
    <row r="887">
      <c r="I887" s="8"/>
    </row>
    <row r="888">
      <c r="I888" s="8"/>
    </row>
    <row r="889">
      <c r="I889" s="8"/>
    </row>
    <row r="890">
      <c r="I890" s="8"/>
    </row>
    <row r="891">
      <c r="I891" s="8"/>
    </row>
    <row r="892">
      <c r="I892" s="8"/>
    </row>
    <row r="893">
      <c r="I893" s="8"/>
    </row>
    <row r="894">
      <c r="I894" s="8"/>
    </row>
    <row r="895">
      <c r="I895" s="8"/>
    </row>
    <row r="896">
      <c r="I896" s="8"/>
    </row>
    <row r="897">
      <c r="I897" s="8"/>
    </row>
    <row r="898">
      <c r="I898" s="8"/>
    </row>
    <row r="899">
      <c r="I899" s="8"/>
    </row>
    <row r="900">
      <c r="I900" s="8"/>
    </row>
    <row r="901">
      <c r="I901" s="8"/>
    </row>
    <row r="902">
      <c r="I902" s="8"/>
    </row>
    <row r="903">
      <c r="I903" s="8"/>
    </row>
    <row r="904">
      <c r="I904" s="8"/>
    </row>
    <row r="905">
      <c r="I905" s="8"/>
    </row>
    <row r="906">
      <c r="I906" s="8"/>
    </row>
    <row r="907">
      <c r="I907" s="8"/>
    </row>
    <row r="908">
      <c r="I908" s="8"/>
    </row>
    <row r="909">
      <c r="I909" s="8"/>
    </row>
    <row r="910">
      <c r="I910" s="8"/>
    </row>
    <row r="911">
      <c r="I911" s="8"/>
    </row>
    <row r="912">
      <c r="I912" s="8"/>
    </row>
    <row r="913">
      <c r="I913" s="8"/>
    </row>
    <row r="914">
      <c r="I914" s="8"/>
    </row>
    <row r="915">
      <c r="I915" s="8"/>
    </row>
    <row r="916">
      <c r="I916" s="8"/>
    </row>
    <row r="917">
      <c r="I917" s="8"/>
    </row>
    <row r="918">
      <c r="I918" s="8"/>
    </row>
    <row r="919">
      <c r="I919" s="8"/>
    </row>
    <row r="920">
      <c r="I920" s="8"/>
    </row>
    <row r="921">
      <c r="I921" s="8"/>
    </row>
    <row r="922">
      <c r="I922" s="8"/>
    </row>
    <row r="923">
      <c r="I923" s="8"/>
    </row>
    <row r="924">
      <c r="I924" s="8"/>
    </row>
    <row r="925">
      <c r="I925" s="8"/>
    </row>
    <row r="926">
      <c r="I926" s="8"/>
    </row>
    <row r="927">
      <c r="I927" s="8"/>
    </row>
    <row r="928">
      <c r="I928" s="8"/>
    </row>
    <row r="929">
      <c r="I929" s="8"/>
    </row>
    <row r="930">
      <c r="I930" s="8"/>
    </row>
    <row r="931">
      <c r="I931" s="8"/>
    </row>
    <row r="932">
      <c r="I932" s="8"/>
    </row>
    <row r="933">
      <c r="I933" s="8"/>
    </row>
    <row r="934">
      <c r="I934" s="8"/>
    </row>
    <row r="935">
      <c r="I935" s="8"/>
    </row>
    <row r="936">
      <c r="I936" s="8"/>
    </row>
    <row r="937">
      <c r="I937" s="8"/>
    </row>
    <row r="938">
      <c r="I938" s="8"/>
    </row>
    <row r="939">
      <c r="I939" s="8"/>
    </row>
    <row r="940">
      <c r="I940" s="8"/>
    </row>
    <row r="941">
      <c r="I941" s="8"/>
    </row>
    <row r="942">
      <c r="I942" s="8"/>
    </row>
    <row r="943">
      <c r="I943" s="8"/>
    </row>
    <row r="944">
      <c r="I944" s="8"/>
    </row>
    <row r="945">
      <c r="I945" s="8"/>
    </row>
    <row r="946">
      <c r="I946" s="8"/>
    </row>
    <row r="947">
      <c r="I947" s="8"/>
    </row>
    <row r="948">
      <c r="I948" s="8"/>
    </row>
    <row r="949">
      <c r="I949" s="8"/>
    </row>
    <row r="950">
      <c r="I950" s="8"/>
    </row>
    <row r="951">
      <c r="I951" s="8"/>
    </row>
    <row r="952">
      <c r="I952" s="8"/>
    </row>
    <row r="953">
      <c r="I953" s="8"/>
    </row>
    <row r="954">
      <c r="I954" s="8"/>
    </row>
    <row r="955">
      <c r="I955" s="8"/>
    </row>
    <row r="956">
      <c r="I956" s="8"/>
    </row>
    <row r="957">
      <c r="I957" s="8"/>
    </row>
    <row r="958">
      <c r="I958" s="8"/>
    </row>
    <row r="959">
      <c r="I959" s="8"/>
    </row>
    <row r="960">
      <c r="I960" s="8"/>
    </row>
    <row r="961">
      <c r="I961" s="8"/>
    </row>
    <row r="962">
      <c r="I962" s="8"/>
    </row>
    <row r="963">
      <c r="I963" s="8"/>
    </row>
    <row r="964">
      <c r="I964" s="8"/>
    </row>
    <row r="965">
      <c r="I965" s="8"/>
    </row>
    <row r="966">
      <c r="I966" s="8"/>
    </row>
    <row r="967">
      <c r="I967" s="8"/>
    </row>
    <row r="968">
      <c r="I968" s="8"/>
    </row>
    <row r="969">
      <c r="I969" s="8"/>
    </row>
    <row r="970">
      <c r="I970" s="8"/>
    </row>
    <row r="971">
      <c r="I971" s="8"/>
    </row>
    <row r="972">
      <c r="I972" s="8"/>
    </row>
    <row r="973">
      <c r="I973" s="8"/>
    </row>
    <row r="974">
      <c r="I974" s="8"/>
    </row>
    <row r="975">
      <c r="I975" s="8"/>
    </row>
    <row r="976">
      <c r="I976" s="8"/>
    </row>
    <row r="977">
      <c r="I977" s="8"/>
    </row>
    <row r="978">
      <c r="I978" s="8"/>
    </row>
    <row r="979">
      <c r="I979" s="8"/>
    </row>
    <row r="980">
      <c r="I980" s="8"/>
    </row>
    <row r="981">
      <c r="I981" s="8"/>
    </row>
    <row r="982">
      <c r="I982" s="8"/>
    </row>
    <row r="983">
      <c r="I983" s="8"/>
    </row>
    <row r="984">
      <c r="I984" s="8"/>
    </row>
    <row r="985">
      <c r="I985" s="8"/>
    </row>
    <row r="986">
      <c r="I986" s="8"/>
    </row>
    <row r="987">
      <c r="I987" s="8"/>
    </row>
    <row r="988">
      <c r="I988" s="8"/>
    </row>
    <row r="989">
      <c r="I989" s="8"/>
    </row>
    <row r="990">
      <c r="I990" s="8"/>
    </row>
    <row r="991">
      <c r="I991" s="8"/>
    </row>
    <row r="992">
      <c r="I992" s="8"/>
    </row>
    <row r="993">
      <c r="I993" s="8"/>
    </row>
    <row r="994">
      <c r="I994" s="8"/>
    </row>
    <row r="995">
      <c r="I995" s="8"/>
    </row>
    <row r="996">
      <c r="I996" s="8"/>
    </row>
    <row r="997">
      <c r="I997" s="8"/>
    </row>
    <row r="998">
      <c r="I998" s="8"/>
    </row>
    <row r="999">
      <c r="I999" s="8"/>
    </row>
    <row r="1000">
      <c r="I1000" s="8"/>
    </row>
    <row r="1001">
      <c r="I1001" s="8"/>
    </row>
    <row r="1002">
      <c r="I1002" s="8"/>
    </row>
    <row r="1003">
      <c r="I1003" s="8"/>
    </row>
    <row r="1004">
      <c r="I1004" s="8"/>
    </row>
    <row r="1005">
      <c r="I1005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2" max="2" width="12.63"/>
    <col customWidth="1" min="3" max="3" width="28.88"/>
    <col customWidth="1" min="4" max="4" width="32.88"/>
  </cols>
  <sheetData>
    <row r="1">
      <c r="A1" s="21" t="s">
        <v>47</v>
      </c>
      <c r="B1" s="21" t="s">
        <v>48</v>
      </c>
      <c r="C1" s="22" t="s">
        <v>49</v>
      </c>
      <c r="D1" s="22" t="s">
        <v>50</v>
      </c>
      <c r="E1" s="22" t="s">
        <v>51</v>
      </c>
      <c r="F1" s="22" t="s">
        <v>52</v>
      </c>
      <c r="G1" s="22" t="s">
        <v>53</v>
      </c>
      <c r="H1" s="22" t="s">
        <v>54</v>
      </c>
      <c r="I1" s="22" t="s">
        <v>55</v>
      </c>
      <c r="J1" s="22" t="s">
        <v>56</v>
      </c>
      <c r="K1" s="21" t="s">
        <v>57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23" t="s">
        <v>58</v>
      </c>
      <c r="B2" s="23" t="s">
        <v>59</v>
      </c>
      <c r="C2" s="23" t="str">
        <f>IFERROR(__xludf.DUMMYFUNCTION("Textjoin("" "",TRUE,split(B2,""\n"",FALSE))"),"Two Hand Deadlift")</f>
        <v>Two Hand Deadlift</v>
      </c>
      <c r="D2" s="23" t="str">
        <f t="shared" ref="D2:D74" si="1">TEXTJOIN("|",TRUE,A2,C2)</f>
        <v>KB-01|Two Hand Deadlift</v>
      </c>
      <c r="E2" s="23" t="str">
        <f t="shared" ref="E2:E74" si="2">TEXTJOIN(", ",TRUE,F2:I2)</f>
        <v>C&amp;P, Sw, Sq</v>
      </c>
      <c r="F2" s="24" t="s">
        <v>60</v>
      </c>
      <c r="G2" s="24" t="s">
        <v>61</v>
      </c>
      <c r="H2" s="23"/>
      <c r="I2" s="24" t="s">
        <v>62</v>
      </c>
      <c r="J2" s="24"/>
      <c r="K2" s="25" t="s">
        <v>63</v>
      </c>
    </row>
    <row r="3">
      <c r="A3" s="23" t="s">
        <v>64</v>
      </c>
      <c r="B3" s="23" t="s">
        <v>65</v>
      </c>
      <c r="C3" s="23" t="str">
        <f>IFERROR(__xludf.DUMMYFUNCTION("Textjoin("" "",TRUE,split(B3,""\n"",FALSE))"),"Two Hand Swing")</f>
        <v>Two Hand Swing</v>
      </c>
      <c r="D3" s="23" t="str">
        <f t="shared" si="1"/>
        <v>KB-02|Two Hand Swing</v>
      </c>
      <c r="E3" s="23" t="str">
        <f t="shared" si="2"/>
        <v>C&amp;P, Sw</v>
      </c>
      <c r="F3" s="24" t="s">
        <v>60</v>
      </c>
      <c r="G3" s="24" t="s">
        <v>61</v>
      </c>
      <c r="H3" s="23"/>
      <c r="I3" s="23"/>
      <c r="J3" s="23"/>
      <c r="K3" s="25" t="s">
        <v>66</v>
      </c>
    </row>
    <row r="4">
      <c r="A4" s="23" t="s">
        <v>67</v>
      </c>
      <c r="B4" s="23" t="s">
        <v>68</v>
      </c>
      <c r="C4" s="23" t="str">
        <f>IFERROR(__xludf.DUMMYFUNCTION("Textjoin("" "",TRUE,split(B4,""\n"",FALSE))"),"Around the World")</f>
        <v>Around the World</v>
      </c>
      <c r="D4" s="23" t="str">
        <f t="shared" si="1"/>
        <v>KB-03|Around the World</v>
      </c>
      <c r="E4" s="23" t="str">
        <f t="shared" si="2"/>
        <v/>
      </c>
      <c r="F4" s="23"/>
      <c r="G4" s="23"/>
      <c r="H4" s="23"/>
      <c r="I4" s="23"/>
      <c r="J4" s="24" t="s">
        <v>69</v>
      </c>
      <c r="K4" s="25" t="s">
        <v>70</v>
      </c>
    </row>
    <row r="5">
      <c r="A5" s="23" t="s">
        <v>71</v>
      </c>
      <c r="B5" s="23" t="s">
        <v>72</v>
      </c>
      <c r="C5" s="23" t="str">
        <f>IFERROR(__xludf.DUMMYFUNCTION("Textjoin("" "",TRUE,split(B5,""\n"",FALSE))"),"Halo")</f>
        <v>Halo</v>
      </c>
      <c r="D5" s="23" t="str">
        <f t="shared" si="1"/>
        <v>KB-04|Halo</v>
      </c>
      <c r="E5" s="23" t="str">
        <f t="shared" si="2"/>
        <v/>
      </c>
      <c r="F5" s="23"/>
      <c r="G5" s="23"/>
      <c r="H5" s="23"/>
      <c r="I5" s="23"/>
      <c r="J5" s="24" t="s">
        <v>69</v>
      </c>
      <c r="K5" s="25" t="s">
        <v>73</v>
      </c>
    </row>
    <row r="6">
      <c r="A6" s="23" t="s">
        <v>74</v>
      </c>
      <c r="B6" s="23" t="s">
        <v>75</v>
      </c>
      <c r="C6" s="23" t="str">
        <f>IFERROR(__xludf.DUMMYFUNCTION("Textjoin("" "",TRUE,split(B6,""\n"",FALSE))"),"Around the World Front to Back")</f>
        <v>Around the World Front to Back</v>
      </c>
      <c r="D6" s="23" t="str">
        <f t="shared" si="1"/>
        <v>KB-05|Around the World Front to Back</v>
      </c>
      <c r="E6" s="23" t="str">
        <f t="shared" si="2"/>
        <v/>
      </c>
      <c r="F6" s="23"/>
      <c r="G6" s="23"/>
      <c r="H6" s="23"/>
      <c r="I6" s="23"/>
      <c r="J6" s="24" t="s">
        <v>69</v>
      </c>
      <c r="K6" s="25" t="s">
        <v>76</v>
      </c>
    </row>
    <row r="7">
      <c r="A7" s="23" t="s">
        <v>77</v>
      </c>
      <c r="B7" s="23" t="s">
        <v>78</v>
      </c>
      <c r="C7" s="23" t="str">
        <f>IFERROR(__xludf.DUMMYFUNCTION("Textjoin("" "",TRUE,split(B7,""\n"",FALSE))"),"Around the World Back to Front")</f>
        <v>Around the World Back to Front</v>
      </c>
      <c r="D7" s="23" t="str">
        <f t="shared" si="1"/>
        <v>KB-06|Around the World Back to Front</v>
      </c>
      <c r="E7" s="23" t="str">
        <f t="shared" si="2"/>
        <v/>
      </c>
      <c r="F7" s="23"/>
      <c r="G7" s="23"/>
      <c r="H7" s="23"/>
      <c r="I7" s="23"/>
      <c r="J7" s="24" t="s">
        <v>69</v>
      </c>
      <c r="K7" s="25" t="s">
        <v>79</v>
      </c>
    </row>
    <row r="8">
      <c r="A8" s="23" t="s">
        <v>80</v>
      </c>
      <c r="B8" s="23" t="s">
        <v>81</v>
      </c>
      <c r="C8" s="23" t="str">
        <f>IFERROR(__xludf.DUMMYFUNCTION("Textjoin("" "",TRUE,split(B8,""\n"",FALSE))"),"Alternating Halo")</f>
        <v>Alternating Halo</v>
      </c>
      <c r="D8" s="23" t="str">
        <f t="shared" si="1"/>
        <v>KB-07|Alternating Halo</v>
      </c>
      <c r="E8" s="23" t="str">
        <f t="shared" si="2"/>
        <v/>
      </c>
      <c r="F8" s="23"/>
      <c r="G8" s="23"/>
      <c r="H8" s="23"/>
      <c r="I8" s="23"/>
      <c r="J8" s="24" t="s">
        <v>69</v>
      </c>
      <c r="K8" s="25" t="s">
        <v>82</v>
      </c>
    </row>
    <row r="9">
      <c r="A9" s="23" t="s">
        <v>83</v>
      </c>
      <c r="B9" s="23" t="s">
        <v>84</v>
      </c>
      <c r="C9" s="23" t="str">
        <f>IFERROR(__xludf.DUMMYFUNCTION("Textjoin("" "",TRUE,split(B9,""\n"",FALSE))"),"Two Hand Pickup One Hand Putdown")</f>
        <v>Two Hand Pickup One Hand Putdown</v>
      </c>
      <c r="D9" s="23" t="str">
        <f t="shared" si="1"/>
        <v>KB-08|Two Hand Pickup One Hand Putdown</v>
      </c>
      <c r="E9" s="23" t="str">
        <f t="shared" si="2"/>
        <v>C&amp;P</v>
      </c>
      <c r="F9" s="24" t="s">
        <v>60</v>
      </c>
      <c r="G9" s="23"/>
      <c r="H9" s="23"/>
      <c r="I9" s="23"/>
      <c r="J9" s="23"/>
      <c r="K9" s="25" t="s">
        <v>85</v>
      </c>
    </row>
    <row r="10">
      <c r="A10" s="23" t="s">
        <v>86</v>
      </c>
      <c r="B10" s="23" t="s">
        <v>87</v>
      </c>
      <c r="C10" s="23" t="str">
        <f>IFERROR(__xludf.DUMMYFUNCTION("Textjoin("" "",TRUE,split(B10,""\n"",FALSE))"),"Single Arm Swing")</f>
        <v>Single Arm Swing</v>
      </c>
      <c r="D10" s="23" t="str">
        <f t="shared" si="1"/>
        <v>KB-09|Single Arm Swing</v>
      </c>
      <c r="E10" s="23" t="str">
        <f t="shared" si="2"/>
        <v>C&amp;P, Sw</v>
      </c>
      <c r="F10" s="24" t="s">
        <v>60</v>
      </c>
      <c r="G10" s="24" t="s">
        <v>61</v>
      </c>
      <c r="H10" s="23"/>
      <c r="I10" s="23"/>
      <c r="J10" s="23"/>
      <c r="K10" s="25" t="s">
        <v>88</v>
      </c>
    </row>
    <row r="11">
      <c r="A11" s="23" t="s">
        <v>89</v>
      </c>
      <c r="B11" s="23" t="s">
        <v>90</v>
      </c>
      <c r="C11" s="23" t="str">
        <f>IFERROR(__xludf.DUMMYFUNCTION("Textjoin("" "",TRUE,split(B11,""\n"",FALSE))"),"Hand to Hand Transition")</f>
        <v>Hand to Hand Transition</v>
      </c>
      <c r="D11" s="23" t="str">
        <f t="shared" si="1"/>
        <v>KB-10|Hand to Hand Transition</v>
      </c>
      <c r="E11" s="23" t="str">
        <f t="shared" si="2"/>
        <v>C&amp;P, Sw</v>
      </c>
      <c r="F11" s="24" t="s">
        <v>60</v>
      </c>
      <c r="G11" s="24" t="s">
        <v>61</v>
      </c>
      <c r="H11" s="23"/>
      <c r="I11" s="23"/>
      <c r="J11" s="23"/>
      <c r="K11" s="25" t="s">
        <v>91</v>
      </c>
    </row>
    <row r="12">
      <c r="A12" s="23" t="s">
        <v>92</v>
      </c>
      <c r="B12" s="23" t="s">
        <v>93</v>
      </c>
      <c r="C12" s="23" t="str">
        <f>IFERROR(__xludf.DUMMYFUNCTION("Textjoin("" "",TRUE,split(B12,""\n"",FALSE))"),"Two Hand Pickup Clean Putdown")</f>
        <v>Two Hand Pickup Clean Putdown</v>
      </c>
      <c r="D12" s="23" t="str">
        <f t="shared" si="1"/>
        <v>KB-11|Two Hand Pickup Clean Putdown</v>
      </c>
      <c r="E12" s="23" t="str">
        <f t="shared" si="2"/>
        <v>C&amp;P</v>
      </c>
      <c r="F12" s="24" t="s">
        <v>60</v>
      </c>
      <c r="G12" s="23"/>
      <c r="H12" s="23"/>
      <c r="I12" s="23"/>
      <c r="J12" s="23"/>
      <c r="K12" s="25" t="s">
        <v>94</v>
      </c>
    </row>
    <row r="13">
      <c r="A13" s="23" t="s">
        <v>95</v>
      </c>
      <c r="B13" s="23" t="s">
        <v>96</v>
      </c>
      <c r="C13" s="23" t="str">
        <f>IFERROR(__xludf.DUMMYFUNCTION("Textjoin("" "",TRUE,split(B13,""\n"",FALSE))"),"Swing Clean")</f>
        <v>Swing Clean</v>
      </c>
      <c r="D13" s="23" t="str">
        <f t="shared" si="1"/>
        <v>KB-12|Swing Clean</v>
      </c>
      <c r="E13" s="23" t="str">
        <f t="shared" si="2"/>
        <v>C&amp;P</v>
      </c>
      <c r="F13" s="24" t="s">
        <v>60</v>
      </c>
      <c r="G13" s="23"/>
      <c r="H13" s="23"/>
      <c r="I13" s="23"/>
      <c r="J13" s="23"/>
      <c r="K13" s="25" t="s">
        <v>97</v>
      </c>
    </row>
    <row r="14">
      <c r="A14" s="23" t="s">
        <v>98</v>
      </c>
      <c r="B14" s="23" t="s">
        <v>99</v>
      </c>
      <c r="C14" s="23" t="str">
        <f>IFERROR(__xludf.DUMMYFUNCTION("Textjoin("" "",TRUE,split(B14,""\n"",FALSE))"),"Clean with Hand Transition")</f>
        <v>Clean with Hand Transition</v>
      </c>
      <c r="D14" s="23" t="str">
        <f t="shared" si="1"/>
        <v>KB-13|Clean with Hand Transition</v>
      </c>
      <c r="E14" s="23" t="str">
        <f t="shared" si="2"/>
        <v>C&amp;P</v>
      </c>
      <c r="F14" s="24" t="s">
        <v>60</v>
      </c>
      <c r="G14" s="24"/>
      <c r="H14" s="23"/>
      <c r="I14" s="23"/>
      <c r="J14" s="23"/>
      <c r="K14" s="25" t="s">
        <v>100</v>
      </c>
    </row>
    <row r="15">
      <c r="A15" s="23" t="s">
        <v>101</v>
      </c>
      <c r="B15" s="23" t="s">
        <v>102</v>
      </c>
      <c r="C15" s="23" t="str">
        <f>IFERROR(__xludf.DUMMYFUNCTION("Textjoin("" "",TRUE,split(B15,""\n"",FALSE))"),"Single Arm Overhead Press")</f>
        <v>Single Arm Overhead Press</v>
      </c>
      <c r="D15" s="23" t="str">
        <f t="shared" si="1"/>
        <v>KB-14|Single Arm Overhead Press</v>
      </c>
      <c r="E15" s="23" t="str">
        <f t="shared" si="2"/>
        <v>C&amp;P</v>
      </c>
      <c r="F15" s="24" t="s">
        <v>60</v>
      </c>
      <c r="G15" s="23"/>
      <c r="H15" s="23"/>
      <c r="I15" s="23"/>
      <c r="J15" s="23"/>
      <c r="K15" s="25" t="s">
        <v>103</v>
      </c>
    </row>
    <row r="16">
      <c r="A16" s="23" t="s">
        <v>104</v>
      </c>
      <c r="B16" s="23" t="s">
        <v>105</v>
      </c>
      <c r="C16" s="23" t="str">
        <f>IFERROR(__xludf.DUMMYFUNCTION("Textjoin("" "",TRUE,split(B16,""\n"",FALSE))"),"Newspaper drill")</f>
        <v>Newspaper drill</v>
      </c>
      <c r="D16" s="23" t="str">
        <f t="shared" si="1"/>
        <v>KB-15|Newspaper drill</v>
      </c>
      <c r="E16" s="23" t="str">
        <f t="shared" si="2"/>
        <v>C&amp;P</v>
      </c>
      <c r="F16" s="24" t="s">
        <v>60</v>
      </c>
      <c r="G16" s="23"/>
      <c r="H16" s="23"/>
      <c r="I16" s="23"/>
      <c r="J16" s="23"/>
      <c r="K16" s="25" t="s">
        <v>106</v>
      </c>
    </row>
    <row r="17">
      <c r="A17" s="23" t="s">
        <v>107</v>
      </c>
      <c r="B17" s="23" t="s">
        <v>108</v>
      </c>
      <c r="C17" s="23" t="str">
        <f>IFERROR(__xludf.DUMMYFUNCTION("Textjoin("" "",TRUE,split(B17,""\n"",FALSE))"),"Start Stop Clean")</f>
        <v>Start Stop Clean</v>
      </c>
      <c r="D17" s="23" t="str">
        <f t="shared" si="1"/>
        <v>KB-16|Start Stop Clean</v>
      </c>
      <c r="E17" s="23" t="str">
        <f t="shared" si="2"/>
        <v>C&amp;P</v>
      </c>
      <c r="F17" s="24" t="s">
        <v>60</v>
      </c>
      <c r="G17" s="23"/>
      <c r="H17" s="23"/>
      <c r="I17" s="23"/>
      <c r="J17" s="23"/>
      <c r="K17" s="25" t="s">
        <v>109</v>
      </c>
    </row>
    <row r="18">
      <c r="A18" s="23" t="s">
        <v>110</v>
      </c>
      <c r="B18" s="23" t="s">
        <v>111</v>
      </c>
      <c r="C18" s="23" t="str">
        <f>IFERROR(__xludf.DUMMYFUNCTION("Textjoin("" "",TRUE,split(B18,""\n"",FALSE))"),"Clean &amp; Press")</f>
        <v>Clean &amp; Press</v>
      </c>
      <c r="D18" s="23" t="str">
        <f t="shared" si="1"/>
        <v>KB-17|Clean &amp; Press</v>
      </c>
      <c r="E18" s="23" t="str">
        <f t="shared" si="2"/>
        <v>C&amp;P</v>
      </c>
      <c r="F18" s="24" t="s">
        <v>60</v>
      </c>
      <c r="G18" s="23"/>
      <c r="H18" s="23"/>
      <c r="I18" s="23"/>
      <c r="J18" s="23"/>
      <c r="K18" s="25" t="s">
        <v>112</v>
      </c>
    </row>
    <row r="19">
      <c r="A19" s="23" t="s">
        <v>113</v>
      </c>
      <c r="B19" s="23" t="s">
        <v>114</v>
      </c>
      <c r="C19" s="23" t="str">
        <f>IFERROR(__xludf.DUMMYFUNCTION("Textjoin("" "",TRUE,split(B19,""\n"",FALSE))"),"Clean &amp; Press with Hand Transition")</f>
        <v>Clean &amp; Press with Hand Transition</v>
      </c>
      <c r="D19" s="23" t="str">
        <f t="shared" si="1"/>
        <v>KB-18|Clean &amp; Press with Hand Transition</v>
      </c>
      <c r="E19" s="23" t="str">
        <f t="shared" si="2"/>
        <v>C&amp;P</v>
      </c>
      <c r="F19" s="24" t="s">
        <v>60</v>
      </c>
      <c r="G19" s="23"/>
      <c r="H19" s="23"/>
      <c r="I19" s="23"/>
      <c r="J19" s="23"/>
      <c r="K19" s="25" t="s">
        <v>115</v>
      </c>
    </row>
    <row r="20">
      <c r="A20" s="23" t="s">
        <v>116</v>
      </c>
      <c r="B20" s="23" t="s">
        <v>117</v>
      </c>
      <c r="C20" s="23" t="str">
        <f>IFERROR(__xludf.DUMMYFUNCTION("Textjoin("" "",TRUE,split(B20,""\n"",FALSE))"),"Start Stop Clean &amp; Press")</f>
        <v>Start Stop Clean &amp; Press</v>
      </c>
      <c r="D20" s="23" t="str">
        <f t="shared" si="1"/>
        <v>KB-19|Start Stop Clean &amp; Press</v>
      </c>
      <c r="E20" s="23" t="str">
        <f t="shared" si="2"/>
        <v>C&amp;P</v>
      </c>
      <c r="F20" s="24" t="s">
        <v>60</v>
      </c>
      <c r="G20" s="23"/>
      <c r="H20" s="23"/>
      <c r="I20" s="23"/>
      <c r="J20" s="23"/>
      <c r="K20" s="25" t="s">
        <v>118</v>
      </c>
    </row>
    <row r="21">
      <c r="A21" s="23" t="s">
        <v>119</v>
      </c>
      <c r="B21" s="23" t="s">
        <v>120</v>
      </c>
      <c r="C21" s="23" t="str">
        <f>IFERROR(__xludf.DUMMYFUNCTION("Textjoin("" "",TRUE,split(B21,""\n"",FALSE))"),"Bottoms-Up Goblet Box Squat")</f>
        <v>Bottoms-Up Goblet Box Squat</v>
      </c>
      <c r="D21" s="23" t="str">
        <f t="shared" si="1"/>
        <v>KB-20|Bottoms-Up Goblet Box Squat</v>
      </c>
      <c r="E21" s="23" t="str">
        <f t="shared" si="2"/>
        <v>Sq</v>
      </c>
      <c r="F21" s="23"/>
      <c r="G21" s="23"/>
      <c r="H21" s="23"/>
      <c r="I21" s="24" t="s">
        <v>62</v>
      </c>
      <c r="J21" s="24"/>
      <c r="K21" s="25" t="s">
        <v>121</v>
      </c>
    </row>
    <row r="22">
      <c r="A22" s="23" t="s">
        <v>122</v>
      </c>
      <c r="B22" s="23" t="s">
        <v>123</v>
      </c>
      <c r="C22" s="23" t="str">
        <f>IFERROR(__xludf.DUMMYFUNCTION("Textjoin("" "",TRUE,split(B22,""\n"",FALSE))"),"Goblet Box Squat with Halo")</f>
        <v>Goblet Box Squat with Halo</v>
      </c>
      <c r="D22" s="23" t="str">
        <f t="shared" si="1"/>
        <v>KB-21|Goblet Box Squat with Halo</v>
      </c>
      <c r="E22" s="23" t="str">
        <f t="shared" si="2"/>
        <v>Sq</v>
      </c>
      <c r="F22" s="23"/>
      <c r="G22" s="23"/>
      <c r="H22" s="23"/>
      <c r="I22" s="24" t="s">
        <v>62</v>
      </c>
      <c r="J22" s="24" t="s">
        <v>69</v>
      </c>
      <c r="K22" s="25" t="s">
        <v>124</v>
      </c>
    </row>
    <row r="23">
      <c r="A23" s="23" t="s">
        <v>125</v>
      </c>
      <c r="B23" s="23" t="s">
        <v>126</v>
      </c>
      <c r="C23" s="23" t="str">
        <f>IFERROR(__xludf.DUMMYFUNCTION("Textjoin("" "",TRUE,split(B23,""\n"",FALSE))"),"Goblet Squat with Halo")</f>
        <v>Goblet Squat with Halo</v>
      </c>
      <c r="D23" s="23" t="str">
        <f t="shared" si="1"/>
        <v>KB-22|Goblet Squat with Halo</v>
      </c>
      <c r="E23" s="23" t="str">
        <f t="shared" si="2"/>
        <v>Sq</v>
      </c>
      <c r="F23" s="23"/>
      <c r="G23" s="23"/>
      <c r="H23" s="23"/>
      <c r="I23" s="24" t="s">
        <v>62</v>
      </c>
      <c r="J23" s="24" t="s">
        <v>69</v>
      </c>
      <c r="K23" s="25" t="s">
        <v>127</v>
      </c>
    </row>
    <row r="24">
      <c r="A24" s="23" t="s">
        <v>128</v>
      </c>
      <c r="B24" s="23" t="s">
        <v>129</v>
      </c>
      <c r="C24" s="23" t="str">
        <f>IFERROR(__xludf.DUMMYFUNCTION("Textjoin("" "",TRUE,split(B24,""\n"",FALSE))"),"Single-Bell Front Squat")</f>
        <v>Single-Bell Front Squat</v>
      </c>
      <c r="D24" s="23" t="str">
        <f t="shared" si="1"/>
        <v>KB-23|Single-Bell Front Squat</v>
      </c>
      <c r="E24" s="23" t="str">
        <f t="shared" si="2"/>
        <v>Sq</v>
      </c>
      <c r="F24" s="23"/>
      <c r="G24" s="23"/>
      <c r="H24" s="23"/>
      <c r="I24" s="24" t="s">
        <v>62</v>
      </c>
      <c r="J24" s="24"/>
      <c r="K24" s="25" t="s">
        <v>130</v>
      </c>
    </row>
    <row r="25">
      <c r="A25" s="23" t="s">
        <v>131</v>
      </c>
      <c r="B25" s="23" t="s">
        <v>132</v>
      </c>
      <c r="C25" s="23" t="str">
        <f>IFERROR(__xludf.DUMMYFUNCTION("Textjoin("" "",TRUE,split(B25,""\n"",FALSE))"),"Rack Opposite Leg Step-Back Lunge")</f>
        <v>Rack Opposite Leg Step-Back Lunge</v>
      </c>
      <c r="D25" s="23" t="str">
        <f t="shared" si="1"/>
        <v>KB-24|Rack Opposite Leg Step-Back Lunge</v>
      </c>
      <c r="E25" s="23" t="str">
        <f t="shared" si="2"/>
        <v>G</v>
      </c>
      <c r="F25" s="23"/>
      <c r="G25" s="23"/>
      <c r="H25" s="24" t="s">
        <v>133</v>
      </c>
      <c r="I25" s="23"/>
      <c r="J25" s="23"/>
      <c r="K25" s="25" t="s">
        <v>134</v>
      </c>
    </row>
    <row r="26">
      <c r="A26" s="23" t="s">
        <v>135</v>
      </c>
      <c r="B26" s="23" t="s">
        <v>136</v>
      </c>
      <c r="C26" s="23" t="str">
        <f>IFERROR(__xludf.DUMMYFUNCTION("Textjoin("" "",TRUE,split(B26,""\n"",FALSE))"),"Clean Step-Back Clean")</f>
        <v>Clean Step-Back Clean</v>
      </c>
      <c r="D26" s="23" t="str">
        <f t="shared" si="1"/>
        <v>KB-25|Clean Step-Back Clean</v>
      </c>
      <c r="E26" s="23" t="str">
        <f t="shared" si="2"/>
        <v>G</v>
      </c>
      <c r="F26" s="23"/>
      <c r="G26" s="23"/>
      <c r="H26" s="24" t="s">
        <v>133</v>
      </c>
      <c r="I26" s="23"/>
      <c r="J26" s="23"/>
      <c r="K26" s="25" t="s">
        <v>137</v>
      </c>
    </row>
    <row r="27">
      <c r="A27" s="23" t="s">
        <v>138</v>
      </c>
      <c r="B27" s="23" t="s">
        <v>139</v>
      </c>
      <c r="C27" s="23" t="str">
        <f>IFERROR(__xludf.DUMMYFUNCTION("Textjoin("" "",TRUE,split(B27,""\n"",FALSE))"),"Half-Kneeling Clean")</f>
        <v>Half-Kneeling Clean</v>
      </c>
      <c r="D27" s="23" t="str">
        <f t="shared" si="1"/>
        <v>KB-26|Half-Kneeling Clean</v>
      </c>
      <c r="E27" s="23" t="str">
        <f t="shared" si="2"/>
        <v>G</v>
      </c>
      <c r="F27" s="23"/>
      <c r="G27" s="23"/>
      <c r="H27" s="24" t="s">
        <v>133</v>
      </c>
      <c r="I27" s="23"/>
      <c r="J27" s="23"/>
      <c r="K27" s="25" t="s">
        <v>140</v>
      </c>
    </row>
    <row r="28">
      <c r="A28" s="23" t="s">
        <v>141</v>
      </c>
      <c r="B28" s="23" t="s">
        <v>142</v>
      </c>
      <c r="C28" s="23" t="str">
        <f>IFERROR(__xludf.DUMMYFUNCTION("Textjoin("" "",TRUE,split(B28,""\n"",FALSE))"),"Clean Step-Back Lunge Clean")</f>
        <v>Clean Step-Back Lunge Clean</v>
      </c>
      <c r="D28" s="23" t="str">
        <f t="shared" si="1"/>
        <v>KB-27|Clean Step-Back Lunge Clean</v>
      </c>
      <c r="E28" s="23" t="str">
        <f t="shared" si="2"/>
        <v>C&amp;P</v>
      </c>
      <c r="F28" s="24" t="s">
        <v>60</v>
      </c>
      <c r="G28" s="23"/>
      <c r="H28" s="23"/>
      <c r="I28" s="23"/>
      <c r="J28" s="23"/>
      <c r="K28" s="25" t="s">
        <v>143</v>
      </c>
    </row>
    <row r="29">
      <c r="A29" s="23" t="s">
        <v>144</v>
      </c>
      <c r="B29" s="23" t="s">
        <v>145</v>
      </c>
      <c r="C29" s="23" t="str">
        <f>IFERROR(__xludf.DUMMYFUNCTION("Textjoin("" "",TRUE,split(B29,""\n"",FALSE))"),"Single-Bell Floor Press")</f>
        <v>Single-Bell Floor Press</v>
      </c>
      <c r="D29" s="23" t="str">
        <f t="shared" si="1"/>
        <v>KB-28|Single-Bell Floor Press</v>
      </c>
      <c r="E29" s="23" t="str">
        <f t="shared" si="2"/>
        <v>G</v>
      </c>
      <c r="F29" s="23"/>
      <c r="G29" s="23"/>
      <c r="H29" s="24" t="s">
        <v>133</v>
      </c>
      <c r="I29" s="23"/>
      <c r="J29" s="23"/>
      <c r="K29" s="25" t="s">
        <v>146</v>
      </c>
    </row>
    <row r="30">
      <c r="A30" s="23" t="s">
        <v>147</v>
      </c>
      <c r="B30" s="23" t="s">
        <v>148</v>
      </c>
      <c r="C30" s="23" t="str">
        <f>IFERROR(__xludf.DUMMYFUNCTION("Textjoin("" "",TRUE,split(B30,""\n"",FALSE))"),"Half-Kneeling Clean &amp; Press")</f>
        <v>Half-Kneeling Clean &amp; Press</v>
      </c>
      <c r="D30" s="23" t="str">
        <f t="shared" si="1"/>
        <v>KB-29|Half-Kneeling Clean &amp; Press</v>
      </c>
      <c r="E30" s="23" t="str">
        <f t="shared" si="2"/>
        <v>C&amp;P</v>
      </c>
      <c r="F30" s="24" t="s">
        <v>60</v>
      </c>
      <c r="G30" s="23"/>
      <c r="H30" s="23"/>
      <c r="I30" s="23"/>
      <c r="J30" s="23"/>
      <c r="K30" s="25" t="s">
        <v>149</v>
      </c>
    </row>
    <row r="31">
      <c r="A31" s="23" t="s">
        <v>150</v>
      </c>
      <c r="B31" s="23" t="s">
        <v>151</v>
      </c>
      <c r="C31" s="23" t="str">
        <f>IFERROR(__xludf.DUMMYFUNCTION("Textjoin("" "",TRUE,split(B31,""\n"",FALSE))"),"Floor Press with Roll")</f>
        <v>Floor Press with Roll</v>
      </c>
      <c r="D31" s="23" t="str">
        <f t="shared" si="1"/>
        <v>KB-30|Floor Press with Roll</v>
      </c>
      <c r="E31" s="23" t="str">
        <f t="shared" si="2"/>
        <v>G</v>
      </c>
      <c r="F31" s="23"/>
      <c r="G31" s="23"/>
      <c r="H31" s="24" t="s">
        <v>133</v>
      </c>
      <c r="I31" s="23"/>
      <c r="J31" s="23"/>
      <c r="K31" s="25" t="s">
        <v>152</v>
      </c>
    </row>
    <row r="32">
      <c r="A32" s="23" t="s">
        <v>153</v>
      </c>
      <c r="B32" s="23" t="s">
        <v>154</v>
      </c>
      <c r="C32" s="23" t="str">
        <f>IFERROR(__xludf.DUMMYFUNCTION("Textjoin("" "",TRUE,split(B32,""\n"",FALSE))"),"Half-Kneeling Windmill")</f>
        <v>Half-Kneeling Windmill</v>
      </c>
      <c r="D32" s="23" t="str">
        <f t="shared" si="1"/>
        <v>KB-31|Half-Kneeling Windmill</v>
      </c>
      <c r="E32" s="23" t="str">
        <f t="shared" si="2"/>
        <v>G</v>
      </c>
      <c r="F32" s="23"/>
      <c r="G32" s="23"/>
      <c r="H32" s="24" t="s">
        <v>133</v>
      </c>
      <c r="I32" s="23"/>
      <c r="J32" s="23"/>
      <c r="K32" s="25" t="s">
        <v>155</v>
      </c>
    </row>
    <row r="33">
      <c r="A33" s="23" t="s">
        <v>156</v>
      </c>
      <c r="B33" s="23" t="s">
        <v>157</v>
      </c>
      <c r="C33" s="23" t="str">
        <f>IFERROR(__xludf.DUMMYFUNCTION("Textjoin("" "",TRUE,split(B33,""\n"",FALSE))"),"Quarter Turkish Get-Up")</f>
        <v>Quarter Turkish Get-Up</v>
      </c>
      <c r="D33" s="23" t="str">
        <f t="shared" si="1"/>
        <v>KB-32|Quarter Turkish Get-Up</v>
      </c>
      <c r="E33" s="23" t="str">
        <f t="shared" si="2"/>
        <v>G</v>
      </c>
      <c r="F33" s="23"/>
      <c r="G33" s="23"/>
      <c r="H33" s="24" t="s">
        <v>133</v>
      </c>
      <c r="I33" s="23"/>
      <c r="J33" s="23"/>
      <c r="K33" s="25" t="s">
        <v>158</v>
      </c>
    </row>
    <row r="34">
      <c r="A34" s="23" t="s">
        <v>159</v>
      </c>
      <c r="B34" s="23" t="s">
        <v>160</v>
      </c>
      <c r="C34" s="23" t="str">
        <f>IFERROR(__xludf.DUMMYFUNCTION("Textjoin("" "",TRUE,split(B34,""\n"",FALSE))"),"Half-Kneeling Clean &amp; Press Windmill")</f>
        <v>Half-Kneeling Clean &amp; Press Windmill</v>
      </c>
      <c r="D34" s="23" t="str">
        <f t="shared" si="1"/>
        <v>KB-33|Half-Kneeling Clean &amp; Press Windmill</v>
      </c>
      <c r="E34" s="23" t="str">
        <f t="shared" si="2"/>
        <v>C&amp;P, G</v>
      </c>
      <c r="F34" s="24" t="s">
        <v>60</v>
      </c>
      <c r="G34" s="23"/>
      <c r="H34" s="24" t="s">
        <v>133</v>
      </c>
      <c r="I34" s="23"/>
      <c r="J34" s="23"/>
      <c r="K34" s="25" t="s">
        <v>161</v>
      </c>
    </row>
    <row r="35">
      <c r="A35" s="23" t="s">
        <v>162</v>
      </c>
      <c r="B35" s="23" t="s">
        <v>163</v>
      </c>
      <c r="C35" s="23" t="str">
        <f>IFERROR(__xludf.DUMMYFUNCTION("Textjoin("" "",TRUE,split(B35,""\n"",FALSE))"),"Half Get-Up")</f>
        <v>Half Get-Up</v>
      </c>
      <c r="D35" s="23" t="str">
        <f t="shared" si="1"/>
        <v>KB-34|Half Get-Up</v>
      </c>
      <c r="E35" s="23" t="str">
        <f t="shared" si="2"/>
        <v>G</v>
      </c>
      <c r="F35" s="23"/>
      <c r="G35" s="23"/>
      <c r="H35" s="24" t="s">
        <v>133</v>
      </c>
      <c r="I35" s="23"/>
      <c r="J35" s="23"/>
      <c r="K35" s="25" t="s">
        <v>164</v>
      </c>
    </row>
    <row r="36">
      <c r="A36" s="23" t="s">
        <v>165</v>
      </c>
      <c r="B36" s="23" t="s">
        <v>166</v>
      </c>
      <c r="C36" s="23" t="str">
        <f>IFERROR(__xludf.DUMMYFUNCTION("Textjoin("" "",TRUE,split(B36,""\n"",FALSE))"),"Clean &amp; Press to Overhead Step-Back Lunge")</f>
        <v>Clean &amp; Press to Overhead Step-Back Lunge</v>
      </c>
      <c r="D36" s="23" t="str">
        <f t="shared" si="1"/>
        <v>KB-35|Clean &amp; Press to Overhead Step-Back Lunge</v>
      </c>
      <c r="E36" s="23" t="str">
        <f t="shared" si="2"/>
        <v>C&amp;P, G</v>
      </c>
      <c r="F36" s="24" t="s">
        <v>60</v>
      </c>
      <c r="G36" s="23"/>
      <c r="H36" s="24" t="s">
        <v>133</v>
      </c>
      <c r="I36" s="23"/>
      <c r="J36" s="23"/>
      <c r="K36" s="25" t="s">
        <v>167</v>
      </c>
    </row>
    <row r="37">
      <c r="A37" s="23" t="s">
        <v>168</v>
      </c>
      <c r="B37" s="23" t="s">
        <v>169</v>
      </c>
      <c r="C37" s="23" t="str">
        <f>IFERROR(__xludf.DUMMYFUNCTION("Textjoin("" "",TRUE,split(B37,""\n"",FALSE))"),"Half-Kneeling Hip Drop")</f>
        <v>Half-Kneeling Hip Drop</v>
      </c>
      <c r="D37" s="23" t="str">
        <f t="shared" si="1"/>
        <v>KB-36|Half-Kneeling Hip Drop</v>
      </c>
      <c r="E37" s="23" t="str">
        <f t="shared" si="2"/>
        <v>G</v>
      </c>
      <c r="F37" s="23"/>
      <c r="G37" s="23"/>
      <c r="H37" s="24" t="s">
        <v>133</v>
      </c>
      <c r="I37" s="23"/>
      <c r="J37" s="23"/>
      <c r="K37" s="25" t="s">
        <v>170</v>
      </c>
    </row>
    <row r="38">
      <c r="A38" s="23" t="s">
        <v>171</v>
      </c>
      <c r="B38" s="23" t="s">
        <v>172</v>
      </c>
      <c r="C38" s="23" t="str">
        <f>IFERROR(__xludf.DUMMYFUNCTION("Textjoin("" "",TRUE,split(B38,""\n"",FALSE))"),"Half Get-Up to Hip Pass")</f>
        <v>Half Get-Up to Hip Pass</v>
      </c>
      <c r="D38" s="23" t="str">
        <f t="shared" si="1"/>
        <v>KB-37|Half Get-Up to Hip Pass</v>
      </c>
      <c r="E38" s="23" t="str">
        <f t="shared" si="2"/>
        <v>G</v>
      </c>
      <c r="F38" s="23"/>
      <c r="G38" s="23"/>
      <c r="H38" s="24" t="s">
        <v>133</v>
      </c>
      <c r="I38" s="23"/>
      <c r="J38" s="23"/>
      <c r="K38" s="25" t="s">
        <v>173</v>
      </c>
    </row>
    <row r="39">
      <c r="A39" s="23" t="s">
        <v>174</v>
      </c>
      <c r="B39" s="23" t="s">
        <v>175</v>
      </c>
      <c r="C39" s="23" t="str">
        <f>IFERROR(__xludf.DUMMYFUNCTION("Textjoin("" "",TRUE,split(B39,""\n"",FALSE))"),"Half-Kneeling Clean &amp; Press to Hip Drop")</f>
        <v>Half-Kneeling Clean &amp; Press to Hip Drop</v>
      </c>
      <c r="D39" s="23" t="str">
        <f t="shared" si="1"/>
        <v>KB-38|Half-Kneeling Clean &amp; Press to Hip Drop</v>
      </c>
      <c r="E39" s="23" t="str">
        <f t="shared" si="2"/>
        <v>C&amp;P, G</v>
      </c>
      <c r="F39" s="24" t="s">
        <v>60</v>
      </c>
      <c r="G39" s="23"/>
      <c r="H39" s="24" t="s">
        <v>133</v>
      </c>
      <c r="I39" s="23"/>
      <c r="J39" s="23"/>
      <c r="K39" s="25" t="s">
        <v>176</v>
      </c>
    </row>
    <row r="40">
      <c r="A40" s="23" t="s">
        <v>177</v>
      </c>
      <c r="B40" s="23" t="s">
        <v>178</v>
      </c>
      <c r="C40" s="23" t="str">
        <f>IFERROR(__xludf.DUMMYFUNCTION("Textjoin("" "",TRUE,split(B40,""\n"",FALSE))"),"Box Squat to Boat Pose")</f>
        <v>Box Squat to Boat Pose</v>
      </c>
      <c r="D40" s="23" t="str">
        <f t="shared" si="1"/>
        <v>KB-39|Box Squat to Boat Pose</v>
      </c>
      <c r="E40" s="23" t="str">
        <f t="shared" si="2"/>
        <v>Sq</v>
      </c>
      <c r="F40" s="23"/>
      <c r="G40" s="23"/>
      <c r="H40" s="23"/>
      <c r="I40" s="24" t="s">
        <v>62</v>
      </c>
      <c r="J40" s="24"/>
      <c r="K40" s="25" t="s">
        <v>179</v>
      </c>
    </row>
    <row r="41">
      <c r="A41" s="23" t="s">
        <v>180</v>
      </c>
      <c r="B41" s="23" t="s">
        <v>181</v>
      </c>
      <c r="C41" s="23" t="str">
        <f>IFERROR(__xludf.DUMMYFUNCTION("Textjoin("" "",TRUE,split(B41,""\n"",FALSE))"),"Spinal Rock (Bodyweight)")</f>
        <v>Spinal Rock (Bodyweight)</v>
      </c>
      <c r="D41" s="23" t="str">
        <f t="shared" si="1"/>
        <v>KB-40|Spinal Rock (Bodyweight)</v>
      </c>
      <c r="E41" s="23" t="str">
        <f t="shared" si="2"/>
        <v>G, Sq</v>
      </c>
      <c r="F41" s="23"/>
      <c r="G41" s="23"/>
      <c r="H41" s="24" t="s">
        <v>133</v>
      </c>
      <c r="I41" s="24" t="s">
        <v>62</v>
      </c>
      <c r="J41" s="24"/>
      <c r="K41" s="25" t="s">
        <v>182</v>
      </c>
    </row>
    <row r="42">
      <c r="A42" s="23" t="s">
        <v>183</v>
      </c>
      <c r="B42" s="23" t="s">
        <v>184</v>
      </c>
      <c r="C42" s="23" t="str">
        <f>IFERROR(__xludf.DUMMYFUNCTION("Textjoin("" "",TRUE,split(B42,""\n"",FALSE))"),"Flat Back Pullover")</f>
        <v>Flat Back Pullover</v>
      </c>
      <c r="D42" s="23" t="str">
        <f t="shared" si="1"/>
        <v>KB-41|Flat Back Pullover</v>
      </c>
      <c r="E42" s="23" t="str">
        <f t="shared" si="2"/>
        <v>G</v>
      </c>
      <c r="F42" s="23"/>
      <c r="G42" s="23"/>
      <c r="H42" s="24" t="s">
        <v>133</v>
      </c>
      <c r="I42" s="23"/>
      <c r="J42" s="23"/>
      <c r="K42" s="25" t="s">
        <v>185</v>
      </c>
    </row>
    <row r="43">
      <c r="A43" s="23" t="s">
        <v>186</v>
      </c>
      <c r="B43" s="23" t="s">
        <v>187</v>
      </c>
      <c r="C43" s="23" t="str">
        <f>IFERROR(__xludf.DUMMYFUNCTION("Textjoin("" "",TRUE,split(B43,""\n"",FALSE))"),"Half Get-Up to Hip Pass (to Half-Kneeling)")</f>
        <v>Half Get-Up to Hip Pass (to Half-Kneeling)</v>
      </c>
      <c r="D43" s="23" t="str">
        <f t="shared" si="1"/>
        <v>KB-42|Half Get-Up to Hip Pass (to Half-Kneeling)</v>
      </c>
      <c r="E43" s="23" t="str">
        <f t="shared" si="2"/>
        <v>G</v>
      </c>
      <c r="F43" s="23"/>
      <c r="G43" s="23"/>
      <c r="H43" s="24" t="s">
        <v>133</v>
      </c>
      <c r="I43" s="23"/>
      <c r="J43" s="23"/>
      <c r="K43" s="25" t="s">
        <v>188</v>
      </c>
    </row>
    <row r="44">
      <c r="A44" s="23" t="s">
        <v>189</v>
      </c>
      <c r="B44" s="23" t="s">
        <v>190</v>
      </c>
      <c r="C44" s="23" t="str">
        <f>IFERROR(__xludf.DUMMYFUNCTION("Textjoin("" "",TRUE,split(B44,""\n"",FALSE))"),"Spinal Rock")</f>
        <v>Spinal Rock</v>
      </c>
      <c r="D44" s="23" t="str">
        <f t="shared" si="1"/>
        <v>KB-43|Spinal Rock</v>
      </c>
      <c r="E44" s="23" t="str">
        <f t="shared" si="2"/>
        <v>G, Sq</v>
      </c>
      <c r="F44" s="23"/>
      <c r="G44" s="23"/>
      <c r="H44" s="24" t="s">
        <v>133</v>
      </c>
      <c r="I44" s="24" t="s">
        <v>62</v>
      </c>
      <c r="J44" s="24"/>
      <c r="K44" s="25" t="s">
        <v>191</v>
      </c>
    </row>
    <row r="45">
      <c r="A45" s="23" t="s">
        <v>192</v>
      </c>
      <c r="B45" s="23" t="s">
        <v>193</v>
      </c>
      <c r="C45" s="23" t="str">
        <f>IFERROR(__xludf.DUMMYFUNCTION("Textjoin("" "",TRUE,split(B45,""\n"",FALSE))"),"Push Press")</f>
        <v>Push Press</v>
      </c>
      <c r="D45" s="23" t="str">
        <f t="shared" si="1"/>
        <v>KB-44|Push Press</v>
      </c>
      <c r="E45" s="23" t="str">
        <f t="shared" si="2"/>
        <v>C&amp;P</v>
      </c>
      <c r="F45" s="24" t="s">
        <v>60</v>
      </c>
      <c r="G45" s="23"/>
      <c r="H45" s="23"/>
      <c r="I45" s="23"/>
      <c r="J45" s="23"/>
      <c r="K45" s="25" t="s">
        <v>194</v>
      </c>
    </row>
    <row r="46">
      <c r="A46" s="23" t="s">
        <v>195</v>
      </c>
      <c r="B46" s="23" t="s">
        <v>196</v>
      </c>
      <c r="C46" s="23" t="str">
        <f>IFERROR(__xludf.DUMMYFUNCTION("Textjoin("" "",TRUE,split(B46,""\n"",FALSE))"),"Rock-Bottom Curl with Goblet Squat")</f>
        <v>Rock-Bottom Curl with Goblet Squat</v>
      </c>
      <c r="D46" s="23" t="str">
        <f t="shared" si="1"/>
        <v>KB-45|Rock-Bottom Curl with Goblet Squat</v>
      </c>
      <c r="E46" s="23" t="str">
        <f t="shared" si="2"/>
        <v>Sq</v>
      </c>
      <c r="F46" s="23"/>
      <c r="G46" s="23"/>
      <c r="H46" s="23"/>
      <c r="I46" s="24" t="s">
        <v>62</v>
      </c>
      <c r="J46" s="24"/>
      <c r="K46" s="25" t="s">
        <v>197</v>
      </c>
    </row>
    <row r="47">
      <c r="A47" s="23" t="s">
        <v>198</v>
      </c>
      <c r="B47" s="23" t="s">
        <v>199</v>
      </c>
      <c r="C47" s="23" t="str">
        <f>IFERROR(__xludf.DUMMYFUNCTION("Textjoin("" "",TRUE,split(B47,""\n"",FALSE))"),"Rock-Bottom Front Squat Pickup")</f>
        <v>Rock-Bottom Front Squat Pickup</v>
      </c>
      <c r="D47" s="23" t="str">
        <f t="shared" si="1"/>
        <v>KB-47|Rock-Bottom Front Squat Pickup</v>
      </c>
      <c r="E47" s="23" t="str">
        <f t="shared" si="2"/>
        <v>Sq</v>
      </c>
      <c r="F47" s="23"/>
      <c r="G47" s="23"/>
      <c r="H47" s="23"/>
      <c r="I47" s="24" t="s">
        <v>62</v>
      </c>
      <c r="J47" s="24"/>
      <c r="K47" s="25" t="s">
        <v>200</v>
      </c>
    </row>
    <row r="48">
      <c r="A48" s="23" t="s">
        <v>201</v>
      </c>
      <c r="B48" s="23" t="s">
        <v>202</v>
      </c>
      <c r="C48" s="23" t="str">
        <f>IFERROR(__xludf.DUMMYFUNCTION("Textjoin("" "",TRUE,split(B48,""\n"",FALSE))"),"Thruster")</f>
        <v>Thruster</v>
      </c>
      <c r="D48" s="23" t="str">
        <f t="shared" si="1"/>
        <v>KB-48|Thruster</v>
      </c>
      <c r="E48" s="23" t="str">
        <f t="shared" si="2"/>
        <v>G</v>
      </c>
      <c r="F48" s="23"/>
      <c r="G48" s="23"/>
      <c r="H48" s="24" t="s">
        <v>133</v>
      </c>
      <c r="I48" s="23"/>
      <c r="J48" s="23"/>
      <c r="K48" s="25" t="s">
        <v>191</v>
      </c>
    </row>
    <row r="49">
      <c r="A49" s="23" t="s">
        <v>203</v>
      </c>
      <c r="B49" s="23" t="s">
        <v>204</v>
      </c>
      <c r="C49" s="23" t="str">
        <f>IFERROR(__xludf.DUMMYFUNCTION("Textjoin("" "",TRUE,split(B49,""\n"",FALSE))"),"Seated Two-Handed Overhead Press")</f>
        <v>Seated Two-Handed Overhead Press</v>
      </c>
      <c r="D49" s="23" t="str">
        <f t="shared" si="1"/>
        <v>KB-49|Seated Two-Handed Overhead Press</v>
      </c>
      <c r="E49" s="23" t="str">
        <f t="shared" si="2"/>
        <v>C&amp;P, G</v>
      </c>
      <c r="F49" s="24" t="s">
        <v>60</v>
      </c>
      <c r="G49" s="23"/>
      <c r="H49" s="24" t="s">
        <v>133</v>
      </c>
      <c r="I49" s="23"/>
      <c r="J49" s="23"/>
      <c r="K49" s="25" t="s">
        <v>205</v>
      </c>
    </row>
    <row r="50">
      <c r="A50" s="23" t="s">
        <v>206</v>
      </c>
      <c r="B50" s="23" t="s">
        <v>207</v>
      </c>
      <c r="C50" s="23" t="str">
        <f>IFERROR(__xludf.DUMMYFUNCTION("Textjoin("" "",TRUE,split(B50,""\n"",FALSE))"),"Two-Handed Dead Clean to Double Front Rack")</f>
        <v>Two-Handed Dead Clean to Double Front Rack</v>
      </c>
      <c r="D50" s="23" t="str">
        <f t="shared" si="1"/>
        <v>KB-50|Two-Handed Dead Clean to Double Front Rack</v>
      </c>
      <c r="E50" s="23" t="str">
        <f t="shared" si="2"/>
        <v>C&amp;P</v>
      </c>
      <c r="F50" s="24" t="s">
        <v>60</v>
      </c>
      <c r="G50" s="23"/>
      <c r="H50" s="23"/>
      <c r="I50" s="23"/>
      <c r="J50" s="23"/>
      <c r="K50" s="25" t="s">
        <v>208</v>
      </c>
    </row>
    <row r="51">
      <c r="A51" s="23" t="s">
        <v>209</v>
      </c>
      <c r="B51" s="23" t="s">
        <v>210</v>
      </c>
      <c r="C51" s="23" t="str">
        <f>IFERROR(__xludf.DUMMYFUNCTION("Textjoin("" "",TRUE,split(B51,""\n"",FALSE))"),"Four-Count Squat (Bodyweight)")</f>
        <v>Four-Count Squat (Bodyweight)</v>
      </c>
      <c r="D51" s="23" t="str">
        <f t="shared" si="1"/>
        <v>KB-51|Four-Count Squat (Bodyweight)</v>
      </c>
      <c r="E51" s="23" t="str">
        <f t="shared" si="2"/>
        <v>Sq</v>
      </c>
      <c r="F51" s="23"/>
      <c r="G51" s="23"/>
      <c r="H51" s="23"/>
      <c r="I51" s="24" t="s">
        <v>62</v>
      </c>
      <c r="J51" s="24"/>
      <c r="K51" s="25" t="s">
        <v>211</v>
      </c>
    </row>
    <row r="52">
      <c r="A52" s="23" t="s">
        <v>212</v>
      </c>
      <c r="B52" s="23" t="s">
        <v>213</v>
      </c>
      <c r="C52" s="23" t="str">
        <f>IFERROR(__xludf.DUMMYFUNCTION("Textjoin("" "",TRUE,split(B52,""\n"",FALSE))"),"Rack Alt Shinbox")</f>
        <v>Rack Alt Shinbox</v>
      </c>
      <c r="D52" s="23" t="str">
        <f t="shared" si="1"/>
        <v>KB-52|Rack Alt Shinbox</v>
      </c>
      <c r="E52" s="23" t="str">
        <f t="shared" si="2"/>
        <v>G</v>
      </c>
      <c r="F52" s="23"/>
      <c r="G52" s="23"/>
      <c r="H52" s="24" t="s">
        <v>133</v>
      </c>
      <c r="I52" s="23"/>
      <c r="J52" s="23"/>
      <c r="K52" s="25" t="s">
        <v>214</v>
      </c>
    </row>
    <row r="53">
      <c r="A53" s="23" t="s">
        <v>215</v>
      </c>
      <c r="B53" s="23" t="s">
        <v>216</v>
      </c>
      <c r="C53" s="23" t="str">
        <f>IFERROR(__xludf.DUMMYFUNCTION("Textjoin("" "",TRUE,split(B53,""\n"",FALSE))"),"Handle Up Goblet Squat")</f>
        <v>Handle Up Goblet Squat</v>
      </c>
      <c r="D53" s="23" t="str">
        <f t="shared" si="1"/>
        <v>KB-53|Handle Up Goblet Squat</v>
      </c>
      <c r="E53" s="23" t="str">
        <f t="shared" si="2"/>
        <v>Sq</v>
      </c>
      <c r="F53" s="23"/>
      <c r="G53" s="23"/>
      <c r="H53" s="23"/>
      <c r="I53" s="24" t="s">
        <v>62</v>
      </c>
      <c r="J53" s="24"/>
      <c r="K53" s="25" t="s">
        <v>217</v>
      </c>
    </row>
    <row r="54">
      <c r="A54" s="23" t="s">
        <v>218</v>
      </c>
      <c r="B54" s="23" t="s">
        <v>219</v>
      </c>
      <c r="C54" s="23" t="str">
        <f>IFERROR(__xludf.DUMMYFUNCTION("Textjoin("" "",TRUE,split(B54,""\n"",FALSE))"),"Contra Shinbox Press")</f>
        <v>Contra Shinbox Press</v>
      </c>
      <c r="D54" s="23" t="str">
        <f t="shared" si="1"/>
        <v>KB-54|Contra Shinbox Press</v>
      </c>
      <c r="E54" s="23" t="str">
        <f t="shared" si="2"/>
        <v>G</v>
      </c>
      <c r="F54" s="23"/>
      <c r="G54" s="23"/>
      <c r="H54" s="24" t="s">
        <v>133</v>
      </c>
      <c r="I54" s="23"/>
      <c r="J54" s="23"/>
      <c r="K54" s="25" t="s">
        <v>220</v>
      </c>
    </row>
    <row r="55">
      <c r="A55" s="23" t="s">
        <v>221</v>
      </c>
      <c r="B55" s="23" t="s">
        <v>222</v>
      </c>
      <c r="C55" s="23" t="str">
        <f>IFERROR(__xludf.DUMMYFUNCTION("Textjoin("" "",TRUE,split(B55,""\n"",FALSE))"),"Flat Back Pullover Situp Press")</f>
        <v>Flat Back Pullover Situp Press</v>
      </c>
      <c r="D55" s="23" t="str">
        <f t="shared" si="1"/>
        <v>KB-55|Flat Back Pullover Situp Press</v>
      </c>
      <c r="E55" s="23" t="str">
        <f t="shared" si="2"/>
        <v>G</v>
      </c>
      <c r="F55" s="23"/>
      <c r="G55" s="23"/>
      <c r="H55" s="24" t="s">
        <v>133</v>
      </c>
      <c r="I55" s="23"/>
      <c r="J55" s="23"/>
      <c r="K55" s="25" t="s">
        <v>223</v>
      </c>
    </row>
    <row r="56">
      <c r="A56" s="23" t="s">
        <v>224</v>
      </c>
      <c r="B56" s="23" t="s">
        <v>225</v>
      </c>
      <c r="C56" s="23" t="str">
        <f>IFERROR(__xludf.DUMMYFUNCTION("Textjoin("" "",TRUE,split(B56,""\n"",FALSE))"),"Suitcase Deadlift")</f>
        <v>Suitcase Deadlift</v>
      </c>
      <c r="D56" s="23" t="str">
        <f t="shared" si="1"/>
        <v>KB-56|Suitcase Deadlift</v>
      </c>
      <c r="E56" s="23" t="str">
        <f t="shared" si="2"/>
        <v>Sw</v>
      </c>
      <c r="F56" s="23"/>
      <c r="G56" s="24" t="s">
        <v>61</v>
      </c>
      <c r="H56" s="23"/>
      <c r="I56" s="23"/>
      <c r="J56" s="23"/>
      <c r="K56" s="25" t="s">
        <v>226</v>
      </c>
    </row>
    <row r="57">
      <c r="A57" s="23" t="s">
        <v>227</v>
      </c>
      <c r="B57" s="23" t="s">
        <v>228</v>
      </c>
      <c r="C57" s="23" t="str">
        <f>IFERROR(__xludf.DUMMYFUNCTION("Textjoin("" "",TRUE,split(B57,""\n"",FALSE))"),"Double Suitcase")</f>
        <v>Double Suitcase</v>
      </c>
      <c r="D57" s="23" t="str">
        <f t="shared" si="1"/>
        <v>KB-57|Double Suitcase</v>
      </c>
      <c r="E57" s="23" t="str">
        <f t="shared" si="2"/>
        <v>Sw</v>
      </c>
      <c r="F57" s="23"/>
      <c r="G57" s="24" t="s">
        <v>61</v>
      </c>
      <c r="H57" s="23"/>
      <c r="I57" s="23"/>
      <c r="J57" s="23"/>
      <c r="K57" s="25" t="s">
        <v>229</v>
      </c>
    </row>
    <row r="58">
      <c r="A58" s="23" t="s">
        <v>230</v>
      </c>
      <c r="B58" s="23" t="s">
        <v>231</v>
      </c>
      <c r="C58" s="23" t="str">
        <f>IFERROR(__xludf.DUMMYFUNCTION("Textjoin("" "",TRUE,split(B58,""\n"",FALSE))"),"Double Sumo Deadlift")</f>
        <v>Double Sumo Deadlift</v>
      </c>
      <c r="D58" s="23" t="str">
        <f t="shared" si="1"/>
        <v>KB-58|Double Sumo Deadlift</v>
      </c>
      <c r="E58" s="23" t="str">
        <f t="shared" si="2"/>
        <v>Sw</v>
      </c>
      <c r="F58" s="23"/>
      <c r="G58" s="24" t="s">
        <v>61</v>
      </c>
      <c r="H58" s="23"/>
      <c r="I58" s="23"/>
      <c r="J58" s="23"/>
      <c r="K58" s="25" t="s">
        <v>232</v>
      </c>
    </row>
    <row r="59">
      <c r="A59" s="23" t="s">
        <v>233</v>
      </c>
      <c r="B59" s="23" t="s">
        <v>234</v>
      </c>
      <c r="C59" s="23" t="str">
        <f>IFERROR(__xludf.DUMMYFUNCTION("Textjoin("" "",TRUE,split(B59,""\n"",FALSE))"),"Half Snatch Down")</f>
        <v>Half Snatch Down</v>
      </c>
      <c r="D59" s="23" t="str">
        <f t="shared" si="1"/>
        <v>KB-59|Half Snatch Down</v>
      </c>
      <c r="E59" s="23" t="str">
        <f t="shared" si="2"/>
        <v>C&amp;P</v>
      </c>
      <c r="F59" s="24" t="s">
        <v>60</v>
      </c>
      <c r="G59" s="23"/>
      <c r="H59" s="23"/>
      <c r="I59" s="23"/>
      <c r="J59" s="23"/>
      <c r="K59" s="25" t="s">
        <v>235</v>
      </c>
    </row>
    <row r="60">
      <c r="A60" s="23" t="s">
        <v>236</v>
      </c>
      <c r="B60" s="23" t="s">
        <v>237</v>
      </c>
      <c r="C60" s="23" t="str">
        <f>IFERROR(__xludf.DUMMYFUNCTION("Textjoin("" "",TRUE,split(B60,""\n"",FALSE))"),"Double Swing")</f>
        <v>Double Swing</v>
      </c>
      <c r="D60" s="23" t="str">
        <f t="shared" si="1"/>
        <v>KB-60|Double Swing</v>
      </c>
      <c r="E60" s="23" t="str">
        <f t="shared" si="2"/>
        <v>C&amp;P, Sw</v>
      </c>
      <c r="F60" s="24" t="s">
        <v>60</v>
      </c>
      <c r="G60" s="24" t="s">
        <v>61</v>
      </c>
      <c r="H60" s="23"/>
      <c r="I60" s="23"/>
      <c r="J60" s="23"/>
      <c r="K60" s="25" t="s">
        <v>238</v>
      </c>
    </row>
    <row r="61">
      <c r="A61" s="23" t="s">
        <v>239</v>
      </c>
      <c r="B61" s="23" t="s">
        <v>240</v>
      </c>
      <c r="C61" s="23" t="str">
        <f>IFERROR(__xludf.DUMMYFUNCTION("Textjoin("" "",TRUE,split(B61,""\n"",FALSE))"),"Half Snatch Up")</f>
        <v>Half Snatch Up</v>
      </c>
      <c r="D61" s="23" t="str">
        <f t="shared" si="1"/>
        <v>KB-61|Half Snatch Up</v>
      </c>
      <c r="E61" s="23" t="str">
        <f t="shared" si="2"/>
        <v>C&amp;P</v>
      </c>
      <c r="F61" s="24" t="s">
        <v>60</v>
      </c>
      <c r="G61" s="23"/>
      <c r="H61" s="23"/>
      <c r="I61" s="23"/>
      <c r="J61" s="23"/>
      <c r="K61" s="25" t="s">
        <v>241</v>
      </c>
    </row>
    <row r="62">
      <c r="A62" s="23" t="s">
        <v>242</v>
      </c>
      <c r="B62" s="23" t="s">
        <v>243</v>
      </c>
      <c r="C62" s="23" t="str">
        <f>IFERROR(__xludf.DUMMYFUNCTION("Textjoin("" "",TRUE,split(B62,""\n"",FALSE))"),"Double Clean")</f>
        <v>Double Clean</v>
      </c>
      <c r="D62" s="23" t="str">
        <f t="shared" si="1"/>
        <v>KB-62|Double Clean</v>
      </c>
      <c r="E62" s="23" t="str">
        <f t="shared" si="2"/>
        <v>C&amp;P</v>
      </c>
      <c r="F62" s="24" t="s">
        <v>60</v>
      </c>
      <c r="G62" s="23"/>
      <c r="H62" s="23"/>
      <c r="I62" s="23"/>
      <c r="J62" s="23"/>
      <c r="K62" s="25" t="s">
        <v>244</v>
      </c>
    </row>
    <row r="63">
      <c r="A63" s="23" t="s">
        <v>245</v>
      </c>
      <c r="B63" s="23" t="s">
        <v>246</v>
      </c>
      <c r="C63" s="23" t="str">
        <f>IFERROR(__xludf.DUMMYFUNCTION("Textjoin("" "",TRUE,split(B63,""\n"",FALSE))"),"Double Rockit")</f>
        <v>Double Rockit</v>
      </c>
      <c r="D63" s="23" t="str">
        <f t="shared" si="1"/>
        <v>KB-64|Double Rockit</v>
      </c>
      <c r="E63" s="23" t="str">
        <f t="shared" si="2"/>
        <v/>
      </c>
      <c r="F63" s="23"/>
      <c r="G63" s="23"/>
      <c r="H63" s="23"/>
      <c r="I63" s="23"/>
      <c r="J63" s="24" t="s">
        <v>69</v>
      </c>
      <c r="K63" s="25" t="s">
        <v>247</v>
      </c>
    </row>
    <row r="64">
      <c r="A64" s="23" t="s">
        <v>245</v>
      </c>
      <c r="B64" s="23" t="s">
        <v>248</v>
      </c>
      <c r="C64" s="23" t="str">
        <f>IFERROR(__xludf.DUMMYFUNCTION("Textjoin("" "",TRUE,split(B64,""\n"",FALSE))"),"Double Outside Swing")</f>
        <v>Double Outside Swing</v>
      </c>
      <c r="D64" s="23" t="str">
        <f t="shared" si="1"/>
        <v>KB-64|Double Outside Swing</v>
      </c>
      <c r="E64" s="23" t="str">
        <f t="shared" si="2"/>
        <v>Sw</v>
      </c>
      <c r="F64" s="23"/>
      <c r="G64" s="24" t="s">
        <v>61</v>
      </c>
      <c r="H64" s="23"/>
      <c r="I64" s="23"/>
      <c r="J64" s="23"/>
      <c r="K64" s="25" t="s">
        <v>249</v>
      </c>
    </row>
    <row r="65">
      <c r="A65" s="23" t="s">
        <v>250</v>
      </c>
      <c r="B65" s="23" t="s">
        <v>251</v>
      </c>
      <c r="C65" s="23" t="str">
        <f>IFERROR(__xludf.DUMMYFUNCTION("Textjoin("" "",TRUE,split(B65,""\n"",FALSE))"),"Double Clean &amp; Press")</f>
        <v>Double Clean &amp; Press</v>
      </c>
      <c r="D65" s="23" t="str">
        <f t="shared" si="1"/>
        <v>KB-65|Double Clean &amp; Press</v>
      </c>
      <c r="E65" s="23" t="str">
        <f t="shared" si="2"/>
        <v>C&amp;P</v>
      </c>
      <c r="F65" s="24" t="s">
        <v>60</v>
      </c>
      <c r="G65" s="23"/>
      <c r="H65" s="23"/>
      <c r="I65" s="23"/>
      <c r="J65" s="23"/>
      <c r="K65" s="25" t="s">
        <v>252</v>
      </c>
    </row>
    <row r="66">
      <c r="A66" s="23" t="s">
        <v>253</v>
      </c>
      <c r="B66" s="23" t="s">
        <v>254</v>
      </c>
      <c r="C66" s="23" t="str">
        <f>IFERROR(__xludf.DUMMYFUNCTION("Textjoin("" "",TRUE,split(B66,""\n"",FALSE))"),"Full Snatch")</f>
        <v>Full Snatch</v>
      </c>
      <c r="D66" s="23" t="str">
        <f t="shared" si="1"/>
        <v>KB-66|Full Snatch</v>
      </c>
      <c r="E66" s="23" t="str">
        <f t="shared" si="2"/>
        <v>C&amp;P</v>
      </c>
      <c r="F66" s="24" t="s">
        <v>60</v>
      </c>
      <c r="G66" s="23"/>
      <c r="H66" s="23"/>
      <c r="I66" s="23"/>
      <c r="J66" s="23"/>
      <c r="K66" s="25" t="s">
        <v>255</v>
      </c>
    </row>
    <row r="67">
      <c r="A67" s="23" t="s">
        <v>256</v>
      </c>
      <c r="B67" s="23" t="s">
        <v>257</v>
      </c>
      <c r="C67" s="23" t="str">
        <f>IFERROR(__xludf.DUMMYFUNCTION("Textjoin("" "",TRUE,split(B67,""\n"",FALSE))"),"Double Front Squat")</f>
        <v>Double Front Squat</v>
      </c>
      <c r="D67" s="23" t="str">
        <f t="shared" si="1"/>
        <v>KB-67|Double Front Squat</v>
      </c>
      <c r="E67" s="23" t="str">
        <f t="shared" si="2"/>
        <v>Sq</v>
      </c>
      <c r="F67" s="23"/>
      <c r="G67" s="23"/>
      <c r="H67" s="23"/>
      <c r="I67" s="24" t="s">
        <v>62</v>
      </c>
      <c r="J67" s="24"/>
      <c r="K67" s="25" t="s">
        <v>258</v>
      </c>
    </row>
    <row r="68">
      <c r="A68" s="23" t="s">
        <v>259</v>
      </c>
      <c r="B68" s="23" t="s">
        <v>260</v>
      </c>
      <c r="C68" s="23" t="str">
        <f>IFERROR(__xludf.DUMMYFUNCTION("Textjoin("" "",TRUE,split(B68,""\n"",FALSE))"),"Double Clean to Front Squat")</f>
        <v>Double Clean to Front Squat</v>
      </c>
      <c r="D68" s="23" t="str">
        <f t="shared" si="1"/>
        <v>KB-68|Double Clean to Front Squat</v>
      </c>
      <c r="E68" s="23" t="str">
        <f t="shared" si="2"/>
        <v>C&amp;P, Sq</v>
      </c>
      <c r="F68" s="24" t="s">
        <v>60</v>
      </c>
      <c r="G68" s="23"/>
      <c r="H68" s="23"/>
      <c r="I68" s="24" t="s">
        <v>62</v>
      </c>
      <c r="J68" s="24"/>
      <c r="K68" s="25" t="s">
        <v>261</v>
      </c>
    </row>
    <row r="69">
      <c r="A69" s="23" t="s">
        <v>262</v>
      </c>
      <c r="B69" s="23" t="s">
        <v>263</v>
      </c>
      <c r="C69" s="23" t="str">
        <f>IFERROR(__xludf.DUMMYFUNCTION("Textjoin("" "",TRUE,split(B69,""\n"",FALSE))"),"Snatch Press")</f>
        <v>Snatch Press</v>
      </c>
      <c r="D69" s="23" t="str">
        <f t="shared" si="1"/>
        <v>KB-69|Snatch Press</v>
      </c>
      <c r="E69" s="23" t="str">
        <f t="shared" si="2"/>
        <v>C&amp;P</v>
      </c>
      <c r="F69" s="24" t="s">
        <v>60</v>
      </c>
      <c r="G69" s="23"/>
      <c r="H69" s="23"/>
      <c r="I69" s="23"/>
      <c r="J69" s="23"/>
      <c r="K69" s="25" t="s">
        <v>264</v>
      </c>
    </row>
    <row r="70">
      <c r="A70" s="23" t="s">
        <v>265</v>
      </c>
      <c r="B70" s="23" t="s">
        <v>266</v>
      </c>
      <c r="C70" s="23" t="str">
        <f>IFERROR(__xludf.DUMMYFUNCTION("Textjoin("" "",TRUE,split(B70,""\n"",FALSE))"),"Half-Kneeling Snatch Up")</f>
        <v>Half-Kneeling Snatch Up</v>
      </c>
      <c r="D70" s="23" t="str">
        <f t="shared" si="1"/>
        <v>KB-70|Half-Kneeling Snatch Up</v>
      </c>
      <c r="E70" s="23" t="str">
        <f t="shared" si="2"/>
        <v>C&amp;P, G</v>
      </c>
      <c r="F70" s="24" t="s">
        <v>60</v>
      </c>
      <c r="G70" s="23"/>
      <c r="H70" s="24" t="s">
        <v>133</v>
      </c>
      <c r="I70" s="23"/>
      <c r="J70" s="23"/>
      <c r="K70" s="25" t="s">
        <v>267</v>
      </c>
    </row>
    <row r="71">
      <c r="A71" s="23" t="s">
        <v>268</v>
      </c>
      <c r="B71" s="23" t="s">
        <v>269</v>
      </c>
      <c r="C71" s="23" t="str">
        <f>IFERROR(__xludf.DUMMYFUNCTION("Textjoin("" "",TRUE,split(B71,""\n"",FALSE))"),"Dead Stop Double Clean")</f>
        <v>Dead Stop Double Clean</v>
      </c>
      <c r="D71" s="23" t="str">
        <f t="shared" si="1"/>
        <v>KB-71|Dead Stop Double Clean</v>
      </c>
      <c r="E71" s="23" t="str">
        <f t="shared" si="2"/>
        <v>C&amp;P</v>
      </c>
      <c r="F71" s="24" t="s">
        <v>60</v>
      </c>
      <c r="G71" s="23"/>
      <c r="H71" s="23"/>
      <c r="I71" s="23"/>
      <c r="J71" s="23"/>
      <c r="K71" s="25" t="s">
        <v>270</v>
      </c>
    </row>
    <row r="72">
      <c r="A72" s="23" t="s">
        <v>271</v>
      </c>
      <c r="B72" s="23" t="s">
        <v>272</v>
      </c>
      <c r="C72" s="23" t="str">
        <f>IFERROR(__xludf.DUMMYFUNCTION("Textjoin("" "",TRUE,split(B72,""\n"",FALSE))"),"Deck Squat")</f>
        <v>Deck Squat</v>
      </c>
      <c r="D72" s="23" t="str">
        <f t="shared" si="1"/>
        <v>KB-72|Deck Squat</v>
      </c>
      <c r="E72" s="23" t="str">
        <f t="shared" si="2"/>
        <v>G, Sq</v>
      </c>
      <c r="F72" s="23"/>
      <c r="G72" s="23"/>
      <c r="H72" s="24" t="s">
        <v>133</v>
      </c>
      <c r="I72" s="24" t="s">
        <v>62</v>
      </c>
      <c r="J72" s="24"/>
      <c r="K72" s="25" t="s">
        <v>273</v>
      </c>
    </row>
    <row r="73">
      <c r="A73" s="23" t="s">
        <v>274</v>
      </c>
      <c r="B73" s="23" t="s">
        <v>275</v>
      </c>
      <c r="C73" s="23" t="str">
        <f>IFERROR(__xludf.DUMMYFUNCTION("Textjoin("" "",TRUE,split(B73,""\n"",FALSE))"),"Two Hand Single Bent Leg Deadlift")</f>
        <v>Two Hand Single Bent Leg Deadlift</v>
      </c>
      <c r="D73" s="23" t="str">
        <f t="shared" si="1"/>
        <v>KB-73|Two Hand Single Bent Leg Deadlift</v>
      </c>
      <c r="E73" s="23" t="str">
        <f t="shared" si="2"/>
        <v>Sw</v>
      </c>
      <c r="F73" s="23"/>
      <c r="G73" s="24" t="s">
        <v>61</v>
      </c>
      <c r="H73" s="23"/>
      <c r="I73" s="23"/>
      <c r="J73" s="23"/>
      <c r="K73" s="25" t="s">
        <v>276</v>
      </c>
    </row>
    <row r="74">
      <c r="A74" s="23" t="s">
        <v>277</v>
      </c>
      <c r="B74" s="23" t="s">
        <v>278</v>
      </c>
      <c r="C74" s="23" t="str">
        <f>IFERROR(__xludf.DUMMYFUNCTION("Textjoin("" "",TRUE,split(B74,""\n"",FALSE))"),"Double Hang Clean To Squat")</f>
        <v>Double Hang Clean To Squat</v>
      </c>
      <c r="D74" s="23" t="str">
        <f t="shared" si="1"/>
        <v>KB-74|Double Hang Clean To Squat</v>
      </c>
      <c r="E74" s="23" t="str">
        <f t="shared" si="2"/>
        <v>C&amp;P, Sq</v>
      </c>
      <c r="F74" s="24" t="s">
        <v>60</v>
      </c>
      <c r="G74" s="23"/>
      <c r="H74" s="23"/>
      <c r="I74" s="24" t="s">
        <v>62</v>
      </c>
      <c r="J74" s="24"/>
      <c r="K74" s="25" t="s">
        <v>279</v>
      </c>
    </row>
  </sheetData>
  <autoFilter ref="$A$1:$K$74"/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  <hyperlink r:id="rId56" ref="K57"/>
    <hyperlink r:id="rId57" ref="K58"/>
    <hyperlink r:id="rId58" ref="K59"/>
    <hyperlink r:id="rId59" ref="K60"/>
    <hyperlink r:id="rId60" ref="K61"/>
    <hyperlink r:id="rId61" ref="K62"/>
    <hyperlink r:id="rId62" ref="K63"/>
    <hyperlink r:id="rId63" ref="K64"/>
    <hyperlink r:id="rId64" ref="K65"/>
    <hyperlink r:id="rId65" ref="K66"/>
    <hyperlink r:id="rId66" ref="K67"/>
    <hyperlink r:id="rId67" ref="K68"/>
    <hyperlink r:id="rId68" ref="K69"/>
    <hyperlink r:id="rId69" ref="K70"/>
    <hyperlink r:id="rId70" ref="K71"/>
    <hyperlink r:id="rId71" ref="K72"/>
    <hyperlink r:id="rId72" ref="K73"/>
    <hyperlink r:id="rId73" ref="K74"/>
  </hyperlinks>
  <drawing r:id="rId74"/>
</worksheet>
</file>